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sory.conde\OneDrive - United Nations Development Programme\Desktop\DOCUMENTS 2021\RAPPORT FINCIER PROJETS GED 2021\"/>
    </mc:Choice>
  </mc:AlternateContent>
  <xr:revisionPtr revIDLastSave="0" documentId="13_ncr:1_{335CAE22-4487-4242-985E-F5BDCF91CBDC}" xr6:coauthVersionLast="47" xr6:coauthVersionMax="47" xr10:uidLastSave="{00000000-0000-0000-0000-000000000000}"/>
  <bookViews>
    <workbookView xWindow="-110" yWindow="-110" windowWidth="19420" windowHeight="10420" tabRatio="880" activeTab="1" xr2:uid="{00000000-000D-0000-FFFF-FFFF00000000}"/>
  </bookViews>
  <sheets>
    <sheet name="categorie Budgetaire Chaine P" sheetId="12" r:id="rId1"/>
    <sheet name="Rapport chaine penale 18 OCT 21" sheetId="11" r:id="rId2"/>
    <sheet name="ATLAS" sheetId="18" r:id="rId3"/>
    <sheet name="AAA 18 OCT 2021" sheetId="19" r:id="rId4"/>
  </sheets>
  <definedNames>
    <definedName name="_xlnm._FilterDatabase" localSheetId="3" hidden="1">'AAA 18 OCT 2021'!$A$1:$AF$64985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E57" i="11"/>
  <c r="E37" i="11"/>
  <c r="C24" i="12" l="1"/>
  <c r="C70" i="11"/>
  <c r="F64" i="11"/>
  <c r="F7" i="11"/>
  <c r="F5" i="11"/>
  <c r="G58" i="11"/>
  <c r="G57" i="11"/>
  <c r="F57" i="11"/>
  <c r="H57" i="11"/>
  <c r="H58" i="11"/>
  <c r="G39" i="11"/>
  <c r="G46" i="11"/>
  <c r="F46" i="11"/>
  <c r="F47" i="11" s="1"/>
  <c r="G52" i="11"/>
  <c r="H52" i="11"/>
  <c r="D72" i="11"/>
  <c r="F49" i="11" l="1"/>
  <c r="F44" i="11"/>
  <c r="L14" i="12" l="1"/>
  <c r="J14" i="12"/>
  <c r="I14" i="12"/>
  <c r="E14" i="12"/>
  <c r="E16" i="12" s="1"/>
  <c r="C14" i="12"/>
  <c r="C15" i="12" s="1"/>
  <c r="B14" i="12"/>
  <c r="B15" i="12" s="1"/>
  <c r="B16" i="12" s="1"/>
  <c r="K13" i="12"/>
  <c r="M13" i="12" s="1"/>
  <c r="N13" i="12" s="1"/>
  <c r="F13" i="12"/>
  <c r="G13" i="12" s="1"/>
  <c r="D13" i="12"/>
  <c r="K12" i="12"/>
  <c r="M12" i="12" s="1"/>
  <c r="D12" i="12"/>
  <c r="K11" i="12"/>
  <c r="M11" i="12" s="1"/>
  <c r="N11" i="12" s="1"/>
  <c r="D11" i="12"/>
  <c r="F11" i="12" s="1"/>
  <c r="G11" i="12" s="1"/>
  <c r="M10" i="12"/>
  <c r="N10" i="12" s="1"/>
  <c r="K10" i="12"/>
  <c r="D10" i="12"/>
  <c r="F10" i="12" s="1"/>
  <c r="G10" i="12" s="1"/>
  <c r="K9" i="12"/>
  <c r="M9" i="12" s="1"/>
  <c r="F9" i="12"/>
  <c r="G9" i="12" s="1"/>
  <c r="D9" i="12"/>
  <c r="K8" i="12"/>
  <c r="M8" i="12" s="1"/>
  <c r="N8" i="12" s="1"/>
  <c r="D8" i="12"/>
  <c r="F8" i="12" s="1"/>
  <c r="G8" i="12" s="1"/>
  <c r="K7" i="12"/>
  <c r="K14" i="12" s="1"/>
  <c r="D7" i="12"/>
  <c r="D14" i="12" l="1"/>
  <c r="M7" i="12"/>
  <c r="M14" i="12" s="1"/>
  <c r="D15" i="12"/>
  <c r="F15" i="12" s="1"/>
  <c r="D16" i="12"/>
  <c r="K15" i="12"/>
  <c r="K16" i="12" s="1"/>
  <c r="N14" i="12"/>
  <c r="F7" i="12"/>
  <c r="L15" i="12"/>
  <c r="L16" i="12" s="1"/>
  <c r="C16" i="12"/>
  <c r="I15" i="12"/>
  <c r="I16" i="12" s="1"/>
  <c r="J15" i="12"/>
  <c r="J16" i="12" s="1"/>
  <c r="N15" i="12" l="1"/>
  <c r="N16" i="12" s="1"/>
  <c r="M15" i="12"/>
  <c r="M16" i="12" s="1"/>
  <c r="G7" i="12"/>
  <c r="G14" i="12" s="1"/>
  <c r="F14" i="12"/>
  <c r="F16" i="12" s="1"/>
  <c r="G15" i="12" l="1"/>
  <c r="G16" i="12" s="1"/>
  <c r="B24" i="12" l="1"/>
  <c r="H24" i="12"/>
  <c r="C27" i="12"/>
  <c r="C25" i="12"/>
  <c r="C22" i="12"/>
  <c r="F15" i="11" l="1"/>
  <c r="F51" i="11"/>
  <c r="F6" i="11"/>
  <c r="I24" i="12"/>
  <c r="H25" i="12"/>
  <c r="J25" i="12" s="1"/>
  <c r="H27" i="12"/>
  <c r="J27" i="12" s="1"/>
  <c r="H21" i="12"/>
  <c r="I21" i="12" s="1"/>
  <c r="J21" i="12" l="1"/>
  <c r="J24" i="12"/>
  <c r="I27" i="12"/>
  <c r="I25" i="12"/>
  <c r="H23" i="12" l="1"/>
  <c r="C28" i="12"/>
  <c r="C30" i="12" s="1"/>
  <c r="G28" i="12"/>
  <c r="F28" i="12"/>
  <c r="E28" i="12"/>
  <c r="E30" i="12" s="1"/>
  <c r="D28" i="12"/>
  <c r="B28" i="12"/>
  <c r="H26" i="12"/>
  <c r="I26" i="12" s="1"/>
  <c r="H22" i="12"/>
  <c r="D57" i="11"/>
  <c r="C57" i="11"/>
  <c r="F56" i="11"/>
  <c r="I55" i="11"/>
  <c r="I54" i="11"/>
  <c r="I53" i="11"/>
  <c r="K52" i="11"/>
  <c r="E52" i="11"/>
  <c r="D52" i="11"/>
  <c r="C52" i="11"/>
  <c r="F52" i="11"/>
  <c r="I50" i="11"/>
  <c r="I49" i="11"/>
  <c r="H46" i="11"/>
  <c r="E46" i="11"/>
  <c r="D46" i="11"/>
  <c r="C46" i="11"/>
  <c r="I44" i="11"/>
  <c r="I43" i="11"/>
  <c r="F42" i="11"/>
  <c r="I41" i="11"/>
  <c r="F40" i="11"/>
  <c r="I40" i="11" s="1"/>
  <c r="H39" i="11"/>
  <c r="F39" i="11"/>
  <c r="D39" i="11"/>
  <c r="C39" i="11"/>
  <c r="I38" i="11"/>
  <c r="E39" i="11"/>
  <c r="I36" i="11"/>
  <c r="I35" i="11"/>
  <c r="I34" i="11"/>
  <c r="H33" i="11"/>
  <c r="G33" i="11"/>
  <c r="E33" i="11"/>
  <c r="D33" i="11"/>
  <c r="C33" i="11"/>
  <c r="F32" i="11"/>
  <c r="I32" i="11" s="1"/>
  <c r="F31" i="11"/>
  <c r="I31" i="11" s="1"/>
  <c r="F30" i="11"/>
  <c r="I29" i="11"/>
  <c r="I28" i="11"/>
  <c r="H25" i="11"/>
  <c r="G25" i="11"/>
  <c r="E25" i="11"/>
  <c r="D25" i="11"/>
  <c r="C25" i="11"/>
  <c r="I24" i="11"/>
  <c r="I22" i="11"/>
  <c r="F21" i="11"/>
  <c r="I21" i="11" s="1"/>
  <c r="F20" i="11"/>
  <c r="I19" i="11"/>
  <c r="H18" i="11"/>
  <c r="G18" i="11"/>
  <c r="E18" i="11"/>
  <c r="D18" i="11"/>
  <c r="C18" i="11"/>
  <c r="I17" i="11"/>
  <c r="I16" i="11"/>
  <c r="I15" i="11"/>
  <c r="I14" i="11"/>
  <c r="I13" i="11"/>
  <c r="I12" i="11"/>
  <c r="F11" i="11"/>
  <c r="I11" i="11" s="1"/>
  <c r="I10" i="11"/>
  <c r="F9" i="11"/>
  <c r="I9" i="11" s="1"/>
  <c r="F8" i="11"/>
  <c r="I8" i="11" s="1"/>
  <c r="I7" i="11"/>
  <c r="I5" i="11"/>
  <c r="F4" i="11"/>
  <c r="B29" i="12" l="1"/>
  <c r="D30" i="12"/>
  <c r="H28" i="12"/>
  <c r="I28" i="12" s="1"/>
  <c r="I22" i="12"/>
  <c r="J22" i="12"/>
  <c r="I23" i="12"/>
  <c r="J23" i="12"/>
  <c r="E26" i="11"/>
  <c r="I51" i="11"/>
  <c r="F33" i="11"/>
  <c r="I33" i="11" s="1"/>
  <c r="D26" i="11"/>
  <c r="I30" i="11"/>
  <c r="I39" i="11"/>
  <c r="G47" i="11"/>
  <c r="C47" i="11"/>
  <c r="I52" i="11"/>
  <c r="C58" i="11"/>
  <c r="F25" i="11"/>
  <c r="I25" i="11" s="1"/>
  <c r="D58" i="11"/>
  <c r="E47" i="11"/>
  <c r="F18" i="11"/>
  <c r="I18" i="11" s="1"/>
  <c r="I4" i="11"/>
  <c r="G26" i="11"/>
  <c r="I37" i="11"/>
  <c r="I46" i="11"/>
  <c r="H47" i="11"/>
  <c r="E58" i="11"/>
  <c r="C26" i="11"/>
  <c r="H26" i="11"/>
  <c r="D47" i="11"/>
  <c r="F30" i="12"/>
  <c r="B30" i="12"/>
  <c r="F58" i="11"/>
  <c r="I57" i="11"/>
  <c r="I6" i="11"/>
  <c r="I42" i="11"/>
  <c r="I20" i="11"/>
  <c r="I56" i="11"/>
  <c r="E60" i="11" l="1"/>
  <c r="G30" i="12"/>
  <c r="H30" i="12" s="1"/>
  <c r="I30" i="12" s="1"/>
  <c r="H29" i="12"/>
  <c r="I29" i="12" s="1"/>
  <c r="G60" i="11"/>
  <c r="G62" i="11" s="1"/>
  <c r="D60" i="11"/>
  <c r="F26" i="11"/>
  <c r="I26" i="11" s="1"/>
  <c r="I47" i="11"/>
  <c r="C60" i="11"/>
  <c r="C61" i="11" s="1"/>
  <c r="C62" i="11" s="1"/>
  <c r="B70" i="11" s="1"/>
  <c r="H60" i="11"/>
  <c r="I58" i="11"/>
  <c r="E61" i="11" l="1"/>
  <c r="E62" i="11" s="1"/>
  <c r="E71" i="11"/>
  <c r="D61" i="11"/>
  <c r="D62" i="11"/>
  <c r="B71" i="11" s="1"/>
  <c r="G71" i="11" s="1"/>
  <c r="J30" i="12"/>
  <c r="F60" i="11"/>
  <c r="H62" i="11"/>
  <c r="J29" i="12"/>
  <c r="J28" i="12"/>
  <c r="F70" i="11" l="1"/>
  <c r="F72" i="11" s="1"/>
  <c r="I60" i="11"/>
  <c r="H71" i="11"/>
  <c r="F62" i="11"/>
  <c r="B72" i="11"/>
  <c r="E70" i="11" l="1"/>
  <c r="G70" i="11" s="1"/>
  <c r="I62" i="11"/>
  <c r="H70" i="11" l="1"/>
  <c r="E72" i="11"/>
  <c r="H72" i="11" s="1"/>
  <c r="G72" i="11"/>
  <c r="C7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23" authorId="0" shapeId="0" xr:uid="{3D00FF44-46EE-44A4-9F02-3C1EB3453ADE}">
      <text>
        <r>
          <rPr>
            <b/>
            <sz val="9"/>
            <color indexed="81"/>
            <rFont val="Tahoma"/>
            <family val="2"/>
          </rPr>
          <t>Auteur:</t>
        </r>
        <r>
          <rPr>
            <sz val="9"/>
            <color indexed="81"/>
            <rFont val="Tahoma"/>
            <family val="2"/>
          </rPr>
          <t xml:space="preserve">
A ENLEVER</t>
        </r>
      </text>
    </comment>
  </commentList>
</comments>
</file>

<file path=xl/sharedStrings.xml><?xml version="1.0" encoding="utf-8"?>
<sst xmlns="http://schemas.openxmlformats.org/spreadsheetml/2006/main" count="19299" uniqueCount="2593">
  <si>
    <r>
      <t xml:space="preserve">Titre du Projet: </t>
    </r>
    <r>
      <rPr>
        <sz val="11"/>
        <color theme="1"/>
        <rFont val="Calibri"/>
        <family val="2"/>
        <scheme val="minor"/>
      </rPr>
      <t xml:space="preserve">Appui au renforcement de la chaine pénale et à la lutte contre l'impunité en Guinée </t>
    </r>
  </si>
  <si>
    <t>Nombre de resultat/ produit</t>
  </si>
  <si>
    <t>Formulation du resultat/ produit/ activite</t>
  </si>
  <si>
    <t>Budget par agence recipiendiaire en USD - Veuillez ajouter une nouvelle colonne par agence recipiendiaire PNUD</t>
  </si>
  <si>
    <t>Budget par agence recipiendiaire en USD - Veuillez ajouter une nouvelle colonne par agence recipiendiaire HCDH</t>
  </si>
  <si>
    <t xml:space="preserve">Niveau de depense/ engagement actuel en USD (a remplir au moment des rapports de projet)          HCDH   </t>
  </si>
  <si>
    <t xml:space="preserve">Niveau de depense/ engagement actuel en USD (a remplir au moment des rapports de projet)          PNUD    </t>
  </si>
  <si>
    <t>Commitement</t>
  </si>
  <si>
    <t>Avances non justifiées</t>
  </si>
  <si>
    <t>Taux de Réalisation par ligne budgetaire</t>
  </si>
  <si>
    <t>Notes quelconque le cas echeant (.e.g sur types des entrants ou justification du budget)</t>
  </si>
  <si>
    <t>R1 : Les institutions du système de la justice mettent en œuvre efficacement la réforme du secteur</t>
  </si>
  <si>
    <t xml:space="preserve">Produit 1.1           Le ministère de la justice et les organes de pilotage de la réforme du secteur de la justice disposent des outils et des capacités pour assurer un meilleur pilotage et la mise en œuvre de la réforme </t>
  </si>
  <si>
    <t>1 Conseiller technique P4 : 18 mois</t>
  </si>
  <si>
    <t>1. Contractual Service CTP</t>
  </si>
  <si>
    <t>Enquete de perseption</t>
  </si>
  <si>
    <t>4. Contractuel services</t>
  </si>
  <si>
    <t>Appui à l'élaboration, la validation et la mise en œuvre d'une politique pénale sensible au genre</t>
  </si>
  <si>
    <t>Appui à l'élaboration, l'adoption et la vulgarisation de principaux textes d'application du Code Pénal et du Code de Procédure Pénale</t>
  </si>
  <si>
    <t xml:space="preserve">Appui à l'élaboration, la validation et la vulgarisation des textes d'application de la loi sur la lutte contre la corruption </t>
  </si>
  <si>
    <t>Communication / visibilité</t>
  </si>
  <si>
    <t>7. Frais généraux de fonctionnement et autres coûts directs </t>
  </si>
  <si>
    <t>Appui à la tenue de l'AG la cour d'Appel de Kankan</t>
  </si>
  <si>
    <t>Effectuer une analyse organisationnelle des directions pertinentes au pilotage de la réforme de la justice</t>
  </si>
  <si>
    <t>Apporter une expertise technique pour l’élaboration d’un arrêté d’organisation des services centraux du Ministère de la justice</t>
  </si>
  <si>
    <t>Assister les directions nationales susmentionnées à développer les plans de travail annuel</t>
  </si>
  <si>
    <t>Assister à l’élaboration d’une politique pénale nationale et à l’élaboration des orientations de politique pénale (Circulaires) du Ministre de la justice</t>
  </si>
  <si>
    <t>Assister le Ministère de la justice à réaliser une analyse organisationnelle des Cours d’appel de Conakry et de Kankan, des 18 tribunaux de première instance ainsi que les Justices de paix de leurs ressorts respectifs</t>
  </si>
  <si>
    <t>4. Services contractuels</t>
  </si>
  <si>
    <t xml:space="preserve">Assister le Ministère de la justice à élaborer un plan de renforcement de la gouvernance judiciaire au sein des juridictions </t>
  </si>
  <si>
    <t xml:space="preserve">Effectuer des enquêtes de satisfaction des usagers du service public de la justice </t>
  </si>
  <si>
    <t>Sous total Produit 1.1</t>
  </si>
  <si>
    <t xml:space="preserve">Produit 1.2:              Le système pénitentiaire dispose des outils et des capacités pour une meilleure gestion des établissements pénitentiaires </t>
  </si>
  <si>
    <r>
      <rPr>
        <b/>
        <sz val="10"/>
        <rFont val="Times New Roman"/>
        <family val="1"/>
      </rPr>
      <t>1.2.1</t>
    </r>
    <r>
      <rPr>
        <sz val="10"/>
        <rFont val="Times New Roman"/>
        <family val="1"/>
      </rPr>
      <t xml:space="preserve"> Information et sensibilisation des acteurs et parties prenantes (magistrats, gardes pénitentiaires, greffiers, etc) sur le nouveau cadre juridique et institutionnel de l'Administration pénitentiaire </t>
    </r>
  </si>
  <si>
    <t>4. Contractual service Appui technique aux juges d'application des pènes</t>
  </si>
  <si>
    <t>1 expert national (18mois)</t>
  </si>
  <si>
    <t>4. Contractual Service, Personnel projet</t>
  </si>
  <si>
    <t xml:space="preserve">Amortissement vehicule du Projet </t>
  </si>
  <si>
    <t>3. Equipement, Vehicule</t>
  </si>
  <si>
    <r>
      <rPr>
        <b/>
        <sz val="10"/>
        <rFont val="Times New Roman"/>
        <family val="1"/>
      </rPr>
      <t>1.2.2</t>
    </r>
    <r>
      <rPr>
        <sz val="10"/>
        <rFont val="Times New Roman"/>
        <family val="1"/>
      </rPr>
      <t xml:space="preserve"> Dotation en équipement informatique (chaque MC: 1 ordinateur, 1 imprimante, kit solaire) et amélioration de la gestion de données des détenus dans les maisons d'arrêt du ressort des TPI pilotes permettant le croisement des données au niveau des TPI</t>
    </r>
  </si>
  <si>
    <t>3. Contractual service Appui technique aux juges d'application des pènes</t>
  </si>
  <si>
    <r>
      <rPr>
        <b/>
        <sz val="10"/>
        <rFont val="Times New Roman"/>
        <family val="1"/>
      </rPr>
      <t>1.2.3</t>
    </r>
    <r>
      <rPr>
        <sz val="10"/>
        <rFont val="Times New Roman"/>
        <family val="1"/>
      </rPr>
      <t xml:space="preserve"> Appui à la mise en place, la formation et le développement des outils en faveur des juges d'application des peines </t>
    </r>
  </si>
  <si>
    <t>Credits de  telephone / Internet</t>
  </si>
  <si>
    <t>Sous Total Produit 1.2</t>
  </si>
  <si>
    <t>TOTAL RESULTAT 1</t>
  </si>
  <si>
    <t>R2 :La performance de la chaine  pénale est améliorée dans les juridictions pilotes de Dixinn, Kindia, Labé, Kankan et Nzérékoré et dans les tribunaux de paix du ressort</t>
  </si>
  <si>
    <t>Produit 2.1:  Les capacités des acteurs de la chaine pénale  (magistrats, greffiers, OPJ, gardes pénitentiaires) sont renforcées, y compris sur les droits humains et le genre, et les mécanismes de coordination sont améliorés</t>
  </si>
  <si>
    <r>
      <rPr>
        <b/>
        <sz val="11"/>
        <rFont val="Times New Roman"/>
        <family val="1"/>
      </rPr>
      <t>2.1.2 PNUD + HCDH</t>
    </r>
    <r>
      <rPr>
        <sz val="11"/>
        <rFont val="Times New Roman"/>
        <family val="1"/>
      </rPr>
      <t xml:space="preserve"> Soutenir la formation et/ou la remise à niveau de 100 OPJ à travers les écoles de la Police et de la Gendarmerie </t>
    </r>
  </si>
  <si>
    <t xml:space="preserve">4. - Evaluation, inspection a Kindia Labé et Kankan </t>
  </si>
  <si>
    <r>
      <rPr>
        <b/>
        <sz val="11"/>
        <rFont val="Times New Roman"/>
        <family val="1"/>
      </rPr>
      <t>2.1.3</t>
    </r>
    <r>
      <rPr>
        <sz val="11"/>
        <rFont val="Times New Roman"/>
        <family val="1"/>
      </rPr>
      <t xml:space="preserve"> Formation des membres de l'Inspection des services judiciaires </t>
    </r>
  </si>
  <si>
    <t>4. Services contractuels Formation membre</t>
  </si>
  <si>
    <r>
      <rPr>
        <b/>
        <sz val="11"/>
        <color indexed="8"/>
        <rFont val="Times New Roman"/>
        <family val="1"/>
      </rPr>
      <t>2.1.1</t>
    </r>
    <r>
      <rPr>
        <sz val="11"/>
        <color indexed="8"/>
        <rFont val="Times New Roman"/>
        <family val="1"/>
      </rPr>
      <t xml:space="preserve"> Formation et coaching des magistrats et greffiers adptée aux besoins spécifiques </t>
    </r>
  </si>
  <si>
    <t>4. Services contractuels Renforcement de capacité des acteurs de la chaine pénale</t>
  </si>
  <si>
    <r>
      <rPr>
        <b/>
        <sz val="11"/>
        <rFont val="Times New Roman"/>
        <family val="1"/>
      </rPr>
      <t>2.1.4</t>
    </r>
    <r>
      <rPr>
        <sz val="11"/>
        <rFont val="Times New Roman"/>
        <family val="1"/>
      </rPr>
      <t xml:space="preserve"> Doter les acteurs de la chaine pénale d'outils de travail adaptés et améliorés </t>
    </r>
  </si>
  <si>
    <t>3. Services contractuels Renforcement de capacité des acteurs de la chaine pénale</t>
  </si>
  <si>
    <r>
      <rPr>
        <b/>
        <sz val="11"/>
        <rFont val="Times New Roman"/>
        <family val="1"/>
      </rPr>
      <t>2.1.5</t>
    </r>
    <r>
      <rPr>
        <sz val="11"/>
        <rFont val="Times New Roman"/>
        <family val="1"/>
      </rPr>
      <t xml:space="preserve"> Appui au fonctionnement des cadres de concertation et de coordination des acteurs de la chaine pénale dans les TPI pilotes et partage d’expériences et de leçons apprises entre les 5 TPI (coordination horizontale) et avec le ministère de la justice (coordination verticale) afin d’alimenter les réflexions sur la politique pénale et la réforme de la justice et de diffuser dans les autres juridictions les meilleures pratiques </t>
    </r>
  </si>
  <si>
    <t>5. Frais de déplacement Travel/Mission Appui aux cadrse de concertation de la chaine pénale</t>
  </si>
  <si>
    <t xml:space="preserve">Sous total Produit 2.1 </t>
  </si>
  <si>
    <t>Produit 2.2:                        Le contrôle interne (Inspection générale des services judiciaires, parquets généraux et chambres de contrôle de l'instruction) et externe (Assemblée nationale et INIDH) de la chaine pénale est effectué conformément à la loi dans les TPI pilotes   HCDH</t>
  </si>
  <si>
    <r>
      <rPr>
        <b/>
        <sz val="10"/>
        <rFont val="Times New Roman"/>
        <family val="1"/>
      </rPr>
      <t>2.2.1</t>
    </r>
    <r>
      <rPr>
        <sz val="10"/>
        <rFont val="Times New Roman"/>
        <family val="1"/>
      </rPr>
      <t xml:space="preserve">Appui à la tenue de deux (2) missions d'inspection et de contrôle interne dans les TPI pilotes </t>
    </r>
  </si>
  <si>
    <t>5. Frais de déplacement de trois (3) missions d'inspection et de contrôle interne dans les TPI pilotes</t>
  </si>
  <si>
    <r>
      <rPr>
        <b/>
        <sz val="10"/>
        <rFont val="Times New Roman"/>
        <family val="1"/>
      </rPr>
      <t>2.2.2</t>
    </r>
    <r>
      <rPr>
        <sz val="10"/>
        <rFont val="Times New Roman"/>
        <family val="1"/>
      </rPr>
      <t xml:space="preserve"> Appui à la tenue d'une (1) mission de contrôle parlementaire dans les TPI pilotes </t>
    </r>
  </si>
  <si>
    <t xml:space="preserve">5. Frais de déplacement deux (2) missions de contrôle parlementaire dans les TPI pilotes </t>
  </si>
  <si>
    <r>
      <rPr>
        <b/>
        <sz val="10"/>
        <rFont val="Times New Roman"/>
        <family val="1"/>
      </rPr>
      <t>2.2.3</t>
    </r>
    <r>
      <rPr>
        <sz val="10"/>
        <rFont val="Times New Roman"/>
        <family val="1"/>
      </rPr>
      <t xml:space="preserve"> Appui à la tenue d'une (1) mission de monitoring des lieux de détention par l'INIDH dans les TPI pilotes </t>
    </r>
  </si>
  <si>
    <t>5. Frais de déplacement deux missions de monitoring des lieux de détention par l'INIDH dans les TPI pilotes</t>
  </si>
  <si>
    <r>
      <rPr>
        <b/>
        <sz val="10"/>
        <rFont val="Times New Roman"/>
        <family val="1"/>
      </rPr>
      <t>2.2.4</t>
    </r>
    <r>
      <rPr>
        <sz val="10"/>
        <rFont val="Times New Roman"/>
        <family val="1"/>
      </rPr>
      <t xml:space="preserve"> Appui à la tenue d'une mission conjointe d’inspection et de contrôle interne entre le HCDH, le ministère de la Justice,  le ministère  de la Sante et l’OMS dans les lieux de détention dans le ressort  des cinq (5) TPI pilotes </t>
    </r>
  </si>
  <si>
    <r>
      <rPr>
        <b/>
        <sz val="12"/>
        <rFont val="Times New Roman"/>
        <family val="1"/>
      </rPr>
      <t xml:space="preserve">2.2.5. </t>
    </r>
    <r>
      <rPr>
        <sz val="12"/>
        <rFont val="Times New Roman"/>
        <family val="1"/>
      </rPr>
      <t xml:space="preserve">Appui au renforcement de la supervision/contrôle des OPJ par les parquets pilotes </t>
    </r>
  </si>
  <si>
    <t>7. Frais généraux de fonctionnement et autres coûts directs</t>
  </si>
  <si>
    <t xml:space="preserve">Sous total Produit 2.2 </t>
  </si>
  <si>
    <r>
      <t>Produit 2.3:              Le traitement des affaires pénales est amélioré dans les cinq TPI pilotes</t>
    </r>
    <r>
      <rPr>
        <sz val="11"/>
        <color indexed="8"/>
        <rFont val="Times New Roman"/>
        <family val="1"/>
      </rPr>
      <t xml:space="preserve">
</t>
    </r>
  </si>
  <si>
    <t>2.3.1Acquisition de fournitures nécessaires (bureautique, consommable et fourniture de bureau etc.) pour les TPI pilotes</t>
  </si>
  <si>
    <t>2. Fournitures, produits de base, matériels </t>
  </si>
  <si>
    <t xml:space="preserve">2.3.2Acquisition de matériel pour les TPI pilotes (3 ordinateurs par TPI) </t>
  </si>
  <si>
    <t>3. Equipement</t>
  </si>
  <si>
    <t xml:space="preserve">2.3.3Doter les juridictions pilotes d'un appui technique par la mise à disposition des VNU nationaux </t>
  </si>
  <si>
    <t>Audit en T2</t>
  </si>
  <si>
    <t>2.3.4Appui à la Tenue d'audiences pénales dans les TPI pilotes et les deux Cours d’appel de Conakry et de Kankan</t>
  </si>
  <si>
    <t>4. service contract: Appui aux audiences pénales</t>
  </si>
  <si>
    <t>2.3.5 Appui à la tenue d'audiences foraines par les TPI pilotes</t>
  </si>
  <si>
    <t>5. Frais de déplacement </t>
  </si>
  <si>
    <t>Sous total produit 2.3</t>
  </si>
  <si>
    <t>TOTAL RESULTAT 2</t>
  </si>
  <si>
    <t>R3 : L'accès à la justice est amélioré dans la zone pilote, notamment pour les personnes vulnérables, les femmes, les mineurs et les détenus</t>
  </si>
  <si>
    <t xml:space="preserve">Produit 3.1:                    L’accès à la justice des populations est amélioré dans la zone d’intervention du projet à travers des initiatives novatrices des organisations de la société civile </t>
  </si>
  <si>
    <r>
      <rPr>
        <b/>
        <sz val="11"/>
        <color indexed="8"/>
        <rFont val="Times New Roman"/>
        <family val="1"/>
      </rPr>
      <t>3.1.1</t>
    </r>
    <r>
      <rPr>
        <sz val="11"/>
        <color indexed="8"/>
        <rFont val="Times New Roman"/>
        <family val="1"/>
      </rPr>
      <t xml:space="preserve"> Etude sur les difficultés à l'accès à la justice et une enquête de perception de l'évolution du droit d'accès à la justice </t>
    </r>
  </si>
  <si>
    <t xml:space="preserve">4. Services contractuels :                            Enquête de perception de l'évolution du droit d'accès à la justice </t>
  </si>
  <si>
    <r>
      <rPr>
        <b/>
        <sz val="11"/>
        <color indexed="8"/>
        <rFont val="Times New Roman"/>
        <family val="1"/>
      </rPr>
      <t>3.1.2</t>
    </r>
    <r>
      <rPr>
        <sz val="11"/>
        <color indexed="8"/>
        <rFont val="Times New Roman"/>
        <family val="1"/>
      </rPr>
      <t xml:space="preserve"> Appui à la mise en œuvre des initiatives novatrices </t>
    </r>
    <r>
      <rPr>
        <sz val="11"/>
        <rFont val="Times New Roman"/>
        <family val="1"/>
      </rPr>
      <t>de la société civile</t>
    </r>
    <r>
      <rPr>
        <sz val="11"/>
        <color indexed="8"/>
        <rFont val="Times New Roman"/>
        <family val="1"/>
      </rPr>
      <t xml:space="preserve"> pour renforcer le droit d'accès à la justice HCDH</t>
    </r>
  </si>
  <si>
    <t>4. Services contractuels :</t>
  </si>
  <si>
    <t>Direct project costs</t>
  </si>
  <si>
    <t>Sous total produit 3.1</t>
  </si>
  <si>
    <t xml:space="preserve">Produit 3.2:               Une assistance juridique est disponible </t>
  </si>
  <si>
    <r>
      <rPr>
        <b/>
        <sz val="11"/>
        <color indexed="8"/>
        <rFont val="Times New Roman"/>
        <family val="1"/>
      </rPr>
      <t>3.2.1</t>
    </r>
    <r>
      <rPr>
        <sz val="11"/>
        <color indexed="8"/>
        <rFont val="Times New Roman"/>
        <family val="1"/>
      </rPr>
      <t xml:space="preserve"> Appui à la mise en place des bureaux d'informations et d'orientations dans les TPI pilotes HCDH</t>
    </r>
  </si>
  <si>
    <t xml:space="preserve"> 3.2.2 Appui juridique aux victimes des violences basées sur le genre</t>
  </si>
  <si>
    <t>4. service contract: Appui juridique</t>
  </si>
  <si>
    <t>3.2.3 Appui aux audiences foraines</t>
  </si>
  <si>
    <t xml:space="preserve">4. service contract: Appui aux audiences foraines </t>
  </si>
  <si>
    <t>3.2.4 Frais de déplacement</t>
  </si>
  <si>
    <t>5. Travel, Mission</t>
  </si>
  <si>
    <t>Sous total Produit 3.2</t>
  </si>
  <si>
    <t>TOTAL RESULTAT 3</t>
  </si>
  <si>
    <t>SOUS TOTAL ACTIVITES</t>
  </si>
  <si>
    <t>GMS</t>
  </si>
  <si>
    <t>TOTAL PTA DU PROJET</t>
  </si>
  <si>
    <t>BUDGET PNUD</t>
  </si>
  <si>
    <t>BUDGET HCDH</t>
  </si>
  <si>
    <t>DEPENSES HCDH</t>
  </si>
  <si>
    <t>DEPENSES PNUD</t>
  </si>
  <si>
    <t>COMMITMENT</t>
  </si>
  <si>
    <t xml:space="preserve">RECAP Delivery par Agence </t>
  </si>
  <si>
    <t>Budget par agence recipiendiaire en USD</t>
  </si>
  <si>
    <t>BUDGET APPROUVE</t>
  </si>
  <si>
    <t>Dépenses</t>
  </si>
  <si>
    <t>Commitment/PO</t>
  </si>
  <si>
    <t>Solde</t>
  </si>
  <si>
    <t>%Tage de Réalisation</t>
  </si>
  <si>
    <t xml:space="preserve">Commentaire sur les dépenses / activités </t>
  </si>
  <si>
    <t>PNUD</t>
  </si>
  <si>
    <t>HCDH</t>
  </si>
  <si>
    <t>Totaux</t>
  </si>
  <si>
    <t>Préparé par CONDE SORY</t>
  </si>
  <si>
    <t>Tableau 2 - Budget de projet PBF par categorie de cout de l'ONU</t>
  </si>
  <si>
    <t>Note: S'il s'agit d'une revision budgetaire, veuillez inclure des colonnes additionnelles pour montrer les changements</t>
  </si>
  <si>
    <t>Catégorie de dépense</t>
  </si>
  <si>
    <t>Montant de l’entité bénéficiaire PNUD</t>
  </si>
  <si>
    <t>Montant de l’entité bénéficiaire HCDH</t>
  </si>
  <si>
    <t>Tranche 1</t>
  </si>
  <si>
    <t>Tranche 2</t>
  </si>
  <si>
    <t>1. Personnel et autres employés</t>
  </si>
  <si>
    <t>2. Fournitures, produits de base, matériels</t>
  </si>
  <si>
    <t>5. Frais de déplacement</t>
  </si>
  <si>
    <t>6. Transferts et subventions aux homologues</t>
  </si>
  <si>
    <t>Sous-total</t>
  </si>
  <si>
    <t xml:space="preserve">8. Coûts Indirects*  </t>
  </si>
  <si>
    <t>TOTAL</t>
  </si>
  <si>
    <t>TABLEAU  AVEC DELIVERY</t>
  </si>
  <si>
    <t>CATEGORIES BUDGETAIRE</t>
  </si>
  <si>
    <t>BUEGET TRANCHE 1 PNUD</t>
  </si>
  <si>
    <t>Agence Recipiendiaire  PNUD</t>
  </si>
  <si>
    <t>Agence Recipiendiaire HCDH</t>
  </si>
  <si>
    <t>TOTAUX</t>
  </si>
  <si>
    <t>Décaissement PNUD</t>
  </si>
  <si>
    <t>Comitment</t>
  </si>
  <si>
    <t>Avance</t>
  </si>
  <si>
    <t>TRANCHE 1 HCDH</t>
  </si>
  <si>
    <t>Décaissement HCDH</t>
  </si>
  <si>
    <t>TOTALE Decaissement T1</t>
  </si>
  <si>
    <t xml:space="preserve">Solde </t>
  </si>
  <si>
    <t>%de Réalisation</t>
  </si>
  <si>
    <t>3. Équipement, véhicules et mobilier (compte tenu de la dépréciation)</t>
  </si>
  <si>
    <t xml:space="preserve">8. Coûts indirects*  </t>
  </si>
  <si>
    <t>Total Dépenses</t>
  </si>
  <si>
    <t>AVANCE PARTENAIRE</t>
  </si>
  <si>
    <t>VARIATION PNUD</t>
  </si>
  <si>
    <t>NOUVEAU BUEGDT PNUD</t>
  </si>
  <si>
    <t>variation (en %age)</t>
  </si>
  <si>
    <t>VARIATION HCDH</t>
  </si>
  <si>
    <t>Total Initial PNUD</t>
  </si>
  <si>
    <t>NOUVEAU BUEGDT HCDH</t>
  </si>
  <si>
    <t>Total Initial  HCDH</t>
  </si>
  <si>
    <t>Gestionnaire Comptable et Financier GED</t>
  </si>
  <si>
    <t>Transaction Type</t>
  </si>
  <si>
    <t>Transaction Id</t>
  </si>
  <si>
    <t>Accounting Date</t>
  </si>
  <si>
    <t>Date Posted</t>
  </si>
  <si>
    <t>GL Business Unit</t>
  </si>
  <si>
    <t xml:space="preserve">Account </t>
  </si>
  <si>
    <t>Account Description</t>
  </si>
  <si>
    <t>Operating Unit</t>
  </si>
  <si>
    <t>Fund</t>
  </si>
  <si>
    <t>Department</t>
  </si>
  <si>
    <t>Implementing Agent</t>
  </si>
  <si>
    <t>Donor (Agency)</t>
  </si>
  <si>
    <t>PC Business Unit</t>
  </si>
  <si>
    <t>Project Id</t>
  </si>
  <si>
    <t>Activity Id</t>
  </si>
  <si>
    <t>Analysis Type</t>
  </si>
  <si>
    <t>Open Item Key</t>
  </si>
  <si>
    <t>Vendor Id</t>
  </si>
  <si>
    <t>Vendor Name</t>
  </si>
  <si>
    <t>Related Voucher</t>
  </si>
  <si>
    <t>Description</t>
  </si>
  <si>
    <t>Description2</t>
  </si>
  <si>
    <t>Journal Ref</t>
  </si>
  <si>
    <t>Journal ID</t>
  </si>
  <si>
    <t>Journal Line No</t>
  </si>
  <si>
    <t>Journal Date</t>
  </si>
  <si>
    <t>Local Curr Amount</t>
  </si>
  <si>
    <t>Local Curr</t>
  </si>
  <si>
    <t>USD Amount</t>
  </si>
  <si>
    <t>Journal Source</t>
  </si>
  <si>
    <t>Fiscal Year</t>
  </si>
  <si>
    <t>Accounting Period</t>
  </si>
  <si>
    <t>Voucher</t>
  </si>
  <si>
    <t>GIN10-00080581-1-1-ACCR-DST</t>
  </si>
  <si>
    <t>UNDP1</t>
  </si>
  <si>
    <t>INTL CONSULTANTS-SHT TERM-TECH</t>
  </si>
  <si>
    <t>GIN</t>
  </si>
  <si>
    <t>GIN10</t>
  </si>
  <si>
    <t>ACIVITY1</t>
  </si>
  <si>
    <t>ACT</t>
  </si>
  <si>
    <t xml:space="preserve"> </t>
  </si>
  <si>
    <t>BOUBAKRI AMOR</t>
  </si>
  <si>
    <t>E) INTL CONSULTANTS - SUPPORT</t>
  </si>
  <si>
    <t>Dernière tranche cntrat</t>
  </si>
  <si>
    <t>AP07418206</t>
  </si>
  <si>
    <t>USD</t>
  </si>
  <si>
    <t>AP</t>
  </si>
  <si>
    <t>04-MAY-2018</t>
  </si>
  <si>
    <t>05-MAY-2018</t>
  </si>
  <si>
    <t>HAIDARA ABDOUL LATIF</t>
  </si>
  <si>
    <t>AP07480422</t>
  </si>
  <si>
    <t>GNF</t>
  </si>
  <si>
    <t>GIN10-00081311-1-1-ACCR-DST</t>
  </si>
  <si>
    <t>TRNWRKSHP CONF - STIPENDS</t>
  </si>
  <si>
    <t>ACTIVITY2</t>
  </si>
  <si>
    <t>ECOBANK</t>
  </si>
  <si>
    <t>FRAIS ATELIER TPI MAMOU</t>
  </si>
  <si>
    <t>Frais Atelier TPI Mamou</t>
  </si>
  <si>
    <t>GIN10-00081312-1-1-ACCR-DST</t>
  </si>
  <si>
    <t>DAILY SUBSISTENCE ALLOW-LOCAL</t>
  </si>
  <si>
    <t>BAH  BOUBACAR 1</t>
  </si>
  <si>
    <t>DSA 3JRS MAMOU</t>
  </si>
  <si>
    <t>DSA 3jrs Mamou</t>
  </si>
  <si>
    <t>GIN10-00081313-1-1-ACCR-DST</t>
  </si>
  <si>
    <t>MAMADOU TOUNKARA</t>
  </si>
  <si>
    <t>GIN10-00081314-1-1-ACCR-DST</t>
  </si>
  <si>
    <t>SEKOU CAMARA</t>
  </si>
  <si>
    <t>DSA 3JRS Mamou</t>
  </si>
  <si>
    <t>GIN10-00081315-1-1-ACCR-DST</t>
  </si>
  <si>
    <t>BALDE MARIAMA DIOULDE</t>
  </si>
  <si>
    <t>DSA 3JRS MAMOU TPI</t>
  </si>
  <si>
    <t>DSA 3JRS Mamou TPI</t>
  </si>
  <si>
    <t>GIN10-00081316-1-1-ACCR-DST</t>
  </si>
  <si>
    <t>THIOYE MAMADOU</t>
  </si>
  <si>
    <t>GIN10-00081317-1-1-ACCR-DST</t>
  </si>
  <si>
    <t>DRAME ALPHA LAMINE</t>
  </si>
  <si>
    <t>GIN10-00081318-1-1-ACCR-DST</t>
  </si>
  <si>
    <t>ISMAEL MOULEY DIALLO</t>
  </si>
  <si>
    <t>GIN10-00081319-1-1-ACCR-DST</t>
  </si>
  <si>
    <t>GUILAVOGUI FATOUMATA BINTA</t>
  </si>
  <si>
    <t>GIN10-00081320-1-1-ACCR-DST</t>
  </si>
  <si>
    <t>JEAN BAPTISTE KOUMASSADOUNO</t>
  </si>
  <si>
    <t>EXPENSE DISTRIBUTION</t>
  </si>
  <si>
    <t>AP Jrnl Vchr</t>
  </si>
  <si>
    <t>GIN10-00081417-1-1-ACCR-DST</t>
  </si>
  <si>
    <t>11-MAY-2018</t>
  </si>
  <si>
    <t>12-MAY-2018</t>
  </si>
  <si>
    <t>SVC CO-TRAINING AND EDUC SERV</t>
  </si>
  <si>
    <t>JR00081417</t>
  </si>
  <si>
    <t>REGUL VCHR 81298</t>
  </si>
  <si>
    <t>AP07490022</t>
  </si>
  <si>
    <t>GIN10-00081690-1-1-ACCR-DST</t>
  </si>
  <si>
    <t>PAIEMT 5JRS DSA CRY KINDIA CRY</t>
  </si>
  <si>
    <t>AP07518633</t>
  </si>
  <si>
    <t>GIN10-00081692-1-1-ACCR-DST</t>
  </si>
  <si>
    <t>PAIEMT DSA 5JRS CRY KINDIA CRY</t>
  </si>
  <si>
    <t>GIN10-00081693-1-1-ACCR-DST</t>
  </si>
  <si>
    <t>GIN10-00081694-1-1-ACCR-DST</t>
  </si>
  <si>
    <t>GIN10-00081695-1-1-ACCR-DST</t>
  </si>
  <si>
    <t>GIN10-00081696-1-1-ACCR-DST</t>
  </si>
  <si>
    <t>BARRY  ALPHA</t>
  </si>
  <si>
    <t>GIN10-00081697-1-1-ACCR-DST</t>
  </si>
  <si>
    <t>PMT DSA 5JRS FUEL CRY KDA CRY</t>
  </si>
  <si>
    <t>PMT DSA 5JRS+FUEL CRY KDA CRY</t>
  </si>
  <si>
    <t>GIN10-00081697-1-2-ACCR-DST</t>
  </si>
  <si>
    <t>FUEL, PETROLEUM AND OTHER OILS</t>
  </si>
  <si>
    <t>TRIBUNAL DE PREMIERE INSTANCE DE DIXINN</t>
  </si>
  <si>
    <t>TRIBUNAL DE PREMIERE INSTANCE DE KINDIA</t>
  </si>
  <si>
    <t>TPI LABE</t>
  </si>
  <si>
    <t>TRIBUNAL DE PREMIERE INSTANCE DE KANKAN</t>
  </si>
  <si>
    <t>TPI NZEREKORE</t>
  </si>
  <si>
    <t>GIN10-00082180-1-1-ACCR-DST</t>
  </si>
  <si>
    <t>SERVICE CONTRACTS-INDIVIDUALS</t>
  </si>
  <si>
    <t>DSA MISSION KINDIA</t>
  </si>
  <si>
    <t>AP07569872</t>
  </si>
  <si>
    <t>GIN10-00082181-1-1-ACCR-DST</t>
  </si>
  <si>
    <t>GIN10-00082182-1-1-ACCR-DST</t>
  </si>
  <si>
    <t>GIN10-00082183-1-1-ACCR-DST</t>
  </si>
  <si>
    <t>CARBURANT MISSION KINDIA</t>
  </si>
  <si>
    <t>GIN10-00082184-1-1-ACCR-DST</t>
  </si>
  <si>
    <t>FRAIS ATELIER CODE PROC.P.KDIA</t>
  </si>
  <si>
    <t>GIN10-00082185-1-1-ACCR-DST</t>
  </si>
  <si>
    <t>GIN10-00082209-1-1-ACCR-DST</t>
  </si>
  <si>
    <t>LEARNING - TRAINING OF COUNTER</t>
  </si>
  <si>
    <t>GUINEE PRESTATION</t>
  </si>
  <si>
    <t>BINDING PRINTING COST</t>
  </si>
  <si>
    <t>PRESTATION-INV.082/GP/2018</t>
  </si>
  <si>
    <t>AP07573714</t>
  </si>
  <si>
    <t>GIN10-00082209-1-1-PYMN-RXL</t>
  </si>
  <si>
    <t>REALIZED LOSS</t>
  </si>
  <si>
    <t>AP07574450</t>
  </si>
  <si>
    <t>GIN10-00082254-1-1-ACCR-DST</t>
  </si>
  <si>
    <t>AMADOU OURY SOW</t>
  </si>
  <si>
    <t>DSA 15JRS KNDIA</t>
  </si>
  <si>
    <t>DSA 15JRS Kndia</t>
  </si>
  <si>
    <t>AP07582030</t>
  </si>
  <si>
    <t>GIN10-00082275-1-1-ACCR-DST</t>
  </si>
  <si>
    <t>PARTICIPATION OF COUNTERPARTS</t>
  </si>
  <si>
    <t>ZEIN  SBUSINESS TECHNOLOGIE</t>
  </si>
  <si>
    <t>OFFICE SUPPLIES</t>
  </si>
  <si>
    <t>ZEIN-INV.0141/2018</t>
  </si>
  <si>
    <t>AP07580076</t>
  </si>
  <si>
    <t>GIN10-00082275-1-1-PYMN-RXL</t>
  </si>
  <si>
    <t>AP07580986</t>
  </si>
  <si>
    <t>GIN10-00082287-1-1-ACCR-DST</t>
  </si>
  <si>
    <t>FURNITURE</t>
  </si>
  <si>
    <t>ACTIVITY7</t>
  </si>
  <si>
    <t>RIVIERA GUINEE</t>
  </si>
  <si>
    <t>A) DESKS</t>
  </si>
  <si>
    <t>RIVIERAGUI-001-INV.1428/CA1</t>
  </si>
  <si>
    <t>AP07580077</t>
  </si>
  <si>
    <t>GIN10-00082287-1-1-PYMN-RXL</t>
  </si>
  <si>
    <t>GIN10-00082287-2-1-ACCR-DST</t>
  </si>
  <si>
    <t>A) CHAIRS</t>
  </si>
  <si>
    <t>GIN10-00082287-2-1-PYMN-RXL</t>
  </si>
  <si>
    <t>GIN10-00082287-3-1-ACCR-DST</t>
  </si>
  <si>
    <t>GIN10-00082287-3-1-PYMN-RXL</t>
  </si>
  <si>
    <t>GIN10-00082287-4-1-ACCR-DST</t>
  </si>
  <si>
    <t>GIN10-00082287-4-1-PYMN-RXL</t>
  </si>
  <si>
    <t>GIN10-00082549-1-1-ACCR-DST</t>
  </si>
  <si>
    <t>06-AUG-2018</t>
  </si>
  <si>
    <t>07-AUG-2018</t>
  </si>
  <si>
    <t>HABIB CISSE</t>
  </si>
  <si>
    <t>PAIEMENT DSA 10JRS CKY NZRKRE</t>
  </si>
  <si>
    <t>AP07606436</t>
  </si>
  <si>
    <t>GIN10-00082549-1-2-ACCR-DST</t>
  </si>
  <si>
    <t>GIN10-00082551-1-1-ACCR-DST</t>
  </si>
  <si>
    <t>PAIEMENT DSA 10JRS CKY NZKRE</t>
  </si>
  <si>
    <t>GIN10-00082552-1-1-ACCR-DST</t>
  </si>
  <si>
    <t>SAMOURA AMARA</t>
  </si>
  <si>
    <t>GIN10-00082605-1-1-ACCR-DST</t>
  </si>
  <si>
    <t>10-AUG-2018</t>
  </si>
  <si>
    <t>APPLIC.CODE PENAL.08 AU 11/18</t>
  </si>
  <si>
    <t>AP07613434</t>
  </si>
  <si>
    <t>GIN10-00082633-1-1-ACCR-DST</t>
  </si>
  <si>
    <t>09-AUG-2018</t>
  </si>
  <si>
    <t>APPOINTMENT-SUBSISTENCE ALLOW</t>
  </si>
  <si>
    <t>KAMBALA WA KAMBALA</t>
  </si>
  <si>
    <t>SETTLING IN GRANT-DSA 30 JRS</t>
  </si>
  <si>
    <t>OLIVIER-001-Settl.-inGrant-DSA</t>
  </si>
  <si>
    <t>AP07613435</t>
  </si>
  <si>
    <t>GIN10-00082665-1-1-ACCR-DST</t>
  </si>
  <si>
    <t>13-AUG-2018</t>
  </si>
  <si>
    <t>14-AUG-2018</t>
  </si>
  <si>
    <t>APPOINT-SHIPMENT-IP STAFF-TA</t>
  </si>
  <si>
    <t>BILLET AFFECT.CONAKRY</t>
  </si>
  <si>
    <t>AP07616966</t>
  </si>
  <si>
    <t>GIN10-00082675-1-1-ACCR-DST</t>
  </si>
  <si>
    <t>15-AUG-2018</t>
  </si>
  <si>
    <t>MAINT, OPER OF TRANSPORT EQUIP</t>
  </si>
  <si>
    <t>SOUARE KABINE</t>
  </si>
  <si>
    <t>COST-BATTERY-PNUD AT 2128</t>
  </si>
  <si>
    <t>SOUARE-INV.00210/2018</t>
  </si>
  <si>
    <t>AP07619172</t>
  </si>
  <si>
    <t>GIN10-00082675-1-1-PYMN-RXG</t>
  </si>
  <si>
    <t>16-AUG-2018</t>
  </si>
  <si>
    <t>17-AUG-2018</t>
  </si>
  <si>
    <t>REALIZED GAIN</t>
  </si>
  <si>
    <t>AP07622319</t>
  </si>
  <si>
    <t>GIN10-00082721-1-1-ACCR-DST</t>
  </si>
  <si>
    <t>18-AUG-2018</t>
  </si>
  <si>
    <t>ACTIVITY5</t>
  </si>
  <si>
    <t>MIT GUINEE SARL</t>
  </si>
  <si>
    <t>PMNT FACT N 01125/018</t>
  </si>
  <si>
    <t>Pmnt Fact N°01125/018</t>
  </si>
  <si>
    <t>AP07623857</t>
  </si>
  <si>
    <t>GIN10-00082802-1-1-ACCR-DST</t>
  </si>
  <si>
    <t>27-AUG-2018</t>
  </si>
  <si>
    <t>28-AUG-2018</t>
  </si>
  <si>
    <t>FRAIS.SENSIB.ADMIN.PENIT.JURID</t>
  </si>
  <si>
    <t>AP07632616</t>
  </si>
  <si>
    <t>GIN10-00082804-1-1-ACCR-DST</t>
  </si>
  <si>
    <t>DSA MISSION A MAMOU 29/08 AU 1</t>
  </si>
  <si>
    <t>GIN10-00082805-1-1-ACCR-DST</t>
  </si>
  <si>
    <t>GIN10-00082806-1-1-ACCR-DST</t>
  </si>
  <si>
    <t>GIN10-00082808-1-1-ACCR-DST</t>
  </si>
  <si>
    <t>BAH MAMADOU BASSIROU</t>
  </si>
  <si>
    <t>GIN10-00082809-1-1-ACCR-DST</t>
  </si>
  <si>
    <t>GIN10-00082821-1-1-ACCR-DST</t>
  </si>
  <si>
    <t>STATIONERY   OTHER OFFICE SUPP</t>
  </si>
  <si>
    <t>SOUMAH MOHAMED</t>
  </si>
  <si>
    <t>PMNT FRAIS ATEL PNTNCE MAMOU</t>
  </si>
  <si>
    <t>Pmnt frais Atel Pntnce Mamou</t>
  </si>
  <si>
    <t>GIN10-00082837-1-1-ACCR-DST</t>
  </si>
  <si>
    <t>30-AUG-2018</t>
  </si>
  <si>
    <t>CAMARA FODE</t>
  </si>
  <si>
    <t>DSA MISSION MAMOU 28.08-02.09</t>
  </si>
  <si>
    <t>AP07635999</t>
  </si>
  <si>
    <t>GIN10-00082838-1-1-ACCR-DST</t>
  </si>
  <si>
    <t>CARBURANT MISSION MAMOU 28.08</t>
  </si>
  <si>
    <t>GIN10-00082872-1-1-ACCR-DST</t>
  </si>
  <si>
    <t>31-AUG-2018</t>
  </si>
  <si>
    <t>RELOCATION SHIPMENT</t>
  </si>
  <si>
    <t>AP07637826</t>
  </si>
  <si>
    <t>GIN10-00083020-1-1-ACCR-DST</t>
  </si>
  <si>
    <t>PRINTING AND PUBLICATIONS</t>
  </si>
  <si>
    <t>PAIEMENT FACTURE N 0136/GP/201</t>
  </si>
  <si>
    <t>PAIEMENT FACTURE N°0136/GP/201</t>
  </si>
  <si>
    <t>AP07655667</t>
  </si>
  <si>
    <t>GIN10-00083027-1-1-ACCR-DST</t>
  </si>
  <si>
    <t>DAILY SUBSISTENCE ALLOW-INTL</t>
  </si>
  <si>
    <t>S) DSA UNDP INTERNATIONAL</t>
  </si>
  <si>
    <t>OLIVIER-001.DSA.+TE NIAMEY.18</t>
  </si>
  <si>
    <t>AP07653628</t>
  </si>
  <si>
    <t>GIN10-00083027-2-1-ACCR-DST</t>
  </si>
  <si>
    <t>TRAVEL - OTHER</t>
  </si>
  <si>
    <t>S) TERMINAL EXPENSES</t>
  </si>
  <si>
    <t>GIN10-00083028-1-1-ACCR-DST</t>
  </si>
  <si>
    <t>INSURANCE</t>
  </si>
  <si>
    <t>UGAR AGENCE NIGER</t>
  </si>
  <si>
    <t>VEH.INSURANCE PNUD AT 2128</t>
  </si>
  <si>
    <t>UGAR-INV.10887-PNUD AT2128</t>
  </si>
  <si>
    <t>AP07655668</t>
  </si>
  <si>
    <t>GIN10-00083028-1-1-PYMN-RXL</t>
  </si>
  <si>
    <t>AP07655670</t>
  </si>
  <si>
    <t>GIN10-00083113-1-1-ACCR-DST</t>
  </si>
  <si>
    <t>SVC CO-PUBLIC ADMIN, POLITICS</t>
  </si>
  <si>
    <t>JR00083113</t>
  </si>
  <si>
    <t>ADV.JUSTI.2EME TRIM.18</t>
  </si>
  <si>
    <t>TPI-KanKan-Adv.Justi.FACE 02 1</t>
  </si>
  <si>
    <t>AP07662473</t>
  </si>
  <si>
    <t>GIN10-00083113-1-2-ACCR-DST</t>
  </si>
  <si>
    <t>GIN10-00083113-1-3-ACCR-DST</t>
  </si>
  <si>
    <t>SVC CO-SOCIAL SVCS, SOCIAL SCI</t>
  </si>
  <si>
    <t>GIN10-00083113-1-4-ACCR-DST</t>
  </si>
  <si>
    <t>GIN10-00083113-1-5-ACCR-DST</t>
  </si>
  <si>
    <t>GIN10-00083113-1-6-ACCR-DST</t>
  </si>
  <si>
    <t>CUSTODIAL   CLEANING SERVICES</t>
  </si>
  <si>
    <t>GIN10-00083113-1-7-ACCR-DST</t>
  </si>
  <si>
    <t>GIN10-00083114-1-1-ACCR-DST</t>
  </si>
  <si>
    <t>JR00083114</t>
  </si>
  <si>
    <t>ADV.JUSTI.FACE 02.018</t>
  </si>
  <si>
    <t>TPI-LABE.</t>
  </si>
  <si>
    <t>GIN10-00083114-1-2-ACCR-DST</t>
  </si>
  <si>
    <t>GIN10-00083114-1-3-ACCR-DST</t>
  </si>
  <si>
    <t>GIN10-00083114-1-4-ACCR-DST</t>
  </si>
  <si>
    <t>GIN10-00083114-1-5-ACCR-DST</t>
  </si>
  <si>
    <t>GIN10-00083114-1-6-ACCR-DST</t>
  </si>
  <si>
    <t>GIN10-00083114-1-7-ACCR-DST</t>
  </si>
  <si>
    <t>GIN10-00083117-1-1-ACCR-DST</t>
  </si>
  <si>
    <t>JR00083117</t>
  </si>
  <si>
    <t>ADV JUSTI.2EME TRIM.2018</t>
  </si>
  <si>
    <t>TPI-NZE-Adv Justi.2éme TRIM.20</t>
  </si>
  <si>
    <t>AP07662474</t>
  </si>
  <si>
    <t>GIN10-00083117-1-2-ACCR-DST</t>
  </si>
  <si>
    <t>GIN10-00083117-1-3-ACCR-DST</t>
  </si>
  <si>
    <t>GIN10-00083117-1-4-ACCR-DST</t>
  </si>
  <si>
    <t>GIN10-00083117-1-5-ACCR-DST</t>
  </si>
  <si>
    <t>GIN10-00083152-1-1-ACCR-DST</t>
  </si>
  <si>
    <t>RENT - MEETING ROOMS</t>
  </si>
  <si>
    <t>RIVIERA ROYAL HOTEL</t>
  </si>
  <si>
    <t>S) MEETING FACILITIES</t>
  </si>
  <si>
    <t>RIVIERA-INV.#20180811.2018</t>
  </si>
  <si>
    <t>AP07664351</t>
  </si>
  <si>
    <t>GIN10-00083152-1-1-PYMN-RXL</t>
  </si>
  <si>
    <t>AP07664352</t>
  </si>
  <si>
    <t>GIN10-00083224-1-1-ACCR-DST</t>
  </si>
  <si>
    <t>DSA MISS.KDIA 26 AU 28.09.18</t>
  </si>
  <si>
    <t>AP07669882</t>
  </si>
  <si>
    <t>GIN10-00083225-1-1-ACCR-DST</t>
  </si>
  <si>
    <t>GIN10-00083226-1-1-ACCR-DST</t>
  </si>
  <si>
    <t>GIN10-00083226-1-2-ACCR-DST</t>
  </si>
  <si>
    <t>GIN10-00083227-1-1-ACCR-DST</t>
  </si>
  <si>
    <t>DSA MISS.KDIA.KKAN.LABE 26.09</t>
  </si>
  <si>
    <t>GIN10-00083231-1-1-ACCR-DST</t>
  </si>
  <si>
    <t>DSA MISS.KDIA.KKAN.LABE.29.09</t>
  </si>
  <si>
    <t>AP07673345</t>
  </si>
  <si>
    <t>GIN10-00083232-1-1-ACCR-DST</t>
  </si>
  <si>
    <t>GIN10-00083246-1-1-ACCR-DST</t>
  </si>
  <si>
    <t>MAINTENANCE OF EQUIPMENT</t>
  </si>
  <si>
    <t>DELTA LOG</t>
  </si>
  <si>
    <t>E) EQUIPMENT REPAIR</t>
  </si>
  <si>
    <t>DELTA LOG-001-INV.N°110918-3DT</t>
  </si>
  <si>
    <t>AP07670542</t>
  </si>
  <si>
    <t>MORY KARGBO</t>
  </si>
  <si>
    <t>GIN10-00083296-1-1-ACCR-DST</t>
  </si>
  <si>
    <t>AISSATOU CISSE</t>
  </si>
  <si>
    <t>DSA 1NIGHT-KINDIA</t>
  </si>
  <si>
    <t>CISSE-023-DSA 1JR-Kindia-Sept.</t>
  </si>
  <si>
    <t>AP07676342</t>
  </si>
  <si>
    <t>GIN10-00083297-1-1-ACCR-DST</t>
  </si>
  <si>
    <t>VIRGINIE KOTTO BEAVOGUI</t>
  </si>
  <si>
    <t>DSA 1 NIGHT-KINDIA.SEPT.018</t>
  </si>
  <si>
    <t>VIRG-001-DSA 1JR-Kindia-Sept</t>
  </si>
  <si>
    <t>GIN10-00083304-1-1-ACCR-DST</t>
  </si>
  <si>
    <t>CONNECTIVITY CHARGES</t>
  </si>
  <si>
    <t>ACTIVITY3</t>
  </si>
  <si>
    <t>ORANGE GUINEE</t>
  </si>
  <si>
    <t>ORANGE-INV.138805-PNUD</t>
  </si>
  <si>
    <t>GIN10-00083313-1-1-ACCR-DST</t>
  </si>
  <si>
    <t>FUEL COST</t>
  </si>
  <si>
    <t>VIRGINIE-001-FUEL.28-29-SEPT.0</t>
  </si>
  <si>
    <t>AP07679780</t>
  </si>
  <si>
    <t>GIN10-00083315-1-1-ACCR-DST</t>
  </si>
  <si>
    <t>CAMARA SEKOU</t>
  </si>
  <si>
    <t>DSA KINDIA UNE NUITE</t>
  </si>
  <si>
    <t>GIN10-00083316-1-1-ACCR-DST</t>
  </si>
  <si>
    <t>DSA KINDIA UNE NUITEE</t>
  </si>
  <si>
    <t>GEDEON BEHIGUIM</t>
  </si>
  <si>
    <t>GIN10-00083342-1-1-ACCR-DST</t>
  </si>
  <si>
    <t>E) DSA UNDP INTERNATIONAL</t>
  </si>
  <si>
    <t>OLIVIER-001-DSA-MISSION-SIL.01</t>
  </si>
  <si>
    <t>AP07685879</t>
  </si>
  <si>
    <t>GIN10-00083343-1-1-ACCR-DST</t>
  </si>
  <si>
    <t>GEDEON-001-DSA-SIL-2018</t>
  </si>
  <si>
    <t>GIN10-00083351-1-1-ACCR-DST</t>
  </si>
  <si>
    <t>JR00083351</t>
  </si>
  <si>
    <t>JUSTIF V 83252 RETRAITE COUR D</t>
  </si>
  <si>
    <t>JUSTIF V=83252</t>
  </si>
  <si>
    <t>AP07704316</t>
  </si>
  <si>
    <t>GIN10-00083372-1-1-ACCR-DST</t>
  </si>
  <si>
    <t>ACTIVITY4</t>
  </si>
  <si>
    <t>NEW TECHNOLOGY GLOBAL SERVICES</t>
  </si>
  <si>
    <t>G) FURNITURE ACCESSORIES</t>
  </si>
  <si>
    <t>NEW-001-INV.0115/NTECH/2018</t>
  </si>
  <si>
    <t>AP07687021</t>
  </si>
  <si>
    <t>GIN10-00083372-1-1-PYMN-RXG</t>
  </si>
  <si>
    <t>AP07687022</t>
  </si>
  <si>
    <t>AFRICA BUSINESS COMPAG</t>
  </si>
  <si>
    <t>A) NOTEBOOK COMPUTERS</t>
  </si>
  <si>
    <t>AFRICA-002-INV.PO9655/2018</t>
  </si>
  <si>
    <t>GIN10-00083376-1-1-PYMN-RXG</t>
  </si>
  <si>
    <t>GIN10-00083376-2-1-ACCR-DST</t>
  </si>
  <si>
    <t>ACQUIS OF COMPUTER HARDWARE</t>
  </si>
  <si>
    <t>GIN10-00083376-2-1-PYMN-RXG</t>
  </si>
  <si>
    <t>GIN10-00083376-3-1-ACCR-DST</t>
  </si>
  <si>
    <t>A) COMPUTER PRINTERS</t>
  </si>
  <si>
    <t>GIN10-00083376-3-1-PYMN-RXG</t>
  </si>
  <si>
    <t>GIN10-00083376-4-1-ACCR-DST</t>
  </si>
  <si>
    <t>ACQUISITION OF COMMUNIC EQUIP</t>
  </si>
  <si>
    <t>E) DESKTOP COMPUTERS</t>
  </si>
  <si>
    <t>GIN10-00083376-4-1-PYMN-RXG</t>
  </si>
  <si>
    <t>GIN10-00083376-5-1-ACCR-DST</t>
  </si>
  <si>
    <t>E) NOTEBOOK COMPUTERS</t>
  </si>
  <si>
    <t>GIN10-00083376-5-1-PYMN-RXG</t>
  </si>
  <si>
    <t>GIN10-00083376-6-1-ACCR-DST</t>
  </si>
  <si>
    <t>E) COMPUTER PRINTERS</t>
  </si>
  <si>
    <t>GIN10-00083376-6-1-PYMN-RXG</t>
  </si>
  <si>
    <t>GIN10-00083385-1-1-ACCR-DST</t>
  </si>
  <si>
    <t>DSA ME SACO   BDER KBA</t>
  </si>
  <si>
    <t>DSA 2pers Sierra Leone</t>
  </si>
  <si>
    <t>AP07687946</t>
  </si>
  <si>
    <t>GIN10-00083385-1-2-ACCR-DST</t>
  </si>
  <si>
    <t>GIN10-00083434-1-1-ACCR-DST</t>
  </si>
  <si>
    <t>SAMOURA-004-DSA-MISSION-KIN</t>
  </si>
  <si>
    <t>AP07696604</t>
  </si>
  <si>
    <t>GIN10-00083471-1-1-ACCR-DST</t>
  </si>
  <si>
    <t>JR00083471</t>
  </si>
  <si>
    <t>ADV.JUSTI.2 EME TRIM.18</t>
  </si>
  <si>
    <t>TRIBUNAL-Adv.Justi.2éme TRIM</t>
  </si>
  <si>
    <t>AP07696602</t>
  </si>
  <si>
    <t>GIN10-00083471-1-2-ACCR-DST</t>
  </si>
  <si>
    <t>GIN10-00083471-1-3-ACCR-DST</t>
  </si>
  <si>
    <t>SVC CO-STUDIES   RESEARCH SERV</t>
  </si>
  <si>
    <t>GIN10-00083471-1-4-ACCR-DST</t>
  </si>
  <si>
    <t>SVC CO-TRANSPORTATION SERVICES</t>
  </si>
  <si>
    <t>GIN10-00083471-1-5-ACCR-DST</t>
  </si>
  <si>
    <t>GIN10-00083471-1-6-ACCR-DST</t>
  </si>
  <si>
    <t>GIN10-00083471-1-7-ACCR-DST</t>
  </si>
  <si>
    <t>GIN10-00083567-1-1-ACCR-DST</t>
  </si>
  <si>
    <t>LEASED VEHICLES</t>
  </si>
  <si>
    <t>YAKAM</t>
  </si>
  <si>
    <t>E) VEHICLE RENTAL</t>
  </si>
  <si>
    <t>YAKAM-001-INV.140/10/2018</t>
  </si>
  <si>
    <t>AP07706158</t>
  </si>
  <si>
    <t>GIN10-00083569-1-1-ACCR-DST</t>
  </si>
  <si>
    <t>OFFICE SUPLIES</t>
  </si>
  <si>
    <t>NEW-001.INV.0120NTECHGS/2018</t>
  </si>
  <si>
    <t>GIN10-00083569-1-1-PYMN-RXG</t>
  </si>
  <si>
    <t>AP07706160</t>
  </si>
  <si>
    <t>GIN10-00083570-1-1-ACCR-DST</t>
  </si>
  <si>
    <t>SELECT PUB SARL</t>
  </si>
  <si>
    <t>COST OF BANNERS</t>
  </si>
  <si>
    <t>SELECT PUB-001-INV.N°065</t>
  </si>
  <si>
    <t>GIN10-00083570-1-1-PYMN-RXG</t>
  </si>
  <si>
    <t>GIN10-00083620-1-1-ACCR-DST</t>
  </si>
  <si>
    <t>STAT VIEW INTERNATIONAL</t>
  </si>
  <si>
    <t>E) METHODOLOGY AND ANALYSIS</t>
  </si>
  <si>
    <t>STAT-hono 40%-PO-9921.2018</t>
  </si>
  <si>
    <t>AP07716379</t>
  </si>
  <si>
    <t>GIN10-00083620-1-1-PYMN-RXG</t>
  </si>
  <si>
    <t>AP07716380</t>
  </si>
  <si>
    <t>GIN10-00083673-1-1-ACCR-DST</t>
  </si>
  <si>
    <t>JR00083673</t>
  </si>
  <si>
    <t>ADV.JUSTI.TPI-DIXINN.</t>
  </si>
  <si>
    <t>TRIBUNAL-Adv.Justi.TPI-DIXINN.</t>
  </si>
  <si>
    <t>AP07721369</t>
  </si>
  <si>
    <t>GIN10-00083673-1-2-ACCR-DST</t>
  </si>
  <si>
    <t>GIN10-00083673-1-3-ACCR-DST</t>
  </si>
  <si>
    <t>GIN10-00083673-1-4-ACCR-DST</t>
  </si>
  <si>
    <t>SVC CO-EDUCATION   HEALTH SERV</t>
  </si>
  <si>
    <t>GIN10-00083673-1-5-ACCR-DST</t>
  </si>
  <si>
    <t>AP07726885</t>
  </si>
  <si>
    <t>GIN10-00083734-1-1-ACCR-DST</t>
  </si>
  <si>
    <t>PMNT FACT N 0110</t>
  </si>
  <si>
    <t>Pmnt Fact N°0110</t>
  </si>
  <si>
    <t>ODILE WANE CONDE</t>
  </si>
  <si>
    <t>GIN10-00083793-1-1-ACCR-DST</t>
  </si>
  <si>
    <t>JR00083793</t>
  </si>
  <si>
    <t>REGUL VCHR 83749</t>
  </si>
  <si>
    <t>Regul vchr 83749</t>
  </si>
  <si>
    <t>AP07732756</t>
  </si>
  <si>
    <t>GIN10-00083794-1-1-ACCR-DST</t>
  </si>
  <si>
    <t>JR00083794</t>
  </si>
  <si>
    <t>REGUL VCHR 83720</t>
  </si>
  <si>
    <t>Regul vchr 83720</t>
  </si>
  <si>
    <t>GIN10-00083864-1-1-ACCR-DST</t>
  </si>
  <si>
    <t>E) PRINTING</t>
  </si>
  <si>
    <t>PRESTATION-INV.0168/GP/2018</t>
  </si>
  <si>
    <t>AP07737190</t>
  </si>
  <si>
    <t>GIN10-00083868-1-1-ACCR-DST</t>
  </si>
  <si>
    <t>TRAVEL TICKETS-INTERNATIONAL</t>
  </si>
  <si>
    <t>KAROU VOYAGES</t>
  </si>
  <si>
    <t>E) AIR TICKETS - INTERNATIONAL</t>
  </si>
  <si>
    <t>KAROUVO.INV.KV0017813FV/2018</t>
  </si>
  <si>
    <t>AP07738294</t>
  </si>
  <si>
    <t>GIN10-00083944-1-1-ACCR-DST</t>
  </si>
  <si>
    <t>DSA 4JRS KNDIA</t>
  </si>
  <si>
    <t>DSA 4jrs Kndia</t>
  </si>
  <si>
    <t>AP07746260</t>
  </si>
  <si>
    <t>GIN10-00083948-1-1-ACCR-DST</t>
  </si>
  <si>
    <t>DSA 4JRS CKY-KDIA-CKY</t>
  </si>
  <si>
    <t>GIN10-00083949-1-1-ACCR-DST</t>
  </si>
  <si>
    <t>GIN10-00083950-1-1-ACCR-DST</t>
  </si>
  <si>
    <t>DSA 4JRS   FUEL CKY-KDIA-CKY</t>
  </si>
  <si>
    <t>DSA 4JRS &amp; FUEL CKY-KDIA-CKY</t>
  </si>
  <si>
    <t>GIN10-00083950-1-2-ACCR-DST</t>
  </si>
  <si>
    <t>GIN10-00083951-1-1-ACCR-DST</t>
  </si>
  <si>
    <t>AMADOU HAROUNA DIALLO</t>
  </si>
  <si>
    <t>GIN10-00083958-1-1-ACCR-DST</t>
  </si>
  <si>
    <t>SYLLA AICHA</t>
  </si>
  <si>
    <t>DSA 1JR KIDIA</t>
  </si>
  <si>
    <t>DSA 1jr Kidia</t>
  </si>
  <si>
    <t>GIN10-00083964-1-1-ACCR-DST</t>
  </si>
  <si>
    <t>JOSEPH KE TA</t>
  </si>
  <si>
    <t>DSA 1JRS KINDIA</t>
  </si>
  <si>
    <t>DSA 1jrs Kindia</t>
  </si>
  <si>
    <t>AP07748036</t>
  </si>
  <si>
    <t>GIN10-00083965-1-1-ACCR-DST</t>
  </si>
  <si>
    <t>DSA   FUEL KINDIA</t>
  </si>
  <si>
    <t>DSA &amp; fUEL Kindia</t>
  </si>
  <si>
    <t>GIN10-00083965-1-2-ACCR-DST</t>
  </si>
  <si>
    <t>GIN10-00084010-1-1-ACCR-DST</t>
  </si>
  <si>
    <t>REMB.CARB.MISS.INT.KDIA</t>
  </si>
  <si>
    <t>AP07755875</t>
  </si>
  <si>
    <t>GIN10-00084060-1-1-ACCR-DST</t>
  </si>
  <si>
    <t>JR00084060</t>
  </si>
  <si>
    <t>REGUL VCHR 83957</t>
  </si>
  <si>
    <t>Regul Vcher 83957</t>
  </si>
  <si>
    <t>AP07758747</t>
  </si>
  <si>
    <t>GIN10-00084114-1-1-ACCR-DST</t>
  </si>
  <si>
    <t>HADIA PRESTATION</t>
  </si>
  <si>
    <t>PRINTING COST</t>
  </si>
  <si>
    <t>HADIA.INV.0170/hp/2018</t>
  </si>
  <si>
    <t>AP07763936</t>
  </si>
  <si>
    <t>GIN10-00084114-1-1-PYMN-RXG</t>
  </si>
  <si>
    <t>AP07765187</t>
  </si>
  <si>
    <t>GIN10-00084124-1-1-ACCR-DST</t>
  </si>
  <si>
    <t>DSA 4JRS CKY-LABE-CKY</t>
  </si>
  <si>
    <t>GIN10-00084126-1-1-ACCR-DST</t>
  </si>
  <si>
    <t>GIN10-00084128-1-1-ACCR-DST</t>
  </si>
  <si>
    <t>GIN10-00084129-1-1-ACCR-DST</t>
  </si>
  <si>
    <t>BEAVOGUI GEORGES OMEY</t>
  </si>
  <si>
    <t>GIN10-00084130-1-1-ACCR-DST</t>
  </si>
  <si>
    <t>GIN10-00084130-1-2-ACCR-DST</t>
  </si>
  <si>
    <t>GIN10-00084146-1-1-ACCR-DST</t>
  </si>
  <si>
    <t>ABDOULAYE DIOUMA SOW</t>
  </si>
  <si>
    <t>MOBILE PNUD AT2128</t>
  </si>
  <si>
    <t>ABDOULAYE-INV.0034</t>
  </si>
  <si>
    <t>AP07766090</t>
  </si>
  <si>
    <t>GIN10-00084146-1-1-PYMN-RXG</t>
  </si>
  <si>
    <t>AP07766092</t>
  </si>
  <si>
    <t>GIN10-00084155-1-1-ACCR-DST</t>
  </si>
  <si>
    <t>IBRAHIMA TRAORE</t>
  </si>
  <si>
    <t>FACTURE N 00070</t>
  </si>
  <si>
    <t>FACTURE N°00070</t>
  </si>
  <si>
    <t>GIN10-00084169-1-1-ACCR-DST</t>
  </si>
  <si>
    <t>JR00084169</t>
  </si>
  <si>
    <t>ADV.JUSTI.TPI NZE.2018</t>
  </si>
  <si>
    <t>TRIBUNAL-Adv.Justi.FACE N°3</t>
  </si>
  <si>
    <t>AP07768233</t>
  </si>
  <si>
    <t>GIN10-00084169-1-2-ACCR-DST</t>
  </si>
  <si>
    <t>GIN10-00084169-1-3-ACCR-DST</t>
  </si>
  <si>
    <t>GIN10-00084169-1-4-ACCR-DST</t>
  </si>
  <si>
    <t>GIN10-00084169-1-5-ACCR-DST</t>
  </si>
  <si>
    <t>GIN10-00084169-1-6-ACCR-DST</t>
  </si>
  <si>
    <t>GIN10-00084178-1-1-ACCR-DST</t>
  </si>
  <si>
    <t>01-DEC-2018</t>
  </si>
  <si>
    <t>LEARNING COSTS</t>
  </si>
  <si>
    <t>HOTEL ONOMO CONAKRY</t>
  </si>
  <si>
    <t>E) CONFERENCE ORGANIZING SERVI</t>
  </si>
  <si>
    <t>HOTEL-INV0613.2018</t>
  </si>
  <si>
    <t>AP07769575</t>
  </si>
  <si>
    <t>GIN10-00084213-1-1-ACCR-DST</t>
  </si>
  <si>
    <t>04-DEC-2018</t>
  </si>
  <si>
    <t>07-DEC-2018</t>
  </si>
  <si>
    <t>PMNT FACT N 122/GP/018</t>
  </si>
  <si>
    <t>Pmnt Fact N°122/GP/018</t>
  </si>
  <si>
    <t>AP07780656</t>
  </si>
  <si>
    <t>GIN10-00084213-1-1-PYMN-RXG</t>
  </si>
  <si>
    <t>06-DEC-2018</t>
  </si>
  <si>
    <t>AP07780658</t>
  </si>
  <si>
    <t>GIN10-00084213-2-1-ACCR-DST</t>
  </si>
  <si>
    <t>PMNT FACT N 172/GP/018</t>
  </si>
  <si>
    <t>GIN10-00084213-2-1-PYMN-RXG</t>
  </si>
  <si>
    <t>GIN10-00084273-1-1-ACCR-DST</t>
  </si>
  <si>
    <t>08-DEC-2018</t>
  </si>
  <si>
    <t>JR00084273</t>
  </si>
  <si>
    <t>JUSTIF FACE N 3 RELATED 81702</t>
  </si>
  <si>
    <t>JUSTIF FACE N°3 RELATE V=81702</t>
  </si>
  <si>
    <t>AP07783354</t>
  </si>
  <si>
    <t>GIN10-00084273-1-2-ACCR-DST</t>
  </si>
  <si>
    <t>GIN10-00084273-1-3-ACCR-DST</t>
  </si>
  <si>
    <t>GIN10-00084273-1-4-ACCR-DST</t>
  </si>
  <si>
    <t>GIN10-00084273-1-5-ACCR-DST</t>
  </si>
  <si>
    <t>GIN10-00084358-1-1-ACCR-DST</t>
  </si>
  <si>
    <t>11-DEC-2018</t>
  </si>
  <si>
    <t>12-DEC-2018</t>
  </si>
  <si>
    <t>DSA 7JRS CONAKRY</t>
  </si>
  <si>
    <t>AP07789684</t>
  </si>
  <si>
    <t>GIN10-00084359-1-1-ACCR-DST</t>
  </si>
  <si>
    <t>DSA 7JRS CKRY</t>
  </si>
  <si>
    <t>DSA 7Jrs Ckry</t>
  </si>
  <si>
    <t>GIN10-00084378-1-1-ACCR-DST</t>
  </si>
  <si>
    <t>14-DEC-2018</t>
  </si>
  <si>
    <t>JR00084378</t>
  </si>
  <si>
    <t>REGUL VCHR 84127</t>
  </si>
  <si>
    <t>Regul vchr 84127</t>
  </si>
  <si>
    <t>AP07795106</t>
  </si>
  <si>
    <t>13-DEC-2018</t>
  </si>
  <si>
    <t>GIN10-00084413-1-1-ACCR-DST</t>
  </si>
  <si>
    <t>JR00084413</t>
  </si>
  <si>
    <t>ADV.JUSTI.2EME 2018</t>
  </si>
  <si>
    <t>TRIBUNAL-LABE.Adv.Justi.F02/18</t>
  </si>
  <si>
    <t>AP07795107</t>
  </si>
  <si>
    <t>GIN10-00084413-1-2-ACCR-DST</t>
  </si>
  <si>
    <t>GIN10-00084413-1-3-ACCR-DST</t>
  </si>
  <si>
    <t>GIN10-00084413-1-4-ACCR-DST</t>
  </si>
  <si>
    <t>GIN10-00084433-21-1-ACCR-DST</t>
  </si>
  <si>
    <t>18-DEC-2018</t>
  </si>
  <si>
    <t>LAND TELEPHONE CHARGES</t>
  </si>
  <si>
    <t>SEPT. 2018 TEL PRE   POSTE PAY</t>
  </si>
  <si>
    <t>Sept. 2018 Tel pre &amp; Poste Pay</t>
  </si>
  <si>
    <t>AP07800325</t>
  </si>
  <si>
    <t>GIN10-00084433-21-1-PYMN-RXL</t>
  </si>
  <si>
    <t>17-DEC-2018</t>
  </si>
  <si>
    <t>19-DEC-2018</t>
  </si>
  <si>
    <t>AP07801647</t>
  </si>
  <si>
    <t>GIN10-00084434-1-1-ACCR-DST</t>
  </si>
  <si>
    <t>16-DEC-2018</t>
  </si>
  <si>
    <t>JR00084434</t>
  </si>
  <si>
    <t>Regul vchr 84392</t>
  </si>
  <si>
    <t>AP07797095</t>
  </si>
  <si>
    <t>GIN10-00084580-1-1-ACCR-DST</t>
  </si>
  <si>
    <t>20-DEC-2018</t>
  </si>
  <si>
    <t>21-DEC-2018</t>
  </si>
  <si>
    <t>GUINEE INFORMATIQUE PLUS</t>
  </si>
  <si>
    <t>E) MODULAR OFFICE PACKAGES</t>
  </si>
  <si>
    <t>GUINEE-006-INV.065-2018</t>
  </si>
  <si>
    <t>AP07807872</t>
  </si>
  <si>
    <t>GIN10-00084586-1-1-ACCR-DST</t>
  </si>
  <si>
    <t>CONFECTION-COST</t>
  </si>
  <si>
    <t>E4PRESTATION-INV.188/GP/2018</t>
  </si>
  <si>
    <t>AP07808905</t>
  </si>
  <si>
    <t>GIN10-00084587-1-1-ACCR-DST</t>
  </si>
  <si>
    <t>ECHRICEMAR</t>
  </si>
  <si>
    <t>KITS FOR PARTICIPANTS</t>
  </si>
  <si>
    <t>ECHRICEMAR-001.INV.004/10/2018</t>
  </si>
  <si>
    <t>GIN10-00084587-1-1-PYMN-RXG</t>
  </si>
  <si>
    <t>AP07808906</t>
  </si>
  <si>
    <t>GIN10-00084618-1-1-ACCR-DST</t>
  </si>
  <si>
    <t>22-DEC-2018</t>
  </si>
  <si>
    <t>YAO KOFFI BERTIN</t>
  </si>
  <si>
    <t>DSA 4JRS.CKY-MISSION</t>
  </si>
  <si>
    <t>YAO-001-DSA-4JRS-CKY-MISSION</t>
  </si>
  <si>
    <t>AP07810732</t>
  </si>
  <si>
    <t>GIN10-00084619-1-1-ACCR-DST</t>
  </si>
  <si>
    <t>IGNACE HABA</t>
  </si>
  <si>
    <t>IGNACE-DSA-4JRS-CKY-MISSION</t>
  </si>
  <si>
    <t>GIN10-00084625-22-1-ACCR-DST</t>
  </si>
  <si>
    <t>OCTOBRE 2018 TEL.PRE   POSTE P</t>
  </si>
  <si>
    <t>Octobre 2018 Tel.Pre &amp; Poste P</t>
  </si>
  <si>
    <t>AP07811360</t>
  </si>
  <si>
    <t>GIN10-00084625-22-1-PYMN-RXG</t>
  </si>
  <si>
    <t>AP07811363</t>
  </si>
  <si>
    <t>GIN10-00084651-1-1-ACCR-DST</t>
  </si>
  <si>
    <t>27-DEC-2018</t>
  </si>
  <si>
    <t>L  INDEPENDANT PLUS</t>
  </si>
  <si>
    <t>PUBLICATION COST</t>
  </si>
  <si>
    <t>L'INDEPEND-001-INV.132304</t>
  </si>
  <si>
    <t>AP07816650</t>
  </si>
  <si>
    <t>GIN10-00084651-1-1-PYMN-RXG</t>
  </si>
  <si>
    <t>AP07830637</t>
  </si>
  <si>
    <t>GIN10-00084652-1-1-ACCR-DST</t>
  </si>
  <si>
    <t>JOURNAL APPELS D OFFRES/OFFRE D EMPLOI</t>
  </si>
  <si>
    <t>JAOE-001-INV.232/JAO/2018</t>
  </si>
  <si>
    <t>GIN10-00084652-1-1-PYMN-RXG</t>
  </si>
  <si>
    <t>GIN10-00084653-1-1-ACCR-DST</t>
  </si>
  <si>
    <t>LE DEMOCRATE/SPI</t>
  </si>
  <si>
    <t>DEMO-INV.94102.2018</t>
  </si>
  <si>
    <t>GIN10-00084653-1-1-PYMN-RXG</t>
  </si>
  <si>
    <t>GIN10-00084775-1-1-ACCR-DST</t>
  </si>
  <si>
    <t>31-DEC-2018</t>
  </si>
  <si>
    <t>JR00084775</t>
  </si>
  <si>
    <t>TRIBU.Adv.Justi.2 éme TRIM.18</t>
  </si>
  <si>
    <t>AP07840775</t>
  </si>
  <si>
    <t>GIN10-00084775-1-2-ACCR-DST</t>
  </si>
  <si>
    <t>GIN10-00084775-1-3-ACCR-DST</t>
  </si>
  <si>
    <t>SVC CO-CONSTRUCTION   ENGINEER</t>
  </si>
  <si>
    <t>GIN10-00084775-1-4-ACCR-DST</t>
  </si>
  <si>
    <t>GIN10-00084776-1-1-ACCR-DST</t>
  </si>
  <si>
    <t>JR00084776</t>
  </si>
  <si>
    <t>ADV.4EME TRIM JUSTI.2018</t>
  </si>
  <si>
    <t>TRIBU.AdvTRIM.Justi.4éme 2018</t>
  </si>
  <si>
    <t>GIN10-00084776-1-2-ACCR-DST</t>
  </si>
  <si>
    <t>GIN10-00084776-1-3-ACCR-DST</t>
  </si>
  <si>
    <t>GIN10-00084776-1-4-ACCR-DST</t>
  </si>
  <si>
    <t>GIN10-00084776-1-5-ACCR-DST</t>
  </si>
  <si>
    <t>GIN10-00084776-1-6-ACCR-DST</t>
  </si>
  <si>
    <t>GIN10-00084776-1-7-ACCR-DST</t>
  </si>
  <si>
    <t>SVC CO-URBAN, RURAL   REGIONAL</t>
  </si>
  <si>
    <t>GIN10-00084840-1-1-ACCR-DST</t>
  </si>
  <si>
    <t>JR00084840</t>
  </si>
  <si>
    <t>TRIB.ADV.JUSTI.4EME TRIM.018</t>
  </si>
  <si>
    <t>TRIB.Adv.Justi.4éme TRIM.018</t>
  </si>
  <si>
    <t>AP07846873</t>
  </si>
  <si>
    <t>GIN10-00084840-1-2-ACCR-DST</t>
  </si>
  <si>
    <t>GIN10-00084840-1-3-ACCR-DST</t>
  </si>
  <si>
    <t>GIN10-00084840-1-4-ACCR-DST</t>
  </si>
  <si>
    <t>GIN10-00084840-1-5-ACCR-DST</t>
  </si>
  <si>
    <t>GIN10-00084840-1-6-ACCR-DST</t>
  </si>
  <si>
    <t>GIN10-00084842-1-1-ACCR-DST</t>
  </si>
  <si>
    <t>JR00084842</t>
  </si>
  <si>
    <t>TRIBU-Adv.Justi.4éme TRIM.2018</t>
  </si>
  <si>
    <t>GIN10-00084842-1-2-ACCR-DST</t>
  </si>
  <si>
    <t>GIN10-00084842-1-3-ACCR-DST</t>
  </si>
  <si>
    <t>GIN10-00084842-1-4-ACCR-DST</t>
  </si>
  <si>
    <t>GIN10-00084842-1-5-ACCR-DST</t>
  </si>
  <si>
    <t>GIN10-00084842-1-6-ACCR-DST</t>
  </si>
  <si>
    <t>GIN10-00084843-1-1-ACCR-DST</t>
  </si>
  <si>
    <t>JR00084843</t>
  </si>
  <si>
    <t>ADV.JUSTI.4 EME TRIM.2018</t>
  </si>
  <si>
    <t>TRIB.Adv.Justi.4 éme TRIM.2018</t>
  </si>
  <si>
    <t>GIN10-00084843-1-2-ACCR-DST</t>
  </si>
  <si>
    <t>GIN10-00084843-1-3-ACCR-DST</t>
  </si>
  <si>
    <t>GIN10-00084843-1-4-ACCR-DST</t>
  </si>
  <si>
    <t>GIN10-00084843-1-5-ACCR-DST</t>
  </si>
  <si>
    <t>GIN10-00084946-1-1-ACCR-DST</t>
  </si>
  <si>
    <t>RIVIERA-001-INV.10609.2019</t>
  </si>
  <si>
    <t>AP07863526</t>
  </si>
  <si>
    <t>GIN10-00084946-1-1-PYMN-RXL</t>
  </si>
  <si>
    <t>AP07863528</t>
  </si>
  <si>
    <t>GIN10-00084946-2-1-ACCR-DST</t>
  </si>
  <si>
    <t>GIN10-00084946-2-1-PYMN-RXL</t>
  </si>
  <si>
    <t>GIN10-00085003-1-1-ACCR-DST</t>
  </si>
  <si>
    <t>06-FEB-2019</t>
  </si>
  <si>
    <t>08-FEB-2019</t>
  </si>
  <si>
    <t>LE LYNX</t>
  </si>
  <si>
    <t>LELYNX-001.REF/0023LX-LC/2019</t>
  </si>
  <si>
    <t>AP07875014</t>
  </si>
  <si>
    <t>GIN10-00085003-1-1-PYMN-RXL</t>
  </si>
  <si>
    <t>07-FEB-2019</t>
  </si>
  <si>
    <t>09-FEB-2019</t>
  </si>
  <si>
    <t>AP07876754</t>
  </si>
  <si>
    <t>LIGUIDHO</t>
  </si>
  <si>
    <t>GIN10-00085216-1-1-ACCR-DST</t>
  </si>
  <si>
    <t>20-FEB-2019</t>
  </si>
  <si>
    <t>21-FEB-2019</t>
  </si>
  <si>
    <t>OLIVIER-DSA 3JRS-KAMBALA.019</t>
  </si>
  <si>
    <t>AP07890879</t>
  </si>
  <si>
    <t>GIN10-00085216-2-1-ACCR-DST</t>
  </si>
  <si>
    <t>E) TERMINAL EXPENSES</t>
  </si>
  <si>
    <t>GIN10-00085223-1-1-ACCR-DST</t>
  </si>
  <si>
    <t>22-FEB-2019</t>
  </si>
  <si>
    <t>REMB.CARB.AT 2128/REPROG.</t>
  </si>
  <si>
    <t>AP07891673</t>
  </si>
  <si>
    <t>GIN10-00085304-1-1-ACCR-DST</t>
  </si>
  <si>
    <t>26-FEB-2019</t>
  </si>
  <si>
    <t>27-FEB-2019</t>
  </si>
  <si>
    <t>TOTAL GUINEE SA</t>
  </si>
  <si>
    <t>E) FUEL FOR VEHICLES</t>
  </si>
  <si>
    <t>RECHARGE FUEL CARTE TOTAL</t>
  </si>
  <si>
    <t>AP07897591</t>
  </si>
  <si>
    <t>GIN10-00085350-1-3-ACCR-DST</t>
  </si>
  <si>
    <t>AREEBA GUINEE SA</t>
  </si>
  <si>
    <t>FACT.WIMAX MAI.JUILAOUTSEPT.18</t>
  </si>
  <si>
    <t>AP07905554</t>
  </si>
  <si>
    <t>GIN10-00085481-1-1-ACCR-DST</t>
  </si>
  <si>
    <t>REMB.FRAIS TRANSP.MISS.LAHAYE</t>
  </si>
  <si>
    <t>AP07919556</t>
  </si>
  <si>
    <t>GIN10-00085573-1-1-ACCR-DST</t>
  </si>
  <si>
    <t>SATGURU TRAVEL AND TOURS SERVICE</t>
  </si>
  <si>
    <t>ACHAT BILLET KAMBALA PARIS</t>
  </si>
  <si>
    <t>AP07924103</t>
  </si>
  <si>
    <t>GIN10-00085726-1-1-ACCR-DST</t>
  </si>
  <si>
    <t>01-APR-2019</t>
  </si>
  <si>
    <t>02-APR-2019</t>
  </si>
  <si>
    <t>SAIKOU OUMAR BARRY</t>
  </si>
  <si>
    <t>DSA 3JRS CKY-BOFFA-CKY</t>
  </si>
  <si>
    <t>AP07942395</t>
  </si>
  <si>
    <t>GIN10-00085727-1-1-ACCR-DST</t>
  </si>
  <si>
    <t>GIN10-00085728-1-1-ACCR-DST</t>
  </si>
  <si>
    <t>DSA FUEL 3JRS CKY-BOFFA-CKY</t>
  </si>
  <si>
    <t>DSA&amp;FUEL 3JRS CKY-BOFFA-CKY</t>
  </si>
  <si>
    <t>GIN10-00085728-1-2-ACCR-DST</t>
  </si>
  <si>
    <t>CONDE SEYDOU</t>
  </si>
  <si>
    <t>06-APR-2019</t>
  </si>
  <si>
    <t>JR00085755</t>
  </si>
  <si>
    <t>JUSTIF V 84886</t>
  </si>
  <si>
    <t>JUSTIF V=84886</t>
  </si>
  <si>
    <t>AP07949350</t>
  </si>
  <si>
    <t>GIN10-00085755-1-2-ACCR-DST</t>
  </si>
  <si>
    <t>JR00085756</t>
  </si>
  <si>
    <t>JUSTIF 84885</t>
  </si>
  <si>
    <t>GIN10-00085756-1-2-ACCR-DST</t>
  </si>
  <si>
    <t>GIN10-00085823-1-1-ACCR-DST</t>
  </si>
  <si>
    <t>08-APR-2019</t>
  </si>
  <si>
    <t>09-APR-2019</t>
  </si>
  <si>
    <t>JR00085823</t>
  </si>
  <si>
    <t>DSA FRAIS ORGANISATION RETRAIT</t>
  </si>
  <si>
    <t>To clear open Item V°85729</t>
  </si>
  <si>
    <t>AP07951750</t>
  </si>
  <si>
    <t>GIN10-00086102-1-33-ACCR-DST</t>
  </si>
  <si>
    <t>30-APR-2019</t>
  </si>
  <si>
    <t>10-MAY-2019</t>
  </si>
  <si>
    <t>MOBILE TELEPHONE CHARGES</t>
  </si>
  <si>
    <t>COMM.FEVRIER 2019</t>
  </si>
  <si>
    <t>COMMUNICATION.FEVRIER 2019</t>
  </si>
  <si>
    <t>AP07994966</t>
  </si>
  <si>
    <t>GIN10-00086102-1-33-PYMN-RXL</t>
  </si>
  <si>
    <t>09-MAY-2019</t>
  </si>
  <si>
    <t>AP07994969</t>
  </si>
  <si>
    <t>08-MAY-2019</t>
  </si>
  <si>
    <t>11-MAY-2019</t>
  </si>
  <si>
    <t>JR00086164</t>
  </si>
  <si>
    <t>JUSTIF PARTIEL V  84887</t>
  </si>
  <si>
    <t>JUSTIF PARTIEL V= 84887</t>
  </si>
  <si>
    <t>AP07996554</t>
  </si>
  <si>
    <t>GIN10-00086164-1-2-ACCR-DST</t>
  </si>
  <si>
    <t>JR00086165</t>
  </si>
  <si>
    <t>JUSTIF.V 81705 2EMETRIM.ADV.18</t>
  </si>
  <si>
    <t>JUSTIF.V=81705 2EMETRIM.ADV.18</t>
  </si>
  <si>
    <t>AP07993534</t>
  </si>
  <si>
    <t>GIN10-00086165-1-2-ACCR-DST</t>
  </si>
  <si>
    <t>GIN10-00086188-1-1-ACCR-DST</t>
  </si>
  <si>
    <t>14-MAY-2019</t>
  </si>
  <si>
    <t>RECHARGMNT FLYBOX. PROJ. PENAL</t>
  </si>
  <si>
    <t>Rechargmnt Flybox. proj. pénal</t>
  </si>
  <si>
    <t>AP07998692</t>
  </si>
  <si>
    <t>GIN10-00086290-48-1-ACCR-DST</t>
  </si>
  <si>
    <t>20-MAY-2019</t>
  </si>
  <si>
    <t>24-MAY-2019</t>
  </si>
  <si>
    <t>PROJET</t>
  </si>
  <si>
    <t>FRAIS COMMUNICATION MARS 2019</t>
  </si>
  <si>
    <t>AP08013534</t>
  </si>
  <si>
    <t>GIN10-00086290-48-1-PYMN-RXL</t>
  </si>
  <si>
    <t>23-MAY-2019</t>
  </si>
  <si>
    <t>AP08013537</t>
  </si>
  <si>
    <t>GIN10-00086501-1-1-ACCR-DST</t>
  </si>
  <si>
    <t>MINING HOUSE</t>
  </si>
  <si>
    <t>PMNT FACT N  JDVBC/019/00114</t>
  </si>
  <si>
    <t>Pmnt Fact N° JDVBC/019/00114</t>
  </si>
  <si>
    <t>AP08041528</t>
  </si>
  <si>
    <t>GIN10-00086569-43-1-ACCR-DST</t>
  </si>
  <si>
    <t>FACTURE RECHARGE ORANGE AVRIL</t>
  </si>
  <si>
    <t>AP08053610</t>
  </si>
  <si>
    <t>GIN10-00086596-1-1-ACCR-DST</t>
  </si>
  <si>
    <t>JR00086596</t>
  </si>
  <si>
    <t>Justi.Avance 2 TPI Labe 2018</t>
  </si>
  <si>
    <t>AP08065704</t>
  </si>
  <si>
    <t>GIN10-00086597-1-1-ACCR-DST</t>
  </si>
  <si>
    <t>JR00086597</t>
  </si>
  <si>
    <t>Just.4 Avance TPI Labe 2018</t>
  </si>
  <si>
    <t>JR00086626</t>
  </si>
  <si>
    <t>JUSTIF.PART.V  85133</t>
  </si>
  <si>
    <t>JUSTIF.PART.V= 85133</t>
  </si>
  <si>
    <t>AP08065705</t>
  </si>
  <si>
    <t>GIN10-00086626-1-2-ACCR-DST</t>
  </si>
  <si>
    <t>GIN10-00086748-1-1-ACCR-DST</t>
  </si>
  <si>
    <t>COMPUTEL CO</t>
  </si>
  <si>
    <t>RPRATION ODINATEUR BUREAU N ZK</t>
  </si>
  <si>
    <t>RPRATION ODINATEUR BUREAU N'ZK</t>
  </si>
  <si>
    <t>AP08070456</t>
  </si>
  <si>
    <t>GIN10-00086881-1-1-ACCR-DST</t>
  </si>
  <si>
    <t>80  DSA NEW YORK</t>
  </si>
  <si>
    <t>80% DSA NEW YORK</t>
  </si>
  <si>
    <t>AP08081923</t>
  </si>
  <si>
    <t>GIN10-00086900-1-1-ACCR-DST</t>
  </si>
  <si>
    <t>02-AUG-2019</t>
  </si>
  <si>
    <t>HOTIMEX</t>
  </si>
  <si>
    <t>FOURNITURE BUREAU</t>
  </si>
  <si>
    <t>AP08110475</t>
  </si>
  <si>
    <t>15-AUG-2019</t>
  </si>
  <si>
    <t>GIN10-00087160-1-1-ACCR-DST</t>
  </si>
  <si>
    <t>07-AUG-2019</t>
  </si>
  <si>
    <t>08-AUG-2019</t>
  </si>
  <si>
    <t>ETS TAMIKOURE   FRERES</t>
  </si>
  <si>
    <t>E) FURNITURE ACCESSORIES</t>
  </si>
  <si>
    <t>FOURNITURE DE BUREAU</t>
  </si>
  <si>
    <t>AP08118569</t>
  </si>
  <si>
    <t>13-AUG-2019</t>
  </si>
  <si>
    <t>LOCAL CONSULT.-SHT TERM-TECH</t>
  </si>
  <si>
    <t>MARIDAD TECHNOLOGY</t>
  </si>
  <si>
    <t>GIN10-00087919-1-1-ACCR-DST</t>
  </si>
  <si>
    <t>PMNT FACT N 0067FD/MT/019</t>
  </si>
  <si>
    <t>Pmnt Fact N°0067FD/MT/019</t>
  </si>
  <si>
    <t>AP08218856</t>
  </si>
  <si>
    <t>GIN10-00088027-41-1-ACCR-DST</t>
  </si>
  <si>
    <t>FACTURE DU MOIS DE JUILLET STA</t>
  </si>
  <si>
    <t>AP08237235</t>
  </si>
  <si>
    <t>GIN10-00088027-41-1-PYMN-RXG</t>
  </si>
  <si>
    <t>AP08238795</t>
  </si>
  <si>
    <t>GIN10-00088027-42-1-ACCR-DST</t>
  </si>
  <si>
    <t>GIN10-00088027-42-1-PYMN-RXG</t>
  </si>
  <si>
    <t>GIN10-00088065-26-1-ACCR-DST</t>
  </si>
  <si>
    <t>RECHARGE STAFF AOUT 2019</t>
  </si>
  <si>
    <t>AP08237237</t>
  </si>
  <si>
    <t>GIN10-00088065-26-1-PYMN-RXG</t>
  </si>
  <si>
    <t>GIN10-00088065-26-2-ACCR-DST</t>
  </si>
  <si>
    <t>GIN10-00088065-26-2-PYMN-RXG</t>
  </si>
  <si>
    <t>GIN10-00088338-1-1-ACCR-DST</t>
  </si>
  <si>
    <t>JR00088338</t>
  </si>
  <si>
    <t>REGUL PARTIEL VCHR 85133</t>
  </si>
  <si>
    <t>Regul Partiel Vchr 85133</t>
  </si>
  <si>
    <t>AP08270033</t>
  </si>
  <si>
    <t>GIN10-00088338-1-2-ACCR-DST</t>
  </si>
  <si>
    <t>05-DEC-2019</t>
  </si>
  <si>
    <t>GIN10-00088837-18-1-ACCR-DST</t>
  </si>
  <si>
    <t>13-DEC-2019</t>
  </si>
  <si>
    <t>24-DEC-2019</t>
  </si>
  <si>
    <t>FACTURE STAFF SEPTEMBRE</t>
  </si>
  <si>
    <t>AP08324866</t>
  </si>
  <si>
    <t>GIN10-00088837-18-1-PYMN-RXL</t>
  </si>
  <si>
    <t>26-DEC-2019</t>
  </si>
  <si>
    <t>27-DEC-2019</t>
  </si>
  <si>
    <t>AP08329330</t>
  </si>
  <si>
    <t>GIN10-00088837-18-2-ACCR-DST</t>
  </si>
  <si>
    <t>GIN10-00088837-18-2-PYMN-RXL</t>
  </si>
  <si>
    <t>GIN10-00088837-19-1-ACCR-DST</t>
  </si>
  <si>
    <t>GIN10-00088837-19-1-PYMN-RXL</t>
  </si>
  <si>
    <t>GIN10-00088977-13-1-ACCR-DST</t>
  </si>
  <si>
    <t>25-FEB-2020</t>
  </si>
  <si>
    <t>COMMUNICATION STAFF MAI 2019</t>
  </si>
  <si>
    <t>AP08413464</t>
  </si>
  <si>
    <t>GIN10-00088977-13-1-PYMN-RXG</t>
  </si>
  <si>
    <t>24-FEB-2020</t>
  </si>
  <si>
    <t>AP08413469</t>
  </si>
  <si>
    <t>GIN10-00089107-1-1-ACCR-DST</t>
  </si>
  <si>
    <t>Pmnt  Reprogrphe documnt</t>
  </si>
  <si>
    <t>AP08346328</t>
  </si>
  <si>
    <t>31-DEC-2019</t>
  </si>
  <si>
    <t>GIN10-00089204-19-1-ACCR-DST</t>
  </si>
  <si>
    <t>18-FEB-2020</t>
  </si>
  <si>
    <t>FACTURE STAFF NOVEMBRE 2019</t>
  </si>
  <si>
    <t>AP08404427</t>
  </si>
  <si>
    <t>GIN10-00089204-19-1-PYMN-RXG</t>
  </si>
  <si>
    <t>19-FEB-2020</t>
  </si>
  <si>
    <t>AP08405611</t>
  </si>
  <si>
    <t>GIN10-00089204-19-2-ACCR-DST</t>
  </si>
  <si>
    <t>GIN10-00089204-19-2-PYMN-RXG</t>
  </si>
  <si>
    <t>GIN10-00089344-1-1-ACCR-DST</t>
  </si>
  <si>
    <t>17-FEB-2020</t>
  </si>
  <si>
    <t>ATLIER.VULG CDE CVLE   MAMOU</t>
  </si>
  <si>
    <t>Atlier.vulg Cde Cvle à Mamou</t>
  </si>
  <si>
    <t>AP08404430</t>
  </si>
  <si>
    <t>GIN10-00089345-1-1-ACCR-DST</t>
  </si>
  <si>
    <t>FRAIS ATELIER DES JUGES D APPL</t>
  </si>
  <si>
    <t>FRAIS ATELIER DES JUGES D'APPL</t>
  </si>
  <si>
    <t>GIN10-00089346-1-1-ACCR-DST</t>
  </si>
  <si>
    <t>ATLIER VULG CDE CVLE KANKAN</t>
  </si>
  <si>
    <t>Atlier Vulg Cde Cvle Kankan</t>
  </si>
  <si>
    <t>GIN10-00089492-2-1-ACCR-DST</t>
  </si>
  <si>
    <t>PMNT FACT  N 15111</t>
  </si>
  <si>
    <t>Pmnt Fact N°15102 &amp; N°15111</t>
  </si>
  <si>
    <t>AP08430581</t>
  </si>
  <si>
    <t>GIN10-00089506-1-1-ACCR-DST</t>
  </si>
  <si>
    <t>TRANSPORATION EQUIPMENT</t>
  </si>
  <si>
    <t>LOCATION 2 VEHICULES</t>
  </si>
  <si>
    <t>AP08430582</t>
  </si>
  <si>
    <t>GIN10-00089511-1-1-ACCR-DST</t>
  </si>
  <si>
    <t>KABA MAMADI</t>
  </si>
  <si>
    <t>E) LOCAL CONSULTANTS-TECHNICAL</t>
  </si>
  <si>
    <t>PAIEMENT 1ERE TRANCHE</t>
  </si>
  <si>
    <t>GIN10-00089512-1-1-ACCR-DST</t>
  </si>
  <si>
    <t>2EME TRANCHE HONORAIRES</t>
  </si>
  <si>
    <t>GIN10-00089592-1-2-ACCR-DST</t>
  </si>
  <si>
    <t>JR00089592</t>
  </si>
  <si>
    <t>SOCIETE GUINEE EVENTS SARL</t>
  </si>
  <si>
    <t>RECLACEMMENT VOUCHER 88468</t>
  </si>
  <si>
    <t>AP08443559</t>
  </si>
  <si>
    <t>GIN10-00089701-1-1-ACCR-DST</t>
  </si>
  <si>
    <t>Pmnt 3eme rcher Hnoraire Cslta</t>
  </si>
  <si>
    <t>AP08454302</t>
  </si>
  <si>
    <t>GIN10-00089807-1-1-ACCR-DST</t>
  </si>
  <si>
    <t>14-APR-2020</t>
  </si>
  <si>
    <t>16-APR-2020</t>
  </si>
  <si>
    <t>PMNT FACT N 00339</t>
  </si>
  <si>
    <t>Pmnt Fact N°00339</t>
  </si>
  <si>
    <t>AP08476506</t>
  </si>
  <si>
    <t>GIN10-00089808-1-1-ACCR-DST</t>
  </si>
  <si>
    <t>ETS SIDIKIBA SIDIBE</t>
  </si>
  <si>
    <t>PMNT FACT N 001650</t>
  </si>
  <si>
    <t>Pmnt Fact N°001650</t>
  </si>
  <si>
    <t>GIN10-00089809-1-1-ACCR-DST</t>
  </si>
  <si>
    <t>PMNT FACT N 00338</t>
  </si>
  <si>
    <t>Pmnt Fact N°00338</t>
  </si>
  <si>
    <t>GIN10-00090131-1-1-ACCR-DST</t>
  </si>
  <si>
    <t>MEDICAL PRODUCTS</t>
  </si>
  <si>
    <t>MERCODI GUINEE</t>
  </si>
  <si>
    <t>G) OTHER ESSENTIAL DRUGS</t>
  </si>
  <si>
    <t>Pmnt Fact N°1325</t>
  </si>
  <si>
    <t>AP08529548</t>
  </si>
  <si>
    <t>GIN10-00090379-1-1-ACCR-DST</t>
  </si>
  <si>
    <t>JR00090379</t>
  </si>
  <si>
    <t>JUST V85133 LIGUIDHO</t>
  </si>
  <si>
    <t>Just V85133 LIGUIDHO</t>
  </si>
  <si>
    <t>AP08562936</t>
  </si>
  <si>
    <t>GIN10-00090843-1-1-ACCR-DST</t>
  </si>
  <si>
    <t>25-AUG-2020</t>
  </si>
  <si>
    <t>GUINEE MULTI VISION</t>
  </si>
  <si>
    <t>PMNT FACT N 0031/20</t>
  </si>
  <si>
    <t>Pmnt Fact N°0031/20</t>
  </si>
  <si>
    <t>AP08631352</t>
  </si>
  <si>
    <t>GIN10-00090850-1-1-ACCR-DST</t>
  </si>
  <si>
    <t>26-AUG-2020</t>
  </si>
  <si>
    <t>27-AUG-2020</t>
  </si>
  <si>
    <t>MACHINERY AND EQUIPMENT</t>
  </si>
  <si>
    <t>SOGUIPREM SARL</t>
  </si>
  <si>
    <t>E) MEDICAL EQUIPMENT</t>
  </si>
  <si>
    <t>Pmnt Fact N°060808</t>
  </si>
  <si>
    <t>AP08626883</t>
  </si>
  <si>
    <t>GIN10-00091676-1-1-ACCR-DST</t>
  </si>
  <si>
    <t>JR00091676</t>
  </si>
  <si>
    <t>JUSTIF 85133 LIGUIDHO</t>
  </si>
  <si>
    <t>AP08717617</t>
  </si>
  <si>
    <t>GIN10-00091677-1-1-ACCR-DST</t>
  </si>
  <si>
    <t>JR00091677</t>
  </si>
  <si>
    <t>JUSTIF VCHR 87553 TPI LABE</t>
  </si>
  <si>
    <t>GIN10-00092012-1-1-ACCR-DST</t>
  </si>
  <si>
    <t>04-DEC-2020</t>
  </si>
  <si>
    <t>05-DEC-2020</t>
  </si>
  <si>
    <t>JR00092012</t>
  </si>
  <si>
    <t>REGUL VCHER 89348</t>
  </si>
  <si>
    <t>Regul Vcher 89348</t>
  </si>
  <si>
    <t>AP08755648</t>
  </si>
  <si>
    <t>GIN10-00092012-1-2-ACCR-DST</t>
  </si>
  <si>
    <t>GIN10-00092012-1-3-ACCR-DST</t>
  </si>
  <si>
    <t>SHIPMENT</t>
  </si>
  <si>
    <t>GIN10-00092012-1-4-ACCR-DST</t>
  </si>
  <si>
    <t>SVC CO-SECURITY BLAST ASSESSME</t>
  </si>
  <si>
    <t>GIN10-00092012-1-5-ACCR-DST</t>
  </si>
  <si>
    <t>GIN10-00092062-1-1-ACCR-DST</t>
  </si>
  <si>
    <t>08-DEC-2020</t>
  </si>
  <si>
    <t>09-DEC-2020</t>
  </si>
  <si>
    <t>GERARD FRANCOIS CHAGNIOT</t>
  </si>
  <si>
    <t>E) INTL CONSULTANTS-TECHNICAL</t>
  </si>
  <si>
    <t>1ère trache 30% du consultant</t>
  </si>
  <si>
    <t>AP08761572</t>
  </si>
  <si>
    <t>12-DEC-2020</t>
  </si>
  <si>
    <t>ACTIVITY6</t>
  </si>
  <si>
    <t>21-DEC-2020</t>
  </si>
  <si>
    <t>23-DEC-2020</t>
  </si>
  <si>
    <t>JR00092211</t>
  </si>
  <si>
    <t>JSTIF VCHR 00089365 TPI DIXINN</t>
  </si>
  <si>
    <t>AP08786205</t>
  </si>
  <si>
    <t>GIN10-00092211-1-2-ACCR-DST</t>
  </si>
  <si>
    <t>GIN10-00092291-1-1-ACCR-DST</t>
  </si>
  <si>
    <t>27-DEC-2020</t>
  </si>
  <si>
    <t>28-DEC-2020</t>
  </si>
  <si>
    <t>JR00092291</t>
  </si>
  <si>
    <t>REGUL VCHR 92118</t>
  </si>
  <si>
    <t>Regul vchr 92118</t>
  </si>
  <si>
    <t>AP08792445</t>
  </si>
  <si>
    <t>GIN10-00092301-1-1-ACCR-DST</t>
  </si>
  <si>
    <t>30-DEC-2020</t>
  </si>
  <si>
    <t>ETABLISSEMENTS DIARI BUSINESS</t>
  </si>
  <si>
    <t>PMNT FACT N 0020</t>
  </si>
  <si>
    <t>Pmnt Fact N°0020</t>
  </si>
  <si>
    <t>AP08796198</t>
  </si>
  <si>
    <t>GIN10-00092385-1-1-ACCR-DST</t>
  </si>
  <si>
    <t>31-DEC-2020</t>
  </si>
  <si>
    <t>JR00092385</t>
  </si>
  <si>
    <t>JUSTIF VCHR 81705 TPI KANKAN</t>
  </si>
  <si>
    <t>AP08806327</t>
  </si>
  <si>
    <t>GIN10-00092389-1-1-ACCR-DST</t>
  </si>
  <si>
    <t>JR00092389</t>
  </si>
  <si>
    <t>JUSTIF VCHR 81703 TPI KINDIA</t>
  </si>
  <si>
    <t>GIN10-00092392-1-1-ACCR-DST</t>
  </si>
  <si>
    <t>JR00092392</t>
  </si>
  <si>
    <t>JUSTIF VCHR 84886 TPI KINDIA</t>
  </si>
  <si>
    <t>GIN10-00093638-1-1-ACCR-DST</t>
  </si>
  <si>
    <t>IC056/2020_23Nov-23Dec20</t>
  </si>
  <si>
    <t>AP09014902</t>
  </si>
  <si>
    <t>GIN10-00093638-2-1-ACCR-DST</t>
  </si>
  <si>
    <t>GL Journal</t>
  </si>
  <si>
    <t>ONL</t>
  </si>
  <si>
    <t>Projects Jrnl</t>
  </si>
  <si>
    <t>UNDP1-0007436334-31-MAR-2018-3415</t>
  </si>
  <si>
    <t>04-APR-2018</t>
  </si>
  <si>
    <t>Facilities &amp; Admin - Implement</t>
  </si>
  <si>
    <t>SFA</t>
  </si>
  <si>
    <t>UNDP GMS Mar 2018 - Journal 4</t>
  </si>
  <si>
    <t>2018 FNA Debit</t>
  </si>
  <si>
    <t>PC</t>
  </si>
  <si>
    <t>UNDP1-0007498462-01-MAY-2018-2712</t>
  </si>
  <si>
    <t>01-MAY-2018</t>
  </si>
  <si>
    <t>18-MAY-2018</t>
  </si>
  <si>
    <t>Intl Consult Security Charge</t>
  </si>
  <si>
    <t>GLE</t>
  </si>
  <si>
    <t>CorpSecRes IC for Mar2018</t>
  </si>
  <si>
    <t>CorpSecRes IC for 032018</t>
  </si>
  <si>
    <t>UNDP1-0007535735-31-MAY-2018-4536</t>
  </si>
  <si>
    <t>31-MAY-2018</t>
  </si>
  <si>
    <t>UNDP GMS May 2018 - Journal 4</t>
  </si>
  <si>
    <t>UNDP1-0007535735-31-MAY-2018-4535</t>
  </si>
  <si>
    <t>UNDP GMS June 2018 - Journal 4</t>
  </si>
  <si>
    <t>UNDP1-0007564087-30-JUN-2018-3690</t>
  </si>
  <si>
    <t>UNDP1-0007618315-31-JUL-2018-3660</t>
  </si>
  <si>
    <t>UNDP GMS July 2018 - Journal 4</t>
  </si>
  <si>
    <t>UNDP1-0007618315-31-JUL-2018-3658</t>
  </si>
  <si>
    <t>UNDP1-0007618315-31-JUL-2018-3661</t>
  </si>
  <si>
    <t>UNDP1-0007618315-31-JUL-2018-3657</t>
  </si>
  <si>
    <t>UNDP1-0007618315-31-JUL-2018-3656</t>
  </si>
  <si>
    <t>UNDP1-0007618315-31-JUL-2018-3659</t>
  </si>
  <si>
    <t>UNDP1-0007653313-31-AUG-2018-3011</t>
  </si>
  <si>
    <t>UNDP GMS Aug 2018 - Run1 - Journal 4</t>
  </si>
  <si>
    <t>UNDP1-0007653313-31-AUG-2018-3009</t>
  </si>
  <si>
    <t>UNDP1-0007653313-31-AUG-2018-3010</t>
  </si>
  <si>
    <t>UNDP1-0007699903-30-SEP-2018-1970</t>
  </si>
  <si>
    <t>UNDP GMS Sep 2018 - Run1 - Journal 4</t>
  </si>
  <si>
    <t>UNDP1-0007699903-30-SEP-2018-1969</t>
  </si>
  <si>
    <t>UNDP1-0007699903-30-SEP-2018-1972</t>
  </si>
  <si>
    <t>UNDP1-0007699903-30-SEP-2018-1968</t>
  </si>
  <si>
    <t>UNDP1-0007699903-30-SEP-2018-1971</t>
  </si>
  <si>
    <t>UNDP1-0007713019-10-OCT-2018-73</t>
  </si>
  <si>
    <t>Insurance</t>
  </si>
  <si>
    <t>Worldwide Vehicle third party liability insurance 2018/2019/ Cost recovery from COs part I</t>
  </si>
  <si>
    <t>Cash arrangements FX Oct18 - to clear off USD amount where LC is zerorised</t>
  </si>
  <si>
    <t>Cash arrangements FX Oct18</t>
  </si>
  <si>
    <t>FXR</t>
  </si>
  <si>
    <t>UNDP1-0007728893-31-OCT-2018-272</t>
  </si>
  <si>
    <t>Foreign Exch Translation Loss</t>
  </si>
  <si>
    <t>UNDP1-0007735593-08-NOV-2018-6</t>
  </si>
  <si>
    <t>UNVs-Contribution to security</t>
  </si>
  <si>
    <t>Transfert du salaire des VNU du projet 00104298 vers le projet 00108910</t>
  </si>
  <si>
    <t>UNDP1-0007735593-08-NOV-2018-5</t>
  </si>
  <si>
    <t>UNV-Global Charges</t>
  </si>
  <si>
    <t>UNDP1-0007735593-08-NOV-2018-4</t>
  </si>
  <si>
    <t>UNV-Medical Insurance</t>
  </si>
  <si>
    <t>UNDP1-0007735593-08-NOV-2018-3</t>
  </si>
  <si>
    <t>UNV_Volunteer_Learning</t>
  </si>
  <si>
    <t>UNV-Language Allowance</t>
  </si>
  <si>
    <t>UNDP1-0007735593-08-NOV-2018-2</t>
  </si>
  <si>
    <t>UNV Settling-In-Grant</t>
  </si>
  <si>
    <t>UNDP1-0007735593-08-NOV-2018-1</t>
  </si>
  <si>
    <t>UN Volunteers-Stipend &amp; Allow</t>
  </si>
  <si>
    <t>UNDP1-0007735593-08-NOV-2018-8</t>
  </si>
  <si>
    <t>UNV Development Effectiveness</t>
  </si>
  <si>
    <t>UNDP1-0007735593-08-NOV-2018-7</t>
  </si>
  <si>
    <t>UNV RSA / Exit Allowance</t>
  </si>
  <si>
    <t>UNV-Resettlement Allowance</t>
  </si>
  <si>
    <t>UNDP1-0007737906-02-NOV-2018-2</t>
  </si>
  <si>
    <t>MAIP Premium SC</t>
  </si>
  <si>
    <t>Transfert du salaire du collègue Boubacar Bah du 00103778 vers le 00108910</t>
  </si>
  <si>
    <t>UNDP1-0007737906-02-NOV-2018-3</t>
  </si>
  <si>
    <t>Contribution to Security SC</t>
  </si>
  <si>
    <t>UNDP1-0007737906-02-NOV-2018-1</t>
  </si>
  <si>
    <t>Service Contracts-Individuals</t>
  </si>
  <si>
    <t>UNDP1-0007741530-13-NOV-2018-2</t>
  </si>
  <si>
    <t>Intl Consultants-Sht Term-Tech</t>
  </si>
  <si>
    <t>Transfert des Honoraires du Consultant du projet 00104298 vers le 00108910.</t>
  </si>
  <si>
    <t>UNDP GMS Oct 2018 - Journal 4 - Run1</t>
  </si>
  <si>
    <t>UNDP1-0007749355-31-OCT-2018-3374</t>
  </si>
  <si>
    <t>UNDP1-0007749355-31-OCT-2018-3373</t>
  </si>
  <si>
    <t>UNDP1-0007749355-31-OCT-2018-3375</t>
  </si>
  <si>
    <t>UNDP1-0007749355-31-OCT-2018-3376</t>
  </si>
  <si>
    <t>UNDP1-0007749355-31-OCT-2018-3372</t>
  </si>
  <si>
    <t>UNDP1-0007788930-30-NOV-2018-1465</t>
  </si>
  <si>
    <t>UNDP GMS Nov 2018 - Journal 5</t>
  </si>
  <si>
    <t>UNDP1-0007788930-30-NOV-2018-1466</t>
  </si>
  <si>
    <t>UNDP1-0007788930-30-NOV-2018-1467</t>
  </si>
  <si>
    <t>UNDP1-0007788930-30-NOV-2018-1468</t>
  </si>
  <si>
    <t>UNDP1-0007806491-20-DEC-2018-4</t>
  </si>
  <si>
    <t>24-DEC-2018</t>
  </si>
  <si>
    <t>Custodial &amp; Cleaning Services</t>
  </si>
  <si>
    <t>Transfert de charge entre ligne du projet Justice Chaine Pénale 00108910</t>
  </si>
  <si>
    <t>UNDP1-0007806491-20-DEC-2018-2</t>
  </si>
  <si>
    <t>Rent - Meeting Rooms</t>
  </si>
  <si>
    <t>UNDP1-0007806491-20-DEC-2018-9</t>
  </si>
  <si>
    <t>Svc Co-Training and Educ Serv</t>
  </si>
  <si>
    <t>UNDP1-0007806491-20-DEC-2018-7</t>
  </si>
  <si>
    <t>UNDP1-0007806491-20-DEC-2018-5</t>
  </si>
  <si>
    <t>UNDP1-0007806491-20-DEC-2018-1</t>
  </si>
  <si>
    <t>UNDP1-0007806491-20-DEC-2018-3</t>
  </si>
  <si>
    <t>UNDP1-0007806491-20-DEC-2018-6</t>
  </si>
  <si>
    <t>Maint, Oper of Transport Equip</t>
  </si>
  <si>
    <t>UNDP1-0007806491-20-DEC-2018-10</t>
  </si>
  <si>
    <t>TrnWrkshp&amp;Conf - Stipends</t>
  </si>
  <si>
    <t>UNDP1-0007806491-20-DEC-2018-8</t>
  </si>
  <si>
    <t>UNDP1-0007811026-30-NOV-2018-54</t>
  </si>
  <si>
    <t>UNDP GMS Nov 2018 - Run2</t>
  </si>
  <si>
    <t>UNDP1-0007826900-30-DEC-2018-489</t>
  </si>
  <si>
    <t>30-DEC-2018</t>
  </si>
  <si>
    <t>Cash arrangements FX Dec18</t>
  </si>
  <si>
    <t>UNDP1-0007828498-31-DEC-2018-1068</t>
  </si>
  <si>
    <t>UNDP GMS DEC 2018 - Run 1 - Journal 5</t>
  </si>
  <si>
    <t>UNDP1-0007828498-31-DEC-2018-1064</t>
  </si>
  <si>
    <t>UNDP1-0007828498-31-DEC-2018-1065</t>
  </si>
  <si>
    <t>UNDP1-0007828498-31-DEC-2018-1067</t>
  </si>
  <si>
    <t>UNDP1-0007828498-31-DEC-2018-1066</t>
  </si>
  <si>
    <t>UNDP1-0007837685-31-DEC-2018-1753</t>
  </si>
  <si>
    <t>UNDP GMS DEC 2018 - Run 2</t>
  </si>
  <si>
    <t>UNDP1-0007848561-31-DEC-2018-840</t>
  </si>
  <si>
    <t>UNDP GMS DEC 2018 - Run3</t>
  </si>
  <si>
    <t>UNDP1-0007848561-31-DEC-2018-2705</t>
  </si>
  <si>
    <t>UNDP GMS DEC 2018 - Run 4</t>
  </si>
  <si>
    <t>UNDP1-0007857261-31-DEC-2018-259</t>
  </si>
  <si>
    <t>UNDP1-0007913301-31-JAN-2019-852</t>
  </si>
  <si>
    <t>UNDP GMS Jan 2019 - Journal 4</t>
  </si>
  <si>
    <t>2019 FNA Debit</t>
  </si>
  <si>
    <t>UNDP1-0007913301-31-JAN-2019-851</t>
  </si>
  <si>
    <t>UNDP1-0007913301-31-JAN-2019-850</t>
  </si>
  <si>
    <t>UNDP1-0007913301-31-JAN-2019-849</t>
  </si>
  <si>
    <t>28-FEB-2019</t>
  </si>
  <si>
    <t>05-APR-2019</t>
  </si>
  <si>
    <t>UNDP GMS Feb 2019 - Journal 3</t>
  </si>
  <si>
    <t>UNDP1-0007944499-28-FEB-2019-4291</t>
  </si>
  <si>
    <t>UNDP1-0007944499-28-FEB-2019-4290</t>
  </si>
  <si>
    <t>UNDP1-0007944499-28-FEB-2019-4289</t>
  </si>
  <si>
    <t>UNDP1-0007944499-28-FEB-2019-4288</t>
  </si>
  <si>
    <t>UNDP1-0007944499-28-FEB-2019-4287</t>
  </si>
  <si>
    <t>UNDP1-0007973421-25-APR-2019-2</t>
  </si>
  <si>
    <t>25-APR-2019</t>
  </si>
  <si>
    <t>26-APR-2019</t>
  </si>
  <si>
    <t>Learning costs</t>
  </si>
  <si>
    <t>Frais Acces 7 VNUS Mamadou Thioye, Mariama Djoulde Balde, Jean-Baptiste Koumassadouno, Ismael Mouley Diallo, Alpha Lamine Drame, Mamadou Bassirou Bah, Fatoumata Binta Guilavogui</t>
  </si>
  <si>
    <t>UNDP1-0007973421-25-APR-2019-4</t>
  </si>
  <si>
    <t>UNDP1-0007973421-25-APR-2019-3</t>
  </si>
  <si>
    <t>UNDP1-0007973421-25-APR-2019-6</t>
  </si>
  <si>
    <t>UNDP1-0007973421-25-APR-2019-7</t>
  </si>
  <si>
    <t>UNDP1-0007973421-25-APR-2019-1</t>
  </si>
  <si>
    <t>UNDP1-0007973421-25-APR-2019-5</t>
  </si>
  <si>
    <t>UNDP1-0007973484-31-MAR-2019-4498</t>
  </si>
  <si>
    <t>UNDP GMS Mar 2019 - Journal 3</t>
  </si>
  <si>
    <t>UNDP1-0007973484-31-MAR-2019-4495</t>
  </si>
  <si>
    <t>UNDP1-0007973484-31-MAR-2019-4497</t>
  </si>
  <si>
    <t>UNDP1-0007973484-31-MAR-2019-4496</t>
  </si>
  <si>
    <t>UNDP1-0008012512-30-APR-2019-2127</t>
  </si>
  <si>
    <t>UNDP GMS April 2019 - Journal 4</t>
  </si>
  <si>
    <t>UNDP1-0008012512-30-APR-2019-2126</t>
  </si>
  <si>
    <t>UNDP1-0008012512-30-APR-2019-2129</t>
  </si>
  <si>
    <t>UNDP1-0008012512-30-APR-2019-2132</t>
  </si>
  <si>
    <t>UNDP1-0008012512-30-APR-2019-2131</t>
  </si>
  <si>
    <t>UNDP1-0008012512-30-APR-2019-2130</t>
  </si>
  <si>
    <t>UNDP1-0008012512-30-APR-2019-2128</t>
  </si>
  <si>
    <t>31-MAY-2019</t>
  </si>
  <si>
    <t>UNDP GMS May 2019 - Journal 3</t>
  </si>
  <si>
    <t>UNDP1-0008050860-31-MAY-2019-4389</t>
  </si>
  <si>
    <t>UNDP1-0008050860-31-MAY-2019-4388</t>
  </si>
  <si>
    <t>UNDP1-0008050860-31-MAY-2019-4387</t>
  </si>
  <si>
    <t>UNDP1-0008050860-31-MAY-2019-4386</t>
  </si>
  <si>
    <t>UNDP1-0008050860-31-MAY-2019-4384</t>
  </si>
  <si>
    <t>UNDP1-0008050860-31-MAY-2019-4385</t>
  </si>
  <si>
    <t>UNDP GMS June 2019 - Journal 3</t>
  </si>
  <si>
    <t>UNDP1-0008081431-30-JUN-2019-4200</t>
  </si>
  <si>
    <t>UNDP1-0008081431-30-JUN-2019-4201</t>
  </si>
  <si>
    <t>UNDP1-0008081431-30-JUN-2019-4203</t>
  </si>
  <si>
    <t>UNDP1-0008081431-30-JUN-2019-4206</t>
  </si>
  <si>
    <t>UNDP1-0008081431-30-JUN-2019-4207</t>
  </si>
  <si>
    <t>UNDP1-0008081431-30-JUN-2019-4208</t>
  </si>
  <si>
    <t>UNDP1-0008109179-30-JUN-2019-641</t>
  </si>
  <si>
    <t>UNDP GMS June 2019 - Run 2</t>
  </si>
  <si>
    <t>24-AUG-2019</t>
  </si>
  <si>
    <t>UNDP GMS July 2019 - Run1 - Journal 3</t>
  </si>
  <si>
    <t>UNDP1-0008138702-31-JUL-2019-3524</t>
  </si>
  <si>
    <t>UNDP1-0008138702-31-JUL-2019-3523</t>
  </si>
  <si>
    <t>UNDP1-0008138702-31-JUL-2019-3522</t>
  </si>
  <si>
    <t>UNDP1-0008138702-31-JUL-2019-3521</t>
  </si>
  <si>
    <t>UNDP1-0008138702-31-JUL-2019-3520</t>
  </si>
  <si>
    <t>UNDP1-0008145730-29-AUG-2019-5</t>
  </si>
  <si>
    <t>29-AUG-2019</t>
  </si>
  <si>
    <t>Furniture</t>
  </si>
  <si>
    <t>Correction des CSD constatés sur les projets 00080663, 00108910, 00089061 et 00105629</t>
  </si>
  <si>
    <t>UNDP1-0008159477-30-AUG-2019-7</t>
  </si>
  <si>
    <t>30-AUG-2019</t>
  </si>
  <si>
    <t>Correction des CSD constatés sur les projets 00080663, 00108910, et 00105629</t>
  </si>
  <si>
    <t>UNDP1-0008169109-31-AUG-2019-2916</t>
  </si>
  <si>
    <t>31-AUG-2019</t>
  </si>
  <si>
    <t>UNDP GMS August 2019 - Run 1 - Journal 3</t>
  </si>
  <si>
    <t>UNDP1-0008169109-31-AUG-2019-2913</t>
  </si>
  <si>
    <t>UNDP1-0008169109-31-AUG-2019-2917</t>
  </si>
  <si>
    <t>UNDP1-0008169109-31-AUG-2019-2914</t>
  </si>
  <si>
    <t>UNDP1-0008169109-31-AUG-2019-2915</t>
  </si>
  <si>
    <t>UNDP1-0008203456-30-SEP-2019-5</t>
  </si>
  <si>
    <t>UNDP1-0008226164-30-SEP-2019-3155</t>
  </si>
  <si>
    <t>UNDP GMS Sep 2019 - Run 1 - Journal 3</t>
  </si>
  <si>
    <t>UNDP1-0008226164-30-SEP-2019-3156</t>
  </si>
  <si>
    <t>UNDP1-0008226164-30-SEP-2019-3159</t>
  </si>
  <si>
    <t>UNDP1-0008226164-30-SEP-2019-3158</t>
  </si>
  <si>
    <t>UNDP1-0008226164-30-SEP-2019-3157</t>
  </si>
  <si>
    <t>UNDP1-0008270911-31-OCT-2019-2300</t>
  </si>
  <si>
    <t>UNDP GMS Oct 2019 - Run 1 - Journal 3</t>
  </si>
  <si>
    <t>UNDP1-0008270911-31-OCT-2019-2299</t>
  </si>
  <si>
    <t>UNDP1-0008270911-31-OCT-2019-2298</t>
  </si>
  <si>
    <t>UNDP1-0008270911-31-OCT-2019-2296</t>
  </si>
  <si>
    <t>UNDP1-0008270911-31-OCT-2019-2297</t>
  </si>
  <si>
    <t>UNDP1-0008285517-29-NOV-2019-5</t>
  </si>
  <si>
    <t>Correction des CSD constatés sur les projets 00079755, 00108910 et 00105629.</t>
  </si>
  <si>
    <t>UNDP1-0008296217-29-NOV-2019-2</t>
  </si>
  <si>
    <t>10-DEC-2019</t>
  </si>
  <si>
    <t>Correction des CSD constatés sur les projets 00108910 et 00105629.</t>
  </si>
  <si>
    <t>UNDP1-0008308028-30-NOV-2019-4418</t>
  </si>
  <si>
    <t>15-DEC-2019</t>
  </si>
  <si>
    <t>UNDP GMS NOV 2019 - Run1 - Journal 3</t>
  </si>
  <si>
    <t>UNDP1-0008308028-30-NOV-2019-4421</t>
  </si>
  <si>
    <t>UNDP1-0008308028-30-NOV-2019-4419</t>
  </si>
  <si>
    <t>UNDP1-0008308028-30-NOV-2019-4420</t>
  </si>
  <si>
    <t>UNDP1-0008308028-30-NOV-2019-4417</t>
  </si>
  <si>
    <t>Unrealized Loss</t>
  </si>
  <si>
    <t>Unrealized Gain</t>
  </si>
  <si>
    <t>Realized Gain</t>
  </si>
  <si>
    <t>Local Consult.-Sht Term-Tech</t>
  </si>
  <si>
    <t>Travel Tickets-International</t>
  </si>
  <si>
    <t>Daily Subsistence Allow-Intl</t>
  </si>
  <si>
    <t>Daily Subsistence Allow-Local</t>
  </si>
  <si>
    <t>Travel - Other</t>
  </si>
  <si>
    <t>Fuel, petroleum and other oils</t>
  </si>
  <si>
    <t>Acquisition of Communic Equip</t>
  </si>
  <si>
    <t>Mobile Telephone Charges</t>
  </si>
  <si>
    <t>Stationery &amp; other Office Supp</t>
  </si>
  <si>
    <t>UNDP GMS NOV 2019 - Run 2</t>
  </si>
  <si>
    <t>UNDP1-0008336730-30-NOV-2019-25</t>
  </si>
  <si>
    <t>UNDP1-0008362768-31-DEC-2019-6457</t>
  </si>
  <si>
    <t>UNDP GMS DEC 2019 - Run1 - Journal 3</t>
  </si>
  <si>
    <t>UNDP1-0008362768-31-DEC-2019-6458</t>
  </si>
  <si>
    <t>UNDP1-0008362768-31-DEC-2019-6456</t>
  </si>
  <si>
    <t>UNDP1-0008362768-31-DEC-2019-6459</t>
  </si>
  <si>
    <t>UNDP1-0008362768-31-DEC-2019-6455</t>
  </si>
  <si>
    <t>UNDP1-0008435946-11-MAR-2020-47</t>
  </si>
  <si>
    <t>Transfert de charges entre les lignes budgétaires des projets 00105630 et 00108910</t>
  </si>
  <si>
    <t>UNDP1-0008435946-11-MAR-2020-28</t>
  </si>
  <si>
    <t>UNDP1-0008435946-11-MAR-2020-51</t>
  </si>
  <si>
    <t>UNDP1-0008435946-11-MAR-2020-52</t>
  </si>
  <si>
    <t>UNDP1-0008435946-11-MAR-2020-48</t>
  </si>
  <si>
    <t>UNDP1-0008435946-11-MAR-2020-49</t>
  </si>
  <si>
    <t>UNDP1-0008435946-11-MAR-2020-50</t>
  </si>
  <si>
    <t>UNDP1-0008435946-11-MAR-2020-29</t>
  </si>
  <si>
    <t>UNDP1-0008435946-11-MAR-2020-30</t>
  </si>
  <si>
    <t>UNDP1-0008435946-11-MAR-2020-31</t>
  </si>
  <si>
    <t>UNDP1-0008435946-11-MAR-2020-32</t>
  </si>
  <si>
    <t>UNDP1-0008435946-11-MAR-2020-33</t>
  </si>
  <si>
    <t>UNDP1-0008435946-11-MAR-2020-34</t>
  </si>
  <si>
    <t>UNDP1-0008435946-11-MAR-2020-35</t>
  </si>
  <si>
    <t>UNDP1-0008435946-11-MAR-2020-36</t>
  </si>
  <si>
    <t>UNDP1-0008435946-11-MAR-2020-37</t>
  </si>
  <si>
    <t>UNDP1-0008435946-11-MAR-2020-27</t>
  </si>
  <si>
    <t>Svc Co-Construction &amp; Engineer</t>
  </si>
  <si>
    <t>UNDP1-0008435946-11-MAR-2020-38</t>
  </si>
  <si>
    <t>UNDP1-0008435946-11-MAR-2020-39</t>
  </si>
  <si>
    <t>UNDP1-0008435946-11-MAR-2020-40</t>
  </si>
  <si>
    <t>UNDP1-0008435946-11-MAR-2020-41</t>
  </si>
  <si>
    <t>UNDP1-0008435946-11-MAR-2020-42</t>
  </si>
  <si>
    <t>UNDP1-0008435946-11-MAR-2020-43</t>
  </si>
  <si>
    <t>UNDP1-0008435946-11-MAR-2020-44</t>
  </si>
  <si>
    <t>UNDP1-0008435946-11-MAR-2020-45</t>
  </si>
  <si>
    <t>UNDP1-0008435946-11-MAR-2020-46</t>
  </si>
  <si>
    <t>UNDP GMS January 2020 - Journal 2</t>
  </si>
  <si>
    <t>UNDP1-0008448616-31-JAN-2020-3241</t>
  </si>
  <si>
    <t>2020 FNA Debit</t>
  </si>
  <si>
    <t>UNDP1-0008448616-31-JAN-2020-3242</t>
  </si>
  <si>
    <t>UNDP1-0008448616-31-JAN-2020-3240</t>
  </si>
  <si>
    <t>UNDP1-0008448616-31-JAN-2020-3243</t>
  </si>
  <si>
    <t>UNDP1-0008448626-29-FEB-2020-411</t>
  </si>
  <si>
    <t>29-FEB-2020</t>
  </si>
  <si>
    <t>UNDP GMS February 2020 - Journal 3</t>
  </si>
  <si>
    <t>UNDP1-0008448626-29-FEB-2020-410</t>
  </si>
  <si>
    <t>19-APR-2020</t>
  </si>
  <si>
    <t>UNDP GMS March 2020 - Journal 3</t>
  </si>
  <si>
    <t>UNDP1-0008479861-31-MAR-2020-617</t>
  </si>
  <si>
    <t>UNDP1-0008479861-31-MAR-2020-618</t>
  </si>
  <si>
    <t>UNDP1-0008479861-31-MAR-2020-619</t>
  </si>
  <si>
    <t>UNDP1-0008479861-31-MAR-2020-620</t>
  </si>
  <si>
    <t>UNDP1-0008479861-31-MAR-2020-621</t>
  </si>
  <si>
    <t>UNDP1-0008479861-31-MAR-2020-622</t>
  </si>
  <si>
    <t>UNDP1-0008493022-31-MAR-2020-65</t>
  </si>
  <si>
    <t>01-MAY-2020</t>
  </si>
  <si>
    <t>UNDP GMS - Account 33001 Change in accounting policy (Assets Threshold).</t>
  </si>
  <si>
    <t>33001 FNA Debit</t>
  </si>
  <si>
    <t>UNDP1-0008510740-30-APR-2020-1</t>
  </si>
  <si>
    <t>30-APR-2020</t>
  </si>
  <si>
    <t>18-MAY-2020</t>
  </si>
  <si>
    <t>UNDP GMS April 2020 Run1 - Journal 3</t>
  </si>
  <si>
    <t>UNDP1-0008548591-31-MAY-2020-2126</t>
  </si>
  <si>
    <t>31-MAY-2020</t>
  </si>
  <si>
    <t>UNDP GMS May 2020 - Run3 - Journal 2</t>
  </si>
  <si>
    <t>UNDP GMS June 2020 - Run1</t>
  </si>
  <si>
    <t>UNDP1-0008548616-20-JUN-2020-4994</t>
  </si>
  <si>
    <t>UNDP1-0008582265-30-JUN-2020-2650</t>
  </si>
  <si>
    <t>UNDP GMS June 2020 Run2 - Journal2</t>
  </si>
  <si>
    <t>UNDP1-0008582275-17-JUL-2020-2558</t>
  </si>
  <si>
    <t>UNDP GMS July 2020 - Run1</t>
  </si>
  <si>
    <t>UNDP1-0008646749-31-AUG-2020-1883</t>
  </si>
  <si>
    <t>31-AUG-2020</t>
  </si>
  <si>
    <t>UNDP GMS August 2020 - Run2 - Journal 2</t>
  </si>
  <si>
    <t>UNDP1-0008646749-31-AUG-2020-1884</t>
  </si>
  <si>
    <t>UNDP1-0008723372-11-NOV-2020-1</t>
  </si>
  <si>
    <t>Transfert de dépenses entre le projet Justice Chaine Pénale 00108910 et le Global programme 00100685</t>
  </si>
  <si>
    <t>UNDP GMS October 2020 - Run2 - Journal 2</t>
  </si>
  <si>
    <t>UNDP1-0008727720-31-OCT-2020-3377</t>
  </si>
  <si>
    <t>UNDP1-0008727720-31-OCT-2020-3378</t>
  </si>
  <si>
    <t>UNDP GMS November 2020 - Run1 - Journal 1</t>
  </si>
  <si>
    <t>UNDP1-0008727729-14-NOV-2020-4343</t>
  </si>
  <si>
    <t>13-DEC-2020</t>
  </si>
  <si>
    <t>UNDP GMS December 2020 - Run1 - Journal 1</t>
  </si>
  <si>
    <t>UNDP1-0008769359-12-DEC-2020-4745</t>
  </si>
  <si>
    <t>UNDP1-0008769359-12-DEC-2020-4744</t>
  </si>
  <si>
    <t>UNDP1-0008769359-12-DEC-2020-4743</t>
  </si>
  <si>
    <t>UNDP GMS December 2020 - Run3 - Journal 3</t>
  </si>
  <si>
    <t>UNDP1-0008823140-31-DEC-2020-151</t>
  </si>
  <si>
    <t>UNDP1-0008823140-31-DEC-2020-152</t>
  </si>
  <si>
    <t>UNDP1-0008823140-31-DEC-2020-153</t>
  </si>
  <si>
    <t>UNDP1-0008823140-31-DEC-2020-154</t>
  </si>
  <si>
    <t>01-DEC-2020</t>
  </si>
  <si>
    <t>01-FEB-2021</t>
  </si>
  <si>
    <t>Asset Restatement - ITC (IT Equipment)</t>
  </si>
  <si>
    <t>GIN10-000000002421</t>
  </si>
  <si>
    <t>AMA</t>
  </si>
  <si>
    <t>UNDP1-0008842019-01-DEC-2020-19081</t>
  </si>
  <si>
    <t>UNDP1-0008842988-31-DEC-2020-784</t>
  </si>
  <si>
    <t>02-FEB-2021</t>
  </si>
  <si>
    <t>UNDP GMS December 2020 - Run4 - Journal 1</t>
  </si>
  <si>
    <t>UNDP1-0008842995-31-DEC-2020-118</t>
  </si>
  <si>
    <t>UNDP GMS June 2021 - Journal 1 - Run2</t>
  </si>
  <si>
    <t>UNDP1-0009029708-30-JUN-2021-5976</t>
  </si>
  <si>
    <t>2021 FNA Debit</t>
  </si>
  <si>
    <t>UNDP1-AM07747327-31-OCT-2018-420</t>
  </si>
  <si>
    <t>Dep Exp Owned  - ITC</t>
  </si>
  <si>
    <t>Depreciation Expense</t>
  </si>
  <si>
    <t>AM07747327</t>
  </si>
  <si>
    <t>AM</t>
  </si>
  <si>
    <t>UNDP1-AM07747327-31-OCT-2018-426</t>
  </si>
  <si>
    <t>UNDP1-AM07790556-30-NOV-2018-412</t>
  </si>
  <si>
    <t>AM07790556</t>
  </si>
  <si>
    <t>UNDP1-AM07848859-31-DEC-2018-410</t>
  </si>
  <si>
    <t>AM07848859</t>
  </si>
  <si>
    <t>13-FEB-2019</t>
  </si>
  <si>
    <t>AM07881254</t>
  </si>
  <si>
    <t>UNDP1-AM07881254-31-JAN-2019-410</t>
  </si>
  <si>
    <t>UNDP1-AM07917566-28-FEB-2019-410</t>
  </si>
  <si>
    <t>AM07917566</t>
  </si>
  <si>
    <t>24-APR-2019</t>
  </si>
  <si>
    <t>AM07971351</t>
  </si>
  <si>
    <t>UNDP1-AM07971351-31-MAR-2019-410</t>
  </si>
  <si>
    <t>UNDP1-AM08010229-01-MAY-2019-388</t>
  </si>
  <si>
    <t>01-MAY-2019</t>
  </si>
  <si>
    <t>22-MAY-2019</t>
  </si>
  <si>
    <t>AM08010229</t>
  </si>
  <si>
    <t>AM08010603</t>
  </si>
  <si>
    <t>UNDP1-AM08010603-30-APR-2019-388</t>
  </si>
  <si>
    <t>UNDP1-AM08038121-31-MAY-2019-388</t>
  </si>
  <si>
    <t>AM08038121</t>
  </si>
  <si>
    <t>UNDP1-AM08093278-30-JUN-2019-338</t>
  </si>
  <si>
    <t>AM08093278</t>
  </si>
  <si>
    <t>AM08127025</t>
  </si>
  <si>
    <t>UNDP1-AM08127025-31-JUL-2019-338</t>
  </si>
  <si>
    <t>UNDP1-AM08166128-31-AUG-2019-338</t>
  </si>
  <si>
    <t>AM08166128</t>
  </si>
  <si>
    <t>AM08223862</t>
  </si>
  <si>
    <t>UNDP1-AM08223862-30-SEP-2019-338</t>
  </si>
  <si>
    <t>AM08260278</t>
  </si>
  <si>
    <t>UNDP1-AM08260278-31-OCT-2019-338</t>
  </si>
  <si>
    <t>UNDP1-AM08314655-30-NOV-2019-336</t>
  </si>
  <si>
    <t>18-DEC-2019</t>
  </si>
  <si>
    <t>AM08314655</t>
  </si>
  <si>
    <t>UNDP1-AM08361123-31-DEC-2019-296</t>
  </si>
  <si>
    <t>AM08361123</t>
  </si>
  <si>
    <t>BS REVALUATION FOR NEX ACCT</t>
  </si>
  <si>
    <t>FXR7585419</t>
  </si>
  <si>
    <t>UNDP1-FXR7585419-30-JUN-2018-3794</t>
  </si>
  <si>
    <t>UNDP1-FXR7652623-31-AUG-2018-3670</t>
  </si>
  <si>
    <t>FXR7652623</t>
  </si>
  <si>
    <t>UNDP1-FXR7695054-30-SEP-2018-2588</t>
  </si>
  <si>
    <t>FXR7695054</t>
  </si>
  <si>
    <t>UNDP1-FXR7709636-30-SEP-2018-215</t>
  </si>
  <si>
    <t>FXR7709636</t>
  </si>
  <si>
    <t>FXR7742503</t>
  </si>
  <si>
    <t>UNDP1-FXR7742503-31-OCT-2018-3568</t>
  </si>
  <si>
    <t>FXR7787772</t>
  </si>
  <si>
    <t>UNDP1-FXR7787772-30-NOV-2018-2776</t>
  </si>
  <si>
    <t>UNDP1-FXR7848527-31-DEC-2018-3002</t>
  </si>
  <si>
    <t>FXR7848527</t>
  </si>
  <si>
    <t>02-MAY-2019</t>
  </si>
  <si>
    <t>FXR7980739</t>
  </si>
  <si>
    <t>UNDP1-FXR7980739-31-MAR-2019-3711</t>
  </si>
  <si>
    <t>UNDP1-FXR7980739-31-MAR-2019-4147</t>
  </si>
  <si>
    <t>UNDP1-FXR7980739-31-MAR-2019-4129</t>
  </si>
  <si>
    <t>UNDP1-FXR7980739-31-MAR-2019-4305</t>
  </si>
  <si>
    <t>UNDP1-FXR7980739-31-MAR-2019-4578</t>
  </si>
  <si>
    <t>UNDP1-FXR8008418-30-APR-2019-3135</t>
  </si>
  <si>
    <t>FXR8008418</t>
  </si>
  <si>
    <t>UNDP1-FXR8008418-30-APR-2019-2757</t>
  </si>
  <si>
    <t>UNDP1-FXR8008418-30-APR-2019-2807</t>
  </si>
  <si>
    <t>UNDP1-FXR8008418-30-APR-2019-2483</t>
  </si>
  <si>
    <t>UNDP1-FXR8008418-30-APR-2019-2686</t>
  </si>
  <si>
    <t>FXR8036194</t>
  </si>
  <si>
    <t>UNDP1-FXR8036194-31-MAY-2019-2722</t>
  </si>
  <si>
    <t>UNDP1-FXR8036194-31-MAY-2019-2763</t>
  </si>
  <si>
    <t>UNDP1-FXR8036194-31-MAY-2019-3158</t>
  </si>
  <si>
    <t>UNDP1-FXR8036194-31-MAY-2019-2497</t>
  </si>
  <si>
    <t>UNDP1-FXR8036194-31-MAY-2019-4183</t>
  </si>
  <si>
    <t>UNDP1-FXR8091084-30-JUN-2019-4975</t>
  </si>
  <si>
    <t>FXR8091084</t>
  </si>
  <si>
    <t>UNDP1-FXR8091084-30-JUN-2019-4808</t>
  </si>
  <si>
    <t>UNDP1-FXR8091084-30-JUN-2019-4782</t>
  </si>
  <si>
    <t>UNDP1-FXR8091084-30-JUN-2019-4366</t>
  </si>
  <si>
    <t>UNDP1-FXR8091084-30-JUN-2019-5292</t>
  </si>
  <si>
    <t>FXR8237951</t>
  </si>
  <si>
    <t>UNDP1-FXR8237951-30-SEP-2019-4346</t>
  </si>
  <si>
    <t>UNDP1-FXR8237951-30-SEP-2019-4292</t>
  </si>
  <si>
    <t>UNDP1-FXR8237951-30-SEP-2019-3430</t>
  </si>
  <si>
    <t>UNDP1-FXR8237951-30-SEP-2019-2814</t>
  </si>
  <si>
    <t>UNDP1-FXR8237951-30-SEP-2019-4563</t>
  </si>
  <si>
    <t>UNDP1-FXR8237951-30-SEP-2019-4805</t>
  </si>
  <si>
    <t>FXR8260141</t>
  </si>
  <si>
    <t>UNDP1-FXR8260141-31-OCT-2019-3004</t>
  </si>
  <si>
    <t>UNDP1-FXR8260141-31-OCT-2019-3022</t>
  </si>
  <si>
    <t>UNDP1-FXR8260141-31-OCT-2019-3407</t>
  </si>
  <si>
    <t>UNDP1-FXR8260141-31-OCT-2019-3163</t>
  </si>
  <si>
    <t>UNDP1-FXR8260141-31-OCT-2019-3786</t>
  </si>
  <si>
    <t>UNDP1-FXR8260141-31-OCT-2019-4685</t>
  </si>
  <si>
    <t>FXR8306036</t>
  </si>
  <si>
    <t>UNDP1-FXR8306036-30-NOV-2019-5041</t>
  </si>
  <si>
    <t>UNDP1-FXR8306036-30-NOV-2019-4846</t>
  </si>
  <si>
    <t>UNDP1-FXR8306036-30-NOV-2019-3871</t>
  </si>
  <si>
    <t>UNDP1-FXR8306036-30-NOV-2019-3843</t>
  </si>
  <si>
    <t>UNDP1-FXR8306036-30-NOV-2019-4800</t>
  </si>
  <si>
    <t>UNDP1-FXR8306036-30-NOV-2019-3028</t>
  </si>
  <si>
    <t>FXR8373999</t>
  </si>
  <si>
    <t>UNDP1-FXR8373999-31-DEC-2019-5262</t>
  </si>
  <si>
    <t>UNDP1-FXR8373999-31-DEC-2019-5128</t>
  </si>
  <si>
    <t>UNDP1-FXR8373999-31-DEC-2019-5077</t>
  </si>
  <si>
    <t>UNDP1-FXR8373999-31-DEC-2019-3236</t>
  </si>
  <si>
    <t>UNDP1-FXR8373999-31-DEC-2019-4040</t>
  </si>
  <si>
    <t>UNDP1-FXR8373999-31-DEC-2019-5597</t>
  </si>
  <si>
    <t>18-APR-2020</t>
  </si>
  <si>
    <t>FXR8479852</t>
  </si>
  <si>
    <t>UNDP1-FXR8479852-31-MAR-2020-4204</t>
  </si>
  <si>
    <t>UNDP1-FXR8479852-31-MAR-2020-4607</t>
  </si>
  <si>
    <t>UNDP1-FXR8479852-31-MAR-2020-3809</t>
  </si>
  <si>
    <t>UNDP1-FXR8479852-31-MAR-2020-4758</t>
  </si>
  <si>
    <t>UNDP1-FXR8479852-31-MAR-2020-4820</t>
  </si>
  <si>
    <t>UNDP1-FXR8479852-31-MAR-2020-5294</t>
  </si>
  <si>
    <t>UNDP1-FXR8505666-30-APR-2020-3135</t>
  </si>
  <si>
    <t>13-MAY-2020</t>
  </si>
  <si>
    <t>FXR8505666</t>
  </si>
  <si>
    <t>UNDP1-FXR8505666-30-APR-2020-3208</t>
  </si>
  <si>
    <t>UNDP1-FXR8505666-30-APR-2020-3526</t>
  </si>
  <si>
    <t>UNDP1-FXR8505666-30-APR-2020-2969</t>
  </si>
  <si>
    <t>UNDP1-FXR8505666-30-APR-2020-3339</t>
  </si>
  <si>
    <t>UNDP1-FXR8505666-30-APR-2020-5017</t>
  </si>
  <si>
    <t>UNDP1-FXR8538559-31-MAY-2020-4218</t>
  </si>
  <si>
    <t>FXR8538559</t>
  </si>
  <si>
    <t>UNDP1-FXR8538559-31-MAY-2020-4306</t>
  </si>
  <si>
    <t>UNDP1-FXR8538559-31-MAY-2020-4752</t>
  </si>
  <si>
    <t>UNDP1-FXR8538559-31-MAY-2020-3944</t>
  </si>
  <si>
    <t>UNDP1-FXR8538559-31-MAY-2020-4494</t>
  </si>
  <si>
    <t>UNDP1-FXR8538559-31-MAY-2020-3447</t>
  </si>
  <si>
    <t>UNDP1-FXR8584105-30-JUN-2020-4248</t>
  </si>
  <si>
    <t>FXR8584105</t>
  </si>
  <si>
    <t>UNDP1-FXR8584105-30-JUN-2020-4525</t>
  </si>
  <si>
    <t>UNDP1-FXR8584105-30-JUN-2020-3741</t>
  </si>
  <si>
    <t>UNDP1-FXR8584105-30-JUN-2020-3739</t>
  </si>
  <si>
    <t>UNDP1-FXR8584105-30-JUN-2020-4724</t>
  </si>
  <si>
    <t>UNDP1-FXR8584105-30-JUN-2020-4544</t>
  </si>
  <si>
    <t>FXR8646318</t>
  </si>
  <si>
    <t>UNDP1-FXR8646318-31-AUG-2020-4817</t>
  </si>
  <si>
    <t>UNDP1-FXR8646318-31-AUG-2020-4088</t>
  </si>
  <si>
    <t>UNDP1-FXR8646318-31-AUG-2020-3577</t>
  </si>
  <si>
    <t>UNDP1-FXR8646318-31-AUG-2020-4424</t>
  </si>
  <si>
    <t>UNDP1-FXR8646318-31-AUG-2020-4377</t>
  </si>
  <si>
    <t>UNDP1-FXR8646318-31-AUG-2020-4305</t>
  </si>
  <si>
    <t>UNDP1-FXR8688999-30-SEP-2020-4389</t>
  </si>
  <si>
    <t>FXR8688999</t>
  </si>
  <si>
    <t>UNDP1-FXR8688999-30-SEP-2020-4963</t>
  </si>
  <si>
    <t>UNDP1-FXR8688999-30-SEP-2020-4969</t>
  </si>
  <si>
    <t>UNDP1-FXR8688999-30-SEP-2020-4965</t>
  </si>
  <si>
    <t>UNDP1-FXR8688999-30-SEP-2020-4961</t>
  </si>
  <si>
    <t>UNDP1-FXR8688999-30-SEP-2020-3136</t>
  </si>
  <si>
    <t>FXR8725425</t>
  </si>
  <si>
    <t>UNDP1-FXR8725425-31-OCT-2020-3408</t>
  </si>
  <si>
    <t>UNDP1-FXR8725425-31-OCT-2020-4035</t>
  </si>
  <si>
    <t>UNDP1-FXR8725425-31-OCT-2020-4717</t>
  </si>
  <si>
    <t>UNDP1-FXR8725425-31-OCT-2020-4719</t>
  </si>
  <si>
    <t>UNDP1-FXR8725425-31-OCT-2020-4721</t>
  </si>
  <si>
    <t>UNDP1-FXR8725425-31-OCT-2020-3019</t>
  </si>
  <si>
    <t>UNDP1-FXR8766297-30-NOV-2020-3282</t>
  </si>
  <si>
    <t>15-DEC-2020</t>
  </si>
  <si>
    <t>FXR8766297</t>
  </si>
  <si>
    <t>UNDP1-FXR8766297-30-NOV-2020-4634</t>
  </si>
  <si>
    <t>UNDP1-FXR8766297-30-NOV-2020-5188</t>
  </si>
  <si>
    <t>UNDP1-FXR8766297-30-NOV-2020-5190</t>
  </si>
  <si>
    <t>UNDP1-FXR8766297-30-NOV-2020-5192</t>
  </si>
  <si>
    <t>UNDP1-FXR8831289-31-DEC-2020-5745</t>
  </si>
  <si>
    <t>FXR8831289</t>
  </si>
  <si>
    <t>UNDP1-FXR8831289-31-DEC-2020-5747</t>
  </si>
  <si>
    <t>UNDP1-FXR8831289-31-DEC-2020-3557</t>
  </si>
  <si>
    <t>UNDP1-FXR8831289-31-DEC-2020-3558</t>
  </si>
  <si>
    <t>UNDP1-FXR8831289-31-DEC-2020-4212</t>
  </si>
  <si>
    <t>UNDP1-FXR8926102-31-MAR-2021-4961</t>
  </si>
  <si>
    <t>13-APR-2021</t>
  </si>
  <si>
    <t>FXR8926102</t>
  </si>
  <si>
    <t>UNDP1-FXR8926102-31-MAR-2021-4959</t>
  </si>
  <si>
    <t>UNDP1-FXR8926102-31-MAR-2021-4963</t>
  </si>
  <si>
    <t>UNDP1-FXR8926102-31-MAR-2021-3145</t>
  </si>
  <si>
    <t>UNDP1-FXR8926102-31-MAR-2021-3146</t>
  </si>
  <si>
    <t>30-APR-2021</t>
  </si>
  <si>
    <t>12-MAY-2021</t>
  </si>
  <si>
    <t>FXR8962448</t>
  </si>
  <si>
    <t>UNDP1-FXR8962448-30-APR-2021-3754</t>
  </si>
  <si>
    <t>UNDP1-FXR8962448-30-APR-2021-3753</t>
  </si>
  <si>
    <t>UNDP1-FXR8962448-30-APR-2021-3115</t>
  </si>
  <si>
    <t>UNDP1-FXR8962448-30-APR-2021-3113</t>
  </si>
  <si>
    <t>UNDP1-FXR8962448-30-APR-2021-3111</t>
  </si>
  <si>
    <t>31-MAY-2021</t>
  </si>
  <si>
    <t>FXR9002026</t>
  </si>
  <si>
    <t>UNDP1-FXR9002026-31-MAY-2021-4209</t>
  </si>
  <si>
    <t>UNDP1-FXR9002026-31-MAY-2021-4208</t>
  </si>
  <si>
    <t>UNDP1-FXR9002026-31-MAY-2021-3479</t>
  </si>
  <si>
    <t>UNDP1-FXR9002026-31-MAY-2021-3475</t>
  </si>
  <si>
    <t>UNDP1-FXR9002026-31-MAY-2021-3477</t>
  </si>
  <si>
    <t>FXR9057774</t>
  </si>
  <si>
    <t>UNDP1-FXR9057774-30-JUN-2021-4172</t>
  </si>
  <si>
    <t>UNDP1-FXR9057774-30-JUN-2021-3502</t>
  </si>
  <si>
    <t>UNDP1-FXR9057774-30-JUN-2021-3500</t>
  </si>
  <si>
    <t>UNDP1-FXR9057774-30-JUN-2021-3498</t>
  </si>
  <si>
    <t>UNDP1-FXR9057774-30-JUN-2021-4173</t>
  </si>
  <si>
    <t>Payroll Jrnl</t>
  </si>
  <si>
    <t>UNDP1-GIN18M07NV-31-JUL-2018-53</t>
  </si>
  <si>
    <t>01-AUG-2018</t>
  </si>
  <si>
    <t>PAY</t>
  </si>
  <si>
    <t>Payroll</t>
  </si>
  <si>
    <t>GIN18M07NV</t>
  </si>
  <si>
    <t>GP</t>
  </si>
  <si>
    <t>UNDP1-GIN18M07NV-31-JUL-2018-52</t>
  </si>
  <si>
    <t>UNDP1-GIN18M07NV-31-JUL-2018-93</t>
  </si>
  <si>
    <t>UNDP1-GIN18M07NV-31-JUL-2018-92</t>
  </si>
  <si>
    <t>UNDP1-GIN18M07NV-31-JUL-2018-80</t>
  </si>
  <si>
    <t>UNDP1-GIN18M07NV-31-JUL-2018-79</t>
  </si>
  <si>
    <t>UNDP1-GIN18M07NV-31-JUL-2018-67</t>
  </si>
  <si>
    <t>UNDP1-GIN18M07NV-31-JUL-2018-66</t>
  </si>
  <si>
    <t>UNDP1-GIN18M07NV-31-JUL-2018-107</t>
  </si>
  <si>
    <t>UNDP1-GIN18M07NV-31-JUL-2018-106</t>
  </si>
  <si>
    <t>UNDP1-GIN18M07NV-31-JUL-2018-25</t>
  </si>
  <si>
    <t>UNDP1-GIN18M07NV-31-JUL-2018-24</t>
  </si>
  <si>
    <t>UNDP1-GIN18M07NV-31-JUL-2018-38</t>
  </si>
  <si>
    <t>UNDP1-GIN18M07NV-31-JUL-2018-39</t>
  </si>
  <si>
    <t>UNDP1-GIN18M07SC-31-JUL-2018-34</t>
  </si>
  <si>
    <t>GIN18M07SC</t>
  </si>
  <si>
    <t>UNDP1-GIN18M07SC-31-JUL-2018-72</t>
  </si>
  <si>
    <t>UNDP1-GIN18M08NV-31-AUG-2018-50</t>
  </si>
  <si>
    <t>GIN18M08NV</t>
  </si>
  <si>
    <t>UNDP1-GIN18M08NV-31-AUG-2018-101</t>
  </si>
  <si>
    <t>UNDP1-GIN18M08NV-31-AUG-2018-37</t>
  </si>
  <si>
    <t>UNDP1-GIN18M08NV-31-AUG-2018-36</t>
  </si>
  <si>
    <t>UNDP1-GIN18M08NV-31-AUG-2018-87</t>
  </si>
  <si>
    <t>UNDP1-GIN18M08NV-31-AUG-2018-24</t>
  </si>
  <si>
    <t>UNDP1-GIN18M08NV-31-AUG-2018-49</t>
  </si>
  <si>
    <t>UNDP1-GIN18M08NV-31-AUG-2018-100</t>
  </si>
  <si>
    <t>UNDP1-GIN18M08NV-31-AUG-2018-23</t>
  </si>
  <si>
    <t>UNDP1-GIN18M08NV-31-AUG-2018-75</t>
  </si>
  <si>
    <t>UNDP1-GIN18M08NV-31-AUG-2018-74</t>
  </si>
  <si>
    <t>UNDP1-GIN18M08NV-31-AUG-2018-88</t>
  </si>
  <si>
    <t>UNDP1-GIN18M08NV-31-AUG-2018-62</t>
  </si>
  <si>
    <t>UNDP1-GIN18M08NV-31-AUG-2018-63</t>
  </si>
  <si>
    <t>UNDP1-GIN18M08SC-31-AUG-2018-34</t>
  </si>
  <si>
    <t>GIN18M08SC</t>
  </si>
  <si>
    <t>UNDP1-GIN18M08SC-31-AUG-2018-72</t>
  </si>
  <si>
    <t>UNDP1-GIN18M09NV-30-SEP-2018-47</t>
  </si>
  <si>
    <t>GIN18M09NV</t>
  </si>
  <si>
    <t>UNDP1-GIN18M09NV-30-SEP-2018-36</t>
  </si>
  <si>
    <t>UNDP1-GIN18M09NV-30-SEP-2018-35</t>
  </si>
  <si>
    <t>UNDP1-GIN18M09NV-30-SEP-2018-82</t>
  </si>
  <si>
    <t>UNDP1-GIN18M09NV-30-SEP-2018-70</t>
  </si>
  <si>
    <t>UNDP1-GIN18M09NV-30-SEP-2018-59</t>
  </si>
  <si>
    <t>UNDP1-GIN18M09NV-30-SEP-2018-60</t>
  </si>
  <si>
    <t>UNDP1-GIN18M09NV-30-SEP-2018-83</t>
  </si>
  <si>
    <t>UNDP1-GIN18M09NV-30-SEP-2018-95</t>
  </si>
  <si>
    <t>UNDP1-GIN18M09NV-30-SEP-2018-94</t>
  </si>
  <si>
    <t>UNDP1-GIN18M09NV-30-SEP-2018-48</t>
  </si>
  <si>
    <t>UNDP1-GIN18M09NV-30-SEP-2018-24</t>
  </si>
  <si>
    <t>UNDP1-GIN18M09NV-30-SEP-2018-23</t>
  </si>
  <si>
    <t>UNDP1-GIN18M09NV-30-SEP-2018-71</t>
  </si>
  <si>
    <t>UNDP1-GIN18M09SC-30-SEP-2018-34</t>
  </si>
  <si>
    <t>GIN18M09SC</t>
  </si>
  <si>
    <t>UNDP1-GIN18M09SC-30-SEP-2018-72</t>
  </si>
  <si>
    <t>UNDP1-GIN18M10NV-31-OCT-2018-38</t>
  </si>
  <si>
    <t>GIN18M10NV</t>
  </si>
  <si>
    <t>UNDP1-GIN18M10NV-31-OCT-2018-37</t>
  </si>
  <si>
    <t>UNDP1-GIN18M10NV-31-OCT-2018-93</t>
  </si>
  <si>
    <t>UNDP1-GIN18M10NV-31-OCT-2018-92</t>
  </si>
  <si>
    <t>UNDP1-GIN18M10NV-31-OCT-2018-81</t>
  </si>
  <si>
    <t>UNDP1-GIN18M10NV-31-OCT-2018-80</t>
  </si>
  <si>
    <t>UNDP1-GIN18M10NV-31-OCT-2018-51</t>
  </si>
  <si>
    <t>UNDP1-GIN18M10NV-31-OCT-2018-66</t>
  </si>
  <si>
    <t>UNDP1-GIN18M10NV-31-OCT-2018-105</t>
  </si>
  <si>
    <t>UNDP1-GIN18M10NV-31-OCT-2018-104</t>
  </si>
  <si>
    <t>UNDP1-GIN18M10NV-31-OCT-2018-23</t>
  </si>
  <si>
    <t>UNDP1-GIN18M10NV-31-OCT-2018-22</t>
  </si>
  <si>
    <t>UNDP1-GIN18M10NV-31-OCT-2018-67</t>
  </si>
  <si>
    <t>UNDP1-GIN18M10NV-31-OCT-2018-50</t>
  </si>
  <si>
    <t>UNDP1-GIN18M10SC-31-OCT-2018-34</t>
  </si>
  <si>
    <t>GIN18M10SC</t>
  </si>
  <si>
    <t>UNDP1-GIN18M10SC-31-OCT-2018-74</t>
  </si>
  <si>
    <t>UNDP1-GIN18M11NV-30-NOV-2018-46</t>
  </si>
  <si>
    <t>GIN18M11NV</t>
  </si>
  <si>
    <t>UNDP1-GIN18M11NV-30-NOV-2018-21</t>
  </si>
  <si>
    <t>UNDP1-GIN18M11NV-30-NOV-2018-22</t>
  </si>
  <si>
    <t>UNDP1-GIN18M11NV-30-NOV-2018-92</t>
  </si>
  <si>
    <t>UNDP1-GIN18M11NV-30-NOV-2018-93</t>
  </si>
  <si>
    <t>UNDP1-GIN18M11NV-30-NOV-2018-57</t>
  </si>
  <si>
    <t>UNDP1-GIN18M11NV-30-NOV-2018-58</t>
  </si>
  <si>
    <t>UNDP1-GIN18M11NV-30-NOV-2018-68</t>
  </si>
  <si>
    <t>UNDP1-GIN18M11NV-30-NOV-2018-69</t>
  </si>
  <si>
    <t>UNDP1-GIN18M11NV-30-NOV-2018-80</t>
  </si>
  <si>
    <t>UNDP1-GIN18M11NV-30-NOV-2018-81</t>
  </si>
  <si>
    <t>UNDP1-GIN18M11NV-30-NOV-2018-33</t>
  </si>
  <si>
    <t>UNDP1-GIN18M11NV-30-NOV-2018-34</t>
  </si>
  <si>
    <t>UNDP1-GIN18M11NV-30-NOV-2018-45</t>
  </si>
  <si>
    <t>UNDP1-GIN18M11SC-30-NOV-2018-78</t>
  </si>
  <si>
    <t>GIN18M11SC</t>
  </si>
  <si>
    <t>UNDP1-GIN18M11SC-30-NOV-2018-36</t>
  </si>
  <si>
    <t>UNDP1-GIN18M12NV-31-DEC-2018-36</t>
  </si>
  <si>
    <t>GIN18M12NV</t>
  </si>
  <si>
    <t>UNDP1-GIN18M12NV-31-DEC-2018-48</t>
  </si>
  <si>
    <t>UNDP1-GIN18M12NV-31-DEC-2018-49</t>
  </si>
  <si>
    <t>UNDP1-GIN18M12NV-31-DEC-2018-35</t>
  </si>
  <si>
    <t>UNDP1-GIN18M12NV-31-DEC-2018-22</t>
  </si>
  <si>
    <t>UNDP1-GIN18M12NV-31-DEC-2018-23</t>
  </si>
  <si>
    <t>UNDP1-GIN18M12NV-31-DEC-2018-88</t>
  </si>
  <si>
    <t>UNDP1-GIN18M12NV-31-DEC-2018-100</t>
  </si>
  <si>
    <t>UNDP1-GIN18M12NV-31-DEC-2018-101</t>
  </si>
  <si>
    <t>UNDP1-GIN18M12NV-31-DEC-2018-61</t>
  </si>
  <si>
    <t>UNDP1-GIN18M12NV-31-DEC-2018-62</t>
  </si>
  <si>
    <t>UNDP1-GIN18M12NV-31-DEC-2018-74</t>
  </si>
  <si>
    <t>UNDP1-GIN18M12NV-31-DEC-2018-75</t>
  </si>
  <si>
    <t>UNDP1-GIN18M12NV-31-DEC-2018-87</t>
  </si>
  <si>
    <t>UNDP1-GIN18M12SC-31-DEC-2018-76</t>
  </si>
  <si>
    <t>GIN18M12SC</t>
  </si>
  <si>
    <t>UNDP1-GIN18M12SC-31-DEC-2018-35</t>
  </si>
  <si>
    <t>UNDP1-GIN19M01NV-31-JAN-2019-82</t>
  </si>
  <si>
    <t>GIN19M01NV</t>
  </si>
  <si>
    <t>UNDP1-GIN19M01NV-31-JAN-2019-83</t>
  </si>
  <si>
    <t>UNDP1-GIN19M01NV-31-JAN-2019-86</t>
  </si>
  <si>
    <t>UNDP1-GIN19M01NV-31-JAN-2019-95</t>
  </si>
  <si>
    <t>UNV_COST_RECOVERY_RECURRING</t>
  </si>
  <si>
    <t>UNDP1-GIN19M01NV-31-JAN-2019-96</t>
  </si>
  <si>
    <t>UNDP1-GIN19M01NV-31-JAN-2019-59</t>
  </si>
  <si>
    <t>UNDP1-GIN19M01NV-31-JAN-2019-60</t>
  </si>
  <si>
    <t>UNDP1-GIN19M01NV-31-JAN-2019-70</t>
  </si>
  <si>
    <t>UNDP1-GIN19M01NV-31-JAN-2019-71</t>
  </si>
  <si>
    <t>UNDP1-GIN19M01NV-31-JAN-2019-36</t>
  </si>
  <si>
    <t>UNDP1-GIN19M01NV-31-JAN-2019-47</t>
  </si>
  <si>
    <t>UNDP1-GIN19M01NV-31-JAN-2019-48</t>
  </si>
  <si>
    <t>UNDP1-GIN19M01NV-31-JAN-2019-23</t>
  </si>
  <si>
    <t>UNDP1-GIN19M01NV-31-JAN-2019-24</t>
  </si>
  <si>
    <t>UNDP1-GIN19M01NV-31-JAN-2019-35</t>
  </si>
  <si>
    <t>UNDP1-GIN19M01SC-31-JAN-2019-82</t>
  </si>
  <si>
    <t>GIN19M01SC</t>
  </si>
  <si>
    <t>UNDP1-GIN19M01SC-31-JAN-2019-43</t>
  </si>
  <si>
    <t>UNDP1-GIN19M02NV-28-FEB-2019-93</t>
  </si>
  <si>
    <t>GIN19M02NV</t>
  </si>
  <si>
    <t>UNDP1-GIN19M02NV-28-FEB-2019-22</t>
  </si>
  <si>
    <t>UNDP1-GIN19M02NV-28-FEB-2019-69</t>
  </si>
  <si>
    <t>UNDP1-GIN19M02NV-28-FEB-2019-70</t>
  </si>
  <si>
    <t>UNDP1-GIN19M02NV-28-FEB-2019-81</t>
  </si>
  <si>
    <t>UNDP1-GIN19M02NV-28-FEB-2019-82</t>
  </si>
  <si>
    <t>UNDP1-GIN19M02NV-28-FEB-2019-34</t>
  </si>
  <si>
    <t>UNDP1-GIN19M02NV-28-FEB-2019-35</t>
  </si>
  <si>
    <t>UNDP1-GIN19M02NV-28-FEB-2019-46</t>
  </si>
  <si>
    <t>UNDP1-GIN19M02NV-28-FEB-2019-47</t>
  </si>
  <si>
    <t>UNDP1-GIN19M02NV-28-FEB-2019-58</t>
  </si>
  <si>
    <t>UNDP1-GIN19M02NV-28-FEB-2019-59</t>
  </si>
  <si>
    <t>UNDP1-GIN19M02NV-28-FEB-2019-94</t>
  </si>
  <si>
    <t>UNDP1-GIN19M02NV-28-FEB-2019-21</t>
  </si>
  <si>
    <t>UNDP1-GIN19M02SC-28-FEB-2019-45</t>
  </si>
  <si>
    <t>GIN19M02SC</t>
  </si>
  <si>
    <t>UNDP1-GIN19M02SC-28-FEB-2019-86</t>
  </si>
  <si>
    <t>UNDP1-GIN19M03NV-31-MAR-2019-87</t>
  </si>
  <si>
    <t>GIN19M03NV</t>
  </si>
  <si>
    <t>UNDP1-GIN19M03NV-31-MAR-2019-24</t>
  </si>
  <si>
    <t>UNDP1-GIN19M03NV-31-MAR-2019-101</t>
  </si>
  <si>
    <t>UNDP1-GIN19M03NV-31-MAR-2019-102</t>
  </si>
  <si>
    <t>UNDP1-GIN19M03NV-31-MAR-2019-62</t>
  </si>
  <si>
    <t>UNDP1-GIN19M03NV-31-MAR-2019-63</t>
  </si>
  <si>
    <t>UNDP1-GIN19M03NV-31-MAR-2019-74</t>
  </si>
  <si>
    <t>UNDP1-GIN19M03NV-31-MAR-2019-75</t>
  </si>
  <si>
    <t>UNDP1-GIN19M03NV-31-MAR-2019-36</t>
  </si>
  <si>
    <t>UNDP1-GIN19M03NV-31-MAR-2019-37</t>
  </si>
  <si>
    <t>UNDP1-GIN19M03NV-31-MAR-2019-49</t>
  </si>
  <si>
    <t>UNDP1-GIN19M03NV-31-MAR-2019-50</t>
  </si>
  <si>
    <t>UNDP1-GIN19M03NV-31-MAR-2019-88</t>
  </si>
  <si>
    <t>UNDP1-GIN19M03NV-31-MAR-2019-23</t>
  </si>
  <si>
    <t>UNDP1-GIN19M03SC-31-MAR-2019-88</t>
  </si>
  <si>
    <t>GIN19M03SC</t>
  </si>
  <si>
    <t>UNDP1-GIN19M03SC-31-MAR-2019-46</t>
  </si>
  <si>
    <t>UNDP1-GIN19M04NV-30-APR-2019-83</t>
  </si>
  <si>
    <t>07-MAY-2019</t>
  </si>
  <si>
    <t>GIN19M04NV</t>
  </si>
  <si>
    <t>UNDP1-GIN19M04NV-30-APR-2019-24</t>
  </si>
  <si>
    <t>UNDP1-GIN19M04NV-30-APR-2019-97</t>
  </si>
  <si>
    <t>UNDP1-GIN19M04NV-30-APR-2019-98</t>
  </si>
  <si>
    <t>UNDP1-GIN19M04NV-30-APR-2019-60</t>
  </si>
  <si>
    <t>UNDP1-GIN19M04NV-30-APR-2019-61</t>
  </si>
  <si>
    <t>UNDP1-GIN19M04NV-30-APR-2019-71</t>
  </si>
  <si>
    <t>UNDP1-GIN19M04NV-30-APR-2019-72</t>
  </si>
  <si>
    <t>UNDP1-GIN19M04NV-30-APR-2019-36</t>
  </si>
  <si>
    <t>UNDP1-GIN19M04NV-30-APR-2019-37</t>
  </si>
  <si>
    <t>UNDP1-GIN19M04NV-30-APR-2019-48</t>
  </si>
  <si>
    <t>UNDP1-GIN19M04NV-30-APR-2019-49</t>
  </si>
  <si>
    <t>UNDP1-GIN19M04NV-30-APR-2019-84</t>
  </si>
  <si>
    <t>UNDP1-GIN19M04NV-30-APR-2019-23</t>
  </si>
  <si>
    <t>UNDP1-GIN19M04SC-30-APR-2019-87</t>
  </si>
  <si>
    <t>GIN19M04SC</t>
  </si>
  <si>
    <t>UNDP1-GIN19M04SC-30-APR-2019-45</t>
  </si>
  <si>
    <t>UNDP1-GIN19M05NV-31-MAY-2019-75</t>
  </si>
  <si>
    <t>GIN19M05NV</t>
  </si>
  <si>
    <t>UNDP1-GIN19M05NV-31-MAY-2019-21</t>
  </si>
  <si>
    <t>UNDP1-GIN19M05NV-31-MAY-2019-86</t>
  </si>
  <si>
    <t>UNDP1-GIN19M05NV-31-MAY-2019-87</t>
  </si>
  <si>
    <t>UNDP1-GIN19M05NV-31-MAY-2019-53</t>
  </si>
  <si>
    <t>UNDP1-GIN19M05NV-31-MAY-2019-54</t>
  </si>
  <si>
    <t>UNDP1-GIN19M05NV-31-MAY-2019-64</t>
  </si>
  <si>
    <t>UNDP1-GIN19M05NV-31-MAY-2019-65</t>
  </si>
  <si>
    <t>UNDP1-GIN19M05NV-31-MAY-2019-31</t>
  </si>
  <si>
    <t>UNDP1-GIN19M05NV-31-MAY-2019-32</t>
  </si>
  <si>
    <t>UNDP1-GIN19M05NV-31-MAY-2019-42</t>
  </si>
  <si>
    <t>UNDP1-GIN19M05NV-31-MAY-2019-43</t>
  </si>
  <si>
    <t>UNDP1-GIN19M05NV-31-MAY-2019-76</t>
  </si>
  <si>
    <t>UNDP1-GIN19M05NV-31-MAY-2019-20</t>
  </si>
  <si>
    <t>UNDP1-GIN19M05SC-31-MAY-2019-87</t>
  </si>
  <si>
    <t>GIN19M05SC</t>
  </si>
  <si>
    <t>UNDP1-GIN19M05SC-31-MAY-2019-45</t>
  </si>
  <si>
    <t>UNDP1-GIN19M06NV-30-JUN-2019-87</t>
  </si>
  <si>
    <t>GIN19M06NV</t>
  </si>
  <si>
    <t>UNDP1-GIN19M06NV-30-JUN-2019-22</t>
  </si>
  <si>
    <t>UNDP1-GIN19M06NV-30-JUN-2019-65</t>
  </si>
  <si>
    <t>UNDP1-GIN19M06NV-30-JUN-2019-66</t>
  </si>
  <si>
    <t>UNDP1-GIN19M06NV-30-JUN-2019-76</t>
  </si>
  <si>
    <t>UNDP1-GIN19M06NV-30-JUN-2019-77</t>
  </si>
  <si>
    <t>UNDP1-GIN19M06NV-30-JUN-2019-32</t>
  </si>
  <si>
    <t>UNDP1-GIN19M06NV-30-JUN-2019-33</t>
  </si>
  <si>
    <t>UNDP1-GIN19M06NV-30-JUN-2019-44</t>
  </si>
  <si>
    <t>UNDP1-GIN19M06NV-30-JUN-2019-43</t>
  </si>
  <si>
    <t>UNDP1-GIN19M06NV-30-JUN-2019-54</t>
  </si>
  <si>
    <t>UNDP1-GIN19M06NV-30-JUN-2019-55</t>
  </si>
  <si>
    <t>UNDP1-GIN19M06NV-30-JUN-2019-88</t>
  </si>
  <si>
    <t>UNDP1-GIN19M06NV-30-JUN-2019-21</t>
  </si>
  <si>
    <t>UNDP1-GIN19M06SC-30-JUN-2019-82</t>
  </si>
  <si>
    <t>GIN19M06SC</t>
  </si>
  <si>
    <t>UNDP1-GIN19M06SC-30-JUN-2019-92</t>
  </si>
  <si>
    <t>UNDP1-GIN19M06SC-30-JUN-2019-47</t>
  </si>
  <si>
    <t>UNDP1-GIN19M06SC-30-JUN-2019-37</t>
  </si>
  <si>
    <t>UNDP1-GIN19M07NV-31-JUL-2019-86</t>
  </si>
  <si>
    <t>05-AUG-2019</t>
  </si>
  <si>
    <t>GIN19M07NV</t>
  </si>
  <si>
    <t>UNDP1-GIN19M07NV-31-JUL-2019-29</t>
  </si>
  <si>
    <t>UNDP1-GIN19M07NV-31-JUL-2019-100</t>
  </si>
  <si>
    <t>UNDP1-GIN19M07NV-31-JUL-2019-101</t>
  </si>
  <si>
    <t>UNDP1-GIN19M07NV-31-JUL-2019-62</t>
  </si>
  <si>
    <t>UNDP1-GIN19M07NV-31-JUL-2019-63</t>
  </si>
  <si>
    <t>UNDP1-GIN19M07NV-31-JUL-2019-74</t>
  </si>
  <si>
    <t>UNDP1-GIN19M07NV-31-JUL-2019-75</t>
  </si>
  <si>
    <t>UNDP1-GIN19M07NV-31-JUL-2019-38</t>
  </si>
  <si>
    <t>UNDP1-GIN19M07NV-31-JUL-2019-39</t>
  </si>
  <si>
    <t>UNDP1-GIN19M07NV-31-JUL-2019-50</t>
  </si>
  <si>
    <t>UNDP1-GIN19M07NV-31-JUL-2019-51</t>
  </si>
  <si>
    <t>UNDP1-GIN19M07NV-31-JUL-2019-87</t>
  </si>
  <si>
    <t>UNDP1-GIN19M07NV-31-JUL-2019-25</t>
  </si>
  <si>
    <t>UNDP1-GIN19M07NV-31-JUL-2019-24</t>
  </si>
  <si>
    <t>UNDP1-GIN19M07SC-31-JUL-2019-85</t>
  </si>
  <si>
    <t>GIN19M07SC</t>
  </si>
  <si>
    <t>UNDP1-GIN19M07SC-31-JUL-2019-94</t>
  </si>
  <si>
    <t>UNDP1-GIN19M07SC-31-JUL-2019-49</t>
  </si>
  <si>
    <t>UNDP1-GIN19M07SC-31-JUL-2019-40</t>
  </si>
  <si>
    <t>UNDP1-GIN19M08NV-31-AUG-2019-94</t>
  </si>
  <si>
    <t>GIN19M08NV</t>
  </si>
  <si>
    <t>UNDP1-GIN19M08NV-31-AUG-2019-23</t>
  </si>
  <si>
    <t>UNDP1-GIN19M08NV-31-AUG-2019-58</t>
  </si>
  <si>
    <t>UNDP1-GIN19M08NV-31-AUG-2019-59</t>
  </si>
  <si>
    <t>UNDP1-GIN19M08NV-31-AUG-2019-70</t>
  </si>
  <si>
    <t>UNDP1-GIN19M08NV-31-AUG-2019-71</t>
  </si>
  <si>
    <t>UNDP1-GIN19M08NV-31-AUG-2019-82</t>
  </si>
  <si>
    <t>UNDP1-GIN19M08NV-31-AUG-2019-83</t>
  </si>
  <si>
    <t>UNDP1-GIN19M08NV-31-AUG-2019-34</t>
  </si>
  <si>
    <t>UNDP1-GIN19M08NV-31-AUG-2019-35</t>
  </si>
  <si>
    <t>UNDP1-GIN19M08NV-31-AUG-2019-46</t>
  </si>
  <si>
    <t>UNDP1-GIN19M08NV-31-AUG-2019-47</t>
  </si>
  <si>
    <t>UNDP1-GIN19M08NV-31-AUG-2019-95</t>
  </si>
  <si>
    <t>UNDP1-GIN19M08NV-31-AUG-2019-22</t>
  </si>
  <si>
    <t>UNDP1-GIN19M08SC-31-AUG-2019-88</t>
  </si>
  <si>
    <t>GIN19M08SC</t>
  </si>
  <si>
    <t>UNDP1-GIN19M08SC-31-AUG-2019-99</t>
  </si>
  <si>
    <t>UNDP1-GIN19M08SC-31-AUG-2019-51</t>
  </si>
  <si>
    <t>UNDP1-GIN19M08SC-31-AUG-2019-40</t>
  </si>
  <si>
    <t>UNDP1-GIN19M09NV-30-SEP-2019-22</t>
  </si>
  <si>
    <t>GIN19M09NV</t>
  </si>
  <si>
    <t>UNDP1-GIN19M09NV-30-SEP-2019-23</t>
  </si>
  <si>
    <t>UNDP1-GIN19M09NV-30-SEP-2019-34</t>
  </si>
  <si>
    <t>UNDP1-GIN19M09NV-30-SEP-2019-35</t>
  </si>
  <si>
    <t>UNDP1-GIN19M09NV-30-SEP-2019-46</t>
  </si>
  <si>
    <t>UNDP1-GIN19M09NV-30-SEP-2019-47</t>
  </si>
  <si>
    <t>UNDP1-GIN19M09NV-30-SEP-2019-58</t>
  </si>
  <si>
    <t>UNDP1-GIN19M09NV-30-SEP-2019-59</t>
  </si>
  <si>
    <t>UNDP1-GIN19M09NV-30-SEP-2019-70</t>
  </si>
  <si>
    <t>UNDP1-GIN19M09NV-30-SEP-2019-71</t>
  </si>
  <si>
    <t>UNDP1-GIN19M09NV-30-SEP-2019-82</t>
  </si>
  <si>
    <t>UNDP1-GIN19M09NV-30-SEP-2019-83</t>
  </si>
  <si>
    <t>UNDP1-GIN19M09NV-30-SEP-2019-94</t>
  </si>
  <si>
    <t>UNDP1-GIN19M09NV-30-SEP-2019-95</t>
  </si>
  <si>
    <t>UNDP1-GIN19M09SC-30-SEP-2019-93</t>
  </si>
  <si>
    <t>GIN19M09SC</t>
  </si>
  <si>
    <t>UNDP1-GIN19M09SC-30-SEP-2019-105</t>
  </si>
  <si>
    <t>UNDP1-GIN19M09SC-30-SEP-2019-41</t>
  </si>
  <si>
    <t>UNDP1-GIN19M09SC-30-SEP-2019-53</t>
  </si>
  <si>
    <t>UNDP1-GIN19M10NV-31-OCT-2019-117</t>
  </si>
  <si>
    <t>GIN19M10NV</t>
  </si>
  <si>
    <t>UNDP1-GIN19M10NV-31-OCT-2019-118</t>
  </si>
  <si>
    <t>UNDP1-GIN19M10NV-31-OCT-2019-99</t>
  </si>
  <si>
    <t>UNDP1-GIN19M10NV-31-OCT-2019-98</t>
  </si>
  <si>
    <t>UNDP1-GIN19M10NV-31-OCT-2019-84</t>
  </si>
  <si>
    <t>UNDP1-GIN19M10NV-31-OCT-2019-83</t>
  </si>
  <si>
    <t>UNDP1-GIN19M10NV-31-OCT-2019-68</t>
  </si>
  <si>
    <t>UNDP1-GIN19M10NV-31-OCT-2019-69</t>
  </si>
  <si>
    <t>UNDP1-GIN19M10NV-31-OCT-2019-54</t>
  </si>
  <si>
    <t>UNDP1-GIN19M10NV-31-OCT-2019-53</t>
  </si>
  <si>
    <t>UNDP1-GIN19M10NV-31-OCT-2019-39</t>
  </si>
  <si>
    <t>UNDP1-GIN19M10NV-31-OCT-2019-38</t>
  </si>
  <si>
    <t>UNDP1-GIN19M10NV-31-OCT-2019-24</t>
  </si>
  <si>
    <t>UNDP1-GIN19M10NV-31-OCT-2019-23</t>
  </si>
  <si>
    <t>UNDP1-GIN19M10SC-31-OCT-2019-53</t>
  </si>
  <si>
    <t>GIN19M10SC</t>
  </si>
  <si>
    <t>UNDP1-GIN19M10SC-31-OCT-2019-41</t>
  </si>
  <si>
    <t>UNDP1-GIN19M10SC-31-OCT-2019-106</t>
  </si>
  <si>
    <t>UNDP1-GIN19M10SC-31-OCT-2019-94</t>
  </si>
  <si>
    <t>UNDP1-GIN19M11NV-30-NOV-2019-56</t>
  </si>
  <si>
    <t>04-DEC-2019</t>
  </si>
  <si>
    <t>GIN19M11NV</t>
  </si>
  <si>
    <t>UNDP1-GIN19M11NV-30-NOV-2019-57</t>
  </si>
  <si>
    <t>UNDP1-GIN19M11NV-30-NOV-2019-40</t>
  </si>
  <si>
    <t>UNDP1-GIN19M11NV-30-NOV-2019-41</t>
  </si>
  <si>
    <t>UNDP1-GIN19M11NV-30-NOV-2019-72</t>
  </si>
  <si>
    <t>UNDP1-GIN19M11NV-30-NOV-2019-73</t>
  </si>
  <si>
    <t>UNDP1-GIN19M11NV-30-NOV-2019-25</t>
  </si>
  <si>
    <t>UNDP1-GIN19M11NV-30-NOV-2019-24</t>
  </si>
  <si>
    <t>UNDP1-GIN19M11NV-30-NOV-2019-123</t>
  </si>
  <si>
    <t>UNDP1-GIN19M11NV-30-NOV-2019-88</t>
  </si>
  <si>
    <t>UNDP1-GIN19M11NV-30-NOV-2019-87</t>
  </si>
  <si>
    <t>UNDP1-GIN19M11NV-30-NOV-2019-124</t>
  </si>
  <si>
    <t>UNDP1-GIN19M11NV-30-NOV-2019-104</t>
  </si>
  <si>
    <t>UNDP1-GIN19M11NV-30-NOV-2019-103</t>
  </si>
  <si>
    <t>UNDP1-GIN19M11SC-30-NOV-2019-97</t>
  </si>
  <si>
    <t>GIN19M11SC</t>
  </si>
  <si>
    <t>UNDP1-GIN19M11SC-30-NOV-2019-109</t>
  </si>
  <si>
    <t>UNDP1-GIN19M11SC-30-NOV-2019-44</t>
  </si>
  <si>
    <t>UNDP1-GIN19M11SC-30-NOV-2019-56</t>
  </si>
  <si>
    <t>UNDP1-GIN19M12NV-31-DEC-2019-77</t>
  </si>
  <si>
    <t>GIN19M12NV</t>
  </si>
  <si>
    <t>UNDP1-GIN19M12NV-31-DEC-2019-91</t>
  </si>
  <si>
    <t>UNDP1-GIN19M12NV-31-DEC-2019-92</t>
  </si>
  <si>
    <t>UNDP1-GIN19M12NV-31-DEC-2019-108</t>
  </si>
  <si>
    <t>UNDP1-GIN19M12NV-31-DEC-2019-109</t>
  </si>
  <si>
    <t>UNDP1-GIN19M12NV-31-DEC-2019-127</t>
  </si>
  <si>
    <t>UNDP1-GIN19M12NV-31-DEC-2019-128</t>
  </si>
  <si>
    <t>UNDP1-GIN19M12NV-31-DEC-2019-25</t>
  </si>
  <si>
    <t>UNDP1-GIN19M12NV-31-DEC-2019-26</t>
  </si>
  <si>
    <t>UNDP1-GIN19M12NV-31-DEC-2019-42</t>
  </si>
  <si>
    <t>UNDP1-GIN19M12NV-31-DEC-2019-43</t>
  </si>
  <si>
    <t>UNDP1-GIN19M12NV-31-DEC-2019-59</t>
  </si>
  <si>
    <t>UNDP1-GIN19M12NV-31-DEC-2019-60</t>
  </si>
  <si>
    <t>UNDP1-GIN19M12NV-31-DEC-2019-76</t>
  </si>
  <si>
    <t>UNDP1-GIN19M12SC-31-DEC-2019-44</t>
  </si>
  <si>
    <t>GIN19M12SC</t>
  </si>
  <si>
    <t>UNDP1-GIN19M12SC-31-DEC-2019-110</t>
  </si>
  <si>
    <t>UNDP1-GIN19M12SC-31-DEC-2019-56</t>
  </si>
  <si>
    <t>UNDP1-GIN19M12SC-31-DEC-2019-98</t>
  </si>
  <si>
    <t>UNDP1-GINRAM01SC-31-JAN-2019-35</t>
  </si>
  <si>
    <t>GINRAM01SC</t>
  </si>
  <si>
    <t>UNDP1-GINRAM02SC-28-FEB-2019-36</t>
  </si>
  <si>
    <t>GINRAM02SC</t>
  </si>
  <si>
    <t>UNDP1-GINRAM03SC-31-MAR-2019-37</t>
  </si>
  <si>
    <t>GINRAM03SC</t>
  </si>
  <si>
    <t>UNDP1-GINRAM04SC-30-APR-2019-37</t>
  </si>
  <si>
    <t>GINRAM04SC</t>
  </si>
  <si>
    <t>UNDP1-GINRAM05SC-31-MAY-2019-37</t>
  </si>
  <si>
    <t>GINRAM05SC</t>
  </si>
  <si>
    <t>UNDP1-GINRAM06SC-30-JUN-2019-28</t>
  </si>
  <si>
    <t>GINRAM06SC</t>
  </si>
  <si>
    <t>UNDP1-GINRAM06SC-30-JUN-2019-38</t>
  </si>
  <si>
    <t>UNDP1-GINRAM07SC-31-JUL-2018-27</t>
  </si>
  <si>
    <t>GINRAM07SC</t>
  </si>
  <si>
    <t>UNDP1-GINRAM07SC-31-JUL-2019-30</t>
  </si>
  <si>
    <t>UNDP1-GINRAM07SC-31-JUL-2019-39</t>
  </si>
  <si>
    <t>UNDP1-GINRAM08SC-31-AUG-2018-27</t>
  </si>
  <si>
    <t>GINRAM08SC</t>
  </si>
  <si>
    <t>UNDP1-GINRAM08SC-31-AUG-2019-42</t>
  </si>
  <si>
    <t>UNDP1-GINRAM08SC-31-AUG-2019-31</t>
  </si>
  <si>
    <t>UNDP1-GINRAM09SC-30-SEP-2018-27</t>
  </si>
  <si>
    <t>GINRAM09SC</t>
  </si>
  <si>
    <t>UNDP1-GINRAM09SC-30-SEP-2019-32</t>
  </si>
  <si>
    <t>UNDP1-GINRAM09SC-30-SEP-2019-44</t>
  </si>
  <si>
    <t>UNDP1-GINRAM10SC-31-OCT-2018-27</t>
  </si>
  <si>
    <t>GINRAM10SC</t>
  </si>
  <si>
    <t>UNDP1-GINRAM10SC-31-OCT-2019-44</t>
  </si>
  <si>
    <t>UNDP1-GINRAM10SC-31-OCT-2019-32</t>
  </si>
  <si>
    <t>UNDP1-GINRAM11SC-30-NOV-2018-29</t>
  </si>
  <si>
    <t>GINRAM11SC</t>
  </si>
  <si>
    <t>UNDP1-GINRAM11SC-30-NOV-2019-33</t>
  </si>
  <si>
    <t>UNDP1-GINRAM11SC-30-NOV-2019-45</t>
  </si>
  <si>
    <t>UNDP1-GINRAM12SC-31-DEC-2018-28</t>
  </si>
  <si>
    <t>GINRAM12SC</t>
  </si>
  <si>
    <t>UNDP1-GINRAM12SC-31-DEC-2019-34</t>
  </si>
  <si>
    <t>UNDP1-GINRAM12SC-31-DEC-2019-46</t>
  </si>
  <si>
    <t>UNDP1-IPDP18C08-31-AUG-2018-8380</t>
  </si>
  <si>
    <t>Assg hardship &amp; mob allow-TA</t>
  </si>
  <si>
    <t>IPDP18C08</t>
  </si>
  <si>
    <t>UNDP1-IPDP18C08-31-AUG-2018-8495</t>
  </si>
  <si>
    <t>Repat. Grt/Comm Ann Lv-IP-TA</t>
  </si>
  <si>
    <t>UNDP1-IPDP18C08-31-AUG-2018-8437</t>
  </si>
  <si>
    <t>Dep Allowances-IP Staff-TA</t>
  </si>
  <si>
    <t>UNDP1-IPDP18C08-31-AUG-2018-8693</t>
  </si>
  <si>
    <t>PAYROLL MGT COST RECOVERY</t>
  </si>
  <si>
    <t>UNDP1-IPDP18C08-31-AUG-2018-8637</t>
  </si>
  <si>
    <t>Contribution to Security</t>
  </si>
  <si>
    <t>UNDP1-IPDP18C08-31-AUG-2018-8330</t>
  </si>
  <si>
    <t>Contrib-Med,SocIns-IP Staff-TA</t>
  </si>
  <si>
    <t>UNDP1-IPDP18C08-31-AUG-2018-8275</t>
  </si>
  <si>
    <t>Post Adjustment - IP Staff-TA</t>
  </si>
  <si>
    <t>UNDP1-IPDP18C08-31-AUG-2018-8219</t>
  </si>
  <si>
    <t>Salaries - IP Staff-TA</t>
  </si>
  <si>
    <t>UNDP1-IPDP18C08-31-AUG-2018-8581</t>
  </si>
  <si>
    <t>Contrib-Jt Staff Pens Fd-IP-TA</t>
  </si>
  <si>
    <t>UNDP1-IPDP18C09-30-SEP-2018-8519</t>
  </si>
  <si>
    <t>IPDP18C09</t>
  </si>
  <si>
    <t>UNDP1-IPDP18C09-30-SEP-2018-8851</t>
  </si>
  <si>
    <t>UNDP1-IPDP18C09-30-SEP-2018-8635</t>
  </si>
  <si>
    <t>UNDP1-IPDP18C09-30-SEP-2018-8398</t>
  </si>
  <si>
    <t>UNDP1-IPDP18C09-30-SEP-2018-8459</t>
  </si>
  <si>
    <t>UNDP1-IPDP18C09-30-SEP-2018-8913</t>
  </si>
  <si>
    <t>UNDP1-IPDP18C09-30-SEP-2018-8573</t>
  </si>
  <si>
    <t>UNDP1-IPDP18C09-30-SEP-2018-8695</t>
  </si>
  <si>
    <t>UNDP1-IPDP18C09-30-SEP-2018-8790</t>
  </si>
  <si>
    <t>UNDP1-IPDP18C10-31-OCT-2018-8622</t>
  </si>
  <si>
    <t>IPDP18C10</t>
  </si>
  <si>
    <t>UNDP1-IPDP18C10-31-OCT-2018-8810</t>
  </si>
  <si>
    <t>UNDP1-IPDP18C10-31-OCT-2018-8556</t>
  </si>
  <si>
    <t>UNDP1-IPDP18C10-31-OCT-2018-8744</t>
  </si>
  <si>
    <t>UNDP1-IPDP18C10-31-OCT-2018-8991</t>
  </si>
  <si>
    <t>UNDP1-IPDP18C10-31-OCT-2018-8890</t>
  </si>
  <si>
    <t>UNDP1-IPDP18C10-31-OCT-2018-9123</t>
  </si>
  <si>
    <t>UNDP1-IPDP18C10-31-OCT-2018-9056</t>
  </si>
  <si>
    <t>UNDP1-IPDP18C10-31-OCT-2018-8686</t>
  </si>
  <si>
    <t>UNDP1-IPDP18C11-30-NOV-2018-9154</t>
  </si>
  <si>
    <t>IPDP18C11</t>
  </si>
  <si>
    <t>UNDP1-IPDP18C11-30-NOV-2018-8643</t>
  </si>
  <si>
    <t>UNDP1-IPDP18C11-30-NOV-2018-8777</t>
  </si>
  <si>
    <t>UNDP1-IPDP18C11-30-NOV-2018-8985</t>
  </si>
  <si>
    <t>UNDP1-IPDP18C11-30-NOV-2018-8711</t>
  </si>
  <si>
    <t>UNDP1-IPDP18C11-30-NOV-2018-9087</t>
  </si>
  <si>
    <t>UNDP1-IPDP18C11-30-NOV-2018-8836</t>
  </si>
  <si>
    <t>UNDP1-IPDP18C11-30-NOV-2018-9222</t>
  </si>
  <si>
    <t>UNDP1-IPDP18C11-30-NOV-2018-8903</t>
  </si>
  <si>
    <t>UNDP1-IPDP18C12-31-DEC-2018-8844</t>
  </si>
  <si>
    <t>IPDP18C12</t>
  </si>
  <si>
    <t>UNDP1-IPDP18C12-31-DEC-2018-9293</t>
  </si>
  <si>
    <t>UNDP1-IPDP18C12-31-DEC-2018-9055</t>
  </si>
  <si>
    <t>UNDP1-IPDP18C12-31-DEC-2018-8709</t>
  </si>
  <si>
    <t>UNDP1-IPDP18C12-31-DEC-2018-9157</t>
  </si>
  <si>
    <t>UNDP1-IPDP18C12-31-DEC-2018-8971</t>
  </si>
  <si>
    <t>UNDP1-IPDP18C12-31-DEC-2018-9224</t>
  </si>
  <si>
    <t>UNDP1-IPDP18C12-31-DEC-2018-8778</t>
  </si>
  <si>
    <t>UNDP1-IPDP18C12-31-DEC-2018-8904</t>
  </si>
  <si>
    <t>UNDP1-IPDP19C01-31-JAN-2019-9180</t>
  </si>
  <si>
    <t>IPDP19C01</t>
  </si>
  <si>
    <t>UNDP1-IPDP19C01-31-JAN-2019-9286</t>
  </si>
  <si>
    <t>UNDP1-IPDP19C01-31-JAN-2019-8854</t>
  </si>
  <si>
    <t>UNDP1-IPDP19C01-31-JAN-2019-9349</t>
  </si>
  <si>
    <t>UNDP1-IPDP19C01-31-JAN-2019-8918</t>
  </si>
  <si>
    <t>UNDP1-IPDP19C01-31-JAN-2019-8980</t>
  </si>
  <si>
    <t>UNDP1-IPDP19C01-31-JAN-2019-9413</t>
  </si>
  <si>
    <t>UNDP1-IPDP19C01-31-JAN-2019-9036</t>
  </si>
  <si>
    <t>UNDP1-IPDP19C01-31-JAN-2019-9097</t>
  </si>
  <si>
    <t>UNDP1-IPDP19C02-28-FEB-2019-8928</t>
  </si>
  <si>
    <t>IPDP19C02</t>
  </si>
  <si>
    <t>UNDP1-IPDP19C02-28-FEB-2019-9289</t>
  </si>
  <si>
    <t>UNDP1-IPDP19C02-28-FEB-2019-9472</t>
  </si>
  <si>
    <t>UNDP1-IPDP19C02-28-FEB-2019-9543</t>
  </si>
  <si>
    <t>UNDP1-IPDP19C02-28-FEB-2019-9404</t>
  </si>
  <si>
    <t>UNDP1-IPDP19C02-28-FEB-2019-9192</t>
  </si>
  <si>
    <t>UNDP1-IPDP19C02-28-FEB-2019-9126</t>
  </si>
  <si>
    <t>UNDP1-IPDP19C02-28-FEB-2019-9067</t>
  </si>
  <si>
    <t>UNDP1-IPDP19C02-28-FEB-2019-8999</t>
  </si>
  <si>
    <t>UNDP1-IPDP19C03-31-MAR-2019-9072</t>
  </si>
  <si>
    <t>IPDP19C03</t>
  </si>
  <si>
    <t>UNDP1-IPDP19C03-31-MAR-2019-9540</t>
  </si>
  <si>
    <t>UNDP1-IPDP19C03-31-MAR-2019-9268</t>
  </si>
  <si>
    <t>UNDP1-IPDP19C03-31-MAR-2019-9427</t>
  </si>
  <si>
    <t>UNDP1-IPDP19C03-31-MAR-2019-9332</t>
  </si>
  <si>
    <t>UNDP1-IPDP19C03-31-MAR-2019-9678</t>
  </si>
  <si>
    <t>UNDP1-IPDP19C03-31-MAR-2019-9608</t>
  </si>
  <si>
    <t>UNDP1-IPDP19C03-31-MAR-2019-9210</t>
  </si>
  <si>
    <t>UNDP1-IPDP19C03-31-MAR-2019-9143</t>
  </si>
  <si>
    <t>UNDP1-IPDP19C04-30-APR-2019-9347</t>
  </si>
  <si>
    <t>IPDP19C04</t>
  </si>
  <si>
    <t>UNDP1-IPDP19C04-30-APR-2019-9072</t>
  </si>
  <si>
    <t>UNDP1-IPDP19C04-30-APR-2019-9015</t>
  </si>
  <si>
    <t>UNDP1-IPDP19C04-30-APR-2019-8947</t>
  </si>
  <si>
    <t>UNDP1-IPDP19C04-30-APR-2019-9234</t>
  </si>
  <si>
    <t>UNDP1-IPDP19C04-30-APR-2019-9135</t>
  </si>
  <si>
    <t>UNDP1-IPDP19C04-30-APR-2019-9490</t>
  </si>
  <si>
    <t>UNDP1-IPDP19C04-30-APR-2019-9418</t>
  </si>
  <si>
    <t>UNDP1-IPDP19C04-30-APR-2019-8875</t>
  </si>
  <si>
    <t>UNDP1-IPDP19C05-31-MAY-2019-9341</t>
  </si>
  <si>
    <t>IPDP19C05</t>
  </si>
  <si>
    <t>UNDP1-IPDP19C05-31-MAY-2019-9399</t>
  </si>
  <si>
    <t>UNDP1-IPDP19C05-31-MAY-2019-9272</t>
  </si>
  <si>
    <t>UNDP1-IPDP19C05-31-MAY-2019-9200</t>
  </si>
  <si>
    <t>UNDP1-IPDP19C05-31-MAY-2019-9555</t>
  </si>
  <si>
    <t>UNDP1-IPDP19C05-31-MAY-2019-9459</t>
  </si>
  <si>
    <t>UNDP1-IPDP19C05-31-MAY-2019-9809</t>
  </si>
  <si>
    <t>UNDP1-IPDP19C05-31-MAY-2019-9666</t>
  </si>
  <si>
    <t>UNDP1-IPDP19C05-31-MAY-2019-9737</t>
  </si>
  <si>
    <t>UNDP1-IPDP19C06-30-JUN-2019-9518</t>
  </si>
  <si>
    <t>IPDP19C06</t>
  </si>
  <si>
    <t>UNDP1-IPDP19C06-30-JUN-2019-9932</t>
  </si>
  <si>
    <t>UNDP1-IPDP19C06-30-JUN-2019-9865</t>
  </si>
  <si>
    <t>UNDP1-IPDP19C06-30-JUN-2019-9800</t>
  </si>
  <si>
    <t>UNDP1-IPDP19C06-30-JUN-2019-9387</t>
  </si>
  <si>
    <t>UNDP1-IPDP19C06-30-JUN-2019-9621</t>
  </si>
  <si>
    <t>UNDP1-IPDP19C06-30-JUN-2019-9701</t>
  </si>
  <si>
    <t>UNDP1-IPDP19C06-30-JUN-2019-9454</t>
  </si>
  <si>
    <t>UNDP1-IPDP19C06-30-JUN-2019-9568</t>
  </si>
  <si>
    <t>UNDP1-IPDP19C07-31-JUL-2019-10012</t>
  </si>
  <si>
    <t>IPDP19C07</t>
  </si>
  <si>
    <t>UNDP1-IPDP19C07-31-JUL-2019-9844</t>
  </si>
  <si>
    <t>UNDP1-IPDP19C07-31-JUL-2019-9638</t>
  </si>
  <si>
    <t>UNDP1-IPDP19C07-31-JUL-2019-9754</t>
  </si>
  <si>
    <t>UNDP1-IPDP19C07-31-JUL-2019-9936</t>
  </si>
  <si>
    <t>UNDP1-IPDP19C07-31-JUL-2019-9699</t>
  </si>
  <si>
    <t>UNDP1-IPDP19C07-31-JUL-2019-10091</t>
  </si>
  <si>
    <t>UNDP1-IPDP19C07-31-JUL-2019-9562</t>
  </si>
  <si>
    <t>UNDP1-IPDP19C07-31-JUL-2019-9484</t>
  </si>
  <si>
    <t>UNDP1-IPDP19C08-31-AUG-2019-9587</t>
  </si>
  <si>
    <t>IPDP19C08</t>
  </si>
  <si>
    <t>UNDP1-IPDP19C08-31-AUG-2019-9769</t>
  </si>
  <si>
    <t>UNDP1-IPDP19C08-31-AUG-2019-9408</t>
  </si>
  <si>
    <t>UNDP1-IPDP19C08-31-AUG-2019-9474</t>
  </si>
  <si>
    <t>UNDP1-IPDP19C08-31-AUG-2019-9538</t>
  </si>
  <si>
    <t>UNDP1-IPDP19C08-31-AUG-2019-9833</t>
  </si>
  <si>
    <t>UNDP1-IPDP19C08-31-AUG-2019-9899</t>
  </si>
  <si>
    <t>UNDP1-IPDP19C08-31-AUG-2019-9628</t>
  </si>
  <si>
    <t>UNDP1-IPDP19C08-31-AUG-2019-9687</t>
  </si>
  <si>
    <t>UNDP1-IPDP19C09-30-SEP-2019-9452</t>
  </si>
  <si>
    <t>IPDP19C09</t>
  </si>
  <si>
    <t>UNDP1-IPDP19C09-30-SEP-2019-9918</t>
  </si>
  <si>
    <t>UNDP1-IPDP19C09-30-SEP-2019-9692</t>
  </si>
  <si>
    <t>UNDP1-IPDP19C09-30-SEP-2019-9758</t>
  </si>
  <si>
    <t>UNDP1-IPDP19C09-30-SEP-2019-9593</t>
  </si>
  <si>
    <t>UNDP1-IPDP19C09-30-SEP-2019-9523</t>
  </si>
  <si>
    <t>UNDP1-IPDP19C09-30-SEP-2019-9644</t>
  </si>
  <si>
    <t>UNDP1-IPDP19C09-30-SEP-2019-9989</t>
  </si>
  <si>
    <t>UNDP1-IPDP19C09-30-SEP-2019-9848</t>
  </si>
  <si>
    <t>UNDP1-IPDP19C10-31-OCT-2019-9647</t>
  </si>
  <si>
    <t>IPDP19C10</t>
  </si>
  <si>
    <t>UNDP1-IPDP19C10-31-OCT-2019-10144</t>
  </si>
  <si>
    <t>UNDP1-IPDP19C10-31-OCT-2019-10069</t>
  </si>
  <si>
    <t>UNDP1-IPDP19C10-31-OCT-2019-9797</t>
  </si>
  <si>
    <t>UNDP1-IPDP19C10-31-OCT-2019-9903</t>
  </si>
  <si>
    <t>UNDP1-IPDP19C10-31-OCT-2019-10220</t>
  </si>
  <si>
    <t>UNDP1-IPDP19C10-31-OCT-2019-9853</t>
  </si>
  <si>
    <t>UNDP1-IPDP19C10-31-OCT-2019-9723</t>
  </si>
  <si>
    <t>UNDP1-IPDP19C10-31-OCT-2019-9974</t>
  </si>
  <si>
    <t>UNDP1-IPDP19C11-30-NOV-2019-10034</t>
  </si>
  <si>
    <t>IPDP19C11</t>
  </si>
  <si>
    <t>UNDP1-IPDP19C11-30-NOV-2019-9966</t>
  </si>
  <si>
    <t>UNDP1-IPDP19C11-30-NOV-2019-10280</t>
  </si>
  <si>
    <t>UNDP1-IPDP19C11-30-NOV-2019-10202</t>
  </si>
  <si>
    <t>UNDP1-IPDP19C11-30-NOV-2019-9785</t>
  </si>
  <si>
    <t>UNDP1-IPDP19C11-30-NOV-2019-9708</t>
  </si>
  <si>
    <t>UNDP1-IPDP19C11-30-NOV-2019-10127</t>
  </si>
  <si>
    <t>UNDP1-IPDP19C11-30-NOV-2019-9917</t>
  </si>
  <si>
    <t>UNDP1-IPDP19C11-30-NOV-2019-9861</t>
  </si>
  <si>
    <t>UNDP1-IPDPR8C08-31-AUG-2018-9031</t>
  </si>
  <si>
    <t>Contribution to ICT_TA</t>
  </si>
  <si>
    <t>IPDPR8C08</t>
  </si>
  <si>
    <t>UNDP1-IPDPR8C08-31-AUG-2018-9087</t>
  </si>
  <si>
    <t>MAIP Premium TA/IP</t>
  </si>
  <si>
    <t>UNDP1-IPDPR8C08-31-AUG-2018-9143</t>
  </si>
  <si>
    <t>Appendix D TA/IP</t>
  </si>
  <si>
    <t>UNDP1-IPDPR8C08-31-AUG-2018-8975</t>
  </si>
  <si>
    <t>Reimb of Income Tax _x001A_ IP-TA</t>
  </si>
  <si>
    <t>UNDP1-IPDPR8C09-30-SEP-2018-9282</t>
  </si>
  <si>
    <t>IPDPR8C09</t>
  </si>
  <si>
    <t>UNDP1-IPDPR8C09-30-SEP-2018-9160</t>
  </si>
  <si>
    <t>UNDP1-IPDPR8C09-30-SEP-2018-9099</t>
  </si>
  <si>
    <t>UNDP1-IPDPR8C09-30-SEP-2018-9221</t>
  </si>
  <si>
    <t>UNDP1-IPDPR8C10-31-OCT-2018-9212</t>
  </si>
  <si>
    <t>IPDPR8C10</t>
  </si>
  <si>
    <t>UNDP1-IPDPR8C10-31-OCT-2018-9344</t>
  </si>
  <si>
    <t>UNDP1-IPDPR8C10-31-OCT-2018-9278</t>
  </si>
  <si>
    <t>UNDP1-IPDPR8C10-31-OCT-2018-9146</t>
  </si>
  <si>
    <t>UNDP1-IPDPR8C11-30-NOV-2018-8908</t>
  </si>
  <si>
    <t>02-DEC-2018</t>
  </si>
  <si>
    <t>IPDPR8C11</t>
  </si>
  <si>
    <t>UNDP1-IPDPR8C11-30-NOV-2018-9112</t>
  </si>
  <si>
    <t>UNDP1-IPDPR8C11-30-NOV-2018-9044</t>
  </si>
  <si>
    <t>UNDP1-IPDPR8C11-30-NOV-2018-8976</t>
  </si>
  <si>
    <t>UNDP1-IPDPR8C12-31-DEC-2018-9002</t>
  </si>
  <si>
    <t>IPDPR8C12</t>
  </si>
  <si>
    <t>UNDP1-IPDPR8C12-31-DEC-2018-9138</t>
  </si>
  <si>
    <t>UNDP1-IPDPR8C12-31-DEC-2018-8934</t>
  </si>
  <si>
    <t>UNDP1-IPDPR8C12-31-DEC-2018-9070</t>
  </si>
  <si>
    <t>UNDP1-IPDPR9C01-31-JAN-2019-8936</t>
  </si>
  <si>
    <t>IPDPR9C01</t>
  </si>
  <si>
    <t>UNDP1-IPDPR9C01-31-JAN-2019-9000</t>
  </si>
  <si>
    <t>UNDP1-IPDPR9C01-31-JAN-2019-9128</t>
  </si>
  <si>
    <t>UNDP1-IPDPR9C01-31-JAN-2019-9064</t>
  </si>
  <si>
    <t>UNDP1-IPDPR9C02-28-FEB-2019-8940</t>
  </si>
  <si>
    <t>IPDPR9C02</t>
  </si>
  <si>
    <t>UNDP1-IPDPR9C02-28-FEB-2019-9011</t>
  </si>
  <si>
    <t>UNDP1-IPDPR9C02-28-FEB-2019-9153</t>
  </si>
  <si>
    <t>UNDP1-IPDPR9C02-28-FEB-2019-9082</t>
  </si>
  <si>
    <t>UNDP1-IPDPR9C03-31-MAR-2019-9313</t>
  </si>
  <si>
    <t>07-APR-2019</t>
  </si>
  <si>
    <t>IPDPR9C03</t>
  </si>
  <si>
    <t>UNDP1-IPDPR9C03-31-MAR-2019-9171</t>
  </si>
  <si>
    <t>UNDP1-IPDPR9C03-31-MAR-2019-9242</t>
  </si>
  <si>
    <t>UNDP1-IPDPR9C03-31-MAR-2019-9100</t>
  </si>
  <si>
    <t>UNDP1-IPDPR9C04-30-APR-2019-9042</t>
  </si>
  <si>
    <t>IPDPR9C04</t>
  </si>
  <si>
    <t>UNDP1-IPDPR9C04-30-APR-2019-8970</t>
  </si>
  <si>
    <t>UNDP1-IPDPR9C04-30-APR-2019-9114</t>
  </si>
  <si>
    <t>UNDP1-IPDPR9C04-30-APR-2019-8898</t>
  </si>
  <si>
    <t>UNDP1-IPDPR9C05-31-MAY-2019-9272</t>
  </si>
  <si>
    <t>IPDPR9C05</t>
  </si>
  <si>
    <t>UNDP1-IPDPR9C05-31-MAY-2019-9128</t>
  </si>
  <si>
    <t>UNDP1-IPDPR9C05-31-MAY-2019-9200</t>
  </si>
  <si>
    <t>UNDP1-IPDPR9C05-31-MAY-2019-9344</t>
  </si>
  <si>
    <t>UNDP1-IPDPR9C06-30-JUN-2019-9383</t>
  </si>
  <si>
    <t>IPDPR9C06</t>
  </si>
  <si>
    <t>UNDP1-IPDPR9C06-30-JUN-2019-9517</t>
  </si>
  <si>
    <t>UNDP1-IPDPR9C06-30-JUN-2019-9316</t>
  </si>
  <si>
    <t>UNDP1-IPDPR9C06-30-JUN-2019-9450</t>
  </si>
  <si>
    <t>UNDP1-IPDPR9C07-31-JUL-2019-9609</t>
  </si>
  <si>
    <t>IPDPR9C07</t>
  </si>
  <si>
    <t>UNDP1-IPDPR9C07-31-JUL-2019-9487</t>
  </si>
  <si>
    <t>UNDP1-IPDPR9C07-31-JUL-2019-9426</t>
  </si>
  <si>
    <t>UNDP1-IPDPR9C07-31-JUL-2019-9548</t>
  </si>
  <si>
    <t>UNDP1-IPDPR9C08-31-AUG-2019-9490</t>
  </si>
  <si>
    <t>IPDPR9C08</t>
  </si>
  <si>
    <t>UNDP1-IPDPR9C08-31-AUG-2019-9555</t>
  </si>
  <si>
    <t>UNDP1-IPDPR9C08-31-AUG-2019-9360</t>
  </si>
  <si>
    <t>UNDP1-IPDPR9C08-31-AUG-2019-9425</t>
  </si>
  <si>
    <t>UNDP1-IPDPR9C09-30-SEP-2019-9583</t>
  </si>
  <si>
    <t>IPDPR9C09</t>
  </si>
  <si>
    <t>UNDP1-IPDPR9C09-30-SEP-2019-9513</t>
  </si>
  <si>
    <t>UNDP1-IPDPR9C09-30-SEP-2019-9653</t>
  </si>
  <si>
    <t>UNDP1-IPDPR9C09-30-SEP-2019-9443</t>
  </si>
  <si>
    <t>UNDP1-IPDPR9C10-31-OCT-2019-9615</t>
  </si>
  <si>
    <t>IPDPR9C10</t>
  </si>
  <si>
    <t>UNDP1-IPDPR9C10-31-OCT-2019-9465</t>
  </si>
  <si>
    <t>UNDP1-IPDPR9C10-31-OCT-2019-9390</t>
  </si>
  <si>
    <t>UNDP1-IPDPR9C10-31-OCT-2019-9540</t>
  </si>
  <si>
    <t>UNDP1-IPDPR9C11-30-NOV-2019-9490</t>
  </si>
  <si>
    <t>IPDPR9C11</t>
  </si>
  <si>
    <t>UNDP1-IPDPR9C11-30-NOV-2019-9414</t>
  </si>
  <si>
    <t>UNDP1-IPDPR9C11-30-NOV-2019-9642</t>
  </si>
  <si>
    <t>UNDP1-IPDPR9C11-30-NOV-2019-9566</t>
  </si>
  <si>
    <t>02-AUG-2018</t>
  </si>
  <si>
    <t>COM</t>
  </si>
  <si>
    <t>July 2018 Receipt Accrual</t>
  </si>
  <si>
    <t>PO07599659</t>
  </si>
  <si>
    <t>PO</t>
  </si>
  <si>
    <t>UNDP1-PO07599659-31-JUL-2018-43</t>
  </si>
  <si>
    <t>UNDP1-PO07599659-31-JUL-2018-35</t>
  </si>
  <si>
    <t>Acquis of Computer Hardware</t>
  </si>
  <si>
    <t>UNDP1-PO07599659-31-JUL-2018-39</t>
  </si>
  <si>
    <t>UNDP1-PO07599659-31-JUL-2018-13</t>
  </si>
  <si>
    <t>UNDP1-PO07599659-31-JUL-2018-32</t>
  </si>
  <si>
    <t>Reversal July 2018 RA</t>
  </si>
  <si>
    <t>PO07599784</t>
  </si>
  <si>
    <t>UNDP1-PO07599784-01-AUG-2018-9</t>
  </si>
  <si>
    <t>UNDP1-PO07599784-01-AUG-2018-77</t>
  </si>
  <si>
    <t>UNDP1-PO07599784-01-AUG-2018-54</t>
  </si>
  <si>
    <t>UNDP1-PO07599784-01-AUG-2018-7</t>
  </si>
  <si>
    <t>UNDP1-PO07599784-01-AUG-2018-81</t>
  </si>
  <si>
    <t>August 2018 Receipt Accrual</t>
  </si>
  <si>
    <t>PO07639729</t>
  </si>
  <si>
    <t>UNDP1-PO07639729-31-AUG-2018-4</t>
  </si>
  <si>
    <t>UNDP1-PO07639729-31-AUG-2018-3</t>
  </si>
  <si>
    <t>UNDP1-PO07639729-31-AUG-2018-12</t>
  </si>
  <si>
    <t>UNDP1-PO07639729-31-AUG-2018-9</t>
  </si>
  <si>
    <t>UNDP1-PO07639729-31-AUG-2018-8</t>
  </si>
  <si>
    <t>UNDP1-PO07639834-01-SEP-2018-24</t>
  </si>
  <si>
    <t>Reversal August 2018 RA</t>
  </si>
  <si>
    <t>PO07639834</t>
  </si>
  <si>
    <t>UNDP1-PO07639834-01-SEP-2018-25</t>
  </si>
  <si>
    <t>UNDP1-PO07639834-01-SEP-2018-28</t>
  </si>
  <si>
    <t>UNDP1-PO07639834-01-SEP-2018-40</t>
  </si>
  <si>
    <t>UNDP1-PO07639834-01-SEP-2018-62</t>
  </si>
  <si>
    <t>September 2018 Receipt Accrual</t>
  </si>
  <si>
    <t>PO07678111</t>
  </si>
  <si>
    <t>UNDP1-PO07678111-30-SEP-2018-19</t>
  </si>
  <si>
    <t>UNDP1-PO07678111-30-SEP-2018-13</t>
  </si>
  <si>
    <t>UNDP1-PO07678111-30-SEP-2018-22</t>
  </si>
  <si>
    <t>UNDP1-PO07678111-30-SEP-2018-17</t>
  </si>
  <si>
    <t>UNDP1-PO07678111-30-SEP-2018-11</t>
  </si>
  <si>
    <t>Reversal September 2018 RA</t>
  </si>
  <si>
    <t>PO07678238</t>
  </si>
  <si>
    <t>UNDP1-PO07678238-01-OCT-2018-67</t>
  </si>
  <si>
    <t>UNDP1-PO07678238-01-OCT-2018-56</t>
  </si>
  <si>
    <t>UNDP1-PO07678238-01-OCT-2018-62</t>
  </si>
  <si>
    <t>UNDP1-PO07678238-01-OCT-2018-64</t>
  </si>
  <si>
    <t>UNDP1-PO07678238-01-OCT-2018-58</t>
  </si>
  <si>
    <t>February 2019 Receipt Accrual</t>
  </si>
  <si>
    <t>PO07901961</t>
  </si>
  <si>
    <t>UNDP1-PO07901961-28-FEB-2019-33</t>
  </si>
  <si>
    <t>Reversal February 2019 RA</t>
  </si>
  <si>
    <t>PO07902086</t>
  </si>
  <si>
    <t>UNDP1-PO07902086-01-MAR-2019-30</t>
  </si>
  <si>
    <t>UNDP1-PO08109042-31-JUL-2019-14</t>
  </si>
  <si>
    <t>01-AUG-2019</t>
  </si>
  <si>
    <t>July 2019 Receipt Accrual</t>
  </si>
  <si>
    <t>PO08109042</t>
  </si>
  <si>
    <t>UNDP1-PO08109042-31-JUL-2019-19</t>
  </si>
  <si>
    <t>Reversal July 2019 RA</t>
  </si>
  <si>
    <t>PO08109168</t>
  </si>
  <si>
    <t>UNDP1-PO08109168-01-AUG-2019-42</t>
  </si>
  <si>
    <t>UNDP1-PO08109168-01-AUG-2019-47</t>
  </si>
  <si>
    <t>UNDP1-PO08339003-31-DEC-2019-17</t>
  </si>
  <si>
    <t>Printing and Publications</t>
  </si>
  <si>
    <t>Dec 2019 Receipt Accrual</t>
  </si>
  <si>
    <t>PO08339003</t>
  </si>
  <si>
    <t>UNDP1-PO08339134-01-JAN-2020-12</t>
  </si>
  <si>
    <t>Reversal Dec 2019 RA</t>
  </si>
  <si>
    <t>PO08339134</t>
  </si>
  <si>
    <t>UNDP1-PO08421485-29-FEB-2020-42</t>
  </si>
  <si>
    <t>Transporation Equipment</t>
  </si>
  <si>
    <t>Feb 2020 Receipt Accrual</t>
  </si>
  <si>
    <t>PO08421485</t>
  </si>
  <si>
    <t>Reversal Feb 2020 RA</t>
  </si>
  <si>
    <t>PO08421748</t>
  </si>
  <si>
    <t>UNDP1-PO08421748-01-MAR-2020-35</t>
  </si>
  <si>
    <t>May 2020 Receipt Accrual</t>
  </si>
  <si>
    <t>PO08524645</t>
  </si>
  <si>
    <t>UNDP1-PO08524645-31-MAY-2020-29</t>
  </si>
  <si>
    <t>Medical Products</t>
  </si>
  <si>
    <t>UNDP1-PO08524900-01-JUN-2020-24</t>
  </si>
  <si>
    <t>Reversal May 2020 RA</t>
  </si>
  <si>
    <t>PO08524900</t>
  </si>
  <si>
    <t>AR</t>
  </si>
  <si>
    <t>Misc Deposits</t>
  </si>
  <si>
    <t>GIN10-4983-1-1</t>
  </si>
  <si>
    <t>DJA</t>
  </si>
  <si>
    <t>AR07518306</t>
  </si>
  <si>
    <t>GIN10-5431-1-1</t>
  </si>
  <si>
    <t>AR08095845</t>
  </si>
  <si>
    <t>Expense Jrnl</t>
  </si>
  <si>
    <t>UNDP1-0000335479-1-1</t>
  </si>
  <si>
    <t>KAMBALA WA KAMBALA OLIVIER</t>
  </si>
  <si>
    <t>DSA (Standard)</t>
  </si>
  <si>
    <t>Expense Accrual</t>
  </si>
  <si>
    <t>EX08043922</t>
  </si>
  <si>
    <t>EX</t>
  </si>
  <si>
    <t>UNDP1-0000335479-2-1</t>
  </si>
  <si>
    <t>Terminal Manual</t>
  </si>
  <si>
    <t>UNDP1-0000335479-3-1</t>
  </si>
  <si>
    <t>Karou Voyages - Guinea</t>
  </si>
  <si>
    <t>Travel Fare (Air/Surface)</t>
  </si>
  <si>
    <t>UNDP1-0000352969-1-1</t>
  </si>
  <si>
    <t>DSA (Adjustments)</t>
  </si>
  <si>
    <t>EX08083853</t>
  </si>
  <si>
    <t>UNDP1-0000352969-2-1</t>
  </si>
  <si>
    <t>UNDP1-0000352969-3-1</t>
  </si>
  <si>
    <t>Expense Close</t>
  </si>
  <si>
    <t>EX08096829</t>
  </si>
  <si>
    <t>Balance Due to Traveler</t>
  </si>
  <si>
    <t>N000069340</t>
  </si>
  <si>
    <t>Miscellaneous</t>
  </si>
  <si>
    <t>N000040377</t>
  </si>
  <si>
    <t>UNDP1-0000507594-1-1</t>
  </si>
  <si>
    <t>N000040372</t>
  </si>
  <si>
    <t>EX08404006</t>
  </si>
  <si>
    <t>UNDP1-0000507594-2-1</t>
  </si>
  <si>
    <t>UNDP1-0000507596-1-1</t>
  </si>
  <si>
    <t>UNDP1-0000507598-1-1</t>
  </si>
  <si>
    <t>UNDP1-0000507601-1-1</t>
  </si>
  <si>
    <t>UNDP1-0000507607-1-1</t>
  </si>
  <si>
    <t>22-FEB-2020</t>
  </si>
  <si>
    <t>EX08411103</t>
  </si>
  <si>
    <t>UNDP1-0000507607-2-1</t>
  </si>
  <si>
    <t>UNDP1-0000507608-1-1</t>
  </si>
  <si>
    <t>UNDP1-0000507609-1-1</t>
  </si>
  <si>
    <t>N000055264</t>
  </si>
  <si>
    <t>DIALLO MOULEY ISMAEL</t>
  </si>
  <si>
    <t>UNDP1-0000507610-1-1</t>
  </si>
  <si>
    <t>UNDP1-0000508243-1-1</t>
  </si>
  <si>
    <t>N000052536</t>
  </si>
  <si>
    <t>UNDP1-0000508250-1-1</t>
  </si>
  <si>
    <t>EX08404871</t>
  </si>
  <si>
    <t>UNDP1-0000508432-1-1</t>
  </si>
  <si>
    <t>EX08405861</t>
  </si>
  <si>
    <t>UNDP1-0000508432-2-1</t>
  </si>
  <si>
    <t>UNDP1-0000508443-1-1</t>
  </si>
  <si>
    <t>X000006861</t>
  </si>
  <si>
    <t>MAMADOU DIANE</t>
  </si>
  <si>
    <t>UNDP1-0000536888-1-1</t>
  </si>
  <si>
    <t>EX08579067</t>
  </si>
  <si>
    <t>UNDP1-0000582246-1-1</t>
  </si>
  <si>
    <t>EX08769187</t>
  </si>
  <si>
    <t>UNDP1-0000582246-2-1</t>
  </si>
  <si>
    <t>UNDP1-0000582254-1-1</t>
  </si>
  <si>
    <t>UNDP1-0000589845-1-1</t>
  </si>
  <si>
    <t>EX08810348</t>
  </si>
  <si>
    <t>UNDP1-0000589865-1-1</t>
  </si>
  <si>
    <t>UNDP1-0000589941-1-1</t>
  </si>
  <si>
    <t>N000042558</t>
  </si>
  <si>
    <t>SORY CONDE</t>
  </si>
  <si>
    <r>
      <rPr>
        <b/>
        <sz val="10"/>
        <color rgb="FF000000"/>
        <rFont val="Calibri"/>
      </rPr>
      <t xml:space="preserve">Programme des Nations Unies pour le Développement
</t>
    </r>
    <r>
      <rPr>
        <b/>
        <sz val="10"/>
        <color rgb="FF000000"/>
        <rFont val="Calibri"/>
      </rPr>
      <t xml:space="preserve">Rapport financier intérimaire </t>
    </r>
    <r>
      <rPr>
        <b/>
        <sz val="10"/>
        <color rgb="FF000000"/>
        <rFont val="Calibri"/>
      </rPr>
      <t xml:space="preserve">Peacebuilding Fund
</t>
    </r>
    <r>
      <rPr>
        <b/>
        <sz val="10"/>
        <color rgb="FF000000"/>
        <rFont val="Calibri"/>
      </rPr>
      <t xml:space="preserve">au </t>
    </r>
    <r>
      <rPr>
        <b/>
        <sz val="10"/>
        <color rgb="FF000000"/>
        <rFont val="Calibri"/>
      </rPr>
      <t>18 octobre 2021</t>
    </r>
  </si>
  <si>
    <r>
      <rPr>
        <b/>
        <sz val="9"/>
        <color rgb="FF000000"/>
        <rFont val="calibri"/>
      </rPr>
      <t xml:space="preserve">Numéro de référence de la contribution:
</t>
    </r>
    <r>
      <rPr>
        <b/>
        <sz val="9"/>
        <color rgb="FF000000"/>
        <rFont val="calibri"/>
      </rPr>
      <t xml:space="preserve">Pays:
</t>
    </r>
    <r>
      <rPr>
        <b/>
        <sz val="9"/>
        <color rgb="FF000000"/>
        <rFont val="calibri"/>
      </rPr>
      <t xml:space="preserve">Projet:
</t>
    </r>
    <r>
      <rPr>
        <b/>
        <sz val="9"/>
        <color rgb="FF000000"/>
        <rFont val="calibri"/>
      </rPr>
      <t xml:space="preserve">Output:
</t>
    </r>
    <r>
      <rPr>
        <b/>
        <sz val="9"/>
        <color rgb="FF000000"/>
        <rFont val="calibri"/>
      </rPr>
      <t xml:space="preserve">Statut du Output:
</t>
    </r>
    <r>
      <rPr>
        <b/>
        <sz val="9"/>
        <color rgb="FF000000"/>
        <rFont val="calibri"/>
      </rPr>
      <t>Source de financement:</t>
    </r>
  </si>
  <si>
    <r>
      <rPr>
        <b/>
        <sz val="9"/>
        <color rgb="FF000000"/>
        <rFont val="calibri"/>
      </rPr>
      <t xml:space="preserve">00108207
</t>
    </r>
    <r>
      <rPr>
        <b/>
        <sz val="9"/>
        <color rgb="FF000000"/>
        <rFont val="calibri"/>
      </rPr>
      <t xml:space="preserve">Guinea
</t>
    </r>
    <r>
      <rPr>
        <b/>
        <sz val="9"/>
        <color rgb="FF000000"/>
        <rFont val="calibri"/>
      </rPr>
      <t>00102128</t>
    </r>
    <r>
      <rPr>
        <b/>
        <sz val="9"/>
        <color rgb="FF000000"/>
        <rFont val="calibri"/>
      </rPr>
      <t xml:space="preserve"> - </t>
    </r>
    <r>
      <rPr>
        <b/>
        <sz val="9"/>
        <color rgb="FF000000"/>
        <rFont val="calibri"/>
      </rPr>
      <t xml:space="preserve">Processus de Reforme &amp; Cohésion Sociale
</t>
    </r>
    <r>
      <rPr>
        <b/>
        <sz val="9"/>
        <color rgb="FF000000"/>
        <rFont val="calibri"/>
      </rPr>
      <t>00108910</t>
    </r>
    <r>
      <rPr>
        <b/>
        <sz val="9"/>
        <color rgb="FF000000"/>
        <rFont val="calibri"/>
      </rPr>
      <t xml:space="preserve"> - </t>
    </r>
    <r>
      <rPr>
        <b/>
        <sz val="9"/>
        <color rgb="FF000000"/>
        <rFont val="calibri"/>
      </rPr>
      <t xml:space="preserve">CHAÎNÉ PÉNALE LUTTE IMPUNITÉ
</t>
    </r>
    <r>
      <rPr>
        <b/>
        <sz val="9"/>
        <color rgb="FF000000"/>
        <rFont val="calibri"/>
      </rPr>
      <t xml:space="preserve">Operationally Closed
</t>
    </r>
    <r>
      <rPr>
        <b/>
        <sz val="9"/>
        <color rgb="FF000000"/>
        <rFont val="calibri"/>
      </rPr>
      <t>Programme Cost Sharing</t>
    </r>
  </si>
  <si>
    <t/>
  </si>
  <si>
    <t>(en dollars américains)</t>
  </si>
  <si>
    <t>Années précédentes</t>
  </si>
  <si>
    <t>2021</t>
  </si>
  <si>
    <r>
      <rPr>
        <b/>
        <sz val="9"/>
        <color rgb="FF000000"/>
        <rFont val="calibri"/>
      </rPr>
      <t xml:space="preserve">Cumulatif en </t>
    </r>
    <r>
      <rPr>
        <b/>
        <sz val="9"/>
        <color rgb="FF000000"/>
        <rFont val="calibri"/>
      </rPr>
      <t>2021</t>
    </r>
  </si>
  <si>
    <t>(1)</t>
  </si>
  <si>
    <t>(2)</t>
  </si>
  <si>
    <t>(3)</t>
  </si>
  <si>
    <t>Revenus</t>
  </si>
  <si>
    <t>Contributions Annuellesᵃ</t>
  </si>
  <si>
    <t>Autres Revenusᵇ</t>
  </si>
  <si>
    <t>Transferts de/vers d'autres fonds</t>
  </si>
  <si>
    <t>Remboursement aux donateurs</t>
  </si>
  <si>
    <t>Total - Revenus</t>
  </si>
  <si>
    <t>Traitements salariaux et autres dépenses de personnel</t>
  </si>
  <si>
    <t>Fournitures et consommables</t>
  </si>
  <si>
    <t>Équipements, véhicules et mobiliers, y compris amortissements</t>
  </si>
  <si>
    <t>Services contractuels</t>
  </si>
  <si>
    <t>Voyages</t>
  </si>
  <si>
    <t>Transferts et subventions aux contreparties</t>
  </si>
  <si>
    <t>Frais généraux de fonctionnement et autres coûts directs</t>
  </si>
  <si>
    <t>Coûts d'appui au programmeᶜ</t>
  </si>
  <si>
    <t>Total des dépenses</t>
  </si>
  <si>
    <t>Soldeᵈ</t>
  </si>
  <si>
    <t>Dépenses futuresᵉ</t>
  </si>
  <si>
    <t>Valeur des actifs non-amortis et des stocks achetés</t>
  </si>
  <si>
    <t>Engagements contractuels</t>
  </si>
  <si>
    <r>
      <rPr>
        <b/>
        <sz val="9"/>
        <color rgb="FF000000"/>
        <rFont val="calibri"/>
      </rPr>
      <t>Comptes Recevables, moins paiements reçus d'avance</t>
    </r>
    <r>
      <rPr>
        <b/>
        <sz val="9"/>
        <color rgb="FF000000"/>
        <rFont val="calibri"/>
      </rPr>
      <t>ᵉ</t>
    </r>
  </si>
  <si>
    <t>Moins: Contributions à recevoir des donateurs</t>
  </si>
  <si>
    <t>Ressources disponiblesᶠ</t>
  </si>
  <si>
    <r>
      <rPr>
        <b/>
        <sz val="9"/>
        <color rgb="FF000000"/>
        <rFont val="calibri"/>
      </rPr>
      <t>Total des Contributions</t>
    </r>
    <r>
      <rPr>
        <b/>
        <sz val="9"/>
        <color rgb="FF000000"/>
        <rFont val="calibri"/>
      </rPr>
      <t xml:space="preserve"> ᵍ</t>
    </r>
  </si>
  <si>
    <t>Total des Contributions Reçues ʰ</t>
  </si>
  <si>
    <r>
      <rPr>
        <b/>
        <sz val="9"/>
        <color rgb="FF000000"/>
        <rFont val="calibri"/>
      </rPr>
      <t>Total des montant dus</t>
    </r>
    <r>
      <rPr>
        <b/>
        <sz val="9"/>
        <color rgb="FF000000"/>
        <rFont val="calibri"/>
      </rPr>
      <t xml:space="preserve"> ⁱ</t>
    </r>
  </si>
  <si>
    <r>
      <rPr>
        <b/>
        <sz val="9"/>
        <color rgb="FF000000"/>
        <rFont val="calibri"/>
      </rPr>
      <t>Revenus Différés et Paiements Reçus d'Avance</t>
    </r>
    <r>
      <rPr>
        <b/>
        <sz val="9"/>
        <color rgb="FF000000"/>
        <rFont val="calibri"/>
      </rPr>
      <t xml:space="preserve"> ʲ</t>
    </r>
  </si>
  <si>
    <r>
      <rPr>
        <sz val="8"/>
        <color rgb="FF000000"/>
        <rFont val="Calibri"/>
      </rPr>
      <t xml:space="preserve">a. Les contributions représentent les revenus comptabilisés selon l'échéancier indiqué dans les accords signés.
</t>
    </r>
    <r>
      <rPr>
        <sz val="8"/>
        <color rgb="FF000000"/>
        <rFont val="Calibri"/>
      </rPr>
      <t xml:space="preserve">b. Les autres revenus représentent les revenus résultant d’activités diverses.
</t>
    </r>
    <r>
      <rPr>
        <sz val="8"/>
        <color rgb="FF000000"/>
        <rFont val="Calibri"/>
      </rPr>
      <t xml:space="preserve">c. Le coût de l’appui au programme (indirect) est calculé sur la base des dépenses en excluant les gains et pertes de change.
</t>
    </r>
    <r>
      <rPr>
        <sz val="8"/>
        <color rgb="FF000000"/>
        <rFont val="Calibri"/>
      </rPr>
      <t xml:space="preserve">d. Le solde de la colonne (2) inclut le solde de la colonne (1).
</t>
    </r>
    <r>
      <rPr>
        <sz val="8"/>
        <color rgb="FF000000"/>
        <rFont val="Calibri"/>
      </rPr>
      <t>e. Les montants de la colonne (2) correspondent aux soldes à la date du rapport qui sont inclus dans les ressources disponibles. Les montants de la colonne (1) sont présentés uniquement à titre indicatif.</t>
    </r>
  </si>
  <si>
    <r>
      <rPr>
        <sz val="8"/>
        <color rgb="FF000000"/>
        <rFont val="Calibri"/>
      </rPr>
      <t xml:space="preserve">f. Solde après que les dépenses futures et les contributions à recevoir des donateurs (c'est-à-dire les montants dus) aient été prises en compte.
</t>
    </r>
    <r>
      <rPr>
        <sz val="8"/>
        <color rgb="FF000000"/>
        <rFont val="Calibri"/>
      </rPr>
      <t xml:space="preserve">g. Valeur total des contributions du donateur à la date de signature des accords.
</t>
    </r>
    <r>
      <rPr>
        <sz val="8"/>
        <color rgb="FF000000"/>
        <rFont val="Calibri"/>
      </rPr>
      <t xml:space="preserve">h. Total des liquidités reçues à date.
</t>
    </r>
    <r>
      <rPr>
        <sz val="8"/>
        <color rgb="FF000000"/>
        <rFont val="Calibri"/>
      </rPr>
      <t xml:space="preserve">i. Total des montants dus par les donateurs, incluant les montants passés dus et ceux à recevoir.
</t>
    </r>
    <r>
      <rPr>
        <sz val="8"/>
        <color rgb="FF000000"/>
        <rFont val="Calibri"/>
      </rPr>
      <t>j. Contributions reçues de donateurs mais à comptabiliser comme revenus seulement aux dates futures d'écheance des paiements.</t>
    </r>
  </si>
  <si>
    <r>
      <rPr>
        <sz val="9"/>
        <color rgb="FF000000"/>
        <rFont val="Calibri"/>
      </rPr>
      <t>Par la présente, nous certifions que cet état financier de revenus, dépenses et ressources disponibles est correct et que les dépenses encourues sont relatives aux projects pour lesquels les fonds ont été re</t>
    </r>
    <r>
      <rPr>
        <sz val="9"/>
        <color rgb="FF000000"/>
        <rFont val="Calibri"/>
      </rPr>
      <t>ç</t>
    </r>
    <r>
      <rPr>
        <sz val="9"/>
        <color rgb="FF000000"/>
        <rFont val="Calibri"/>
      </rPr>
      <t>us.</t>
    </r>
  </si>
  <si>
    <r>
      <rPr>
        <sz val="9"/>
        <color rgb="FF000000"/>
        <rFont val="Calibri"/>
      </rPr>
      <t xml:space="preserve">Nom:
</t>
    </r>
    <r>
      <rPr>
        <sz val="9"/>
        <color rgb="FF000000"/>
        <rFont val="Calibri"/>
      </rPr>
      <t>Titre:</t>
    </r>
  </si>
  <si>
    <t>(Date)</t>
  </si>
  <si>
    <t>GIN10-00094545-1-2-ACCR-DST</t>
  </si>
  <si>
    <t>JR00094545</t>
  </si>
  <si>
    <t>Q3 21 DIMLIQ/P108910/IA 011150</t>
  </si>
  <si>
    <t>Q3'21 DIMLIQ/P108910/IA 011150</t>
  </si>
  <si>
    <t>AP09155642</t>
  </si>
  <si>
    <t>UNDP1-0009108763-31-AUG-2021-10</t>
  </si>
  <si>
    <t>31-AUG-2021</t>
  </si>
  <si>
    <t>Régularisation des Dépenses du projet Appui Renforcement de la Chaine Pénale</t>
  </si>
  <si>
    <t>UNDP1-0009108763-31-AUG-2021-8</t>
  </si>
  <si>
    <t>UNDP1-0009108763-31-AUG-2021-6</t>
  </si>
  <si>
    <t>UNDP1-0009108763-31-AUG-2021-2</t>
  </si>
  <si>
    <t>UNDP1-0009108763-31-AUG-2021-4</t>
  </si>
  <si>
    <t>UNDP1-0009137689-31-AUG-2021-366</t>
  </si>
  <si>
    <t>UNDP GMS August 2021 - Journal 1 - Run3</t>
  </si>
  <si>
    <t>UNDP1-0009137689-31-AUG-2021-365</t>
  </si>
  <si>
    <t>UNDP1-0009137689-31-AUG-2021-362</t>
  </si>
  <si>
    <t>UNDP1-0009147628-30-SEP-2021-3</t>
  </si>
  <si>
    <t>Correction Cost Sharing Deficit (CSD) constatés sur les projets: 00113597 et 00108910 au 30/09/21</t>
  </si>
  <si>
    <t>UNDP1-FXR9118397-31-AUG-2021-3019</t>
  </si>
  <si>
    <t>FXR9118397</t>
  </si>
  <si>
    <t>UNDP1-FXR9118397-31-AUG-2021-3017</t>
  </si>
  <si>
    <t>UNDP1-FXR9118397-31-AUG-2021-3651</t>
  </si>
  <si>
    <t>UNDP1-FXR9118397-31-AUG-2021-3650</t>
  </si>
  <si>
    <t>UNDP1-FXR9118397-31-AUG-2021-3021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</si>
</sst>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_-* #,##0.00\ _€_-;\-* #,##0.00\ _€_-;_-* &quot;-&quot;??\ _€_-;_-@_-"/>
    <numFmt numFmtId="165" formatCode="_-* #,##0\ _€_-;\-* #,##0\ _€_-;_-* &quot;-&quot;??\ _€_-;_-@_-"/>
    <numFmt numFmtId="166" formatCode="_-* #,##0.00\ _F_G_-;\-* #,##0.00\ _F_G_-;_-* &quot;-&quot;??\ _F_G_-;_-@_-"/>
    <numFmt numFmtId="167" formatCode="_-* #,##0.00_-;\-* #,##0.00_-;_-* &quot;-&quot;_-;_-@_-"/>
    <numFmt numFmtId="168" formatCode="_-* #,##0.00\ _F_G_-;\-* #,##0.00\ _F_G_-;_-* &quot;-&quot;\ _F_G_-;_-@_-"/>
    <numFmt numFmtId="169" formatCode="[$-1040C]#,##0.00;\(#,##0.00\);&quot;-&quot;"/>
  </numFmts>
  <fonts count="45">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9"/>
      <color theme="1"/>
      <name val="Times New Roman"/>
      <family val="1"/>
    </font>
    <font>
      <sz val="9"/>
      <color theme="1"/>
      <name val="Calibri"/>
      <family val="2"/>
      <scheme val="minor"/>
    </font>
    <font>
      <b/>
      <sz val="11"/>
      <name val="Times New Roman"/>
      <family val="1"/>
    </font>
    <font>
      <sz val="10"/>
      <color theme="1"/>
      <name val="Times New Roman"/>
      <family val="1"/>
    </font>
    <font>
      <sz val="11"/>
      <color theme="1"/>
      <name val="Times New Roman"/>
      <family val="1"/>
    </font>
    <font>
      <sz val="11"/>
      <name val="Times New Roman"/>
      <family val="1"/>
    </font>
    <font>
      <sz val="9"/>
      <color rgb="FFFF0000"/>
      <name val="Times New Roman"/>
      <family val="1"/>
    </font>
    <font>
      <sz val="11"/>
      <color rgb="FFFF0000"/>
      <name val="Times New Roman"/>
      <family val="1"/>
    </font>
    <font>
      <b/>
      <sz val="10"/>
      <name val="Times New Roman"/>
      <family val="1"/>
    </font>
    <font>
      <b/>
      <sz val="11"/>
      <color theme="1"/>
      <name val="Times New Roman"/>
      <family val="1"/>
    </font>
    <font>
      <b/>
      <sz val="10"/>
      <color indexed="8"/>
      <name val="Times New Roman"/>
      <family val="1"/>
    </font>
    <font>
      <sz val="10"/>
      <name val="Times New Roman"/>
      <family val="1"/>
    </font>
    <font>
      <sz val="11"/>
      <color rgb="FF000000"/>
      <name val="Calibri"/>
      <family val="2"/>
      <scheme val="minor"/>
    </font>
    <font>
      <b/>
      <sz val="8"/>
      <color theme="1"/>
      <name val="Times New Roman"/>
      <family val="1"/>
    </font>
    <font>
      <b/>
      <sz val="10"/>
      <color theme="1"/>
      <name val="Myriad pro"/>
    </font>
    <font>
      <sz val="11"/>
      <color indexed="8"/>
      <name val="Times New Roman"/>
      <family val="1"/>
    </font>
    <font>
      <b/>
      <sz val="11"/>
      <color indexed="8"/>
      <name val="Times New Roman"/>
      <family val="1"/>
    </font>
    <font>
      <sz val="12"/>
      <color theme="1"/>
      <name val="Calibri"/>
      <family val="2"/>
      <scheme val="minor"/>
    </font>
    <font>
      <sz val="12"/>
      <name val="Times New Roman"/>
      <family val="1"/>
    </font>
    <font>
      <b/>
      <sz val="12"/>
      <name val="Times New Roman"/>
      <family val="1"/>
    </font>
    <font>
      <sz val="10"/>
      <name val="Calibri"/>
      <family val="2"/>
      <scheme val="minor"/>
    </font>
    <font>
      <b/>
      <sz val="11"/>
      <name val="Calibri"/>
      <family val="2"/>
      <scheme val="minor"/>
    </font>
    <font>
      <sz val="12"/>
      <name val="Calibri"/>
      <family val="2"/>
      <scheme val="minor"/>
    </font>
    <font>
      <b/>
      <sz val="9"/>
      <color theme="1"/>
      <name val="Calibri"/>
      <family val="2"/>
      <scheme val="minor"/>
    </font>
    <font>
      <b/>
      <sz val="12"/>
      <color theme="1"/>
      <name val="Calibri"/>
      <family val="2"/>
      <scheme val="minor"/>
    </font>
    <font>
      <b/>
      <sz val="9"/>
      <color indexed="81"/>
      <name val="Tahoma"/>
      <family val="2"/>
    </font>
    <font>
      <sz val="9"/>
      <color indexed="81"/>
      <name val="Tahoma"/>
      <family val="2"/>
    </font>
    <font>
      <b/>
      <sz val="10"/>
      <color theme="1"/>
      <name val="Times New Roman"/>
      <family val="1"/>
    </font>
    <font>
      <b/>
      <sz val="9"/>
      <color theme="1"/>
      <name val="Calibri"/>
      <family val="2"/>
    </font>
    <font>
      <sz val="10"/>
      <color theme="1"/>
      <name val="Calibri"/>
      <family val="2"/>
    </font>
    <font>
      <b/>
      <sz val="10"/>
      <color theme="1"/>
      <name val="Calibri"/>
      <family val="2"/>
    </font>
    <font>
      <b/>
      <sz val="10"/>
      <color theme="1"/>
      <name val="Calibri"/>
      <family val="2"/>
      <scheme val="minor"/>
    </font>
    <font>
      <b/>
      <sz val="8"/>
      <color theme="1"/>
      <name val="Calibri"/>
      <family val="2"/>
      <scheme val="minor"/>
    </font>
    <font>
      <sz val="11"/>
      <color rgb="FFFF0000"/>
      <name val="Calibri"/>
      <family val="2"/>
      <scheme val="minor"/>
    </font>
    <font>
      <b/>
      <sz val="9"/>
      <color theme="1"/>
      <name val="Times New Roman"/>
      <family val="1"/>
    </font>
    <font>
      <b/>
      <sz val="8"/>
      <color theme="1"/>
      <name val="Calibri"/>
      <family val="2"/>
    </font>
    <font>
      <sz val="11"/>
      <name val="Calibri"/>
    </font>
    <font>
      <b/>
      <sz val="10"/>
      <color rgb="FF000000"/>
      <name val="Calibri"/>
    </font>
    <font>
      <b/>
      <sz val="9"/>
      <color rgb="FF000000"/>
      <name val="calibri"/>
    </font>
    <font>
      <sz val="9"/>
      <color rgb="FF000000"/>
      <name val="Calibri"/>
    </font>
    <font>
      <sz val="8"/>
      <color rgb="FF000000"/>
      <name val="Calibri"/>
    </font>
  </fonts>
  <fills count="14">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66FFFF"/>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00FFFF"/>
        <bgColor indexed="64"/>
      </patternFill>
    </fill>
    <fill>
      <patternFill patternType="solid">
        <fgColor rgb="FF00B0F0"/>
        <bgColor indexed="64"/>
      </patternFill>
    </fill>
  </fills>
  <borders count="8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indexed="64"/>
      </left>
      <right style="medium">
        <color rgb="FF000000"/>
      </right>
      <top/>
      <bottom style="medium">
        <color auto="1"/>
      </bottom>
      <diagonal/>
    </border>
    <border>
      <left style="thin">
        <color indexed="64"/>
      </left>
      <right style="medium">
        <color indexed="64"/>
      </right>
      <top style="thin">
        <color indexed="64"/>
      </top>
      <bottom style="thin">
        <color indexed="64"/>
      </bottom>
      <diagonal/>
    </border>
    <border>
      <left style="medium">
        <color rgb="FF000000"/>
      </left>
      <right/>
      <top/>
      <bottom style="medium">
        <color rgb="FF000000"/>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right style="medium">
        <color rgb="FF000000"/>
      </right>
      <top/>
      <bottom style="medium">
        <color indexed="64"/>
      </bottom>
      <diagonal/>
    </border>
    <border>
      <left style="medium">
        <color rgb="FF000000"/>
      </left>
      <right style="medium">
        <color rgb="FF000000"/>
      </right>
      <top/>
      <bottom style="medium">
        <color rgb="FF000000"/>
      </bottom>
      <diagonal/>
    </border>
    <border>
      <left/>
      <right style="medium">
        <color indexed="64"/>
      </right>
      <top/>
      <bottom/>
      <diagonal/>
    </border>
    <border>
      <left style="medium">
        <color indexed="64"/>
      </left>
      <right style="medium">
        <color rgb="FF000000"/>
      </right>
      <top/>
      <bottom/>
      <diagonal/>
    </border>
    <border>
      <left/>
      <right style="medium">
        <color rgb="FF000000"/>
      </right>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medium">
        <color rgb="FF000000"/>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ck">
        <color rgb="FF000000"/>
      </bottom>
      <diagonal/>
    </border>
    <border>
      <left/>
      <right/>
      <top style="thin">
        <color rgb="FF000000"/>
      </top>
      <bottom style="thick">
        <color rgb="FF000000"/>
      </bottom>
      <diagonal/>
    </border>
    <border>
      <left/>
      <right style="thin">
        <color rgb="FF000000"/>
      </right>
      <top style="thin">
        <color rgb="FF000000"/>
      </top>
      <bottom style="thick">
        <color rgb="FF00000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447">
    <xf numFmtId="0" fontId="0" fillId="0" borderId="0" xfId="0"/>
    <xf numFmtId="0" fontId="2" fillId="0" borderId="0" xfId="0" applyFont="1" applyAlignment="1">
      <alignment vertical="center"/>
    </xf>
    <xf numFmtId="0" fontId="2" fillId="0" borderId="0" xfId="0" applyFont="1" applyAlignment="1">
      <alignment horizontal="center" vertical="center"/>
    </xf>
    <xf numFmtId="43" fontId="0" fillId="0" borderId="0" xfId="1" applyFont="1" applyAlignment="1">
      <alignment vertical="center"/>
    </xf>
    <xf numFmtId="0" fontId="3" fillId="0" borderId="0" xfId="0" applyFont="1" applyAlignment="1">
      <alignment vertical="center" wrapText="1"/>
    </xf>
    <xf numFmtId="164" fontId="3" fillId="0" borderId="0" xfId="0" applyNumberFormat="1" applyFont="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5" borderId="3" xfId="0" applyFont="1" applyFill="1" applyBorder="1" applyAlignment="1">
      <alignment horizontal="left" vertical="center" wrapText="1"/>
    </xf>
    <xf numFmtId="0" fontId="4" fillId="0" borderId="2" xfId="0" applyFont="1" applyBorder="1" applyAlignment="1">
      <alignment horizontal="center" vertical="center" wrapText="1"/>
    </xf>
    <xf numFmtId="0" fontId="5" fillId="0" borderId="0" xfId="0" applyFont="1"/>
    <xf numFmtId="0" fontId="4" fillId="0" borderId="1" xfId="0" applyFont="1" applyBorder="1" applyAlignment="1">
      <alignment vertical="center" wrapText="1"/>
    </xf>
    <xf numFmtId="0" fontId="6" fillId="3" borderId="1" xfId="0" applyFont="1" applyFill="1" applyBorder="1" applyAlignment="1">
      <alignment vertical="top" wrapText="1"/>
    </xf>
    <xf numFmtId="164" fontId="1" fillId="0" borderId="8" xfId="0" applyNumberFormat="1" applyFont="1" applyBorder="1" applyAlignment="1">
      <alignment vertical="center"/>
    </xf>
    <xf numFmtId="165" fontId="0" fillId="6" borderId="4" xfId="1" applyNumberFormat="1" applyFont="1" applyFill="1" applyBorder="1" applyAlignment="1">
      <alignment vertical="center"/>
    </xf>
    <xf numFmtId="164" fontId="1" fillId="0" borderId="9" xfId="0" applyNumberFormat="1" applyFont="1" applyBorder="1" applyAlignment="1">
      <alignment vertical="center"/>
    </xf>
    <xf numFmtId="9" fontId="8" fillId="0" borderId="9" xfId="2" applyFont="1" applyBorder="1" applyAlignment="1">
      <alignment horizontal="center" vertical="center" wrapText="1"/>
    </xf>
    <xf numFmtId="0" fontId="8" fillId="0" borderId="7" xfId="0" applyFont="1" applyBorder="1" applyAlignment="1">
      <alignment vertical="center"/>
    </xf>
    <xf numFmtId="0" fontId="7" fillId="6" borderId="10" xfId="0" applyFont="1" applyFill="1" applyBorder="1" applyAlignment="1">
      <alignment vertical="center" wrapText="1"/>
    </xf>
    <xf numFmtId="164" fontId="1" fillId="0" borderId="11" xfId="0" applyNumberFormat="1" applyFont="1" applyBorder="1" applyAlignment="1">
      <alignment vertical="center"/>
    </xf>
    <xf numFmtId="43" fontId="1" fillId="0" borderId="9" xfId="1" applyBorder="1" applyAlignment="1">
      <alignment vertical="center"/>
    </xf>
    <xf numFmtId="164" fontId="1" fillId="0" borderId="4" xfId="0" applyNumberFormat="1" applyFont="1" applyBorder="1" applyAlignment="1">
      <alignment vertical="center"/>
    </xf>
    <xf numFmtId="164" fontId="1" fillId="0" borderId="5" xfId="0" applyNumberFormat="1" applyFont="1" applyBorder="1" applyAlignment="1">
      <alignment vertical="center"/>
    </xf>
    <xf numFmtId="0" fontId="8" fillId="0" borderId="10" xfId="0" applyFont="1" applyBorder="1" applyAlignment="1">
      <alignment vertical="center" wrapText="1"/>
    </xf>
    <xf numFmtId="43" fontId="1" fillId="0" borderId="4" xfId="1" applyBorder="1" applyAlignment="1">
      <alignment vertical="center"/>
    </xf>
    <xf numFmtId="0" fontId="8" fillId="0" borderId="12" xfId="0" applyFont="1" applyBorder="1" applyAlignment="1">
      <alignment horizontal="left" vertical="center" wrapText="1"/>
    </xf>
    <xf numFmtId="43" fontId="9" fillId="0" borderId="13" xfId="1" applyFont="1" applyBorder="1" applyAlignment="1">
      <alignment horizontal="center" vertical="center" wrapText="1"/>
    </xf>
    <xf numFmtId="164" fontId="0" fillId="0" borderId="5" xfId="0" applyNumberFormat="1" applyBorder="1" applyAlignment="1">
      <alignment vertical="center"/>
    </xf>
    <xf numFmtId="0" fontId="7" fillId="0" borderId="10" xfId="0" applyFont="1" applyBorder="1" applyAlignment="1">
      <alignment vertical="center" wrapText="1"/>
    </xf>
    <xf numFmtId="0" fontId="10" fillId="0" borderId="10" xfId="0" applyFont="1" applyBorder="1" applyAlignment="1">
      <alignment vertical="center" wrapText="1"/>
    </xf>
    <xf numFmtId="0" fontId="11" fillId="0" borderId="10" xfId="0" applyFont="1" applyBorder="1" applyAlignment="1">
      <alignment vertical="center" wrapText="1"/>
    </xf>
    <xf numFmtId="0" fontId="10" fillId="0" borderId="12" xfId="0" applyFont="1" applyBorder="1" applyAlignment="1">
      <alignment vertical="center" wrapText="1"/>
    </xf>
    <xf numFmtId="0" fontId="11" fillId="0" borderId="14" xfId="0" applyFont="1" applyBorder="1" applyAlignment="1">
      <alignment vertical="center" wrapText="1"/>
    </xf>
    <xf numFmtId="43" fontId="6" fillId="0" borderId="4" xfId="1" applyFont="1" applyBorder="1" applyAlignment="1">
      <alignment horizontal="left" vertical="center"/>
    </xf>
    <xf numFmtId="0" fontId="11" fillId="0" borderId="10" xfId="0" applyFont="1" applyBorder="1" applyAlignment="1">
      <alignment vertical="center"/>
    </xf>
    <xf numFmtId="43" fontId="6" fillId="0" borderId="8" xfId="1" applyFont="1" applyBorder="1" applyAlignment="1">
      <alignment horizontal="left" vertical="center"/>
    </xf>
    <xf numFmtId="43" fontId="6" fillId="0" borderId="9" xfId="1" applyFont="1" applyBorder="1" applyAlignment="1">
      <alignment horizontal="left" vertical="center"/>
    </xf>
    <xf numFmtId="0" fontId="11" fillId="0" borderId="15" xfId="0" applyFont="1" applyBorder="1" applyAlignment="1">
      <alignment vertical="center" wrapText="1"/>
    </xf>
    <xf numFmtId="43" fontId="13" fillId="7" borderId="19" xfId="1" applyFont="1" applyFill="1" applyBorder="1" applyAlignment="1">
      <alignment horizontal="center" vertical="center"/>
    </xf>
    <xf numFmtId="9" fontId="13" fillId="7" borderId="20" xfId="2" applyFont="1" applyFill="1" applyBorder="1" applyAlignment="1">
      <alignment horizontal="center" vertical="center" wrapText="1"/>
    </xf>
    <xf numFmtId="43" fontId="13" fillId="7" borderId="1" xfId="1" applyFont="1" applyFill="1" applyBorder="1" applyAlignment="1">
      <alignment horizontal="center" vertical="center"/>
    </xf>
    <xf numFmtId="43" fontId="9" fillId="6" borderId="23" xfId="1" applyFont="1" applyFill="1" applyBorder="1" applyAlignment="1">
      <alignment horizontal="center" vertical="center" wrapText="1"/>
    </xf>
    <xf numFmtId="0" fontId="0" fillId="0" borderId="10" xfId="0" applyBorder="1" applyAlignment="1">
      <alignment vertical="center" wrapText="1"/>
    </xf>
    <xf numFmtId="0" fontId="8" fillId="0" borderId="7" xfId="0" applyFont="1" applyBorder="1" applyAlignment="1">
      <alignment vertical="center" wrapText="1"/>
    </xf>
    <xf numFmtId="43" fontId="9" fillId="0" borderId="16" xfId="1" applyFont="1" applyBorder="1" applyAlignment="1">
      <alignment horizontal="center" vertical="center" wrapText="1"/>
    </xf>
    <xf numFmtId="43" fontId="0" fillId="0" borderId="8" xfId="1" applyFont="1" applyBorder="1" applyAlignment="1">
      <alignment vertical="center"/>
    </xf>
    <xf numFmtId="43" fontId="0" fillId="0" borderId="4" xfId="1" applyFont="1" applyBorder="1" applyAlignment="1">
      <alignment vertical="center"/>
    </xf>
    <xf numFmtId="0" fontId="0" fillId="0" borderId="7" xfId="0" applyBorder="1" applyAlignment="1">
      <alignment vertical="center" wrapText="1"/>
    </xf>
    <xf numFmtId="43" fontId="9" fillId="0" borderId="11" xfId="1" applyFont="1" applyBorder="1" applyAlignment="1">
      <alignment horizontal="center" vertical="center" wrapText="1"/>
    </xf>
    <xf numFmtId="0" fontId="16" fillId="0" borderId="10" xfId="0" applyFont="1" applyBorder="1" applyAlignment="1">
      <alignment vertical="center" wrapText="1"/>
    </xf>
    <xf numFmtId="0" fontId="15" fillId="0" borderId="10" xfId="0" applyFont="1" applyBorder="1" applyAlignment="1">
      <alignment horizontal="left" vertical="top" wrapText="1"/>
    </xf>
    <xf numFmtId="165" fontId="0" fillId="0" borderId="11" xfId="1" applyNumberFormat="1" applyFont="1" applyBorder="1" applyAlignment="1">
      <alignment vertical="center"/>
    </xf>
    <xf numFmtId="0" fontId="17" fillId="0" borderId="4" xfId="0" applyFont="1" applyBorder="1"/>
    <xf numFmtId="0" fontId="8" fillId="0" borderId="6" xfId="0" applyFont="1" applyBorder="1" applyAlignment="1">
      <alignment horizontal="left" vertical="center" wrapText="1"/>
    </xf>
    <xf numFmtId="43" fontId="9" fillId="0" borderId="24" xfId="1" applyFont="1" applyBorder="1" applyAlignment="1">
      <alignment horizontal="center" vertical="center" wrapText="1"/>
    </xf>
    <xf numFmtId="43" fontId="9" fillId="0" borderId="25" xfId="1" applyFont="1" applyBorder="1" applyAlignment="1">
      <alignment horizontal="center" vertical="center" wrapText="1"/>
    </xf>
    <xf numFmtId="43" fontId="0" fillId="0" borderId="9" xfId="1" applyFont="1" applyBorder="1" applyAlignment="1">
      <alignment vertical="center"/>
    </xf>
    <xf numFmtId="43" fontId="6" fillId="7" borderId="19" xfId="1" applyFont="1" applyFill="1" applyBorder="1" applyAlignment="1">
      <alignment horizontal="center" vertical="center"/>
    </xf>
    <xf numFmtId="43" fontId="6" fillId="7" borderId="1" xfId="1" applyFont="1" applyFill="1" applyBorder="1" applyAlignment="1">
      <alignment horizontal="center" vertical="center"/>
    </xf>
    <xf numFmtId="43" fontId="6" fillId="8" borderId="28" xfId="1" applyFont="1" applyFill="1" applyBorder="1" applyAlignment="1">
      <alignment horizontal="center" vertical="center"/>
    </xf>
    <xf numFmtId="43" fontId="6" fillId="8" borderId="29" xfId="1" applyFont="1" applyFill="1" applyBorder="1" applyAlignment="1">
      <alignment horizontal="center" vertical="center"/>
    </xf>
    <xf numFmtId="9" fontId="13" fillId="8" borderId="20" xfId="2" applyFont="1" applyFill="1" applyBorder="1" applyAlignment="1">
      <alignment horizontal="center" vertical="center" wrapText="1"/>
    </xf>
    <xf numFmtId="43" fontId="6" fillId="0" borderId="26" xfId="1" applyFont="1" applyBorder="1" applyAlignment="1">
      <alignment horizontal="center" vertical="center"/>
    </xf>
    <xf numFmtId="0" fontId="6" fillId="3" borderId="1" xfId="0" applyFont="1" applyFill="1" applyBorder="1" applyAlignment="1">
      <alignment vertical="center" wrapText="1"/>
    </xf>
    <xf numFmtId="0" fontId="18" fillId="0" borderId="23" xfId="0" applyFont="1" applyBorder="1" applyAlignment="1">
      <alignment horizontal="left" vertical="top" wrapText="1"/>
    </xf>
    <xf numFmtId="164" fontId="0" fillId="0" borderId="4" xfId="0" applyNumberFormat="1" applyBorder="1" applyAlignment="1">
      <alignment vertical="center"/>
    </xf>
    <xf numFmtId="9" fontId="8" fillId="0" borderId="4" xfId="2" applyFont="1" applyBorder="1" applyAlignment="1">
      <alignment horizontal="center" vertical="center" wrapText="1"/>
    </xf>
    <xf numFmtId="0" fontId="8" fillId="0" borderId="12" xfId="0" applyFont="1" applyBorder="1" applyAlignment="1">
      <alignment vertical="center" wrapText="1"/>
    </xf>
    <xf numFmtId="0" fontId="9" fillId="0" borderId="10" xfId="0" applyFont="1" applyBorder="1" applyAlignment="1">
      <alignment horizontal="left" vertical="top" wrapText="1"/>
    </xf>
    <xf numFmtId="165" fontId="0" fillId="0" borderId="13" xfId="1" applyNumberFormat="1" applyFont="1" applyBorder="1" applyAlignment="1">
      <alignment vertical="center"/>
    </xf>
    <xf numFmtId="43" fontId="8" fillId="0" borderId="4" xfId="1" applyFont="1" applyBorder="1" applyAlignment="1">
      <alignment horizontal="center" vertical="center" wrapText="1"/>
    </xf>
    <xf numFmtId="0" fontId="19" fillId="0" borderId="10" xfId="0" applyFont="1" applyBorder="1" applyAlignment="1">
      <alignment horizontal="left" vertical="top" wrapText="1"/>
    </xf>
    <xf numFmtId="165" fontId="0" fillId="0" borderId="31" xfId="1" applyNumberFormat="1" applyFont="1" applyBorder="1" applyAlignment="1">
      <alignment vertical="center"/>
    </xf>
    <xf numFmtId="43" fontId="8" fillId="0" borderId="4" xfId="1" applyFont="1" applyBorder="1" applyAlignment="1">
      <alignment vertical="center" wrapText="1"/>
    </xf>
    <xf numFmtId="0" fontId="16" fillId="0" borderId="12" xfId="0" applyFont="1" applyBorder="1" applyAlignment="1">
      <alignment vertical="center" wrapText="1"/>
    </xf>
    <xf numFmtId="0" fontId="9" fillId="0" borderId="21" xfId="0" applyFont="1" applyBorder="1" applyAlignment="1">
      <alignment horizontal="left" vertical="center" wrapText="1"/>
    </xf>
    <xf numFmtId="0" fontId="9" fillId="0" borderId="14" xfId="0" applyFont="1" applyBorder="1" applyAlignment="1">
      <alignment horizontal="left" vertical="top" wrapText="1"/>
    </xf>
    <xf numFmtId="43" fontId="9" fillId="0" borderId="32" xfId="1" applyFont="1" applyBorder="1" applyAlignment="1">
      <alignment horizontal="center" vertical="center" wrapText="1"/>
    </xf>
    <xf numFmtId="43" fontId="8" fillId="0" borderId="5" xfId="1" applyFont="1" applyBorder="1" applyAlignment="1">
      <alignment horizontal="center" vertical="center" wrapText="1"/>
    </xf>
    <xf numFmtId="0" fontId="16" fillId="0" borderId="6" xfId="0" applyFont="1" applyBorder="1" applyAlignment="1">
      <alignment vertical="center" wrapText="1"/>
    </xf>
    <xf numFmtId="43" fontId="6" fillId="7" borderId="33" xfId="1" applyFont="1" applyFill="1" applyBorder="1" applyAlignment="1">
      <alignment horizontal="center" vertical="center"/>
    </xf>
    <xf numFmtId="9" fontId="6" fillId="7" borderId="1" xfId="2" applyFont="1" applyFill="1" applyBorder="1" applyAlignment="1">
      <alignment horizontal="center" vertical="center"/>
    </xf>
    <xf numFmtId="0" fontId="15" fillId="0" borderId="22" xfId="0" applyFont="1" applyBorder="1" applyAlignment="1">
      <alignment wrapText="1"/>
    </xf>
    <xf numFmtId="43" fontId="0" fillId="0" borderId="34" xfId="1" applyFont="1" applyBorder="1" applyAlignment="1">
      <alignment vertical="center"/>
    </xf>
    <xf numFmtId="43" fontId="0" fillId="0" borderId="35" xfId="1" applyFont="1" applyBorder="1" applyAlignment="1">
      <alignment vertical="center"/>
    </xf>
    <xf numFmtId="43" fontId="21" fillId="2" borderId="34" xfId="1" applyFont="1" applyFill="1" applyBorder="1" applyAlignment="1">
      <alignment horizontal="center" vertical="center"/>
    </xf>
    <xf numFmtId="164" fontId="0" fillId="0" borderId="35" xfId="0" applyNumberFormat="1" applyBorder="1" applyAlignment="1">
      <alignment vertical="center"/>
    </xf>
    <xf numFmtId="0" fontId="15" fillId="0" borderId="36" xfId="0" applyFont="1" applyBorder="1" applyAlignment="1">
      <alignment vertical="center" wrapText="1"/>
    </xf>
    <xf numFmtId="43" fontId="0" fillId="0" borderId="13" xfId="1" applyFont="1" applyBorder="1" applyAlignment="1">
      <alignment vertical="center"/>
    </xf>
    <xf numFmtId="43" fontId="21" fillId="2" borderId="13" xfId="1" applyFont="1" applyFill="1" applyBorder="1" applyAlignment="1">
      <alignment horizontal="center" vertical="center"/>
    </xf>
    <xf numFmtId="43" fontId="21" fillId="2" borderId="37" xfId="1" applyFont="1" applyFill="1" applyBorder="1" applyAlignment="1">
      <alignment horizontal="center" vertical="center"/>
    </xf>
    <xf numFmtId="43" fontId="0" fillId="2" borderId="4" xfId="1" applyFont="1" applyFill="1" applyBorder="1" applyAlignment="1">
      <alignment vertical="center"/>
    </xf>
    <xf numFmtId="0" fontId="20" fillId="0" borderId="30" xfId="0" applyFont="1" applyBorder="1" applyAlignment="1">
      <alignment horizontal="left" vertical="top" wrapText="1"/>
    </xf>
    <xf numFmtId="43" fontId="6" fillId="7" borderId="33" xfId="1" applyFont="1" applyFill="1" applyBorder="1" applyAlignment="1">
      <alignment horizontal="center"/>
    </xf>
    <xf numFmtId="0" fontId="9" fillId="6" borderId="0" xfId="0" applyFont="1" applyFill="1" applyAlignment="1">
      <alignment wrapText="1"/>
    </xf>
    <xf numFmtId="43" fontId="21" fillId="0" borderId="11" xfId="1" applyFont="1" applyBorder="1" applyAlignment="1">
      <alignment horizontal="center"/>
    </xf>
    <xf numFmtId="9" fontId="8" fillId="0" borderId="41" xfId="2" applyFont="1" applyBorder="1" applyAlignment="1">
      <alignment horizontal="center" vertical="center" wrapText="1"/>
    </xf>
    <xf numFmtId="0" fontId="9" fillId="0" borderId="42" xfId="0" applyFont="1" applyBorder="1" applyAlignment="1">
      <alignment wrapText="1"/>
    </xf>
    <xf numFmtId="0" fontId="8" fillId="6" borderId="43" xfId="0" applyFont="1" applyFill="1" applyBorder="1" applyAlignment="1">
      <alignment wrapText="1"/>
    </xf>
    <xf numFmtId="0" fontId="8" fillId="0" borderId="44" xfId="0" applyFont="1" applyBorder="1" applyAlignment="1">
      <alignment horizontal="left" vertical="center" wrapText="1"/>
    </xf>
    <xf numFmtId="0" fontId="9" fillId="6" borderId="43" xfId="0" applyFont="1" applyFill="1" applyBorder="1" applyAlignment="1">
      <alignment horizontal="left" wrapText="1"/>
    </xf>
    <xf numFmtId="0" fontId="24" fillId="0" borderId="10" xfId="0" applyFont="1" applyBorder="1" applyAlignment="1">
      <alignment wrapText="1"/>
    </xf>
    <xf numFmtId="0" fontId="9" fillId="6" borderId="42" xfId="0" applyFont="1" applyFill="1" applyBorder="1" applyAlignment="1">
      <alignment wrapText="1"/>
    </xf>
    <xf numFmtId="43" fontId="0" fillId="0" borderId="31" xfId="1" applyFont="1" applyBorder="1" applyAlignment="1">
      <alignment vertical="center"/>
    </xf>
    <xf numFmtId="43" fontId="0" fillId="0" borderId="5" xfId="1" applyFont="1" applyBorder="1" applyAlignment="1">
      <alignment vertical="center"/>
    </xf>
    <xf numFmtId="0" fontId="8" fillId="0" borderId="15" xfId="0" applyFont="1" applyBorder="1" applyAlignment="1">
      <alignment vertical="center" wrapText="1"/>
    </xf>
    <xf numFmtId="43" fontId="6" fillId="7" borderId="19" xfId="1" applyFont="1" applyFill="1" applyBorder="1" applyAlignment="1">
      <alignment horizontal="center"/>
    </xf>
    <xf numFmtId="43" fontId="6" fillId="8" borderId="1" xfId="1" applyFont="1" applyFill="1" applyBorder="1" applyAlignment="1">
      <alignment horizontal="center" vertical="center"/>
    </xf>
    <xf numFmtId="0" fontId="6" fillId="3" borderId="1" xfId="0" applyFont="1" applyFill="1" applyBorder="1"/>
    <xf numFmtId="0" fontId="19" fillId="0" borderId="45" xfId="0" applyFont="1" applyBorder="1" applyAlignment="1">
      <alignment horizontal="left" wrapText="1"/>
    </xf>
    <xf numFmtId="43" fontId="8" fillId="0" borderId="34" xfId="1" applyFont="1" applyBorder="1" applyAlignment="1">
      <alignment horizontal="center" vertical="center"/>
    </xf>
    <xf numFmtId="43" fontId="0" fillId="2" borderId="35" xfId="1" applyFont="1" applyFill="1" applyBorder="1" applyAlignment="1">
      <alignment vertical="center"/>
    </xf>
    <xf numFmtId="0" fontId="19" fillId="0" borderId="46" xfId="0" applyFont="1" applyBorder="1" applyAlignment="1">
      <alignment horizontal="left" wrapText="1"/>
    </xf>
    <xf numFmtId="43" fontId="8" fillId="0" borderId="13" xfId="1" applyFont="1" applyBorder="1" applyAlignment="1">
      <alignment horizontal="center" vertical="center"/>
    </xf>
    <xf numFmtId="43" fontId="8" fillId="0" borderId="4" xfId="1" applyFont="1" applyBorder="1" applyAlignment="1">
      <alignment horizontal="center" vertical="center"/>
    </xf>
    <xf numFmtId="0" fontId="25" fillId="0" borderId="30" xfId="0" applyFont="1" applyBorder="1" applyAlignment="1">
      <alignment horizontal="left" wrapText="1"/>
    </xf>
    <xf numFmtId="0" fontId="0" fillId="0" borderId="0" xfId="0" applyAlignment="1">
      <alignment vertical="center"/>
    </xf>
    <xf numFmtId="0" fontId="19" fillId="0" borderId="47" xfId="0" applyFont="1" applyBorder="1" applyAlignment="1">
      <alignment horizontal="left" wrapText="1"/>
    </xf>
    <xf numFmtId="0" fontId="26" fillId="6" borderId="7" xfId="0" applyFont="1" applyFill="1" applyBorder="1" applyAlignment="1">
      <alignment wrapText="1"/>
    </xf>
    <xf numFmtId="0" fontId="16" fillId="0" borderId="30" xfId="0" applyFont="1" applyBorder="1" applyAlignment="1">
      <alignment vertical="center"/>
    </xf>
    <xf numFmtId="43" fontId="0" fillId="0" borderId="4" xfId="1" applyFont="1" applyBorder="1" applyAlignment="1">
      <alignment horizontal="center" vertical="center"/>
    </xf>
    <xf numFmtId="0" fontId="20" fillId="0" borderId="30" xfId="0" applyFont="1" applyBorder="1" applyAlignment="1">
      <alignment horizontal="center" vertical="top" wrapText="1"/>
    </xf>
    <xf numFmtId="0" fontId="16" fillId="0" borderId="15" xfId="0" applyFont="1" applyBorder="1" applyAlignment="1">
      <alignment vertical="center" wrapText="1"/>
    </xf>
    <xf numFmtId="0" fontId="6" fillId="0" borderId="0" xfId="0" applyFont="1" applyAlignment="1">
      <alignment vertical="center" wrapText="1"/>
    </xf>
    <xf numFmtId="0" fontId="6" fillId="0" borderId="30" xfId="0" applyFont="1" applyBorder="1" applyAlignment="1">
      <alignment vertical="center" wrapText="1"/>
    </xf>
    <xf numFmtId="43" fontId="21" fillId="0" borderId="0" xfId="1" applyFont="1" applyAlignment="1">
      <alignment horizontal="center" vertical="center"/>
    </xf>
    <xf numFmtId="0" fontId="6" fillId="0" borderId="19" xfId="0" applyFont="1" applyBorder="1" applyAlignment="1">
      <alignment vertical="center" wrapText="1"/>
    </xf>
    <xf numFmtId="164" fontId="6" fillId="4" borderId="19" xfId="1" applyNumberFormat="1" applyFont="1" applyFill="1" applyBorder="1" applyAlignment="1">
      <alignment horizontal="center" vertical="center"/>
    </xf>
    <xf numFmtId="9" fontId="13" fillId="4" borderId="20" xfId="2" applyFont="1" applyFill="1" applyBorder="1" applyAlignment="1">
      <alignment horizontal="center" vertical="center" wrapText="1"/>
    </xf>
    <xf numFmtId="164" fontId="6" fillId="0" borderId="19" xfId="1" applyNumberFormat="1" applyFont="1" applyBorder="1" applyAlignment="1">
      <alignment horizontal="center" vertical="center"/>
    </xf>
    <xf numFmtId="164" fontId="6" fillId="0" borderId="48" xfId="1" applyNumberFormat="1" applyFont="1" applyBorder="1" applyAlignment="1">
      <alignment horizontal="center" vertical="center"/>
    </xf>
    <xf numFmtId="164" fontId="0" fillId="0" borderId="49" xfId="0" applyNumberFormat="1" applyBorder="1" applyAlignment="1">
      <alignment vertical="center"/>
    </xf>
    <xf numFmtId="9" fontId="13" fillId="0" borderId="20" xfId="2" applyFont="1" applyBorder="1" applyAlignment="1">
      <alignment horizontal="center" vertical="center" wrapText="1"/>
    </xf>
    <xf numFmtId="164" fontId="13" fillId="4" borderId="19" xfId="1" applyNumberFormat="1" applyFont="1" applyFill="1" applyBorder="1" applyAlignment="1">
      <alignment horizontal="center" vertical="center"/>
    </xf>
    <xf numFmtId="43" fontId="0" fillId="0" borderId="0" xfId="0" applyNumberFormat="1"/>
    <xf numFmtId="0" fontId="5" fillId="0" borderId="0" xfId="0" applyFont="1" applyAlignment="1">
      <alignment horizontal="center" vertical="center"/>
    </xf>
    <xf numFmtId="164" fontId="5" fillId="0" borderId="0" xfId="1" applyNumberFormat="1" applyFont="1" applyAlignment="1">
      <alignment horizontal="center" vertical="center"/>
    </xf>
    <xf numFmtId="0" fontId="5" fillId="2" borderId="0" xfId="0" applyFont="1" applyFill="1" applyAlignment="1">
      <alignment horizontal="center" vertical="center"/>
    </xf>
    <xf numFmtId="43" fontId="5" fillId="0" borderId="0" xfId="1" applyFont="1" applyAlignment="1">
      <alignment horizontal="center" vertical="center"/>
    </xf>
    <xf numFmtId="43" fontId="5" fillId="0" borderId="0" xfId="0" applyNumberFormat="1" applyFont="1" applyAlignment="1">
      <alignment horizontal="center" vertical="center"/>
    </xf>
    <xf numFmtId="0" fontId="0" fillId="0" borderId="0" xfId="0" applyAlignment="1">
      <alignment horizontal="center" vertical="center"/>
    </xf>
    <xf numFmtId="0" fontId="2" fillId="9" borderId="22" xfId="0" applyFont="1" applyFill="1" applyBorder="1" applyAlignment="1">
      <alignment horizontal="center" vertical="center"/>
    </xf>
    <xf numFmtId="9" fontId="2" fillId="9" borderId="2" xfId="2" applyFont="1" applyFill="1" applyBorder="1" applyAlignment="1">
      <alignment horizontal="center" vertical="center" wrapText="1"/>
    </xf>
    <xf numFmtId="0" fontId="2" fillId="9" borderId="18"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7" fillId="0" borderId="17" xfId="0" applyFont="1" applyBorder="1" applyAlignment="1">
      <alignment horizontal="center" vertical="center"/>
    </xf>
    <xf numFmtId="0" fontId="27" fillId="0" borderId="36" xfId="0" applyFont="1" applyBorder="1" applyAlignment="1">
      <alignment horizontal="center" vertical="center"/>
    </xf>
    <xf numFmtId="0" fontId="27" fillId="0" borderId="19" xfId="0" applyFont="1" applyBorder="1" applyAlignment="1">
      <alignment horizontal="center"/>
    </xf>
    <xf numFmtId="43" fontId="21" fillId="0" borderId="0" xfId="1" applyFont="1" applyAlignment="1">
      <alignment horizontal="left"/>
    </xf>
    <xf numFmtId="0" fontId="21" fillId="0" borderId="0" xfId="0" applyFont="1" applyAlignment="1">
      <alignment horizontal="left"/>
    </xf>
    <xf numFmtId="43" fontId="28" fillId="0" borderId="0" xfId="1" applyFont="1" applyAlignment="1">
      <alignment horizontal="center" vertical="center"/>
    </xf>
    <xf numFmtId="15" fontId="21" fillId="0" borderId="0" xfId="1" applyNumberFormat="1" applyFont="1" applyAlignment="1">
      <alignment horizontal="left"/>
    </xf>
    <xf numFmtId="0" fontId="28" fillId="0" borderId="0" xfId="0" applyFont="1"/>
    <xf numFmtId="43" fontId="28" fillId="0" borderId="0" xfId="1" applyFont="1"/>
    <xf numFmtId="0" fontId="2" fillId="0" borderId="0" xfId="0" applyFont="1"/>
    <xf numFmtId="43" fontId="2" fillId="0" borderId="0" xfId="1" applyFont="1"/>
    <xf numFmtId="43" fontId="0" fillId="0" borderId="0" xfId="1" applyFont="1"/>
    <xf numFmtId="0" fontId="13" fillId="0" borderId="0" xfId="0" applyFont="1" applyAlignment="1">
      <alignment vertical="center" wrapText="1"/>
    </xf>
    <xf numFmtId="0" fontId="13" fillId="0" borderId="54"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 xfId="0" applyFont="1" applyBorder="1" applyAlignment="1">
      <alignment horizontal="center" vertical="center" wrapText="1"/>
    </xf>
    <xf numFmtId="0" fontId="7" fillId="0" borderId="17" xfId="0" applyFont="1" applyBorder="1" applyAlignment="1">
      <alignment vertical="center" wrapText="1"/>
    </xf>
    <xf numFmtId="4" fontId="8" fillId="0" borderId="34" xfId="0" applyNumberFormat="1" applyFont="1" applyBorder="1" applyAlignment="1">
      <alignment vertical="center" wrapText="1"/>
    </xf>
    <xf numFmtId="0" fontId="7" fillId="0" borderId="47" xfId="0" applyFont="1" applyBorder="1" applyAlignment="1">
      <alignment vertical="center" wrapText="1"/>
    </xf>
    <xf numFmtId="4" fontId="8" fillId="0" borderId="13" xfId="0" applyNumberFormat="1" applyFont="1" applyBorder="1" applyAlignment="1">
      <alignment vertical="center" wrapText="1"/>
    </xf>
    <xf numFmtId="0" fontId="8" fillId="0" borderId="13" xfId="0" applyFont="1" applyBorder="1" applyAlignment="1">
      <alignment vertical="center" wrapText="1"/>
    </xf>
    <xf numFmtId="0" fontId="7" fillId="0" borderId="38" xfId="0" applyFont="1" applyBorder="1" applyAlignment="1">
      <alignment vertical="center" wrapText="1"/>
    </xf>
    <xf numFmtId="4" fontId="8" fillId="0" borderId="37" xfId="0" applyNumberFormat="1" applyFont="1" applyBorder="1" applyAlignment="1">
      <alignment vertical="center" wrapText="1"/>
    </xf>
    <xf numFmtId="0" fontId="13" fillId="7" borderId="58" xfId="0" applyFont="1" applyFill="1" applyBorder="1" applyAlignment="1">
      <alignment vertical="center" wrapText="1"/>
    </xf>
    <xf numFmtId="4" fontId="13" fillId="7" borderId="59" xfId="0" applyNumberFormat="1" applyFont="1" applyFill="1" applyBorder="1" applyAlignment="1">
      <alignment vertical="center" wrapText="1"/>
    </xf>
    <xf numFmtId="4" fontId="13" fillId="7" borderId="1" xfId="0" applyNumberFormat="1" applyFont="1" applyFill="1" applyBorder="1" applyAlignment="1">
      <alignment vertical="center" wrapText="1"/>
    </xf>
    <xf numFmtId="0" fontId="8" fillId="0" borderId="58" xfId="0" applyFont="1" applyBorder="1" applyAlignment="1">
      <alignment vertical="center" wrapText="1"/>
    </xf>
    <xf numFmtId="4" fontId="8" fillId="0" borderId="59" xfId="0" applyNumberFormat="1" applyFont="1" applyBorder="1" applyAlignment="1">
      <alignment vertical="center" wrapText="1"/>
    </xf>
    <xf numFmtId="4" fontId="13" fillId="7" borderId="56" xfId="0" applyNumberFormat="1" applyFont="1" applyFill="1" applyBorder="1" applyAlignment="1">
      <alignment horizontal="center" vertical="center" wrapText="1"/>
    </xf>
    <xf numFmtId="4" fontId="13" fillId="7" borderId="63" xfId="0" applyNumberFormat="1" applyFont="1" applyFill="1" applyBorder="1" applyAlignment="1">
      <alignment horizontal="center" vertical="center" wrapText="1"/>
    </xf>
    <xf numFmtId="4" fontId="13" fillId="7" borderId="53" xfId="0" applyNumberFormat="1" applyFont="1" applyFill="1" applyBorder="1" applyAlignment="1">
      <alignment horizontal="center" vertical="center" wrapText="1"/>
    </xf>
    <xf numFmtId="4" fontId="13" fillId="0" borderId="0" xfId="0" applyNumberFormat="1" applyFont="1" applyAlignment="1">
      <alignment horizontal="center" vertical="center" wrapText="1"/>
    </xf>
    <xf numFmtId="0" fontId="32" fillId="5" borderId="52" xfId="0" applyFont="1" applyFill="1" applyBorder="1" applyAlignment="1">
      <alignment horizontal="center" vertical="center" wrapText="1"/>
    </xf>
    <xf numFmtId="0" fontId="32" fillId="5" borderId="1" xfId="0" applyFont="1" applyFill="1" applyBorder="1" applyAlignment="1">
      <alignment horizontal="center" vertical="center" wrapText="1"/>
    </xf>
    <xf numFmtId="0" fontId="32" fillId="5" borderId="15" xfId="0" applyFont="1" applyFill="1" applyBorder="1" applyAlignment="1">
      <alignment horizontal="center" vertical="center" wrapText="1"/>
    </xf>
    <xf numFmtId="0" fontId="32" fillId="5" borderId="53" xfId="0" applyFont="1" applyFill="1" applyBorder="1" applyAlignment="1">
      <alignment horizontal="center" vertical="center" wrapText="1"/>
    </xf>
    <xf numFmtId="0" fontId="32" fillId="5" borderId="19" xfId="0" applyFont="1" applyFill="1" applyBorder="1" applyAlignment="1">
      <alignment horizontal="center" vertical="center" wrapText="1"/>
    </xf>
    <xf numFmtId="0" fontId="27" fillId="5" borderId="1" xfId="0" applyFont="1" applyFill="1" applyBorder="1" applyAlignment="1">
      <alignment horizontal="center" vertical="center"/>
    </xf>
    <xf numFmtId="0" fontId="27" fillId="5" borderId="1" xfId="0" applyFont="1" applyFill="1" applyBorder="1" applyAlignment="1">
      <alignment horizontal="center" vertical="center" wrapText="1"/>
    </xf>
    <xf numFmtId="164" fontId="33" fillId="0" borderId="8" xfId="0" applyNumberFormat="1" applyFont="1" applyBorder="1" applyAlignment="1">
      <alignment horizontal="center" vertical="center" wrapText="1"/>
    </xf>
    <xf numFmtId="164" fontId="34" fillId="0" borderId="4" xfId="0" applyNumberFormat="1" applyFont="1" applyBorder="1" applyAlignment="1">
      <alignment horizontal="center" vertical="center" wrapText="1"/>
    </xf>
    <xf numFmtId="164" fontId="33" fillId="0" borderId="4" xfId="0" applyNumberFormat="1" applyFont="1" applyBorder="1" applyAlignment="1">
      <alignment horizontal="center" vertical="center" wrapText="1"/>
    </xf>
    <xf numFmtId="0" fontId="1" fillId="0" borderId="0" xfId="0" applyFont="1"/>
    <xf numFmtId="164" fontId="0" fillId="0" borderId="0" xfId="0" applyNumberFormat="1"/>
    <xf numFmtId="164" fontId="33" fillId="0" borderId="8" xfId="0" applyNumberFormat="1" applyFont="1" applyFill="1" applyBorder="1" applyAlignment="1">
      <alignment horizontal="center" vertical="center" wrapText="1"/>
    </xf>
    <xf numFmtId="0" fontId="36" fillId="9" borderId="19" xfId="0" applyFont="1" applyFill="1" applyBorder="1" applyAlignment="1">
      <alignment horizontal="left" vertical="center" wrapText="1"/>
    </xf>
    <xf numFmtId="43" fontId="0" fillId="0" borderId="2" xfId="1" applyFont="1" applyBorder="1" applyAlignment="1">
      <alignment horizontal="center" vertical="center"/>
    </xf>
    <xf numFmtId="43" fontId="0" fillId="0" borderId="1" xfId="1" applyFont="1" applyBorder="1" applyAlignment="1">
      <alignment horizontal="center" vertical="center"/>
    </xf>
    <xf numFmtId="43" fontId="2" fillId="0" borderId="1" xfId="1" applyFont="1" applyBorder="1" applyAlignment="1">
      <alignment horizontal="center" vertical="center"/>
    </xf>
    <xf numFmtId="9" fontId="2" fillId="4" borderId="2" xfId="2" applyFont="1" applyFill="1" applyBorder="1" applyAlignment="1">
      <alignment horizontal="center" vertical="center" wrapText="1"/>
    </xf>
    <xf numFmtId="43" fontId="2" fillId="4" borderId="2" xfId="1" applyFont="1" applyFill="1" applyBorder="1" applyAlignment="1">
      <alignment horizontal="center" vertical="center"/>
    </xf>
    <xf numFmtId="43" fontId="2" fillId="4" borderId="1" xfId="1" applyFont="1" applyFill="1" applyBorder="1" applyAlignment="1">
      <alignment horizontal="center" vertical="center"/>
    </xf>
    <xf numFmtId="164" fontId="0" fillId="0" borderId="22" xfId="1" applyNumberFormat="1" applyFont="1" applyBorder="1" applyAlignment="1">
      <alignment horizontal="center" vertical="center"/>
    </xf>
    <xf numFmtId="164" fontId="0" fillId="0" borderId="19" xfId="1" applyNumberFormat="1" applyFont="1" applyBorder="1" applyAlignment="1">
      <alignment horizontal="center" vertical="center"/>
    </xf>
    <xf numFmtId="164" fontId="2" fillId="0" borderId="19" xfId="0" applyNumberFormat="1" applyFont="1" applyBorder="1" applyAlignment="1">
      <alignment horizontal="center" vertical="center"/>
    </xf>
    <xf numFmtId="164" fontId="0" fillId="0" borderId="18" xfId="2" applyNumberFormat="1" applyFont="1" applyBorder="1" applyAlignment="1">
      <alignment horizontal="center" vertical="center"/>
    </xf>
    <xf numFmtId="43" fontId="0" fillId="0" borderId="27" xfId="1" applyFont="1" applyBorder="1" applyAlignment="1">
      <alignment horizontal="center" vertical="center"/>
    </xf>
    <xf numFmtId="164" fontId="2" fillId="0" borderId="27" xfId="2" applyNumberFormat="1" applyFont="1" applyBorder="1" applyAlignment="1">
      <alignment horizontal="center" vertical="center"/>
    </xf>
    <xf numFmtId="9" fontId="0" fillId="0" borderId="1" xfId="2" applyFont="1" applyBorder="1" applyAlignment="1">
      <alignment horizontal="center" vertical="center"/>
    </xf>
    <xf numFmtId="0" fontId="2" fillId="11" borderId="2" xfId="0" applyFont="1" applyFill="1" applyBorder="1" applyAlignment="1">
      <alignment horizontal="center" vertical="center" wrapText="1"/>
    </xf>
    <xf numFmtId="4" fontId="8" fillId="0" borderId="4" xfId="0" applyNumberFormat="1" applyFont="1" applyFill="1" applyBorder="1" applyAlignment="1">
      <alignment vertical="center" wrapText="1"/>
    </xf>
    <xf numFmtId="167" fontId="0" fillId="0" borderId="0" xfId="3" applyNumberFormat="1" applyFont="1"/>
    <xf numFmtId="166" fontId="0" fillId="0" borderId="0" xfId="0" applyNumberFormat="1"/>
    <xf numFmtId="0" fontId="38" fillId="11" borderId="55" xfId="0" applyFont="1" applyFill="1" applyBorder="1" applyAlignment="1">
      <alignment horizontal="center" vertical="center" wrapText="1"/>
    </xf>
    <xf numFmtId="0" fontId="38" fillId="0" borderId="55" xfId="0" applyFont="1" applyBorder="1" applyAlignment="1">
      <alignment horizontal="center" vertical="center" wrapText="1"/>
    </xf>
    <xf numFmtId="0" fontId="34" fillId="3" borderId="4"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65" xfId="0" applyFont="1" applyBorder="1" applyAlignment="1">
      <alignment horizontal="center" vertical="center" wrapText="1"/>
    </xf>
    <xf numFmtId="0" fontId="17" fillId="0" borderId="66" xfId="0" applyFont="1" applyBorder="1" applyAlignment="1">
      <alignment horizontal="center" vertical="center" wrapText="1"/>
    </xf>
    <xf numFmtId="0" fontId="17" fillId="11" borderId="67" xfId="0" applyFont="1" applyFill="1" applyBorder="1" applyAlignment="1">
      <alignment horizontal="center" vertical="center" wrapText="1"/>
    </xf>
    <xf numFmtId="0" fontId="17" fillId="0" borderId="67" xfId="0" applyFont="1" applyBorder="1" applyAlignment="1">
      <alignment horizontal="center" vertical="center" wrapText="1"/>
    </xf>
    <xf numFmtId="0" fontId="39" fillId="3" borderId="9" xfId="0" applyFont="1" applyFill="1" applyBorder="1" applyAlignment="1">
      <alignment horizontal="center" vertical="center" wrapText="1"/>
    </xf>
    <xf numFmtId="4" fontId="8" fillId="0" borderId="35" xfId="0" applyNumberFormat="1" applyFont="1" applyBorder="1" applyAlignment="1">
      <alignment vertical="center" wrapText="1"/>
    </xf>
    <xf numFmtId="4" fontId="8" fillId="0" borderId="68" xfId="0" applyNumberFormat="1" applyFont="1" applyBorder="1" applyAlignment="1">
      <alignment horizontal="center" vertical="center" wrapText="1"/>
    </xf>
    <xf numFmtId="164" fontId="0" fillId="0" borderId="4" xfId="0" applyNumberFormat="1" applyBorder="1" applyAlignment="1">
      <alignment horizontal="center" vertical="center"/>
    </xf>
    <xf numFmtId="2" fontId="8" fillId="0" borderId="34" xfId="0" applyNumberFormat="1" applyFont="1" applyBorder="1" applyAlignment="1">
      <alignment vertical="center" wrapText="1"/>
    </xf>
    <xf numFmtId="2" fontId="8" fillId="0" borderId="41" xfId="0" applyNumberFormat="1" applyFont="1" applyBorder="1" applyAlignment="1">
      <alignment vertical="center" wrapText="1"/>
    </xf>
    <xf numFmtId="4" fontId="8" fillId="11" borderId="69" xfId="0" applyNumberFormat="1" applyFont="1" applyFill="1" applyBorder="1" applyAlignment="1">
      <alignment vertical="center" wrapText="1"/>
    </xf>
    <xf numFmtId="4" fontId="8" fillId="0" borderId="4" xfId="0" applyNumberFormat="1" applyFont="1" applyBorder="1" applyAlignment="1">
      <alignment vertical="center" wrapText="1"/>
    </xf>
    <xf numFmtId="4" fontId="8" fillId="0" borderId="23" xfId="0" applyNumberFormat="1" applyFont="1" applyBorder="1" applyAlignment="1">
      <alignment vertical="center" wrapText="1"/>
    </xf>
    <xf numFmtId="4" fontId="8" fillId="0" borderId="16" xfId="0" applyNumberFormat="1" applyFont="1" applyBorder="1" applyAlignment="1">
      <alignment horizontal="center" vertical="center" wrapText="1"/>
    </xf>
    <xf numFmtId="9" fontId="8" fillId="0" borderId="57" xfId="2" applyFont="1" applyBorder="1" applyAlignment="1">
      <alignment horizontal="center" vertical="center" wrapText="1"/>
    </xf>
    <xf numFmtId="4" fontId="8" fillId="0" borderId="57" xfId="0" applyNumberFormat="1" applyFont="1" applyBorder="1" applyAlignment="1">
      <alignment vertical="center" wrapText="1"/>
    </xf>
    <xf numFmtId="4" fontId="8" fillId="11" borderId="43" xfId="0" applyNumberFormat="1" applyFont="1" applyFill="1" applyBorder="1" applyAlignment="1">
      <alignment vertical="center" wrapText="1"/>
    </xf>
    <xf numFmtId="4" fontId="8" fillId="0" borderId="13" xfId="1" applyNumberFormat="1" applyFont="1" applyFill="1" applyBorder="1" applyAlignment="1">
      <alignment horizontal="right" vertical="center" wrapText="1"/>
    </xf>
    <xf numFmtId="0" fontId="8" fillId="11" borderId="43" xfId="0" applyFont="1" applyFill="1" applyBorder="1" applyAlignment="1">
      <alignment vertical="center" wrapText="1"/>
    </xf>
    <xf numFmtId="4" fontId="8" fillId="0" borderId="31" xfId="0" applyNumberFormat="1" applyFont="1" applyBorder="1" applyAlignment="1">
      <alignment vertical="center" wrapText="1"/>
    </xf>
    <xf numFmtId="4" fontId="8" fillId="0" borderId="5" xfId="0" applyNumberFormat="1" applyFont="1" applyBorder="1" applyAlignment="1">
      <alignment vertical="center" wrapText="1"/>
    </xf>
    <xf numFmtId="4" fontId="8" fillId="0" borderId="25" xfId="0" applyNumberFormat="1" applyFont="1" applyBorder="1" applyAlignment="1">
      <alignment vertical="center" wrapText="1"/>
    </xf>
    <xf numFmtId="4" fontId="8" fillId="0" borderId="24" xfId="0" applyNumberFormat="1" applyFont="1" applyBorder="1" applyAlignment="1">
      <alignment horizontal="center" vertical="center" wrapText="1"/>
    </xf>
    <xf numFmtId="164" fontId="0" fillId="0" borderId="5" xfId="0" applyNumberFormat="1" applyBorder="1" applyAlignment="1">
      <alignment horizontal="center" vertical="center"/>
    </xf>
    <xf numFmtId="9" fontId="8" fillId="0" borderId="65" xfId="2" applyFont="1" applyBorder="1" applyAlignment="1">
      <alignment horizontal="center" vertical="center" wrapText="1"/>
    </xf>
    <xf numFmtId="4" fontId="8" fillId="0" borderId="40" xfId="0" applyNumberFormat="1" applyFont="1" applyBorder="1" applyAlignment="1">
      <alignment vertical="center" wrapText="1"/>
    </xf>
    <xf numFmtId="4" fontId="8" fillId="11" borderId="70" xfId="0" applyNumberFormat="1" applyFont="1" applyFill="1" applyBorder="1" applyAlignment="1">
      <alignment vertical="center" wrapText="1"/>
    </xf>
    <xf numFmtId="9" fontId="8" fillId="0" borderId="51" xfId="2" applyFont="1" applyBorder="1" applyAlignment="1">
      <alignment horizontal="center" vertical="center" wrapText="1"/>
    </xf>
    <xf numFmtId="9" fontId="13" fillId="7" borderId="1" xfId="2" applyFont="1" applyFill="1" applyBorder="1" applyAlignment="1">
      <alignment horizontal="center" vertical="center" wrapText="1"/>
    </xf>
    <xf numFmtId="4" fontId="13" fillId="7" borderId="71" xfId="0" applyNumberFormat="1" applyFont="1" applyFill="1" applyBorder="1" applyAlignment="1">
      <alignment vertical="center" wrapText="1"/>
    </xf>
    <xf numFmtId="4" fontId="13" fillId="7" borderId="15" xfId="0" applyNumberFormat="1" applyFont="1" applyFill="1" applyBorder="1" applyAlignment="1">
      <alignment vertical="center" wrapText="1"/>
    </xf>
    <xf numFmtId="4" fontId="13" fillId="11" borderId="71" xfId="0" applyNumberFormat="1" applyFont="1" applyFill="1" applyBorder="1" applyAlignment="1">
      <alignment vertical="center" wrapText="1"/>
    </xf>
    <xf numFmtId="4" fontId="8" fillId="0" borderId="60" xfId="0" applyNumberFormat="1" applyFont="1" applyBorder="1" applyAlignment="1">
      <alignment vertical="center" wrapText="1"/>
    </xf>
    <xf numFmtId="4" fontId="8" fillId="0" borderId="60" xfId="0" applyNumberFormat="1" applyFont="1" applyBorder="1" applyAlignment="1">
      <alignment horizontal="center" vertical="center" wrapText="1"/>
    </xf>
    <xf numFmtId="9" fontId="8" fillId="0" borderId="62" xfId="2" applyFont="1" applyFill="1" applyBorder="1" applyAlignment="1">
      <alignment horizontal="center" vertical="center" wrapText="1"/>
    </xf>
    <xf numFmtId="4" fontId="8" fillId="0" borderId="62" xfId="0" applyNumberFormat="1" applyFont="1" applyBorder="1" applyAlignment="1">
      <alignment vertical="center" wrapText="1"/>
    </xf>
    <xf numFmtId="4" fontId="8" fillId="11" borderId="59" xfId="0" applyNumberFormat="1" applyFont="1" applyFill="1" applyBorder="1" applyAlignment="1">
      <alignment vertical="center" wrapText="1"/>
    </xf>
    <xf numFmtId="9" fontId="8" fillId="0" borderId="61" xfId="2" applyFont="1" applyBorder="1" applyAlignment="1">
      <alignment horizontal="center" vertical="center" wrapText="1"/>
    </xf>
    <xf numFmtId="9" fontId="13" fillId="7" borderId="53" xfId="2" applyFont="1" applyFill="1" applyBorder="1" applyAlignment="1">
      <alignment horizontal="center" vertical="center" wrapText="1"/>
    </xf>
    <xf numFmtId="4" fontId="13" fillId="11" borderId="56" xfId="0" applyNumberFormat="1" applyFont="1" applyFill="1" applyBorder="1" applyAlignment="1">
      <alignment horizontal="center" vertical="center" wrapText="1"/>
    </xf>
    <xf numFmtId="9" fontId="13" fillId="7" borderId="15" xfId="2" applyFont="1" applyFill="1" applyBorder="1" applyAlignment="1">
      <alignment horizontal="center" vertical="center" wrapText="1"/>
    </xf>
    <xf numFmtId="167" fontId="28" fillId="0" borderId="0" xfId="3" applyNumberFormat="1" applyFont="1" applyAlignment="1">
      <alignment horizontal="center" vertical="center"/>
    </xf>
    <xf numFmtId="164" fontId="0" fillId="11" borderId="18" xfId="2" applyNumberFormat="1" applyFont="1" applyFill="1" applyBorder="1" applyAlignment="1">
      <alignment horizontal="center" vertical="center"/>
    </xf>
    <xf numFmtId="164" fontId="2" fillId="11" borderId="19" xfId="2" applyNumberFormat="1" applyFont="1" applyFill="1" applyBorder="1" applyAlignment="1">
      <alignment horizontal="center" vertical="center"/>
    </xf>
    <xf numFmtId="9" fontId="0" fillId="0" borderId="2" xfId="2" applyFont="1" applyBorder="1" applyAlignment="1">
      <alignment horizontal="center" vertical="center"/>
    </xf>
    <xf numFmtId="0" fontId="5" fillId="0" borderId="0" xfId="0" applyFont="1" applyFill="1" applyAlignment="1">
      <alignment horizontal="center" vertical="center"/>
    </xf>
    <xf numFmtId="43" fontId="9" fillId="0" borderId="4" xfId="1" applyFont="1" applyFill="1" applyBorder="1" applyAlignment="1">
      <alignment horizontal="left" vertical="center"/>
    </xf>
    <xf numFmtId="43" fontId="1" fillId="0" borderId="8" xfId="1" applyFill="1" applyBorder="1" applyAlignment="1">
      <alignment vertical="center"/>
    </xf>
    <xf numFmtId="43" fontId="1" fillId="0" borderId="9" xfId="1" applyFill="1" applyBorder="1" applyAlignment="1">
      <alignment vertical="center"/>
    </xf>
    <xf numFmtId="43" fontId="1" fillId="0" borderId="4" xfId="1" applyFill="1" applyBorder="1" applyAlignment="1">
      <alignment vertical="center"/>
    </xf>
    <xf numFmtId="43" fontId="0" fillId="0" borderId="4" xfId="1" applyFont="1" applyFill="1" applyBorder="1" applyAlignment="1">
      <alignment vertical="center"/>
    </xf>
    <xf numFmtId="0" fontId="8" fillId="0" borderId="36" xfId="0" applyFont="1" applyBorder="1" applyAlignment="1">
      <alignment horizontal="left" vertical="center" wrapText="1"/>
    </xf>
    <xf numFmtId="43" fontId="0" fillId="0" borderId="5" xfId="1" applyFont="1" applyBorder="1" applyAlignment="1">
      <alignment horizontal="center" vertical="center"/>
    </xf>
    <xf numFmtId="43" fontId="0" fillId="2" borderId="5" xfId="1" applyFont="1" applyFill="1" applyBorder="1" applyAlignment="1">
      <alignment vertical="center"/>
    </xf>
    <xf numFmtId="164" fontId="37" fillId="0" borderId="5" xfId="0" applyNumberFormat="1" applyFont="1" applyBorder="1" applyAlignment="1">
      <alignment vertical="center"/>
    </xf>
    <xf numFmtId="9" fontId="8" fillId="0" borderId="5" xfId="2" applyFont="1" applyBorder="1" applyAlignment="1">
      <alignment horizontal="center" vertical="center" wrapText="1"/>
    </xf>
    <xf numFmtId="0" fontId="8" fillId="0" borderId="46" xfId="0" applyFont="1" applyBorder="1" applyAlignment="1">
      <alignment horizontal="left" vertical="center" wrapText="1"/>
    </xf>
    <xf numFmtId="43" fontId="9" fillId="0" borderId="31" xfId="1" applyFont="1" applyBorder="1" applyAlignment="1">
      <alignment horizontal="center" vertical="center" wrapText="1"/>
    </xf>
    <xf numFmtId="43" fontId="8" fillId="0" borderId="5" xfId="1" applyFont="1" applyBorder="1" applyAlignment="1">
      <alignment horizontal="center" vertical="center"/>
    </xf>
    <xf numFmtId="0" fontId="19" fillId="0" borderId="72" xfId="0" applyFont="1" applyBorder="1" applyAlignment="1">
      <alignment horizontal="left" wrapText="1"/>
    </xf>
    <xf numFmtId="43" fontId="8" fillId="0" borderId="23" xfId="1" applyFont="1" applyBorder="1" applyAlignment="1">
      <alignment horizontal="center" vertical="center"/>
    </xf>
    <xf numFmtId="43" fontId="8" fillId="0" borderId="8" xfId="1" applyFont="1" applyBorder="1" applyAlignment="1">
      <alignment horizontal="center" vertical="center"/>
    </xf>
    <xf numFmtId="43" fontId="0" fillId="2" borderId="8" xfId="1" applyFont="1" applyFill="1" applyBorder="1" applyAlignment="1">
      <alignment vertical="center"/>
    </xf>
    <xf numFmtId="164" fontId="0" fillId="0" borderId="8" xfId="0" applyNumberFormat="1" applyBorder="1" applyAlignment="1">
      <alignment vertical="center"/>
    </xf>
    <xf numFmtId="9" fontId="8" fillId="0" borderId="8" xfId="2" applyFont="1" applyBorder="1" applyAlignment="1">
      <alignment horizontal="center" vertical="center" wrapText="1"/>
    </xf>
    <xf numFmtId="0" fontId="22" fillId="0" borderId="36" xfId="0" applyFont="1" applyBorder="1" applyAlignment="1">
      <alignment wrapText="1"/>
    </xf>
    <xf numFmtId="43" fontId="9" fillId="0" borderId="5" xfId="1" applyFont="1" applyBorder="1" applyAlignment="1">
      <alignment horizontal="center" vertical="center" wrapText="1"/>
    </xf>
    <xf numFmtId="43" fontId="0" fillId="0" borderId="23" xfId="1" applyFont="1" applyBorder="1" applyAlignment="1">
      <alignment vertical="center"/>
    </xf>
    <xf numFmtId="43" fontId="21" fillId="0" borderId="16" xfId="1" applyFont="1" applyBorder="1" applyAlignment="1">
      <alignment horizontal="center"/>
    </xf>
    <xf numFmtId="9" fontId="8" fillId="0" borderId="50" xfId="2" applyFont="1" applyBorder="1" applyAlignment="1">
      <alignment horizontal="center" vertical="center" wrapText="1"/>
    </xf>
    <xf numFmtId="165" fontId="0" fillId="6" borderId="5" xfId="1" applyNumberFormat="1" applyFont="1" applyFill="1" applyBorder="1" applyAlignment="1">
      <alignment vertical="center"/>
    </xf>
    <xf numFmtId="0" fontId="9" fillId="0" borderId="12" xfId="0" applyFont="1" applyBorder="1" applyAlignment="1">
      <alignment horizontal="left" vertical="top" wrapText="1"/>
    </xf>
    <xf numFmtId="43" fontId="0" fillId="0" borderId="16" xfId="1" applyFont="1" applyBorder="1" applyAlignment="1">
      <alignment vertical="center"/>
    </xf>
    <xf numFmtId="0" fontId="10" fillId="0" borderId="6" xfId="0" applyFont="1" applyBorder="1" applyAlignment="1">
      <alignment vertical="center" wrapText="1"/>
    </xf>
    <xf numFmtId="164" fontId="1" fillId="0" borderId="24" xfId="0" applyNumberFormat="1" applyFont="1" applyBorder="1" applyAlignment="1">
      <alignment vertical="center"/>
    </xf>
    <xf numFmtId="164" fontId="33" fillId="0" borderId="9" xfId="0" applyNumberFormat="1" applyFont="1" applyFill="1" applyBorder="1" applyAlignment="1">
      <alignment horizontal="center" vertical="center" wrapText="1"/>
    </xf>
    <xf numFmtId="0" fontId="15" fillId="0" borderId="30" xfId="0" applyFont="1" applyBorder="1" applyAlignment="1">
      <alignment horizontal="left" vertical="top" wrapText="1"/>
    </xf>
    <xf numFmtId="165" fontId="0" fillId="6" borderId="8" xfId="1" applyNumberFormat="1" applyFont="1" applyFill="1" applyBorder="1" applyAlignment="1">
      <alignment vertical="center"/>
    </xf>
    <xf numFmtId="0" fontId="7" fillId="6" borderId="12" xfId="0" applyFont="1" applyFill="1" applyBorder="1" applyAlignment="1">
      <alignment vertical="center" wrapText="1"/>
    </xf>
    <xf numFmtId="43" fontId="0" fillId="0" borderId="5" xfId="1" applyFont="1" applyFill="1" applyBorder="1" applyAlignment="1">
      <alignment vertical="center"/>
    </xf>
    <xf numFmtId="43" fontId="0" fillId="0" borderId="0" xfId="1" applyFont="1" applyFill="1" applyAlignment="1">
      <alignment vertical="center"/>
    </xf>
    <xf numFmtId="43" fontId="0" fillId="0" borderId="8" xfId="1" applyFont="1" applyFill="1" applyBorder="1" applyAlignment="1">
      <alignment vertical="center"/>
    </xf>
    <xf numFmtId="164" fontId="0" fillId="0" borderId="0" xfId="0" applyNumberFormat="1" applyBorder="1" applyAlignment="1">
      <alignment vertical="center"/>
    </xf>
    <xf numFmtId="43" fontId="21" fillId="0" borderId="0" xfId="1" applyFont="1" applyFill="1" applyAlignment="1">
      <alignment horizontal="center" vertical="center"/>
    </xf>
    <xf numFmtId="164" fontId="6" fillId="0" borderId="1" xfId="1" applyNumberFormat="1" applyFont="1" applyFill="1" applyBorder="1" applyAlignment="1">
      <alignment horizontal="center" vertical="center"/>
    </xf>
    <xf numFmtId="15" fontId="0" fillId="0" borderId="0" xfId="0" applyNumberFormat="1"/>
    <xf numFmtId="41" fontId="0" fillId="0" borderId="0" xfId="3" applyFont="1"/>
    <xf numFmtId="164" fontId="34" fillId="0" borderId="45" xfId="0" applyNumberFormat="1" applyFont="1" applyBorder="1" applyAlignment="1">
      <alignment horizontal="center" vertical="center" wrapText="1"/>
    </xf>
    <xf numFmtId="9" fontId="3" fillId="0" borderId="12" xfId="2" applyFont="1" applyBorder="1" applyAlignment="1">
      <alignment horizontal="center" vertical="center"/>
    </xf>
    <xf numFmtId="164" fontId="33" fillId="9" borderId="8" xfId="0" applyNumberFormat="1" applyFont="1" applyFill="1" applyBorder="1" applyAlignment="1">
      <alignment horizontal="center" vertical="center" wrapText="1"/>
    </xf>
    <xf numFmtId="2" fontId="8" fillId="9" borderId="35" xfId="0" applyNumberFormat="1" applyFont="1" applyFill="1" applyBorder="1" applyAlignment="1">
      <alignment vertical="center" wrapText="1"/>
    </xf>
    <xf numFmtId="164" fontId="34" fillId="9" borderId="8" xfId="0" applyNumberFormat="1" applyFont="1" applyFill="1" applyBorder="1" applyAlignment="1">
      <alignment horizontal="center" vertical="center" wrapText="1"/>
    </xf>
    <xf numFmtId="164" fontId="34" fillId="9" borderId="45" xfId="0" applyNumberFormat="1" applyFont="1" applyFill="1" applyBorder="1" applyAlignment="1">
      <alignment horizontal="center" vertical="center" wrapText="1"/>
    </xf>
    <xf numFmtId="9" fontId="3" fillId="9" borderId="7" xfId="2" applyFont="1" applyFill="1" applyBorder="1" applyAlignment="1">
      <alignment horizontal="center" vertical="center"/>
    </xf>
    <xf numFmtId="4" fontId="8" fillId="9" borderId="4" xfId="0" applyNumberFormat="1" applyFont="1" applyFill="1" applyBorder="1" applyAlignment="1">
      <alignment vertical="center" wrapText="1"/>
    </xf>
    <xf numFmtId="0" fontId="8" fillId="9" borderId="4" xfId="0" applyFont="1" applyFill="1" applyBorder="1" applyAlignment="1">
      <alignment vertical="center" wrapText="1"/>
    </xf>
    <xf numFmtId="164" fontId="34" fillId="9" borderId="4" xfId="0" applyNumberFormat="1" applyFont="1" applyFill="1" applyBorder="1" applyAlignment="1">
      <alignment horizontal="center" vertical="center" wrapText="1"/>
    </xf>
    <xf numFmtId="9" fontId="3" fillId="9" borderId="12" xfId="2" applyFont="1" applyFill="1" applyBorder="1" applyAlignment="1">
      <alignment horizontal="center" vertical="center"/>
    </xf>
    <xf numFmtId="4" fontId="8" fillId="9" borderId="39" xfId="0" applyNumberFormat="1" applyFont="1" applyFill="1" applyBorder="1" applyAlignment="1">
      <alignment vertical="center" wrapText="1"/>
    </xf>
    <xf numFmtId="164" fontId="33" fillId="9" borderId="9" xfId="0" applyNumberFormat="1" applyFont="1" applyFill="1" applyBorder="1" applyAlignment="1">
      <alignment horizontal="center" vertical="center" wrapText="1"/>
    </xf>
    <xf numFmtId="164" fontId="34" fillId="9" borderId="5" xfId="0" applyNumberFormat="1" applyFont="1" applyFill="1" applyBorder="1" applyAlignment="1">
      <alignment horizontal="center" vertical="center" wrapText="1"/>
    </xf>
    <xf numFmtId="164" fontId="34" fillId="9" borderId="49" xfId="0" applyNumberFormat="1" applyFont="1" applyFill="1" applyBorder="1" applyAlignment="1">
      <alignment horizontal="center" vertical="center" wrapText="1"/>
    </xf>
    <xf numFmtId="9" fontId="3" fillId="9" borderId="15" xfId="2" applyFont="1" applyFill="1" applyBorder="1" applyAlignment="1">
      <alignment horizontal="center" vertical="center"/>
    </xf>
    <xf numFmtId="0" fontId="7" fillId="9" borderId="64" xfId="0" applyFont="1" applyFill="1" applyBorder="1" applyAlignment="1">
      <alignment vertical="center" wrapText="1"/>
    </xf>
    <xf numFmtId="164" fontId="34" fillId="9" borderId="9" xfId="0" applyNumberFormat="1" applyFont="1" applyFill="1" applyBorder="1" applyAlignment="1">
      <alignment horizontal="center" vertical="center" wrapText="1"/>
    </xf>
    <xf numFmtId="43" fontId="7" fillId="9" borderId="15" xfId="1" applyFont="1" applyFill="1" applyBorder="1" applyAlignment="1">
      <alignment vertical="center" wrapText="1"/>
    </xf>
    <xf numFmtId="43" fontId="7" fillId="9" borderId="65" xfId="1" applyFont="1" applyFill="1" applyBorder="1" applyAlignment="1">
      <alignment vertical="center" wrapText="1"/>
    </xf>
    <xf numFmtId="164" fontId="34" fillId="9" borderId="1" xfId="0" applyNumberFormat="1" applyFont="1" applyFill="1" applyBorder="1" applyAlignment="1">
      <alignment horizontal="center" vertical="center" wrapText="1"/>
    </xf>
    <xf numFmtId="43" fontId="7" fillId="9" borderId="53" xfId="1" applyFont="1" applyFill="1" applyBorder="1" applyAlignment="1">
      <alignment vertical="center" wrapText="1"/>
    </xf>
    <xf numFmtId="9" fontId="35" fillId="9" borderId="40" xfId="2" applyFont="1" applyFill="1" applyBorder="1" applyAlignment="1">
      <alignment horizontal="center" vertical="center"/>
    </xf>
    <xf numFmtId="0" fontId="8" fillId="0" borderId="4" xfId="0" applyFont="1" applyFill="1" applyBorder="1" applyAlignment="1">
      <alignment vertical="center" wrapText="1"/>
    </xf>
    <xf numFmtId="164" fontId="34" fillId="12" borderId="29" xfId="0" applyNumberFormat="1" applyFont="1" applyFill="1" applyBorder="1" applyAlignment="1">
      <alignment horizontal="center" vertical="center" wrapText="1"/>
    </xf>
    <xf numFmtId="43" fontId="31" fillId="12" borderId="1" xfId="1" applyFont="1" applyFill="1" applyBorder="1" applyAlignment="1">
      <alignment vertical="center" wrapText="1"/>
    </xf>
    <xf numFmtId="164" fontId="34" fillId="12" borderId="1" xfId="0" applyNumberFormat="1" applyFont="1" applyFill="1" applyBorder="1" applyAlignment="1">
      <alignment horizontal="center" vertical="center" wrapText="1"/>
    </xf>
    <xf numFmtId="9" fontId="35" fillId="12" borderId="53" xfId="2" applyFont="1" applyFill="1" applyBorder="1" applyAlignment="1">
      <alignment horizontal="center" vertical="center"/>
    </xf>
    <xf numFmtId="43" fontId="31" fillId="12" borderId="1" xfId="1" applyFont="1" applyFill="1" applyBorder="1" applyAlignment="1">
      <alignment horizontal="right" vertical="center" wrapText="1"/>
    </xf>
    <xf numFmtId="43" fontId="31" fillId="12" borderId="53" xfId="1" applyFont="1" applyFill="1" applyBorder="1" applyAlignment="1">
      <alignment horizontal="right" vertical="center" wrapText="1"/>
    </xf>
    <xf numFmtId="9" fontId="35" fillId="12" borderId="1" xfId="2" applyFont="1" applyFill="1" applyBorder="1" applyAlignment="1">
      <alignment horizontal="center" vertical="center"/>
    </xf>
    <xf numFmtId="0" fontId="31" fillId="12" borderId="58" xfId="0" applyFont="1" applyFill="1" applyBorder="1" applyAlignment="1">
      <alignment horizontal="center" vertical="center" wrapText="1"/>
    </xf>
    <xf numFmtId="0" fontId="31" fillId="12" borderId="1" xfId="0" applyFont="1" applyFill="1" applyBorder="1" applyAlignment="1">
      <alignment horizontal="center" vertical="center" wrapText="1"/>
    </xf>
    <xf numFmtId="164" fontId="33" fillId="9" borderId="1" xfId="0" applyNumberFormat="1" applyFont="1" applyFill="1" applyBorder="1" applyAlignment="1">
      <alignment horizontal="center" vertical="center" wrapText="1"/>
    </xf>
    <xf numFmtId="4" fontId="8" fillId="9" borderId="68" xfId="0" applyNumberFormat="1" applyFont="1" applyFill="1" applyBorder="1" applyAlignment="1">
      <alignment vertical="center" wrapText="1"/>
    </xf>
    <xf numFmtId="4" fontId="8" fillId="0" borderId="11" xfId="0" applyNumberFormat="1" applyFont="1" applyFill="1" applyBorder="1" applyAlignment="1">
      <alignment vertical="center" wrapText="1"/>
    </xf>
    <xf numFmtId="4" fontId="8" fillId="9" borderId="11" xfId="0" applyNumberFormat="1" applyFont="1" applyFill="1" applyBorder="1" applyAlignment="1">
      <alignment vertical="center" wrapText="1"/>
    </xf>
    <xf numFmtId="164" fontId="33" fillId="0" borderId="16" xfId="0" applyNumberFormat="1" applyFont="1" applyFill="1" applyBorder="1" applyAlignment="1">
      <alignment horizontal="center" vertical="center" wrapText="1"/>
    </xf>
    <xf numFmtId="4" fontId="8" fillId="9" borderId="73" xfId="0" applyNumberFormat="1" applyFont="1" applyFill="1" applyBorder="1" applyAlignment="1">
      <alignment vertical="center" wrapText="1"/>
    </xf>
    <xf numFmtId="164" fontId="34" fillId="12" borderId="74" xfId="0" applyNumberFormat="1" applyFont="1" applyFill="1" applyBorder="1" applyAlignment="1">
      <alignment horizontal="center" vertical="center" wrapText="1"/>
    </xf>
    <xf numFmtId="0" fontId="7" fillId="9" borderId="7" xfId="0" applyFont="1" applyFill="1" applyBorder="1" applyAlignment="1">
      <alignment vertical="center" wrapText="1"/>
    </xf>
    <xf numFmtId="0" fontId="7" fillId="9" borderId="10" xfId="0" applyFont="1" applyFill="1" applyBorder="1" applyAlignment="1">
      <alignment vertical="center" wrapText="1"/>
    </xf>
    <xf numFmtId="0" fontId="7" fillId="9" borderId="21" xfId="0" applyFont="1" applyFill="1" applyBorder="1" applyAlignment="1">
      <alignment vertical="center" wrapText="1"/>
    </xf>
    <xf numFmtId="166" fontId="1" fillId="0" borderId="0" xfId="0" applyNumberFormat="1" applyFont="1"/>
    <xf numFmtId="164" fontId="13" fillId="4" borderId="1" xfId="1" applyNumberFormat="1" applyFont="1" applyFill="1" applyBorder="1" applyAlignment="1">
      <alignment horizontal="center" vertical="center"/>
    </xf>
    <xf numFmtId="0" fontId="5" fillId="12" borderId="0" xfId="0" applyFont="1" applyFill="1" applyAlignment="1">
      <alignment horizontal="center" vertical="center"/>
    </xf>
    <xf numFmtId="164" fontId="0" fillId="0" borderId="4" xfId="0" applyNumberFormat="1" applyFill="1" applyBorder="1" applyAlignment="1">
      <alignment vertical="center"/>
    </xf>
    <xf numFmtId="168" fontId="0" fillId="0" borderId="0" xfId="0" applyNumberFormat="1"/>
    <xf numFmtId="0" fontId="40" fillId="0" borderId="0" xfId="0" applyFont="1"/>
    <xf numFmtId="164" fontId="1" fillId="0" borderId="0" xfId="1" applyNumberFormat="1" applyFont="1" applyAlignment="1">
      <alignment horizontal="center" vertical="center"/>
    </xf>
    <xf numFmtId="0" fontId="0" fillId="5" borderId="22" xfId="0" applyFill="1" applyBorder="1" applyAlignment="1">
      <alignment horizontal="center"/>
    </xf>
    <xf numFmtId="0" fontId="0" fillId="5" borderId="18" xfId="0" applyFill="1" applyBorder="1" applyAlignment="1">
      <alignment horizontal="center"/>
    </xf>
    <xf numFmtId="0" fontId="0" fillId="5" borderId="3" xfId="0" applyFill="1" applyBorder="1" applyAlignment="1">
      <alignment horizontal="center"/>
    </xf>
    <xf numFmtId="0" fontId="13" fillId="0" borderId="2" xfId="0" applyFont="1" applyBorder="1" applyAlignment="1">
      <alignment horizontal="center" vertical="center"/>
    </xf>
    <xf numFmtId="0" fontId="13" fillId="0" borderId="15" xfId="0" applyFont="1" applyBorder="1" applyAlignment="1">
      <alignment horizontal="center" vertical="center"/>
    </xf>
    <xf numFmtId="0" fontId="31" fillId="0" borderId="19"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6"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5" xfId="0" applyFont="1" applyBorder="1" applyAlignment="1">
      <alignment horizontal="center" vertical="center" wrapText="1"/>
    </xf>
    <xf numFmtId="0" fontId="32" fillId="5" borderId="2" xfId="0" applyFont="1" applyFill="1" applyBorder="1" applyAlignment="1">
      <alignment horizontal="center" vertical="center" wrapText="1"/>
    </xf>
    <xf numFmtId="0" fontId="32" fillId="5" borderId="15" xfId="0" applyFont="1" applyFill="1" applyBorder="1" applyAlignment="1">
      <alignment horizontal="center" vertical="center" wrapText="1"/>
    </xf>
    <xf numFmtId="0" fontId="32" fillId="10" borderId="19" xfId="0" applyFont="1" applyFill="1" applyBorder="1" applyAlignment="1">
      <alignment horizontal="center" vertical="center" wrapText="1"/>
    </xf>
    <xf numFmtId="0" fontId="32" fillId="10" borderId="27" xfId="0" applyFont="1" applyFill="1" applyBorder="1" applyAlignment="1">
      <alignment horizontal="center" vertical="center" wrapText="1"/>
    </xf>
    <xf numFmtId="0" fontId="32" fillId="11" borderId="19" xfId="0" applyFont="1" applyFill="1" applyBorder="1" applyAlignment="1">
      <alignment horizontal="center" vertical="center" wrapText="1"/>
    </xf>
    <xf numFmtId="0" fontId="32" fillId="11" borderId="26" xfId="0" applyFont="1" applyFill="1" applyBorder="1" applyAlignment="1">
      <alignment horizontal="center" vertical="center" wrapText="1"/>
    </xf>
    <xf numFmtId="0" fontId="32" fillId="0" borderId="19"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6" xfId="0" applyFont="1" applyBorder="1" applyAlignment="1">
      <alignment horizontal="center" vertical="center" wrapText="1"/>
    </xf>
    <xf numFmtId="0" fontId="6" fillId="4" borderId="19"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26" xfId="0" applyFont="1" applyBorder="1" applyAlignment="1">
      <alignment horizontal="center" vertical="center" wrapText="1"/>
    </xf>
    <xf numFmtId="164" fontId="2" fillId="0" borderId="19" xfId="2" applyNumberFormat="1" applyFont="1" applyBorder="1" applyAlignment="1">
      <alignment horizontal="center"/>
    </xf>
    <xf numFmtId="164" fontId="2" fillId="0" borderId="27" xfId="2" applyNumberFormat="1" applyFont="1" applyBorder="1" applyAlignment="1">
      <alignment horizontal="center"/>
    </xf>
    <xf numFmtId="164" fontId="2" fillId="0" borderId="26" xfId="2" applyNumberFormat="1" applyFont="1" applyBorder="1" applyAlignment="1">
      <alignment horizontal="center"/>
    </xf>
    <xf numFmtId="0" fontId="2" fillId="0" borderId="22" xfId="0" applyFont="1" applyBorder="1" applyAlignment="1">
      <alignment horizontal="center"/>
    </xf>
    <xf numFmtId="0" fontId="2" fillId="0" borderId="18" xfId="0" applyFont="1" applyBorder="1" applyAlignment="1">
      <alignment horizontal="center"/>
    </xf>
    <xf numFmtId="0" fontId="2" fillId="0" borderId="3" xfId="0" applyFont="1" applyBorder="1" applyAlignment="1">
      <alignment horizontal="center"/>
    </xf>
    <xf numFmtId="0" fontId="2" fillId="9" borderId="28" xfId="0" applyFont="1" applyFill="1" applyBorder="1" applyAlignment="1">
      <alignment horizontal="center" vertical="center" wrapText="1"/>
    </xf>
    <xf numFmtId="0" fontId="2" fillId="9" borderId="29" xfId="0" applyFont="1" applyFill="1" applyBorder="1" applyAlignment="1">
      <alignment horizontal="center" vertical="center" wrapText="1"/>
    </xf>
    <xf numFmtId="0" fontId="2" fillId="9" borderId="20" xfId="0" applyFont="1" applyFill="1" applyBorder="1" applyAlignment="1">
      <alignment horizontal="center" vertical="center" wrapText="1"/>
    </xf>
    <xf numFmtId="164" fontId="0" fillId="0" borderId="16" xfId="2" applyNumberFormat="1" applyFont="1" applyBorder="1" applyAlignment="1">
      <alignment horizontal="center" vertical="center"/>
    </xf>
    <xf numFmtId="164" fontId="0" fillId="0" borderId="8" xfId="2" applyNumberFormat="1" applyFont="1" applyBorder="1" applyAlignment="1">
      <alignment horizontal="center" vertical="center"/>
    </xf>
    <xf numFmtId="164" fontId="0" fillId="0" borderId="50" xfId="2" applyNumberFormat="1" applyFont="1" applyBorder="1" applyAlignment="1">
      <alignment horizontal="center" vertical="center"/>
    </xf>
    <xf numFmtId="9" fontId="5" fillId="0" borderId="32" xfId="2" applyFont="1" applyBorder="1" applyAlignment="1">
      <alignment horizontal="center" vertical="center" wrapText="1"/>
    </xf>
    <xf numFmtId="9" fontId="5" fillId="0" borderId="5" xfId="2" applyFont="1" applyBorder="1" applyAlignment="1">
      <alignment horizontal="center" vertical="center" wrapText="1"/>
    </xf>
    <xf numFmtId="9" fontId="5" fillId="0" borderId="51" xfId="2" applyFont="1" applyBorder="1" applyAlignment="1">
      <alignment horizontal="center" vertical="center" wrapText="1"/>
    </xf>
    <xf numFmtId="0" fontId="6" fillId="4" borderId="19" xfId="0" applyFont="1" applyFill="1" applyBorder="1" applyAlignment="1">
      <alignment horizontal="center" vertical="center"/>
    </xf>
    <xf numFmtId="0" fontId="6" fillId="4" borderId="27" xfId="0" applyFont="1" applyFill="1" applyBorder="1" applyAlignment="1">
      <alignment horizontal="center" vertical="center"/>
    </xf>
    <xf numFmtId="0" fontId="6" fillId="7" borderId="19" xfId="0" applyFont="1" applyFill="1" applyBorder="1" applyAlignment="1">
      <alignment horizontal="center"/>
    </xf>
    <xf numFmtId="0" fontId="6" fillId="7" borderId="27" xfId="0" applyFont="1" applyFill="1" applyBorder="1" applyAlignment="1">
      <alignment horizontal="center"/>
    </xf>
    <xf numFmtId="0" fontId="6" fillId="8" borderId="19" xfId="0" applyFont="1" applyFill="1" applyBorder="1" applyAlignment="1">
      <alignment horizontal="center" vertical="center" wrapText="1"/>
    </xf>
    <xf numFmtId="0" fontId="6" fillId="8" borderId="27" xfId="0" applyFont="1" applyFill="1" applyBorder="1" applyAlignment="1">
      <alignment horizontal="center" vertical="center" wrapText="1"/>
    </xf>
    <xf numFmtId="0" fontId="6" fillId="3" borderId="19" xfId="0" applyFont="1" applyFill="1" applyBorder="1" applyAlignment="1">
      <alignment horizontal="left"/>
    </xf>
    <xf numFmtId="0" fontId="6" fillId="3" borderId="27" xfId="0" applyFont="1" applyFill="1" applyBorder="1" applyAlignment="1">
      <alignment horizontal="left"/>
    </xf>
    <xf numFmtId="0" fontId="6" fillId="3" borderId="18" xfId="0" applyFont="1" applyFill="1" applyBorder="1" applyAlignment="1">
      <alignment horizontal="left"/>
    </xf>
    <xf numFmtId="0" fontId="25" fillId="0" borderId="6" xfId="0" applyFont="1" applyBorder="1" applyAlignment="1">
      <alignment horizontal="left" wrapText="1"/>
    </xf>
    <xf numFmtId="0" fontId="6" fillId="7" borderId="19" xfId="0" applyFont="1" applyFill="1" applyBorder="1" applyAlignment="1">
      <alignment horizontal="center" vertical="center"/>
    </xf>
    <xf numFmtId="0" fontId="6" fillId="7" borderId="26" xfId="0" applyFont="1" applyFill="1" applyBorder="1" applyAlignment="1">
      <alignment horizontal="center" vertical="center"/>
    </xf>
    <xf numFmtId="0" fontId="6" fillId="0" borderId="27" xfId="0" applyFont="1" applyBorder="1" applyAlignment="1">
      <alignment horizontal="center" vertical="center" wrapText="1"/>
    </xf>
    <xf numFmtId="0" fontId="6" fillId="3" borderId="28" xfId="0" applyFont="1" applyFill="1" applyBorder="1" applyAlignment="1">
      <alignment horizontal="center" vertical="top"/>
    </xf>
    <xf numFmtId="0" fontId="6" fillId="3" borderId="29" xfId="0" applyFont="1" applyFill="1" applyBorder="1" applyAlignment="1">
      <alignment horizontal="center" vertical="top"/>
    </xf>
    <xf numFmtId="0" fontId="6" fillId="3" borderId="20" xfId="0" applyFont="1" applyFill="1" applyBorder="1" applyAlignment="1">
      <alignment horizontal="center" vertical="top"/>
    </xf>
    <xf numFmtId="0" fontId="2" fillId="0" borderId="6" xfId="0" applyFont="1" applyBorder="1" applyAlignment="1">
      <alignment horizontal="center" vertical="top" wrapText="1"/>
    </xf>
    <xf numFmtId="0" fontId="12" fillId="7" borderId="19" xfId="0" applyFont="1" applyFill="1" applyBorder="1" applyAlignment="1">
      <alignment horizontal="center" vertical="center" wrapText="1"/>
    </xf>
    <xf numFmtId="0" fontId="12" fillId="7" borderId="27" xfId="0" applyFont="1" applyFill="1" applyBorder="1" applyAlignment="1">
      <alignment horizontal="center" vertical="center" wrapText="1"/>
    </xf>
    <xf numFmtId="0" fontId="14" fillId="6" borderId="6" xfId="0" applyFont="1" applyFill="1" applyBorder="1" applyAlignment="1">
      <alignment horizontal="center" vertical="top" wrapText="1"/>
    </xf>
    <xf numFmtId="0" fontId="6" fillId="7" borderId="19"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20" fillId="0" borderId="30" xfId="0" applyFont="1" applyBorder="1" applyAlignment="1">
      <alignment horizontal="center" vertical="top" wrapText="1"/>
    </xf>
    <xf numFmtId="0" fontId="12" fillId="3" borderId="19" xfId="0" applyFont="1" applyFill="1" applyBorder="1" applyAlignment="1">
      <alignment horizontal="left" vertical="center" wrapText="1"/>
    </xf>
    <xf numFmtId="0" fontId="12" fillId="3" borderId="27"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6" fillId="6" borderId="30" xfId="0" applyFont="1" applyFill="1" applyBorder="1" applyAlignment="1">
      <alignment horizontal="left" vertical="top" wrapText="1"/>
    </xf>
    <xf numFmtId="0" fontId="6" fillId="7" borderId="27" xfId="0" applyFont="1" applyFill="1" applyBorder="1" applyAlignment="1">
      <alignment horizontal="center" vertical="center"/>
    </xf>
    <xf numFmtId="0" fontId="20" fillId="0" borderId="22" xfId="0" applyFont="1" applyBorder="1" applyAlignment="1">
      <alignment horizontal="left" vertical="top" wrapText="1"/>
    </xf>
    <xf numFmtId="0" fontId="20" fillId="0" borderId="30" xfId="0" applyFont="1" applyBorder="1" applyAlignment="1">
      <alignment horizontal="left" vertical="top" wrapText="1"/>
    </xf>
    <xf numFmtId="0" fontId="20" fillId="6" borderId="6" xfId="0" applyFont="1" applyFill="1" applyBorder="1" applyAlignment="1">
      <alignment horizontal="left" vertical="center" wrapText="1"/>
    </xf>
    <xf numFmtId="0" fontId="20" fillId="6" borderId="15" xfId="0" applyFont="1" applyFill="1" applyBorder="1" applyAlignment="1">
      <alignment horizontal="left" vertical="center" wrapText="1"/>
    </xf>
    <xf numFmtId="0" fontId="43" fillId="0" borderId="0" xfId="0" applyFont="1" applyAlignment="1">
      <alignment vertical="top" wrapText="1" readingOrder="1"/>
    </xf>
    <xf numFmtId="0" fontId="40" fillId="0" borderId="0" xfId="0" applyFont="1"/>
    <xf numFmtId="0" fontId="43" fillId="0" borderId="81" xfId="0" applyFont="1" applyBorder="1" applyAlignment="1">
      <alignment horizontal="left" vertical="top" wrapText="1" readingOrder="1"/>
    </xf>
    <xf numFmtId="0" fontId="40" fillId="0" borderId="81" xfId="0" applyFont="1" applyBorder="1" applyAlignment="1">
      <alignment vertical="top" wrapText="1"/>
    </xf>
    <xf numFmtId="0" fontId="43" fillId="0" borderId="81" xfId="0" applyFont="1" applyBorder="1" applyAlignment="1">
      <alignment horizontal="center" vertical="top" wrapText="1" readingOrder="1"/>
    </xf>
    <xf numFmtId="0" fontId="42" fillId="0" borderId="0" xfId="0" applyFont="1" applyAlignment="1">
      <alignment vertical="top" wrapText="1" readingOrder="1"/>
    </xf>
    <xf numFmtId="169" fontId="43" fillId="0" borderId="75" xfId="0" applyNumberFormat="1" applyFont="1" applyBorder="1" applyAlignment="1">
      <alignment vertical="top" wrapText="1" readingOrder="1"/>
    </xf>
    <xf numFmtId="0" fontId="40" fillId="0" borderId="76" xfId="0" applyFont="1" applyBorder="1" applyAlignment="1">
      <alignment vertical="top" wrapText="1"/>
    </xf>
    <xf numFmtId="0" fontId="40" fillId="0" borderId="77" xfId="0" applyFont="1" applyBorder="1" applyAlignment="1">
      <alignment vertical="top" wrapText="1"/>
    </xf>
    <xf numFmtId="0" fontId="44" fillId="0" borderId="0" xfId="0" applyFont="1" applyAlignment="1">
      <alignment vertical="top" wrapText="1" readingOrder="1"/>
    </xf>
    <xf numFmtId="169" fontId="43" fillId="0" borderId="78" xfId="0" applyNumberFormat="1" applyFont="1" applyBorder="1" applyAlignment="1">
      <alignment vertical="top" wrapText="1" readingOrder="1"/>
    </xf>
    <xf numFmtId="0" fontId="40" fillId="0" borderId="79" xfId="0" applyFont="1" applyBorder="1" applyAlignment="1">
      <alignment vertical="top" wrapText="1"/>
    </xf>
    <xf numFmtId="169" fontId="43" fillId="0" borderId="0" xfId="0" applyNumberFormat="1" applyFont="1" applyAlignment="1">
      <alignment vertical="top" wrapText="1" readingOrder="1"/>
    </xf>
    <xf numFmtId="169" fontId="43" fillId="0" borderId="83" xfId="0" applyNumberFormat="1" applyFont="1" applyBorder="1" applyAlignment="1">
      <alignment vertical="top" wrapText="1" readingOrder="1"/>
    </xf>
    <xf numFmtId="0" fontId="40" fillId="0" borderId="84" xfId="0" applyFont="1" applyBorder="1" applyAlignment="1">
      <alignment vertical="top" wrapText="1"/>
    </xf>
    <xf numFmtId="0" fontId="40" fillId="0" borderId="85" xfId="0" applyFont="1" applyBorder="1" applyAlignment="1">
      <alignment vertical="top" wrapText="1"/>
    </xf>
    <xf numFmtId="169" fontId="43" fillId="0" borderId="84" xfId="0" applyNumberFormat="1" applyFont="1" applyBorder="1" applyAlignment="1">
      <alignment vertical="top" wrapText="1" readingOrder="1"/>
    </xf>
    <xf numFmtId="0" fontId="43" fillId="0" borderId="78" xfId="0" applyFont="1" applyBorder="1" applyAlignment="1">
      <alignment vertical="top" wrapText="1" readingOrder="1"/>
    </xf>
    <xf numFmtId="169" fontId="43" fillId="0" borderId="80" xfId="0" applyNumberFormat="1" applyFont="1" applyBorder="1" applyAlignment="1">
      <alignment vertical="top" wrapText="1" readingOrder="1"/>
    </xf>
    <xf numFmtId="0" fontId="40" fillId="0" borderId="82" xfId="0" applyFont="1" applyBorder="1" applyAlignment="1">
      <alignment vertical="top" wrapText="1"/>
    </xf>
    <xf numFmtId="169" fontId="43" fillId="0" borderId="81" xfId="0" applyNumberFormat="1" applyFont="1" applyBorder="1" applyAlignment="1">
      <alignment vertical="top" wrapText="1" readingOrder="1"/>
    </xf>
    <xf numFmtId="0" fontId="43" fillId="0" borderId="80" xfId="0" applyFont="1" applyBorder="1" applyAlignment="1">
      <alignment vertical="top" wrapText="1" readingOrder="1"/>
    </xf>
    <xf numFmtId="0" fontId="43" fillId="0" borderId="81" xfId="0" applyFont="1" applyBorder="1" applyAlignment="1">
      <alignment vertical="top" wrapText="1" readingOrder="1"/>
    </xf>
    <xf numFmtId="0" fontId="42" fillId="0" borderId="75" xfId="0" applyFont="1" applyBorder="1" applyAlignment="1">
      <alignment horizontal="center" vertical="top" wrapText="1" readingOrder="1"/>
    </xf>
    <xf numFmtId="0" fontId="41" fillId="0" borderId="0" xfId="0" applyFont="1" applyAlignment="1">
      <alignment horizontal="center" vertical="center" wrapText="1" readingOrder="1"/>
    </xf>
    <xf numFmtId="0" fontId="43" fillId="0" borderId="0" xfId="0" applyFont="1" applyAlignment="1">
      <alignment horizontal="center" vertical="top" wrapText="1" readingOrder="1"/>
    </xf>
    <xf numFmtId="166" fontId="5" fillId="0" borderId="0" xfId="0" applyNumberFormat="1" applyFont="1" applyFill="1" applyAlignment="1">
      <alignment horizontal="center" vertical="center"/>
    </xf>
    <xf numFmtId="43" fontId="0" fillId="13" borderId="4" xfId="1" applyFont="1" applyFill="1" applyBorder="1" applyAlignment="1">
      <alignment vertical="center"/>
    </xf>
  </cellXfs>
  <cellStyles count="4">
    <cellStyle name="Milliers" xfId="1" builtinId="3"/>
    <cellStyle name="Milliers [0]" xfId="3" builtinId="6"/>
    <cellStyle name="Normal" xfId="0" builtinId="0"/>
    <cellStyle name="Pourcentage" xfId="2" builtinId="5"/>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0</xdr:colOff>
      <xdr:row>0</xdr:row>
      <xdr:rowOff>0</xdr:rowOff>
    </xdr:from>
    <xdr:to>
      <xdr:col>12</xdr:col>
      <xdr:colOff>579144</xdr:colOff>
      <xdr:row>2</xdr:row>
      <xdr:rowOff>800100</xdr:rowOff>
    </xdr:to>
    <xdr:pic>
      <xdr:nvPicPr>
        <xdr:cNvPr id="3" name="Picture 1">
          <a:extLst>
            <a:ext uri="{FF2B5EF4-FFF2-40B4-BE49-F238E27FC236}">
              <a16:creationId xmlns:a16="http://schemas.microsoft.com/office/drawing/2014/main" id="{71450144-339E-4109-A0D8-779B8C87FC74}"/>
            </a:ext>
          </a:extLst>
        </xdr:cNvPr>
        <xdr:cNvPicPr/>
      </xdr:nvPicPr>
      <xdr:blipFill>
        <a:blip xmlns:r="http://schemas.openxmlformats.org/officeDocument/2006/relationships" r:embed="rId1" cstate="print"/>
        <a:stretch>
          <a:fillRect/>
        </a:stretch>
      </xdr:blipFill>
      <xdr:spPr>
        <a:xfrm>
          <a:off x="6610350" y="0"/>
          <a:ext cx="579144" cy="1549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A983C-49CA-40DF-AB4A-E8CB1EE73F67}">
  <dimension ref="A1:N38"/>
  <sheetViews>
    <sheetView topLeftCell="A22" workbookViewId="0">
      <selection activeCell="C29" sqref="C29"/>
    </sheetView>
  </sheetViews>
  <sheetFormatPr baseColWidth="10" defaultColWidth="9.08984375" defaultRowHeight="14.5"/>
  <cols>
    <col min="1" max="1" width="34.81640625" customWidth="1"/>
    <col min="2" max="2" width="14.54296875" customWidth="1"/>
    <col min="3" max="3" width="15.1796875" style="156" bestFit="1" customWidth="1"/>
    <col min="4" max="4" width="14.08984375" bestFit="1" customWidth="1"/>
    <col min="5" max="5" width="11.36328125" customWidth="1"/>
    <col min="6" max="6" width="13.08984375" customWidth="1"/>
    <col min="7" max="7" width="13.36328125" customWidth="1"/>
    <col min="8" max="8" width="14.36328125" customWidth="1"/>
    <col min="9" max="9" width="13.6328125" customWidth="1"/>
    <col min="10" max="10" width="14" customWidth="1"/>
    <col min="11" max="11" width="12.08984375" customWidth="1"/>
    <col min="12" max="12" width="9.6328125" customWidth="1"/>
    <col min="13" max="13" width="15" customWidth="1"/>
  </cols>
  <sheetData>
    <row r="1" spans="1:14" ht="15.5">
      <c r="A1" s="152" t="s">
        <v>120</v>
      </c>
      <c r="B1" s="152"/>
      <c r="C1" s="153"/>
      <c r="D1" s="152"/>
      <c r="E1" s="152"/>
    </row>
    <row r="2" spans="1:14">
      <c r="A2" s="154"/>
      <c r="B2" s="154"/>
      <c r="C2" s="155"/>
      <c r="D2" s="154"/>
      <c r="E2" s="154"/>
    </row>
    <row r="3" spans="1:14">
      <c r="A3" s="154" t="s">
        <v>121</v>
      </c>
      <c r="B3" s="154"/>
      <c r="C3" s="155"/>
      <c r="D3" s="154"/>
      <c r="E3" s="154"/>
    </row>
    <row r="4" spans="1:14" ht="15" thickBot="1"/>
    <row r="5" spans="1:14" ht="21.75" customHeight="1" thickBot="1">
      <c r="A5" s="352" t="s">
        <v>122</v>
      </c>
      <c r="B5" s="354" t="s">
        <v>123</v>
      </c>
      <c r="C5" s="355"/>
      <c r="D5" s="355"/>
      <c r="E5" s="355"/>
      <c r="F5" s="355"/>
      <c r="G5" s="356"/>
      <c r="I5" s="354" t="s">
        <v>124</v>
      </c>
      <c r="J5" s="355"/>
      <c r="K5" s="355"/>
      <c r="L5" s="355"/>
      <c r="M5" s="355"/>
      <c r="N5" s="356"/>
    </row>
    <row r="6" spans="1:14" ht="25.5" customHeight="1" thickBot="1">
      <c r="A6" s="353"/>
      <c r="B6" s="159" t="s">
        <v>125</v>
      </c>
      <c r="C6" s="160" t="s">
        <v>126</v>
      </c>
      <c r="D6" s="158" t="s">
        <v>156</v>
      </c>
      <c r="E6" s="208" t="s">
        <v>152</v>
      </c>
      <c r="F6" s="209" t="s">
        <v>153</v>
      </c>
      <c r="G6" s="210" t="s">
        <v>154</v>
      </c>
      <c r="I6" s="211" t="s">
        <v>125</v>
      </c>
      <c r="J6" s="212" t="s">
        <v>126</v>
      </c>
      <c r="K6" s="213" t="s">
        <v>158</v>
      </c>
      <c r="L6" s="214" t="s">
        <v>155</v>
      </c>
      <c r="M6" s="215" t="s">
        <v>157</v>
      </c>
      <c r="N6" s="216" t="s">
        <v>154</v>
      </c>
    </row>
    <row r="7" spans="1:14" ht="21.75" customHeight="1">
      <c r="A7" s="161" t="s">
        <v>127</v>
      </c>
      <c r="B7" s="162">
        <v>144000</v>
      </c>
      <c r="C7" s="217">
        <v>144000</v>
      </c>
      <c r="D7" s="162">
        <f>B7+C7</f>
        <v>288000</v>
      </c>
      <c r="E7" s="218">
        <v>-46483.29</v>
      </c>
      <c r="F7" s="219">
        <f>D7+E7</f>
        <v>241516.71</v>
      </c>
      <c r="G7" s="96">
        <f>(F7-D7)/D7</f>
        <v>-0.16140031250000003</v>
      </c>
      <c r="I7" s="220">
        <v>0</v>
      </c>
      <c r="J7" s="221">
        <v>0</v>
      </c>
      <c r="K7" s="162">
        <f>I7+J7</f>
        <v>0</v>
      </c>
      <c r="L7" s="222"/>
      <c r="M7" s="219">
        <f>K7+L7</f>
        <v>0</v>
      </c>
      <c r="N7" s="96">
        <v>0</v>
      </c>
    </row>
    <row r="8" spans="1:14" ht="21.75" customHeight="1">
      <c r="A8" s="163" t="s">
        <v>128</v>
      </c>
      <c r="B8" s="164">
        <v>25000</v>
      </c>
      <c r="C8" s="223">
        <v>0</v>
      </c>
      <c r="D8" s="224">
        <f>B8+C8</f>
        <v>25000</v>
      </c>
      <c r="E8" s="225">
        <v>-2857.489999999998</v>
      </c>
      <c r="F8" s="219">
        <f t="shared" ref="F8:F11" si="0">D8+E8</f>
        <v>22142.510000000002</v>
      </c>
      <c r="G8" s="226">
        <f>(F8-D8)/D8</f>
        <v>-0.11429959999999992</v>
      </c>
      <c r="I8" s="165">
        <v>12500</v>
      </c>
      <c r="J8" s="227">
        <v>12500</v>
      </c>
      <c r="K8" s="164">
        <f>I8+J8</f>
        <v>25000</v>
      </c>
      <c r="L8" s="228"/>
      <c r="M8" s="219">
        <f t="shared" ref="M8:M13" si="1">K8+L8</f>
        <v>25000</v>
      </c>
      <c r="N8" s="226">
        <f>(M8-K8)/K8</f>
        <v>0</v>
      </c>
    </row>
    <row r="9" spans="1:14" ht="21.75" customHeight="1">
      <c r="A9" s="163" t="s">
        <v>73</v>
      </c>
      <c r="B9" s="229">
        <v>50000</v>
      </c>
      <c r="C9" s="223">
        <v>7500</v>
      </c>
      <c r="D9" s="224">
        <f t="shared" ref="D9:D13" si="2">B9+C9</f>
        <v>57500</v>
      </c>
      <c r="E9" s="225">
        <v>13742.76</v>
      </c>
      <c r="F9" s="219">
        <f t="shared" si="0"/>
        <v>71242.759999999995</v>
      </c>
      <c r="G9" s="226">
        <f>(F9-D9)/D9</f>
        <v>0.23900452173913034</v>
      </c>
      <c r="I9" s="165">
        <v>0</v>
      </c>
      <c r="J9" s="227">
        <v>0</v>
      </c>
      <c r="K9" s="164">
        <f t="shared" ref="K9:K13" si="3">I9+J9</f>
        <v>0</v>
      </c>
      <c r="L9" s="228"/>
      <c r="M9" s="219">
        <f t="shared" si="1"/>
        <v>0</v>
      </c>
      <c r="N9" s="226">
        <v>0</v>
      </c>
    </row>
    <row r="10" spans="1:14" ht="21.75" customHeight="1">
      <c r="A10" s="163" t="s">
        <v>28</v>
      </c>
      <c r="B10" s="164">
        <v>529550</v>
      </c>
      <c r="C10" s="223">
        <v>271749.99</v>
      </c>
      <c r="D10" s="224">
        <f t="shared" si="2"/>
        <v>801299.99</v>
      </c>
      <c r="E10" s="225">
        <v>80751.789999999979</v>
      </c>
      <c r="F10" s="219">
        <f t="shared" si="0"/>
        <v>882051.78</v>
      </c>
      <c r="G10" s="226">
        <f>(F10-D10)/D10</f>
        <v>0.10077597779578162</v>
      </c>
      <c r="I10" s="164">
        <v>66500</v>
      </c>
      <c r="J10" s="227">
        <v>108500</v>
      </c>
      <c r="K10" s="164">
        <f t="shared" si="3"/>
        <v>175000</v>
      </c>
      <c r="L10" s="228"/>
      <c r="M10" s="219">
        <f t="shared" si="1"/>
        <v>175000</v>
      </c>
      <c r="N10" s="226">
        <f t="shared" ref="N10:N11" si="4">(M10-K10)/K10</f>
        <v>0</v>
      </c>
    </row>
    <row r="11" spans="1:14" ht="21.75" customHeight="1">
      <c r="A11" s="163" t="s">
        <v>129</v>
      </c>
      <c r="B11" s="164">
        <v>38500</v>
      </c>
      <c r="C11" s="223">
        <v>38500</v>
      </c>
      <c r="D11" s="224">
        <f t="shared" si="2"/>
        <v>77000</v>
      </c>
      <c r="E11" s="225">
        <v>-40524.269999999997</v>
      </c>
      <c r="F11" s="219">
        <f t="shared" si="0"/>
        <v>36475.730000000003</v>
      </c>
      <c r="G11" s="226">
        <f>(F11-D11)/D11</f>
        <v>-0.52628922077922069</v>
      </c>
      <c r="I11" s="164">
        <v>39000</v>
      </c>
      <c r="J11" s="227">
        <v>19000</v>
      </c>
      <c r="K11" s="164">
        <f t="shared" si="3"/>
        <v>58000</v>
      </c>
      <c r="L11" s="228"/>
      <c r="M11" s="219">
        <f t="shared" si="1"/>
        <v>58000</v>
      </c>
      <c r="N11" s="226">
        <f t="shared" si="4"/>
        <v>0</v>
      </c>
    </row>
    <row r="12" spans="1:14" ht="21.75" customHeight="1">
      <c r="A12" s="163" t="s">
        <v>130</v>
      </c>
      <c r="B12" s="164">
        <v>0</v>
      </c>
      <c r="C12" s="223">
        <v>0</v>
      </c>
      <c r="D12" s="224">
        <f t="shared" si="2"/>
        <v>0</v>
      </c>
      <c r="E12" s="225">
        <v>0</v>
      </c>
      <c r="F12" s="219">
        <v>0</v>
      </c>
      <c r="G12" s="226">
        <v>0</v>
      </c>
      <c r="I12" s="165">
        <v>0</v>
      </c>
      <c r="J12" s="227">
        <v>0</v>
      </c>
      <c r="K12" s="164">
        <f t="shared" si="3"/>
        <v>0</v>
      </c>
      <c r="L12" s="230"/>
      <c r="M12" s="219">
        <f t="shared" si="1"/>
        <v>0</v>
      </c>
      <c r="N12" s="226">
        <v>0</v>
      </c>
    </row>
    <row r="13" spans="1:14" ht="21.75" customHeight="1" thickBot="1">
      <c r="A13" s="166" t="s">
        <v>67</v>
      </c>
      <c r="B13" s="231">
        <v>40538.699999999997</v>
      </c>
      <c r="C13" s="232">
        <v>29148.699999999997</v>
      </c>
      <c r="D13" s="233">
        <f t="shared" si="2"/>
        <v>69687.399999999994</v>
      </c>
      <c r="E13" s="234">
        <v>-4629.5</v>
      </c>
      <c r="F13" s="235">
        <f>D13+E13</f>
        <v>65057.899999999994</v>
      </c>
      <c r="G13" s="236">
        <f>(F13-D13)/D13</f>
        <v>-6.6432382324494818E-2</v>
      </c>
      <c r="I13" s="167">
        <v>6613.89</v>
      </c>
      <c r="J13" s="237">
        <v>5683.9099999999989</v>
      </c>
      <c r="K13" s="164">
        <f t="shared" si="3"/>
        <v>12297.8</v>
      </c>
      <c r="L13" s="238"/>
      <c r="M13" s="219">
        <f t="shared" si="1"/>
        <v>12297.8</v>
      </c>
      <c r="N13" s="239">
        <f t="shared" ref="N13" si="5">(M13-K13)/K13</f>
        <v>0</v>
      </c>
    </row>
    <row r="14" spans="1:14" ht="21.75" customHeight="1" thickBot="1">
      <c r="A14" s="168" t="s">
        <v>131</v>
      </c>
      <c r="B14" s="170">
        <f t="shared" ref="B14:F14" si="6">SUM(B7:B13)</f>
        <v>827588.7</v>
      </c>
      <c r="C14" s="170">
        <f t="shared" si="6"/>
        <v>490898.69</v>
      </c>
      <c r="D14" s="170">
        <f t="shared" si="6"/>
        <v>1318487.3899999999</v>
      </c>
      <c r="E14" s="170">
        <f t="shared" si="6"/>
        <v>-1.4551915228366852E-11</v>
      </c>
      <c r="F14" s="170">
        <f t="shared" si="6"/>
        <v>1318487.3899999999</v>
      </c>
      <c r="G14" s="240">
        <f>SUM(G7:G13)</f>
        <v>-0.52864101606880343</v>
      </c>
      <c r="I14" s="241">
        <f t="shared" ref="I14:J14" si="7">SUM(I7:I13)</f>
        <v>124613.89</v>
      </c>
      <c r="J14" s="242">
        <f t="shared" si="7"/>
        <v>145683.91</v>
      </c>
      <c r="K14" s="169">
        <f>SUM(K7:K13)</f>
        <v>270297.8</v>
      </c>
      <c r="L14" s="243">
        <f t="shared" ref="L14:N14" si="8">SUM(L7:L13)</f>
        <v>0</v>
      </c>
      <c r="M14" s="170">
        <f t="shared" si="8"/>
        <v>270297.8</v>
      </c>
      <c r="N14" s="240">
        <f t="shared" si="8"/>
        <v>0</v>
      </c>
    </row>
    <row r="15" spans="1:14" ht="21.75" customHeight="1" thickBot="1">
      <c r="A15" s="171" t="s">
        <v>132</v>
      </c>
      <c r="B15" s="172">
        <f t="shared" ref="B15:D15" si="9">B14*0.07</f>
        <v>57931.209000000003</v>
      </c>
      <c r="C15" s="244">
        <f t="shared" si="9"/>
        <v>34362.908300000003</v>
      </c>
      <c r="D15" s="244">
        <f t="shared" si="9"/>
        <v>92294.117299999998</v>
      </c>
      <c r="E15" s="245"/>
      <c r="F15" s="245">
        <f>D15+E15</f>
        <v>92294.117299999998</v>
      </c>
      <c r="G15" s="246">
        <f>G14*0.07</f>
        <v>-3.7004871124816242E-2</v>
      </c>
      <c r="I15" s="172">
        <f t="shared" ref="I15:M15" si="10">I14*0.07</f>
        <v>8722.9723000000013</v>
      </c>
      <c r="J15" s="247">
        <f t="shared" si="10"/>
        <v>10197.873700000002</v>
      </c>
      <c r="K15" s="172">
        <f t="shared" si="10"/>
        <v>18920.846000000001</v>
      </c>
      <c r="L15" s="248">
        <f t="shared" si="10"/>
        <v>0</v>
      </c>
      <c r="M15" s="172">
        <f t="shared" si="10"/>
        <v>18920.846000000001</v>
      </c>
      <c r="N15" s="249">
        <f>N14*0.07</f>
        <v>0</v>
      </c>
    </row>
    <row r="16" spans="1:14" ht="21.75" customHeight="1" thickBot="1">
      <c r="A16" s="168" t="s">
        <v>133</v>
      </c>
      <c r="B16" s="173">
        <f>SUM(B14:B15)</f>
        <v>885519.90899999999</v>
      </c>
      <c r="C16" s="174">
        <f t="shared" ref="C16:G16" si="11">SUM(C14:C15)</f>
        <v>525261.59829999995</v>
      </c>
      <c r="D16" s="174">
        <f t="shared" si="11"/>
        <v>1410781.5072999999</v>
      </c>
      <c r="E16" s="174">
        <f t="shared" si="11"/>
        <v>-1.4551915228366852E-11</v>
      </c>
      <c r="F16" s="174">
        <f>SUM(F14:F15)</f>
        <v>1410781.5072999999</v>
      </c>
      <c r="G16" s="250">
        <f t="shared" si="11"/>
        <v>-0.56564588719361963</v>
      </c>
      <c r="I16" s="173">
        <f t="shared" ref="I16:N16" si="12">SUM(I14:I15)</f>
        <v>133336.86230000001</v>
      </c>
      <c r="J16" s="175">
        <f t="shared" si="12"/>
        <v>155881.7837</v>
      </c>
      <c r="K16" s="173">
        <f t="shared" si="12"/>
        <v>289218.64600000001</v>
      </c>
      <c r="L16" s="251">
        <f t="shared" si="12"/>
        <v>0</v>
      </c>
      <c r="M16" s="173">
        <f t="shared" si="12"/>
        <v>289218.64600000001</v>
      </c>
      <c r="N16" s="252">
        <f t="shared" si="12"/>
        <v>0</v>
      </c>
    </row>
    <row r="17" spans="1:10" ht="15" thickBot="1">
      <c r="A17" s="157"/>
      <c r="B17" s="176"/>
      <c r="C17" s="176"/>
      <c r="D17" s="176"/>
      <c r="E17" s="176"/>
      <c r="F17" s="176"/>
      <c r="G17" s="176"/>
    </row>
    <row r="18" spans="1:10" ht="15" thickBot="1">
      <c r="A18" s="349" t="s">
        <v>134</v>
      </c>
      <c r="B18" s="350"/>
      <c r="C18" s="350"/>
      <c r="D18" s="350"/>
      <c r="E18" s="350"/>
      <c r="F18" s="350"/>
      <c r="G18" s="350"/>
      <c r="H18" s="350"/>
      <c r="I18" s="350"/>
      <c r="J18" s="351"/>
    </row>
    <row r="19" spans="1:10" ht="15" thickBot="1">
      <c r="A19" s="357" t="s">
        <v>135</v>
      </c>
      <c r="B19" s="359" t="s">
        <v>136</v>
      </c>
      <c r="C19" s="361" t="s">
        <v>137</v>
      </c>
      <c r="D19" s="362"/>
      <c r="E19" s="362"/>
      <c r="F19" s="363" t="s">
        <v>138</v>
      </c>
      <c r="G19" s="364"/>
      <c r="H19" s="365" t="s">
        <v>139</v>
      </c>
      <c r="I19" s="366"/>
      <c r="J19" s="367"/>
    </row>
    <row r="20" spans="1:10" ht="24.5" thickBot="1">
      <c r="A20" s="358"/>
      <c r="B20" s="360"/>
      <c r="C20" s="177" t="s">
        <v>140</v>
      </c>
      <c r="D20" s="178" t="s">
        <v>141</v>
      </c>
      <c r="E20" s="179" t="s">
        <v>142</v>
      </c>
      <c r="F20" s="179" t="s">
        <v>143</v>
      </c>
      <c r="G20" s="180" t="s">
        <v>144</v>
      </c>
      <c r="H20" s="181" t="s">
        <v>145</v>
      </c>
      <c r="I20" s="182" t="s">
        <v>146</v>
      </c>
      <c r="J20" s="183" t="s">
        <v>147</v>
      </c>
    </row>
    <row r="21" spans="1:10">
      <c r="A21" s="339" t="s">
        <v>127</v>
      </c>
      <c r="B21" s="333">
        <v>241516.71</v>
      </c>
      <c r="C21" s="301">
        <v>276661.37</v>
      </c>
      <c r="D21" s="301"/>
      <c r="E21" s="301"/>
      <c r="F21" s="302"/>
      <c r="G21" s="301"/>
      <c r="H21" s="303">
        <f t="shared" ref="H21:H30" si="13">C21+D21+G21</f>
        <v>276661.37</v>
      </c>
      <c r="I21" s="304">
        <f>(B21+F21)-H21</f>
        <v>-35144.660000000003</v>
      </c>
      <c r="J21" s="305">
        <f>H21/(B21+F21)</f>
        <v>1.1455164737876729</v>
      </c>
    </row>
    <row r="22" spans="1:10">
      <c r="A22" s="28" t="s">
        <v>128</v>
      </c>
      <c r="B22" s="334">
        <v>22142.510000000002</v>
      </c>
      <c r="C22" s="189">
        <f>106116.87-80000</f>
        <v>26116.869999999995</v>
      </c>
      <c r="D22" s="184"/>
      <c r="E22" s="184"/>
      <c r="F22" s="205"/>
      <c r="G22" s="189"/>
      <c r="H22" s="185">
        <f t="shared" si="13"/>
        <v>26116.869999999995</v>
      </c>
      <c r="I22" s="299">
        <f t="shared" ref="I22:I26" si="14">(B22+F22)-H22</f>
        <v>-3974.3599999999933</v>
      </c>
      <c r="J22" s="300">
        <f t="shared" ref="J22:J27" si="15">H22/(B22+F22)</f>
        <v>1.1794900397470744</v>
      </c>
    </row>
    <row r="23" spans="1:10" ht="26">
      <c r="A23" s="340" t="s">
        <v>148</v>
      </c>
      <c r="B23" s="335">
        <v>80603.64</v>
      </c>
      <c r="C23" s="301">
        <v>62727.94</v>
      </c>
      <c r="D23" s="301"/>
      <c r="E23" s="301"/>
      <c r="F23" s="307"/>
      <c r="G23" s="301"/>
      <c r="H23" s="308">
        <f t="shared" si="13"/>
        <v>62727.94</v>
      </c>
      <c r="I23" s="304">
        <f t="shared" si="14"/>
        <v>17875.699999999997</v>
      </c>
      <c r="J23" s="309">
        <f t="shared" si="15"/>
        <v>0.77822713713673475</v>
      </c>
    </row>
    <row r="24" spans="1:10">
      <c r="A24" s="28" t="s">
        <v>28</v>
      </c>
      <c r="B24" s="334">
        <f>909186.94-37683.05</f>
        <v>871503.8899999999</v>
      </c>
      <c r="C24" s="189">
        <f>606934.84+80000+80000+55000+5976-80.82+11765.06</f>
        <v>839595.08000000007</v>
      </c>
      <c r="D24" s="189"/>
      <c r="E24" s="189"/>
      <c r="F24" s="205"/>
      <c r="G24" s="189"/>
      <c r="H24" s="185">
        <f t="shared" si="13"/>
        <v>839595.08000000007</v>
      </c>
      <c r="I24" s="299">
        <f t="shared" si="14"/>
        <v>31908.809999999823</v>
      </c>
      <c r="J24" s="300">
        <f t="shared" si="15"/>
        <v>0.96338649733393633</v>
      </c>
    </row>
    <row r="25" spans="1:10">
      <c r="A25" s="340" t="s">
        <v>129</v>
      </c>
      <c r="B25" s="335">
        <v>37682.74</v>
      </c>
      <c r="C25" s="301">
        <f>121385.29-80000</f>
        <v>41385.289999999994</v>
      </c>
      <c r="D25" s="301"/>
      <c r="E25" s="301"/>
      <c r="F25" s="306"/>
      <c r="G25" s="301"/>
      <c r="H25" s="308">
        <f t="shared" si="13"/>
        <v>41385.289999999994</v>
      </c>
      <c r="I25" s="304">
        <f>(B25+F25)-H25</f>
        <v>-3702.5499999999956</v>
      </c>
      <c r="J25" s="309">
        <f t="shared" si="15"/>
        <v>1.0982558593138396</v>
      </c>
    </row>
    <row r="26" spans="1:10">
      <c r="A26" s="28" t="s">
        <v>130</v>
      </c>
      <c r="B26" s="336">
        <v>0</v>
      </c>
      <c r="C26" s="189">
        <v>0</v>
      </c>
      <c r="D26" s="184"/>
      <c r="E26" s="184"/>
      <c r="F26" s="322"/>
      <c r="G26" s="189"/>
      <c r="H26" s="186">
        <f t="shared" si="13"/>
        <v>0</v>
      </c>
      <c r="I26" s="299">
        <f t="shared" si="14"/>
        <v>0</v>
      </c>
      <c r="J26" s="300"/>
    </row>
    <row r="27" spans="1:10" ht="26.5" thickBot="1">
      <c r="A27" s="341" t="s">
        <v>67</v>
      </c>
      <c r="B27" s="337">
        <v>65037.9</v>
      </c>
      <c r="C27" s="301">
        <f>127766.5-55000</f>
        <v>72766.5</v>
      </c>
      <c r="D27" s="311"/>
      <c r="E27" s="311"/>
      <c r="F27" s="310"/>
      <c r="G27" s="311"/>
      <c r="H27" s="312">
        <f t="shared" si="13"/>
        <v>72766.5</v>
      </c>
      <c r="I27" s="313">
        <f>(B27+F27)-H27</f>
        <v>-7728.5999999999985</v>
      </c>
      <c r="J27" s="314">
        <f t="shared" si="15"/>
        <v>1.1188322501187768</v>
      </c>
    </row>
    <row r="28" spans="1:10" ht="15" thickBot="1">
      <c r="A28" s="331" t="s">
        <v>131</v>
      </c>
      <c r="B28" s="338">
        <f t="shared" ref="B28:F28" si="16">SUM(B21:B27)</f>
        <v>1318487.3899999999</v>
      </c>
      <c r="C28" s="323">
        <f>SUM(C21:C27)</f>
        <v>1319253.05</v>
      </c>
      <c r="D28" s="324">
        <f t="shared" si="16"/>
        <v>0</v>
      </c>
      <c r="E28" s="324">
        <f t="shared" si="16"/>
        <v>0</v>
      </c>
      <c r="F28" s="324">
        <f t="shared" si="16"/>
        <v>0</v>
      </c>
      <c r="G28" s="324">
        <f>SUM(G21:G27)</f>
        <v>0</v>
      </c>
      <c r="H28" s="325">
        <f>C28+D28+G28</f>
        <v>1319253.05</v>
      </c>
      <c r="I28" s="325">
        <f>(B28+F28)-H28</f>
        <v>-765.66000000014901</v>
      </c>
      <c r="J28" s="326">
        <f>H28/B28</f>
        <v>1.0005807109008453</v>
      </c>
    </row>
    <row r="29" spans="1:10" ht="15" thickBot="1">
      <c r="A29" s="315" t="s">
        <v>149</v>
      </c>
      <c r="B29" s="313">
        <f>B28*0.07</f>
        <v>92294.117299999998</v>
      </c>
      <c r="C29" s="332">
        <v>91543.62</v>
      </c>
      <c r="D29" s="317"/>
      <c r="E29" s="318"/>
      <c r="F29" s="319"/>
      <c r="G29" s="320"/>
      <c r="H29" s="316">
        <f t="shared" si="13"/>
        <v>91543.62</v>
      </c>
      <c r="I29" s="316">
        <f>(B29+F29)-H29</f>
        <v>750.49730000000272</v>
      </c>
      <c r="J29" s="321">
        <f>H29/B29</f>
        <v>0.99186841673169124</v>
      </c>
    </row>
    <row r="30" spans="1:10" ht="15" thickBot="1">
      <c r="A30" s="330" t="s">
        <v>133</v>
      </c>
      <c r="B30" s="325">
        <f>SUM(B28:B29)</f>
        <v>1410781.5072999999</v>
      </c>
      <c r="C30" s="325">
        <f>SUM(C28:C29)</f>
        <v>1410796.67</v>
      </c>
      <c r="D30" s="327">
        <f t="shared" ref="D30:E30" si="17">SUM(D28:D29)</f>
        <v>0</v>
      </c>
      <c r="E30" s="327">
        <f t="shared" si="17"/>
        <v>0</v>
      </c>
      <c r="F30" s="328">
        <f>SUM(F28:F29)</f>
        <v>0</v>
      </c>
      <c r="G30" s="324">
        <f>SUM(G28:G29)</f>
        <v>0</v>
      </c>
      <c r="H30" s="325">
        <f t="shared" si="13"/>
        <v>1410796.67</v>
      </c>
      <c r="I30" s="325">
        <f>(B30+F30)-H30</f>
        <v>-15.162699999986216</v>
      </c>
      <c r="J30" s="329">
        <f>H30/B30</f>
        <v>1.0000107477309006</v>
      </c>
    </row>
    <row r="31" spans="1:10">
      <c r="B31" s="187"/>
      <c r="C31" s="155"/>
      <c r="D31" s="342"/>
      <c r="E31" s="187"/>
      <c r="F31" s="187"/>
      <c r="G31" s="187"/>
      <c r="H31" s="187"/>
      <c r="I31" s="187"/>
      <c r="J31" s="187"/>
    </row>
    <row r="32" spans="1:10" ht="15.5">
      <c r="A32" s="148" t="s">
        <v>119</v>
      </c>
      <c r="B32" s="206"/>
      <c r="D32" s="346"/>
      <c r="E32" s="156"/>
      <c r="G32" s="156"/>
      <c r="H32" s="156"/>
      <c r="I32" s="188"/>
      <c r="J32" s="188"/>
    </row>
    <row r="33" spans="1:7" ht="15.5">
      <c r="A33" s="148" t="s">
        <v>159</v>
      </c>
      <c r="D33" s="156"/>
      <c r="E33" s="156"/>
      <c r="G33" s="156"/>
    </row>
    <row r="34" spans="1:7" ht="15.5">
      <c r="A34" s="151">
        <v>44487</v>
      </c>
      <c r="B34" s="207"/>
      <c r="G34" s="156"/>
    </row>
    <row r="35" spans="1:7">
      <c r="G35" s="156"/>
    </row>
    <row r="36" spans="1:7">
      <c r="D36" s="188"/>
      <c r="G36" s="156"/>
    </row>
    <row r="37" spans="1:7">
      <c r="G37" s="156"/>
    </row>
    <row r="38" spans="1:7">
      <c r="G38" s="156"/>
    </row>
  </sheetData>
  <mergeCells count="9">
    <mergeCell ref="A18:J18"/>
    <mergeCell ref="A5:A6"/>
    <mergeCell ref="B5:G5"/>
    <mergeCell ref="I5:N5"/>
    <mergeCell ref="A19:A20"/>
    <mergeCell ref="B19:B20"/>
    <mergeCell ref="C19:E19"/>
    <mergeCell ref="F19:G19"/>
    <mergeCell ref="H19:J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49618-034C-4927-83EA-858E5D2D0946}">
  <dimension ref="A1:O441"/>
  <sheetViews>
    <sheetView tabSelected="1" topLeftCell="A55" zoomScale="80" zoomScaleNormal="80" workbookViewId="0">
      <selection activeCell="D67" sqref="D67"/>
    </sheetView>
  </sheetViews>
  <sheetFormatPr baseColWidth="10" defaultColWidth="11.453125" defaultRowHeight="14.5"/>
  <cols>
    <col min="1" max="1" width="15.6328125" customWidth="1"/>
    <col min="2" max="2" width="30.54296875" customWidth="1"/>
    <col min="3" max="4" width="18.54296875" style="140" customWidth="1"/>
    <col min="5" max="5" width="17.54296875" style="140" bestFit="1" customWidth="1"/>
    <col min="6" max="6" width="17.81640625" style="3" customWidth="1"/>
    <col min="7" max="8" width="15.6328125" customWidth="1"/>
    <col min="9" max="9" width="12.54296875" customWidth="1"/>
    <col min="10" max="10" width="1.08984375" customWidth="1"/>
    <col min="11" max="11" width="24.6328125" customWidth="1"/>
  </cols>
  <sheetData>
    <row r="1" spans="1:11" ht="36" customHeight="1" thickBot="1">
      <c r="A1" s="1" t="s">
        <v>0</v>
      </c>
      <c r="B1" s="1"/>
      <c r="C1" s="2"/>
      <c r="D1" s="2"/>
      <c r="E1" s="2"/>
      <c r="I1" s="4"/>
      <c r="J1" s="5"/>
    </row>
    <row r="2" spans="1:11" s="10" customFormat="1" ht="83.5" customHeight="1" thickBot="1">
      <c r="A2" s="6" t="s">
        <v>1</v>
      </c>
      <c r="B2" s="7" t="s">
        <v>2</v>
      </c>
      <c r="C2" s="7" t="s">
        <v>3</v>
      </c>
      <c r="D2" s="7" t="s">
        <v>4</v>
      </c>
      <c r="E2" s="8" t="s">
        <v>5</v>
      </c>
      <c r="F2" s="8" t="s">
        <v>6</v>
      </c>
      <c r="G2" s="9" t="s">
        <v>7</v>
      </c>
      <c r="H2" s="9" t="s">
        <v>8</v>
      </c>
      <c r="I2" s="9" t="s">
        <v>9</v>
      </c>
      <c r="K2" s="11" t="s">
        <v>10</v>
      </c>
    </row>
    <row r="3" spans="1:11" ht="19.5" customHeight="1" thickBot="1">
      <c r="A3" s="400" t="s">
        <v>11</v>
      </c>
      <c r="B3" s="401"/>
      <c r="C3" s="401"/>
      <c r="D3" s="401"/>
      <c r="E3" s="401"/>
      <c r="F3" s="401"/>
      <c r="G3" s="401"/>
      <c r="H3" s="401"/>
      <c r="I3" s="402"/>
      <c r="J3" s="2"/>
      <c r="K3" s="12"/>
    </row>
    <row r="4" spans="1:11" ht="30.75" customHeight="1">
      <c r="A4" s="403" t="s">
        <v>12</v>
      </c>
      <c r="B4" s="290" t="s">
        <v>13</v>
      </c>
      <c r="C4" s="286">
        <v>241516.71000000002</v>
      </c>
      <c r="D4" s="13">
        <v>0</v>
      </c>
      <c r="E4" s="289"/>
      <c r="F4" s="259">
        <f>225445.81+51216</f>
        <v>276661.81</v>
      </c>
      <c r="G4" s="13"/>
      <c r="H4" s="15"/>
      <c r="I4" s="16">
        <f t="shared" ref="I4:I22" si="0">(F4)/(D4+C4)</f>
        <v>1.1455182956077863</v>
      </c>
      <c r="J4" s="2"/>
      <c r="K4" s="17" t="s">
        <v>14</v>
      </c>
    </row>
    <row r="5" spans="1:11" ht="30.75" customHeight="1">
      <c r="A5" s="403"/>
      <c r="B5" s="18" t="s">
        <v>15</v>
      </c>
      <c r="C5" s="19">
        <v>17901.2</v>
      </c>
      <c r="D5" s="13"/>
      <c r="E5" s="14"/>
      <c r="F5" s="260">
        <f>17901.2+5895.18</f>
        <v>23796.38</v>
      </c>
      <c r="G5" s="21"/>
      <c r="H5" s="22"/>
      <c r="I5" s="66">
        <f t="shared" si="0"/>
        <v>1.3293175876477554</v>
      </c>
      <c r="J5" s="2"/>
      <c r="K5" s="23" t="s">
        <v>16</v>
      </c>
    </row>
    <row r="6" spans="1:11" ht="39.75" customHeight="1">
      <c r="A6" s="403"/>
      <c r="B6" s="18" t="s">
        <v>17</v>
      </c>
      <c r="C6" s="19">
        <v>45000</v>
      </c>
      <c r="D6" s="21">
        <v>0</v>
      </c>
      <c r="E6" s="14"/>
      <c r="F6" s="261">
        <f>18216.57+5666+25000</f>
        <v>48882.57</v>
      </c>
      <c r="G6" s="21"/>
      <c r="H6" s="22"/>
      <c r="I6" s="66">
        <f t="shared" si="0"/>
        <v>1.0862793333333334</v>
      </c>
      <c r="J6" s="2"/>
      <c r="K6" s="23" t="s">
        <v>16</v>
      </c>
    </row>
    <row r="7" spans="1:11" ht="50.25" customHeight="1">
      <c r="A7" s="403"/>
      <c r="B7" s="18" t="s">
        <v>18</v>
      </c>
      <c r="C7" s="19">
        <v>65000</v>
      </c>
      <c r="D7" s="21">
        <v>0</v>
      </c>
      <c r="E7" s="14"/>
      <c r="F7" s="261">
        <f>44897.56+32.46+10282+11765.06</f>
        <v>66977.08</v>
      </c>
      <c r="G7" s="24"/>
      <c r="H7" s="24"/>
      <c r="I7" s="66">
        <f t="shared" si="0"/>
        <v>1.0304166153846155</v>
      </c>
      <c r="J7" s="2"/>
      <c r="K7" s="23" t="s">
        <v>16</v>
      </c>
    </row>
    <row r="8" spans="1:11" ht="39" customHeight="1">
      <c r="A8" s="403"/>
      <c r="B8" s="18" t="s">
        <v>19</v>
      </c>
      <c r="C8" s="19">
        <v>12500</v>
      </c>
      <c r="D8" s="21">
        <v>0</v>
      </c>
      <c r="E8" s="14"/>
      <c r="F8" s="261">
        <f>4833.52+8752</f>
        <v>13585.52</v>
      </c>
      <c r="G8" s="22"/>
      <c r="H8" s="22"/>
      <c r="I8" s="66">
        <f t="shared" si="0"/>
        <v>1.0868416000000001</v>
      </c>
      <c r="J8" s="2"/>
      <c r="K8" s="23" t="s">
        <v>16</v>
      </c>
    </row>
    <row r="9" spans="1:11" ht="25.5" customHeight="1">
      <c r="A9" s="403"/>
      <c r="B9" s="25" t="s">
        <v>20</v>
      </c>
      <c r="C9" s="19">
        <v>3060</v>
      </c>
      <c r="D9" s="26">
        <v>1080</v>
      </c>
      <c r="E9" s="14"/>
      <c r="F9" s="262">
        <f>3060+4420</f>
        <v>7480</v>
      </c>
      <c r="G9" s="27"/>
      <c r="H9" s="27"/>
      <c r="I9" s="66">
        <f t="shared" si="0"/>
        <v>1.8067632850241546</v>
      </c>
      <c r="J9" s="2"/>
      <c r="K9" s="23" t="s">
        <v>21</v>
      </c>
    </row>
    <row r="10" spans="1:11" ht="35.25" customHeight="1">
      <c r="A10" s="403"/>
      <c r="B10" s="28" t="s">
        <v>22</v>
      </c>
      <c r="C10" s="19">
        <v>12500</v>
      </c>
      <c r="D10" s="21">
        <v>0</v>
      </c>
      <c r="E10" s="21"/>
      <c r="F10" s="261">
        <v>7640</v>
      </c>
      <c r="G10" s="22"/>
      <c r="H10" s="22"/>
      <c r="I10" s="66">
        <f t="shared" si="0"/>
        <v>0.61119999999999997</v>
      </c>
      <c r="J10" s="2"/>
      <c r="K10" s="23" t="s">
        <v>16</v>
      </c>
    </row>
    <row r="11" spans="1:11" ht="46.5" customHeight="1">
      <c r="A11" s="403"/>
      <c r="B11" s="29" t="s">
        <v>23</v>
      </c>
      <c r="C11" s="19">
        <v>44000</v>
      </c>
      <c r="D11" s="21">
        <v>0</v>
      </c>
      <c r="E11" s="21"/>
      <c r="F11" s="261">
        <f>39558</f>
        <v>39558</v>
      </c>
      <c r="G11" s="22"/>
      <c r="H11" s="22"/>
      <c r="I11" s="66">
        <f t="shared" si="0"/>
        <v>0.89904545454545459</v>
      </c>
      <c r="J11" s="2"/>
      <c r="K11" s="30" t="s">
        <v>16</v>
      </c>
    </row>
    <row r="12" spans="1:11" ht="56.25" customHeight="1">
      <c r="A12" s="403"/>
      <c r="B12" s="31" t="s">
        <v>24</v>
      </c>
      <c r="C12" s="19">
        <v>15000</v>
      </c>
      <c r="D12" s="21">
        <v>0</v>
      </c>
      <c r="E12" s="15"/>
      <c r="F12" s="20">
        <v>14590</v>
      </c>
      <c r="G12" s="22"/>
      <c r="H12" s="22"/>
      <c r="I12" s="66">
        <f t="shared" si="0"/>
        <v>0.97266666666666668</v>
      </c>
      <c r="J12" s="2"/>
      <c r="K12" s="30" t="s">
        <v>16</v>
      </c>
    </row>
    <row r="13" spans="1:11" ht="47.25" customHeight="1">
      <c r="A13" s="403"/>
      <c r="B13" s="29" t="s">
        <v>25</v>
      </c>
      <c r="C13" s="19">
        <v>10000</v>
      </c>
      <c r="D13" s="21">
        <v>0</v>
      </c>
      <c r="E13" s="21"/>
      <c r="F13" s="24">
        <v>12000</v>
      </c>
      <c r="G13" s="22"/>
      <c r="H13" s="22"/>
      <c r="I13" s="66">
        <f t="shared" si="0"/>
        <v>1.2</v>
      </c>
      <c r="J13" s="2"/>
      <c r="K13" s="30" t="s">
        <v>16</v>
      </c>
    </row>
    <row r="14" spans="1:11" ht="63" customHeight="1" thickBot="1">
      <c r="A14" s="403"/>
      <c r="B14" s="29" t="s">
        <v>26</v>
      </c>
      <c r="C14" s="19">
        <v>30000</v>
      </c>
      <c r="D14" s="21">
        <v>0</v>
      </c>
      <c r="E14" s="21"/>
      <c r="F14" s="24">
        <v>33760</v>
      </c>
      <c r="G14" s="22"/>
      <c r="H14" s="22"/>
      <c r="I14" s="66">
        <f t="shared" si="0"/>
        <v>1.1253333333333333</v>
      </c>
      <c r="J14" s="2"/>
      <c r="K14" s="32" t="s">
        <v>16</v>
      </c>
    </row>
    <row r="15" spans="1:11" ht="45" customHeight="1">
      <c r="A15" s="403"/>
      <c r="B15" s="31" t="s">
        <v>27</v>
      </c>
      <c r="C15" s="19">
        <v>60000</v>
      </c>
      <c r="D15" s="24">
        <v>0</v>
      </c>
      <c r="E15" s="21"/>
      <c r="F15" s="258">
        <f>41356.2600000001+24861.28-23000-722.56</f>
        <v>42494.980000000098</v>
      </c>
      <c r="G15" s="22"/>
      <c r="H15" s="22"/>
      <c r="I15" s="66">
        <f t="shared" si="0"/>
        <v>0.70824966666666833</v>
      </c>
      <c r="J15" s="2"/>
      <c r="K15" s="34" t="s">
        <v>28</v>
      </c>
    </row>
    <row r="16" spans="1:11" ht="45" customHeight="1">
      <c r="A16" s="403"/>
      <c r="B16" s="29" t="s">
        <v>29</v>
      </c>
      <c r="C16" s="19">
        <v>15000</v>
      </c>
      <c r="D16" s="24">
        <v>0</v>
      </c>
      <c r="E16" s="13"/>
      <c r="F16" s="35">
        <v>13500</v>
      </c>
      <c r="G16" s="21"/>
      <c r="H16" s="21"/>
      <c r="I16" s="66">
        <f t="shared" si="0"/>
        <v>0.9</v>
      </c>
      <c r="J16" s="2"/>
      <c r="K16" s="34" t="s">
        <v>28</v>
      </c>
    </row>
    <row r="17" spans="1:11" ht="45" customHeight="1" thickBot="1">
      <c r="A17" s="403"/>
      <c r="B17" s="285" t="s">
        <v>30</v>
      </c>
      <c r="C17" s="286">
        <v>40000</v>
      </c>
      <c r="D17" s="20">
        <v>0</v>
      </c>
      <c r="E17" s="15"/>
      <c r="F17" s="36">
        <v>33450</v>
      </c>
      <c r="G17" s="287"/>
      <c r="H17" s="15"/>
      <c r="I17" s="267">
        <f t="shared" si="0"/>
        <v>0.83625000000000005</v>
      </c>
      <c r="J17" s="2"/>
      <c r="K17" s="37" t="s">
        <v>28</v>
      </c>
    </row>
    <row r="18" spans="1:11" ht="21.75" customHeight="1" thickBot="1">
      <c r="A18" s="404" t="s">
        <v>31</v>
      </c>
      <c r="B18" s="405"/>
      <c r="C18" s="38">
        <f>SUM(C4:C17)</f>
        <v>611477.91</v>
      </c>
      <c r="D18" s="38">
        <f t="shared" ref="D18:H18" si="1">SUM(D4:D17)</f>
        <v>1080</v>
      </c>
      <c r="E18" s="38">
        <f t="shared" si="1"/>
        <v>0</v>
      </c>
      <c r="F18" s="38">
        <f t="shared" si="1"/>
        <v>634376.3400000002</v>
      </c>
      <c r="G18" s="38">
        <f t="shared" si="1"/>
        <v>0</v>
      </c>
      <c r="H18" s="38">
        <f t="shared" si="1"/>
        <v>0</v>
      </c>
      <c r="I18" s="39">
        <f t="shared" si="0"/>
        <v>1.0356185589049045</v>
      </c>
      <c r="J18" s="2"/>
      <c r="K18" s="40"/>
    </row>
    <row r="19" spans="1:11" ht="81" customHeight="1" thickBot="1">
      <c r="A19" s="406" t="s">
        <v>32</v>
      </c>
      <c r="B19" s="288" t="s">
        <v>33</v>
      </c>
      <c r="C19" s="41">
        <v>35165.81</v>
      </c>
      <c r="D19" s="13">
        <v>0</v>
      </c>
      <c r="E19" s="289"/>
      <c r="F19" s="20">
        <v>35165.81</v>
      </c>
      <c r="G19" s="15"/>
      <c r="H19" s="15"/>
      <c r="I19" s="276">
        <f t="shared" si="0"/>
        <v>1</v>
      </c>
      <c r="J19" s="2"/>
      <c r="K19" s="42" t="s">
        <v>34</v>
      </c>
    </row>
    <row r="20" spans="1:11" ht="25.5" customHeight="1">
      <c r="A20" s="406"/>
      <c r="B20" s="43" t="s">
        <v>35</v>
      </c>
      <c r="C20" s="44">
        <v>35423.82</v>
      </c>
      <c r="D20" s="45">
        <v>0</v>
      </c>
      <c r="E20" s="14"/>
      <c r="F20" s="46">
        <f>15423.82+4549.44</f>
        <v>19973.259999999998</v>
      </c>
      <c r="G20" s="27"/>
      <c r="H20" s="27"/>
      <c r="I20" s="66">
        <f t="shared" si="0"/>
        <v>0.56383698878325372</v>
      </c>
      <c r="J20" s="2"/>
      <c r="K20" s="47" t="s">
        <v>36</v>
      </c>
    </row>
    <row r="21" spans="1:11" ht="30.75" customHeight="1">
      <c r="A21" s="406"/>
      <c r="B21" s="25" t="s">
        <v>37</v>
      </c>
      <c r="C21" s="48">
        <v>15000</v>
      </c>
      <c r="D21" s="46">
        <v>0</v>
      </c>
      <c r="E21" s="14"/>
      <c r="F21" s="46">
        <f>3000+86.02+2332</f>
        <v>5418.02</v>
      </c>
      <c r="G21" s="27"/>
      <c r="H21" s="27"/>
      <c r="I21" s="66">
        <f t="shared" si="0"/>
        <v>0.36120133333333337</v>
      </c>
      <c r="J21" s="2"/>
      <c r="K21" s="49" t="s">
        <v>38</v>
      </c>
    </row>
    <row r="22" spans="1:11" ht="67.5" customHeight="1">
      <c r="A22" s="406"/>
      <c r="B22" s="50" t="s">
        <v>39</v>
      </c>
      <c r="C22" s="51">
        <v>21729.69</v>
      </c>
      <c r="D22" s="24">
        <v>0</v>
      </c>
      <c r="E22" s="14"/>
      <c r="F22" s="24">
        <v>21729.69</v>
      </c>
      <c r="G22" s="22"/>
      <c r="H22" s="22"/>
      <c r="I22" s="66">
        <f t="shared" si="0"/>
        <v>1</v>
      </c>
      <c r="J22" s="2"/>
      <c r="K22" s="42" t="s">
        <v>40</v>
      </c>
    </row>
    <row r="23" spans="1:11" ht="45.75" customHeight="1">
      <c r="A23" s="406"/>
      <c r="B23" s="50" t="s">
        <v>41</v>
      </c>
      <c r="C23" s="48">
        <v>0</v>
      </c>
      <c r="D23" s="21">
        <v>0</v>
      </c>
      <c r="E23" s="14"/>
      <c r="F23" s="52"/>
      <c r="G23" s="22"/>
      <c r="H23" s="22"/>
      <c r="I23" s="66">
        <v>0</v>
      </c>
      <c r="J23" s="2"/>
      <c r="K23" s="42"/>
    </row>
    <row r="24" spans="1:11" ht="35" customHeight="1" thickBot="1">
      <c r="A24" s="406"/>
      <c r="B24" s="53" t="s">
        <v>42</v>
      </c>
      <c r="C24" s="54">
        <v>1967.9</v>
      </c>
      <c r="D24" s="55">
        <v>627.78</v>
      </c>
      <c r="E24" s="282"/>
      <c r="F24" s="56">
        <v>1500</v>
      </c>
      <c r="G24" s="22"/>
      <c r="H24" s="22"/>
      <c r="I24" s="267">
        <f>(F24)/(D24+C24)</f>
        <v>0.57788325217284098</v>
      </c>
      <c r="J24" s="2"/>
      <c r="K24" s="23" t="s">
        <v>21</v>
      </c>
    </row>
    <row r="25" spans="1:11" ht="21" customHeight="1" thickBot="1">
      <c r="A25" s="407" t="s">
        <v>43</v>
      </c>
      <c r="B25" s="408"/>
      <c r="C25" s="57">
        <f>SUM(C19:C24)</f>
        <v>109287.22</v>
      </c>
      <c r="D25" s="57">
        <f>SUM(D19:D24)</f>
        <v>627.78</v>
      </c>
      <c r="E25" s="57">
        <f t="shared" ref="E25" si="2">SUM(E19:E24)</f>
        <v>0</v>
      </c>
      <c r="F25" s="57">
        <f>SUM(F19:F24)</f>
        <v>83786.78</v>
      </c>
      <c r="G25" s="57">
        <f t="shared" ref="G25:H25" si="3">SUM(G19:G24)</f>
        <v>0</v>
      </c>
      <c r="H25" s="57">
        <f t="shared" si="3"/>
        <v>0</v>
      </c>
      <c r="I25" s="39">
        <f>(F25)/(D25+C25)</f>
        <v>0.76228703998544334</v>
      </c>
      <c r="J25" s="2"/>
      <c r="K25" s="58"/>
    </row>
    <row r="26" spans="1:11" ht="21" customHeight="1" thickBot="1">
      <c r="A26" s="391" t="s">
        <v>44</v>
      </c>
      <c r="B26" s="392"/>
      <c r="C26" s="59">
        <f t="shared" ref="C26:H26" si="4">C25+C18</f>
        <v>720765.13</v>
      </c>
      <c r="D26" s="60">
        <f t="shared" si="4"/>
        <v>1707.78</v>
      </c>
      <c r="E26" s="60">
        <f t="shared" si="4"/>
        <v>0</v>
      </c>
      <c r="F26" s="60">
        <f t="shared" si="4"/>
        <v>718163.12000000023</v>
      </c>
      <c r="G26" s="60">
        <f t="shared" si="4"/>
        <v>0</v>
      </c>
      <c r="H26" s="60">
        <f t="shared" si="4"/>
        <v>0</v>
      </c>
      <c r="I26" s="61">
        <f>(F26)/(D26+C26)</f>
        <v>0.99403466906461613</v>
      </c>
      <c r="J26" s="62"/>
    </row>
    <row r="27" spans="1:11" ht="20.25" customHeight="1" thickBot="1">
      <c r="A27" s="410" t="s">
        <v>45</v>
      </c>
      <c r="B27" s="411"/>
      <c r="C27" s="411"/>
      <c r="D27" s="411"/>
      <c r="E27" s="411"/>
      <c r="F27" s="411"/>
      <c r="G27" s="411"/>
      <c r="H27" s="411"/>
      <c r="I27" s="412"/>
      <c r="J27" s="2"/>
      <c r="K27" s="63"/>
    </row>
    <row r="28" spans="1:11" ht="69" customHeight="1">
      <c r="A28" s="413" t="s">
        <v>46</v>
      </c>
      <c r="B28" s="283" t="s">
        <v>47</v>
      </c>
      <c r="C28" s="284">
        <v>45000</v>
      </c>
      <c r="D28" s="45">
        <v>40000</v>
      </c>
      <c r="E28" s="64"/>
      <c r="F28" s="45">
        <v>48700</v>
      </c>
      <c r="G28" s="275"/>
      <c r="H28" s="275"/>
      <c r="I28" s="276">
        <f t="shared" ref="I28:I43" si="5">(F28)/(D28+C28)</f>
        <v>0.57294117647058829</v>
      </c>
      <c r="J28" s="2"/>
      <c r="K28" s="67" t="s">
        <v>48</v>
      </c>
    </row>
    <row r="29" spans="1:11" ht="41.5" customHeight="1">
      <c r="A29" s="413"/>
      <c r="B29" s="68" t="s">
        <v>49</v>
      </c>
      <c r="C29" s="48">
        <v>19540</v>
      </c>
      <c r="D29" s="46">
        <v>40000</v>
      </c>
      <c r="E29" s="69"/>
      <c r="F29" s="70">
        <v>19540</v>
      </c>
      <c r="G29" s="21"/>
      <c r="H29" s="21"/>
      <c r="I29" s="66">
        <f t="shared" si="5"/>
        <v>0.32818273429627143</v>
      </c>
      <c r="J29" s="2"/>
      <c r="K29" s="49" t="s">
        <v>50</v>
      </c>
    </row>
    <row r="30" spans="1:11" ht="41.5" customHeight="1">
      <c r="A30" s="413"/>
      <c r="B30" s="71" t="s">
        <v>51</v>
      </c>
      <c r="C30" s="48">
        <v>51692.55</v>
      </c>
      <c r="D30" s="46">
        <v>20000</v>
      </c>
      <c r="E30" s="72"/>
      <c r="F30" s="73">
        <f>92299.55-19540-21067</f>
        <v>51692.55</v>
      </c>
      <c r="G30" s="21"/>
      <c r="H30" s="21"/>
      <c r="I30" s="66">
        <f t="shared" si="5"/>
        <v>0.72103098578583136</v>
      </c>
      <c r="J30" s="2"/>
      <c r="K30" s="74" t="s">
        <v>52</v>
      </c>
    </row>
    <row r="31" spans="1:11" ht="43.5" customHeight="1">
      <c r="A31" s="413"/>
      <c r="B31" s="75" t="s">
        <v>53</v>
      </c>
      <c r="C31" s="48">
        <v>21067</v>
      </c>
      <c r="D31" s="46">
        <v>0</v>
      </c>
      <c r="E31" s="21"/>
      <c r="F31" s="70">
        <f>20848.91</f>
        <v>20848.91</v>
      </c>
      <c r="G31" s="21"/>
      <c r="H31" s="21"/>
      <c r="I31" s="66">
        <f>(F31+E31)/(D31+C31)</f>
        <v>0.9896477903830635</v>
      </c>
      <c r="J31" s="2"/>
      <c r="K31" s="49" t="s">
        <v>54</v>
      </c>
    </row>
    <row r="32" spans="1:11" ht="51.75" customHeight="1" thickBot="1">
      <c r="A32" s="413"/>
      <c r="B32" s="76" t="s">
        <v>55</v>
      </c>
      <c r="C32" s="77">
        <v>20682.740000000002</v>
      </c>
      <c r="D32" s="46">
        <v>0</v>
      </c>
      <c r="E32" s="21"/>
      <c r="F32" s="78">
        <f>16783.21+5192</f>
        <v>21975.21</v>
      </c>
      <c r="G32" s="22"/>
      <c r="H32" s="22"/>
      <c r="I32" s="66">
        <f>(F32+E32)/(D32+C32)</f>
        <v>1.062490269664464</v>
      </c>
      <c r="J32" s="2"/>
      <c r="K32" s="79" t="s">
        <v>56</v>
      </c>
    </row>
    <row r="33" spans="1:11" ht="19.5" customHeight="1" thickBot="1">
      <c r="A33" s="397" t="s">
        <v>57</v>
      </c>
      <c r="B33" s="414"/>
      <c r="C33" s="57">
        <f>SUM(C28:C32)</f>
        <v>157982.28999999998</v>
      </c>
      <c r="D33" s="80">
        <f t="shared" ref="D33:H33" si="6">SUM(D28:D32)</f>
        <v>100000</v>
      </c>
      <c r="E33" s="80">
        <f t="shared" si="6"/>
        <v>0</v>
      </c>
      <c r="F33" s="57">
        <f t="shared" si="6"/>
        <v>162756.66999999998</v>
      </c>
      <c r="G33" s="57">
        <f t="shared" si="6"/>
        <v>0</v>
      </c>
      <c r="H33" s="57">
        <f t="shared" si="6"/>
        <v>0</v>
      </c>
      <c r="I33" s="39">
        <f t="shared" si="5"/>
        <v>0.63088311217021908</v>
      </c>
      <c r="J33" s="2"/>
      <c r="K33" s="81"/>
    </row>
    <row r="34" spans="1:11" ht="57" customHeight="1">
      <c r="A34" s="415" t="s">
        <v>58</v>
      </c>
      <c r="B34" s="82" t="s">
        <v>59</v>
      </c>
      <c r="C34" s="83">
        <v>0</v>
      </c>
      <c r="D34" s="84">
        <v>15000</v>
      </c>
      <c r="E34" s="85">
        <v>15459.34</v>
      </c>
      <c r="F34" s="84">
        <v>9689</v>
      </c>
      <c r="G34" s="86"/>
      <c r="H34" s="86"/>
      <c r="I34" s="66">
        <f t="shared" ref="I34:I38" si="7">(F34+E34)/(D34+C34)</f>
        <v>1.6765559999999999</v>
      </c>
      <c r="J34" s="2"/>
      <c r="K34" s="47" t="s">
        <v>60</v>
      </c>
    </row>
    <row r="35" spans="1:11" ht="61.25" customHeight="1">
      <c r="A35" s="416"/>
      <c r="B35" s="87" t="s">
        <v>61</v>
      </c>
      <c r="C35" s="88">
        <v>0</v>
      </c>
      <c r="D35" s="46">
        <v>12891.26</v>
      </c>
      <c r="E35" s="89">
        <v>10500</v>
      </c>
      <c r="F35" s="46"/>
      <c r="G35" s="65"/>
      <c r="H35" s="65"/>
      <c r="I35" s="66">
        <f t="shared" si="7"/>
        <v>0.81450533151918425</v>
      </c>
      <c r="J35" s="2"/>
      <c r="K35" s="42" t="s">
        <v>62</v>
      </c>
    </row>
    <row r="36" spans="1:11" ht="60" customHeight="1" thickBot="1">
      <c r="A36" s="416"/>
      <c r="B36" s="87" t="s">
        <v>63</v>
      </c>
      <c r="C36" s="88">
        <v>0</v>
      </c>
      <c r="D36" s="46">
        <v>5425</v>
      </c>
      <c r="E36" s="90">
        <v>12975.15</v>
      </c>
      <c r="F36" s="46"/>
      <c r="G36" s="65"/>
      <c r="H36" s="65"/>
      <c r="I36" s="66">
        <f t="shared" si="7"/>
        <v>2.391732718894009</v>
      </c>
      <c r="J36" s="2"/>
      <c r="K36" s="42" t="s">
        <v>64</v>
      </c>
    </row>
    <row r="37" spans="1:11" ht="93.65" customHeight="1">
      <c r="A37" s="416"/>
      <c r="B37" s="87" t="s">
        <v>65</v>
      </c>
      <c r="C37" s="88">
        <v>0</v>
      </c>
      <c r="D37" s="46">
        <v>41124.680000000008</v>
      </c>
      <c r="E37" s="446">
        <f>123262.42-(E36+E35+E34+E49+E54)+395.36-27183.36</f>
        <v>23476.559999999983</v>
      </c>
      <c r="F37" s="33"/>
      <c r="G37" s="345"/>
      <c r="H37" s="65"/>
      <c r="I37" s="66">
        <f t="shared" si="7"/>
        <v>0.57086304379754393</v>
      </c>
      <c r="J37" s="2"/>
      <c r="K37" s="67" t="s">
        <v>28</v>
      </c>
    </row>
    <row r="38" spans="1:11" ht="51.75" customHeight="1" thickBot="1">
      <c r="A38" s="92"/>
      <c r="B38" s="277" t="s">
        <v>66</v>
      </c>
      <c r="C38" s="103">
        <v>17510</v>
      </c>
      <c r="D38" s="278">
        <v>3090</v>
      </c>
      <c r="E38" s="265"/>
      <c r="F38" s="104">
        <v>15000</v>
      </c>
      <c r="G38" s="27"/>
      <c r="H38" s="27"/>
      <c r="I38" s="267">
        <f t="shared" si="7"/>
        <v>0.72815533980582525</v>
      </c>
      <c r="J38" s="2"/>
      <c r="K38" s="42" t="s">
        <v>67</v>
      </c>
    </row>
    <row r="39" spans="1:11" ht="20.25" customHeight="1" thickBot="1">
      <c r="A39" s="389" t="s">
        <v>68</v>
      </c>
      <c r="B39" s="390"/>
      <c r="C39" s="106">
        <f>SUM(C34:C38)</f>
        <v>17510</v>
      </c>
      <c r="D39" s="106">
        <f>SUM(D34:D38)</f>
        <v>77530.94</v>
      </c>
      <c r="E39" s="106">
        <f t="shared" ref="E39:H39" si="8">SUM(E34:E38)</f>
        <v>62411.049999999981</v>
      </c>
      <c r="F39" s="106">
        <f t="shared" si="8"/>
        <v>24689</v>
      </c>
      <c r="G39" s="106">
        <f>SUM(G34:G38)</f>
        <v>0</v>
      </c>
      <c r="H39" s="106">
        <f t="shared" si="8"/>
        <v>0</v>
      </c>
      <c r="I39" s="39">
        <f t="shared" si="5"/>
        <v>0.25977226235346579</v>
      </c>
      <c r="J39" s="2"/>
      <c r="K39" s="93"/>
    </row>
    <row r="40" spans="1:11" ht="42" customHeight="1" thickBot="1">
      <c r="A40" s="417" t="s">
        <v>69</v>
      </c>
      <c r="B40" s="94" t="s">
        <v>70</v>
      </c>
      <c r="C40" s="279">
        <v>22142.510000000002</v>
      </c>
      <c r="D40" s="45">
        <v>0</v>
      </c>
      <c r="E40" s="280"/>
      <c r="F40" s="293">
        <f>2839.69+74</f>
        <v>2913.69</v>
      </c>
      <c r="G40" s="275"/>
      <c r="H40" s="275"/>
      <c r="I40" s="281">
        <f t="shared" si="5"/>
        <v>0.13158806296124512</v>
      </c>
      <c r="J40" s="2"/>
      <c r="K40" s="43" t="s">
        <v>71</v>
      </c>
    </row>
    <row r="41" spans="1:11" ht="42" customHeight="1" thickBot="1">
      <c r="A41" s="417"/>
      <c r="B41" s="97" t="s">
        <v>72</v>
      </c>
      <c r="C41" s="88">
        <v>22806.639999999999</v>
      </c>
      <c r="D41" s="46">
        <v>0</v>
      </c>
      <c r="E41" s="95"/>
      <c r="F41" s="262">
        <v>22653.64</v>
      </c>
      <c r="G41" s="65"/>
      <c r="H41" s="65"/>
      <c r="I41" s="96">
        <f t="shared" si="5"/>
        <v>0.99329142740885989</v>
      </c>
      <c r="J41" s="2"/>
      <c r="K41" s="67" t="s">
        <v>73</v>
      </c>
    </row>
    <row r="42" spans="1:11" ht="42" customHeight="1" thickBot="1">
      <c r="A42" s="417"/>
      <c r="B42" s="98" t="s">
        <v>74</v>
      </c>
      <c r="C42" s="88">
        <v>104975.19</v>
      </c>
      <c r="D42" s="46">
        <v>0</v>
      </c>
      <c r="E42" s="95"/>
      <c r="F42" s="262">
        <f>98675.19+6572.71+12300</f>
        <v>117547.90000000001</v>
      </c>
      <c r="G42" s="65"/>
      <c r="H42" s="65"/>
      <c r="I42" s="96">
        <f t="shared" si="5"/>
        <v>1.1197683947988093</v>
      </c>
      <c r="J42" s="2"/>
      <c r="K42" s="67" t="s">
        <v>28</v>
      </c>
    </row>
    <row r="43" spans="1:11" ht="25.5" customHeight="1" thickBot="1">
      <c r="A43" s="417"/>
      <c r="B43" s="99" t="s">
        <v>75</v>
      </c>
      <c r="C43" s="88">
        <v>15000</v>
      </c>
      <c r="D43" s="46">
        <v>0</v>
      </c>
      <c r="E43" s="95"/>
      <c r="F43" s="262"/>
      <c r="G43" s="65"/>
      <c r="H43" s="65"/>
      <c r="I43" s="96">
        <f t="shared" si="5"/>
        <v>0</v>
      </c>
      <c r="J43" s="2"/>
      <c r="K43" s="67" t="s">
        <v>28</v>
      </c>
    </row>
    <row r="44" spans="1:11" ht="40.5" customHeight="1" thickBot="1">
      <c r="A44" s="417"/>
      <c r="B44" s="100" t="s">
        <v>76</v>
      </c>
      <c r="C44" s="88">
        <v>104012.64</v>
      </c>
      <c r="D44" s="46">
        <v>0</v>
      </c>
      <c r="E44" s="95"/>
      <c r="F44" s="262">
        <f>52042.33+22759.12+32.46+18550.79+30044</f>
        <v>123428.70000000001</v>
      </c>
      <c r="G44" s="65"/>
      <c r="H44" s="65"/>
      <c r="I44" s="96">
        <f>(F44)/(D44+C44)</f>
        <v>1.1866701970068254</v>
      </c>
      <c r="J44" s="2"/>
      <c r="K44" s="101" t="s">
        <v>77</v>
      </c>
    </row>
    <row r="45" spans="1:11" ht="36" customHeight="1" thickBot="1">
      <c r="A45" s="418"/>
      <c r="B45" s="102" t="s">
        <v>78</v>
      </c>
      <c r="C45" s="103">
        <v>0</v>
      </c>
      <c r="D45" s="104">
        <v>0</v>
      </c>
      <c r="E45" s="95"/>
      <c r="F45" s="292">
        <v>18811</v>
      </c>
      <c r="G45" s="27"/>
      <c r="H45" s="27"/>
      <c r="I45" s="96">
        <v>0</v>
      </c>
      <c r="J45" s="2"/>
      <c r="K45" s="105" t="s">
        <v>79</v>
      </c>
    </row>
    <row r="46" spans="1:11" ht="19.5" customHeight="1" thickBot="1">
      <c r="A46" s="389" t="s">
        <v>80</v>
      </c>
      <c r="B46" s="390"/>
      <c r="C46" s="106">
        <f>SUM(C40:C45)</f>
        <v>268936.98</v>
      </c>
      <c r="D46" s="106">
        <f t="shared" ref="D46:E46" si="9">SUM(D40:D45)</f>
        <v>0</v>
      </c>
      <c r="E46" s="106">
        <f t="shared" si="9"/>
        <v>0</v>
      </c>
      <c r="F46" s="106">
        <f>SUM(F40:F45)</f>
        <v>285354.93000000005</v>
      </c>
      <c r="G46" s="106">
        <f>SUM(G40:G45)</f>
        <v>0</v>
      </c>
      <c r="H46" s="106">
        <f t="shared" ref="H46" si="10">SUM(H40:H45)</f>
        <v>0</v>
      </c>
      <c r="I46" s="39">
        <f>(F46)/(D46+C46)</f>
        <v>1.0610475733013738</v>
      </c>
      <c r="J46" s="2"/>
      <c r="K46" s="37"/>
    </row>
    <row r="47" spans="1:11" ht="21" customHeight="1" thickBot="1">
      <c r="A47" s="391" t="s">
        <v>81</v>
      </c>
      <c r="B47" s="392"/>
      <c r="C47" s="107">
        <f>C46+C39+C33</f>
        <v>444429.26999999996</v>
      </c>
      <c r="D47" s="107">
        <f t="shared" ref="D47:H47" si="11">D46+D39+D33</f>
        <v>177530.94</v>
      </c>
      <c r="E47" s="107">
        <f t="shared" si="11"/>
        <v>62411.049999999981</v>
      </c>
      <c r="F47" s="107">
        <f>F46+F39+F33</f>
        <v>472800.60000000003</v>
      </c>
      <c r="G47" s="107">
        <f t="shared" si="11"/>
        <v>0</v>
      </c>
      <c r="H47" s="107">
        <f t="shared" si="11"/>
        <v>0</v>
      </c>
      <c r="I47" s="61">
        <f>(F47)/(D47+C47)</f>
        <v>0.76017821140037245</v>
      </c>
      <c r="J47" s="62"/>
    </row>
    <row r="48" spans="1:11" ht="18" customHeight="1" thickBot="1">
      <c r="A48" s="393" t="s">
        <v>82</v>
      </c>
      <c r="B48" s="394"/>
      <c r="C48" s="395"/>
      <c r="D48" s="395"/>
      <c r="E48" s="395"/>
      <c r="F48" s="395"/>
      <c r="G48" s="395"/>
      <c r="H48" s="395"/>
      <c r="I48" s="395"/>
      <c r="J48" s="2"/>
      <c r="K48" s="108"/>
    </row>
    <row r="49" spans="1:15" ht="60.75" customHeight="1">
      <c r="A49" s="396" t="s">
        <v>83</v>
      </c>
      <c r="B49" s="109" t="s">
        <v>84</v>
      </c>
      <c r="C49" s="110">
        <v>63792.990000000005</v>
      </c>
      <c r="D49" s="84"/>
      <c r="E49" s="111">
        <v>34063.370000000003</v>
      </c>
      <c r="F49" s="84">
        <f>23792.99+25884.24</f>
        <v>49677.23</v>
      </c>
      <c r="G49" s="86"/>
      <c r="H49" s="86"/>
      <c r="I49" s="66">
        <f t="shared" ref="I49:I58" si="12">(F49)/(D49+C49)</f>
        <v>0.77872553081459261</v>
      </c>
      <c r="J49" s="2"/>
      <c r="K49" s="74" t="s">
        <v>85</v>
      </c>
    </row>
    <row r="50" spans="1:15" ht="63" customHeight="1">
      <c r="A50" s="396"/>
      <c r="B50" s="112" t="s">
        <v>86</v>
      </c>
      <c r="C50" s="113"/>
      <c r="D50" s="114">
        <v>25000</v>
      </c>
      <c r="E50" s="91"/>
      <c r="F50" s="46"/>
      <c r="G50" s="65"/>
      <c r="H50" s="65"/>
      <c r="I50" s="66">
        <f t="shared" si="12"/>
        <v>0</v>
      </c>
      <c r="J50" s="2"/>
      <c r="K50" s="74" t="s">
        <v>87</v>
      </c>
    </row>
    <row r="51" spans="1:15" ht="25.5" customHeight="1" thickBot="1">
      <c r="A51" s="115"/>
      <c r="B51" s="268" t="s">
        <v>88</v>
      </c>
      <c r="C51" s="269">
        <v>42500</v>
      </c>
      <c r="D51" s="270">
        <v>7500</v>
      </c>
      <c r="E51" s="265"/>
      <c r="F51" s="291">
        <f>11733.42+2753.67+6000+975+5300+15000</f>
        <v>41762.089999999997</v>
      </c>
      <c r="G51" s="27"/>
      <c r="H51" s="27"/>
      <c r="I51" s="267">
        <f t="shared" si="12"/>
        <v>0.83524179999999992</v>
      </c>
      <c r="J51" s="2"/>
      <c r="K51" s="42" t="s">
        <v>67</v>
      </c>
    </row>
    <row r="52" spans="1:15" s="116" customFormat="1" ht="21.75" customHeight="1" thickBot="1">
      <c r="A52" s="397" t="s">
        <v>89</v>
      </c>
      <c r="B52" s="398"/>
      <c r="C52" s="57">
        <f>SUM(C49:C51)</f>
        <v>106292.99</v>
      </c>
      <c r="D52" s="57">
        <f t="shared" ref="D52:H52" si="13">SUM(D49:D51)</f>
        <v>32500</v>
      </c>
      <c r="E52" s="57">
        <f t="shared" si="13"/>
        <v>34063.370000000003</v>
      </c>
      <c r="F52" s="57">
        <f t="shared" si="13"/>
        <v>91439.32</v>
      </c>
      <c r="G52" s="57">
        <f t="shared" si="13"/>
        <v>0</v>
      </c>
      <c r="H52" s="57">
        <f t="shared" si="13"/>
        <v>0</v>
      </c>
      <c r="I52" s="39">
        <f t="shared" si="12"/>
        <v>0.65881799938166918</v>
      </c>
      <c r="J52" s="2"/>
      <c r="K52" s="58">
        <f t="shared" ref="K52" si="14">SUM(K49:K50)</f>
        <v>0</v>
      </c>
    </row>
    <row r="53" spans="1:15" ht="57" customHeight="1">
      <c r="A53" s="409" t="s">
        <v>90</v>
      </c>
      <c r="B53" s="271" t="s">
        <v>91</v>
      </c>
      <c r="C53" s="272">
        <v>0</v>
      </c>
      <c r="D53" s="273">
        <v>25000</v>
      </c>
      <c r="E53" s="274"/>
      <c r="F53" s="45">
        <v>0</v>
      </c>
      <c r="G53" s="275"/>
      <c r="H53" s="275"/>
      <c r="I53" s="276">
        <f t="shared" si="12"/>
        <v>0</v>
      </c>
      <c r="J53" s="2"/>
      <c r="K53" s="118" t="s">
        <v>71</v>
      </c>
    </row>
    <row r="54" spans="1:15" ht="32.25" customHeight="1">
      <c r="A54" s="409"/>
      <c r="B54" s="117" t="s">
        <v>92</v>
      </c>
      <c r="C54" s="113">
        <v>20000</v>
      </c>
      <c r="D54" s="114"/>
      <c r="E54" s="91"/>
      <c r="F54" s="46"/>
      <c r="G54" s="65"/>
      <c r="H54" s="65"/>
      <c r="I54" s="66">
        <f t="shared" si="12"/>
        <v>0</v>
      </c>
      <c r="J54" s="2"/>
      <c r="K54" s="74" t="s">
        <v>93</v>
      </c>
    </row>
    <row r="55" spans="1:15" ht="25.5" customHeight="1">
      <c r="A55" s="409"/>
      <c r="B55" s="119" t="s">
        <v>94</v>
      </c>
      <c r="C55" s="88">
        <v>10000</v>
      </c>
      <c r="D55" s="120">
        <v>30559.08</v>
      </c>
      <c r="E55" s="91"/>
      <c r="F55" s="46">
        <v>0</v>
      </c>
      <c r="G55" s="65"/>
      <c r="H55" s="65"/>
      <c r="I55" s="66">
        <f t="shared" si="12"/>
        <v>0</v>
      </c>
      <c r="J55" s="2"/>
      <c r="K55" s="74" t="s">
        <v>95</v>
      </c>
    </row>
    <row r="56" spans="1:15" ht="25.5" customHeight="1" thickBot="1">
      <c r="A56" s="121"/>
      <c r="B56" s="263" t="s">
        <v>96</v>
      </c>
      <c r="C56" s="103">
        <v>17000</v>
      </c>
      <c r="D56" s="264">
        <v>3000</v>
      </c>
      <c r="E56" s="265">
        <f>1902.83-133.2+9.33-0.66+0.05</f>
        <v>1778.3499999999997</v>
      </c>
      <c r="F56" s="291">
        <f>9748.2+4601.81+22500</f>
        <v>36850.01</v>
      </c>
      <c r="G56" s="266"/>
      <c r="H56" s="27"/>
      <c r="I56" s="267">
        <f t="shared" si="12"/>
        <v>1.8425005000000001</v>
      </c>
      <c r="J56" s="2"/>
      <c r="K56" s="122" t="s">
        <v>97</v>
      </c>
    </row>
    <row r="57" spans="1:15" s="116" customFormat="1" ht="20.25" customHeight="1" thickBot="1">
      <c r="A57" s="397" t="s">
        <v>98</v>
      </c>
      <c r="B57" s="398"/>
      <c r="C57" s="57">
        <f t="shared" ref="C57" si="15">SUM(C53:C56)</f>
        <v>47000</v>
      </c>
      <c r="D57" s="57">
        <f>SUM(D53:D56)</f>
        <v>58559.08</v>
      </c>
      <c r="E57" s="57">
        <f>SUM(E53:E56)</f>
        <v>1778.3499999999997</v>
      </c>
      <c r="F57" s="57">
        <f>SUM(F53:F56)</f>
        <v>36850.01</v>
      </c>
      <c r="G57" s="57">
        <f>SUM(G53:G56)</f>
        <v>0</v>
      </c>
      <c r="H57" s="57">
        <f t="shared" ref="H57" si="16">SUM(H53:H56)</f>
        <v>0</v>
      </c>
      <c r="I57" s="39">
        <f t="shared" si="12"/>
        <v>0.34909370183976596</v>
      </c>
      <c r="J57" s="123"/>
      <c r="K57" s="58"/>
    </row>
    <row r="58" spans="1:15" ht="21" customHeight="1" thickBot="1">
      <c r="A58" s="391" t="s">
        <v>99</v>
      </c>
      <c r="B58" s="392"/>
      <c r="C58" s="107">
        <f t="shared" ref="C58:H58" si="17">C57+C52</f>
        <v>153292.99</v>
      </c>
      <c r="D58" s="107">
        <f>D57+D52</f>
        <v>91059.08</v>
      </c>
      <c r="E58" s="107">
        <f>E57+E52</f>
        <v>35841.72</v>
      </c>
      <c r="F58" s="107">
        <f t="shared" si="17"/>
        <v>128289.33000000002</v>
      </c>
      <c r="G58" s="107">
        <f>G57+G52</f>
        <v>0</v>
      </c>
      <c r="H58" s="107">
        <f t="shared" si="17"/>
        <v>0</v>
      </c>
      <c r="I58" s="61">
        <f t="shared" si="12"/>
        <v>0.52501838842617543</v>
      </c>
      <c r="J58" s="123"/>
    </row>
    <row r="59" spans="1:15" s="126" customFormat="1" ht="21" customHeight="1" thickBot="1">
      <c r="A59" s="124"/>
      <c r="B59" s="370"/>
      <c r="C59" s="399"/>
      <c r="D59" s="399"/>
      <c r="E59" s="399"/>
      <c r="F59" s="399"/>
      <c r="G59" s="399"/>
      <c r="H59" s="399"/>
      <c r="I59" s="399"/>
      <c r="J59" s="123"/>
      <c r="K59" s="125"/>
      <c r="L59" s="123"/>
      <c r="M59" s="123"/>
      <c r="N59" s="123"/>
      <c r="O59" s="123"/>
    </row>
    <row r="60" spans="1:15" ht="19.5" customHeight="1" thickBot="1">
      <c r="A60" s="368" t="s">
        <v>100</v>
      </c>
      <c r="B60" s="369"/>
      <c r="C60" s="127">
        <f>+C58+C47+C26</f>
        <v>1318487.3900000001</v>
      </c>
      <c r="D60" s="127">
        <f t="shared" ref="D60:H60" si="18">+D58+D47+D26</f>
        <v>270297.80000000005</v>
      </c>
      <c r="E60" s="127">
        <f t="shared" si="18"/>
        <v>98252.76999999999</v>
      </c>
      <c r="F60" s="127">
        <f>+F58+F47+F26</f>
        <v>1319253.0500000003</v>
      </c>
      <c r="G60" s="127">
        <f t="shared" si="18"/>
        <v>0</v>
      </c>
      <c r="H60" s="127">
        <f t="shared" si="18"/>
        <v>0</v>
      </c>
      <c r="I60" s="128">
        <f>(F60)/(D60+C60)</f>
        <v>0.83035331541578639</v>
      </c>
      <c r="K60" s="125"/>
    </row>
    <row r="61" spans="1:15" ht="22.5" customHeight="1" thickBot="1">
      <c r="A61" s="370" t="s">
        <v>101</v>
      </c>
      <c r="B61" s="371"/>
      <c r="C61" s="129">
        <f>(C60)*0.07</f>
        <v>92294.117300000013</v>
      </c>
      <c r="D61" s="130">
        <f>(D60)*0.07</f>
        <v>18920.846000000005</v>
      </c>
      <c r="E61" s="130">
        <f>(E60)*0.07</f>
        <v>6877.6939000000002</v>
      </c>
      <c r="F61" s="296">
        <v>91543.62</v>
      </c>
      <c r="G61" s="294"/>
      <c r="H61" s="131"/>
      <c r="I61" s="132"/>
      <c r="K61" s="295"/>
    </row>
    <row r="62" spans="1:15" ht="20.25" customHeight="1" thickBot="1">
      <c r="A62" s="387" t="s">
        <v>102</v>
      </c>
      <c r="B62" s="388"/>
      <c r="C62" s="133">
        <f>SUM(C60:C61)</f>
        <v>1410781.5073000002</v>
      </c>
      <c r="D62" s="133">
        <f>SUM(D60:D61)</f>
        <v>289218.64600000007</v>
      </c>
      <c r="E62" s="133">
        <f t="shared" ref="E62:H62" si="19">SUM(E60:E61)</f>
        <v>105130.46389999999</v>
      </c>
      <c r="F62" s="133">
        <f t="shared" si="19"/>
        <v>1410796.6700000004</v>
      </c>
      <c r="G62" s="133">
        <f t="shared" si="19"/>
        <v>0</v>
      </c>
      <c r="H62" s="133">
        <f t="shared" si="19"/>
        <v>0</v>
      </c>
      <c r="I62" s="128">
        <f>(F62+G62)/(C62)</f>
        <v>1.0000107477309008</v>
      </c>
      <c r="K62" s="134"/>
    </row>
    <row r="63" spans="1:15" s="135" customFormat="1" ht="12.5" thickBot="1">
      <c r="C63" s="136" t="s">
        <v>103</v>
      </c>
      <c r="D63" s="136" t="s">
        <v>104</v>
      </c>
      <c r="E63" s="137" t="s">
        <v>105</v>
      </c>
      <c r="F63" s="344" t="s">
        <v>106</v>
      </c>
      <c r="G63" s="136" t="s">
        <v>107</v>
      </c>
      <c r="H63" s="136" t="s">
        <v>151</v>
      </c>
      <c r="I63" s="138"/>
      <c r="K63" s="139"/>
    </row>
    <row r="64" spans="1:15" s="135" customFormat="1" thickBot="1">
      <c r="C64" s="136"/>
      <c r="D64" s="136"/>
      <c r="E64" s="257"/>
      <c r="F64" s="343">
        <f>F62</f>
        <v>1410796.6700000004</v>
      </c>
      <c r="G64" s="136"/>
      <c r="H64" s="136"/>
      <c r="I64" s="138"/>
      <c r="K64" s="139"/>
    </row>
    <row r="65" spans="1:11" s="135" customFormat="1" ht="15.5">
      <c r="C65" s="348"/>
      <c r="D65" s="136"/>
      <c r="E65" s="445"/>
      <c r="F65" s="253"/>
      <c r="G65" s="136"/>
      <c r="H65" s="136"/>
      <c r="I65" s="138"/>
      <c r="K65" s="139"/>
    </row>
    <row r="66" spans="1:11" s="135" customFormat="1" ht="12">
      <c r="C66" s="136"/>
      <c r="D66" s="136"/>
      <c r="E66" s="257"/>
      <c r="G66" s="136"/>
      <c r="H66" s="136"/>
      <c r="I66" s="138"/>
      <c r="K66" s="139"/>
    </row>
    <row r="67" spans="1:11" s="135" customFormat="1" ht="12.5" thickBot="1">
      <c r="C67" s="136"/>
      <c r="D67" s="136"/>
      <c r="E67" s="136"/>
      <c r="G67" s="136"/>
      <c r="H67" s="136"/>
      <c r="I67" s="138"/>
      <c r="K67" s="139"/>
    </row>
    <row r="68" spans="1:11" ht="15" thickBot="1">
      <c r="A68" s="375" t="s">
        <v>108</v>
      </c>
      <c r="B68" s="376"/>
      <c r="C68" s="376"/>
      <c r="D68" s="376"/>
      <c r="E68" s="376"/>
      <c r="F68" s="376"/>
      <c r="G68" s="376"/>
      <c r="H68" s="376"/>
      <c r="I68" s="377"/>
      <c r="J68" s="116"/>
    </row>
    <row r="69" spans="1:11" ht="29.5" customHeight="1" thickBot="1">
      <c r="A69" s="190" t="s">
        <v>109</v>
      </c>
      <c r="B69" s="141" t="s">
        <v>110</v>
      </c>
      <c r="C69" s="142" t="s">
        <v>111</v>
      </c>
      <c r="D69" s="143" t="s">
        <v>112</v>
      </c>
      <c r="E69" s="194" t="s">
        <v>150</v>
      </c>
      <c r="F69" s="142" t="s">
        <v>142</v>
      </c>
      <c r="G69" s="204" t="s">
        <v>113</v>
      </c>
      <c r="H69" s="144" t="s">
        <v>114</v>
      </c>
      <c r="I69" s="378" t="s">
        <v>115</v>
      </c>
      <c r="J69" s="379"/>
      <c r="K69" s="380"/>
    </row>
    <row r="70" spans="1:11" ht="18.649999999999999" customHeight="1" thickBot="1">
      <c r="A70" s="145" t="s">
        <v>116</v>
      </c>
      <c r="B70" s="197">
        <f>C62</f>
        <v>1410781.5073000002</v>
      </c>
      <c r="C70" s="191">
        <f>F62</f>
        <v>1410796.6700000004</v>
      </c>
      <c r="D70" s="200">
        <v>0</v>
      </c>
      <c r="E70" s="195">
        <f>C70+D70</f>
        <v>1410796.6700000004</v>
      </c>
      <c r="F70" s="191">
        <f>H62</f>
        <v>0</v>
      </c>
      <c r="G70" s="254">
        <f>B70-E70</f>
        <v>-15.162700000219047</v>
      </c>
      <c r="H70" s="256">
        <f>E70/B70</f>
        <v>1.0000107477309008</v>
      </c>
      <c r="I70" s="381"/>
      <c r="J70" s="382"/>
      <c r="K70" s="383"/>
    </row>
    <row r="71" spans="1:11" ht="20.5" customHeight="1" thickBot="1">
      <c r="A71" s="146" t="s">
        <v>117</v>
      </c>
      <c r="B71" s="198">
        <f>D62</f>
        <v>289218.64600000007</v>
      </c>
      <c r="C71" s="192">
        <v>105130.46</v>
      </c>
      <c r="D71" s="201">
        <v>0</v>
      </c>
      <c r="E71" s="195">
        <f>C71+D71</f>
        <v>105130.46</v>
      </c>
      <c r="F71" s="192">
        <v>0</v>
      </c>
      <c r="G71" s="254">
        <f>B71-E71</f>
        <v>184088.18600000005</v>
      </c>
      <c r="H71" s="256">
        <f>E71/B71</f>
        <v>0.36349820958639018</v>
      </c>
      <c r="I71" s="384"/>
      <c r="J71" s="385"/>
      <c r="K71" s="386"/>
    </row>
    <row r="72" spans="1:11" ht="21" customHeight="1" thickBot="1">
      <c r="A72" s="147" t="s">
        <v>118</v>
      </c>
      <c r="B72" s="199">
        <f t="shared" ref="B72:G72" si="20">SUM(B70:B71)</f>
        <v>1700000.1533000004</v>
      </c>
      <c r="C72" s="193">
        <f t="shared" si="20"/>
        <v>1515927.1300000004</v>
      </c>
      <c r="D72" s="202">
        <f t="shared" si="20"/>
        <v>0</v>
      </c>
      <c r="E72" s="196">
        <f t="shared" si="20"/>
        <v>1515927.1300000004</v>
      </c>
      <c r="F72" s="192">
        <f t="shared" si="20"/>
        <v>0</v>
      </c>
      <c r="G72" s="255">
        <f t="shared" si="20"/>
        <v>184073.02329999983</v>
      </c>
      <c r="H72" s="203">
        <f>E72/B72</f>
        <v>0.89172176076414944</v>
      </c>
      <c r="I72" s="372"/>
      <c r="J72" s="373"/>
      <c r="K72" s="374"/>
    </row>
    <row r="73" spans="1:11">
      <c r="C73"/>
      <c r="D73"/>
      <c r="E73"/>
      <c r="F73"/>
    </row>
    <row r="74" spans="1:11" ht="15.5">
      <c r="A74" s="148" t="s">
        <v>119</v>
      </c>
      <c r="B74" s="149"/>
      <c r="C74" s="150"/>
      <c r="D74" s="150"/>
      <c r="E74" s="150"/>
      <c r="F74" s="150"/>
      <c r="G74" s="150"/>
      <c r="H74" s="150"/>
      <c r="I74" s="150"/>
    </row>
    <row r="75" spans="1:11" ht="16.75" customHeight="1">
      <c r="A75" s="148" t="s">
        <v>159</v>
      </c>
      <c r="B75" s="149"/>
      <c r="C75" s="150"/>
      <c r="D75" s="150"/>
      <c r="E75" s="150"/>
      <c r="F75" s="150"/>
      <c r="G75" s="150"/>
      <c r="H75" s="150"/>
      <c r="I75" s="150"/>
    </row>
    <row r="76" spans="1:11" ht="28.75" customHeight="1">
      <c r="A76" s="151">
        <v>44487</v>
      </c>
      <c r="B76" s="149"/>
      <c r="C76" s="150"/>
      <c r="D76" s="150"/>
      <c r="E76" s="150"/>
      <c r="F76" s="150"/>
      <c r="G76" s="150"/>
      <c r="H76" s="150"/>
      <c r="I76" s="150"/>
    </row>
    <row r="77" spans="1:11" ht="15.5">
      <c r="C77" s="150"/>
      <c r="D77" s="150"/>
      <c r="E77" s="150"/>
      <c r="F77" s="150"/>
      <c r="G77" s="150"/>
      <c r="H77" s="150"/>
      <c r="I77" s="150"/>
    </row>
    <row r="78" spans="1:11" ht="15.5">
      <c r="C78" s="150"/>
      <c r="D78" s="150"/>
      <c r="E78" s="150"/>
      <c r="F78" s="150"/>
      <c r="G78" s="150"/>
      <c r="H78" s="150"/>
      <c r="I78" s="150"/>
    </row>
    <row r="79" spans="1:11" ht="15.5">
      <c r="C79" s="150"/>
      <c r="D79" s="150"/>
      <c r="E79" s="150"/>
      <c r="F79" s="150"/>
      <c r="G79" s="150"/>
      <c r="H79" s="150"/>
      <c r="I79" s="150"/>
    </row>
    <row r="80" spans="1:11" ht="15.5">
      <c r="C80" s="150"/>
      <c r="D80" s="150"/>
      <c r="E80" s="150"/>
      <c r="F80" s="150"/>
      <c r="G80" s="150"/>
      <c r="H80" s="150"/>
      <c r="I80" s="150"/>
    </row>
    <row r="81" spans="3:9" ht="15.5">
      <c r="C81" s="150"/>
      <c r="D81" s="150"/>
      <c r="E81" s="150"/>
      <c r="F81" s="150"/>
      <c r="G81" s="150"/>
      <c r="H81" s="150"/>
      <c r="I81" s="150"/>
    </row>
    <row r="82" spans="3:9" ht="15.5">
      <c r="C82" s="150"/>
      <c r="D82" s="150"/>
      <c r="E82" s="150"/>
      <c r="F82" s="150"/>
      <c r="G82" s="150"/>
      <c r="H82" s="150"/>
      <c r="I82" s="150"/>
    </row>
    <row r="83" spans="3:9" ht="15.5">
      <c r="C83" s="150"/>
      <c r="D83" s="150"/>
      <c r="E83" s="150"/>
      <c r="F83" s="150"/>
      <c r="G83" s="150"/>
      <c r="H83" s="150"/>
      <c r="I83" s="150"/>
    </row>
    <row r="84" spans="3:9" ht="15.5">
      <c r="C84" s="150"/>
      <c r="D84" s="150"/>
      <c r="E84" s="150"/>
      <c r="F84" s="150"/>
      <c r="G84" s="150"/>
      <c r="H84" s="150"/>
      <c r="I84" s="150"/>
    </row>
    <row r="85" spans="3:9" ht="15.5">
      <c r="C85" s="150"/>
      <c r="D85" s="150"/>
      <c r="E85" s="150"/>
      <c r="F85" s="150"/>
      <c r="G85" s="150"/>
      <c r="H85" s="150"/>
      <c r="I85" s="150"/>
    </row>
    <row r="86" spans="3:9" ht="15.5">
      <c r="C86" s="150"/>
      <c r="D86" s="150"/>
      <c r="E86" s="150"/>
      <c r="F86" s="150"/>
      <c r="G86" s="150"/>
      <c r="H86" s="150"/>
      <c r="I86" s="150"/>
    </row>
    <row r="87" spans="3:9" ht="15.5">
      <c r="C87" s="150"/>
      <c r="D87" s="150"/>
      <c r="E87" s="150"/>
      <c r="F87" s="150"/>
      <c r="G87" s="150"/>
      <c r="H87" s="150"/>
      <c r="I87" s="150"/>
    </row>
    <row r="88" spans="3:9" ht="15.5">
      <c r="C88" s="150"/>
      <c r="D88" s="150"/>
      <c r="E88" s="150"/>
      <c r="F88" s="150"/>
      <c r="G88" s="150"/>
      <c r="H88" s="150"/>
      <c r="I88" s="150"/>
    </row>
    <row r="89" spans="3:9" ht="15.5">
      <c r="C89" s="150"/>
      <c r="D89" s="150"/>
      <c r="E89" s="150"/>
      <c r="F89" s="150"/>
      <c r="G89" s="150"/>
      <c r="H89" s="150"/>
      <c r="I89" s="150"/>
    </row>
    <row r="90" spans="3:9">
      <c r="C90"/>
      <c r="D90"/>
      <c r="E90"/>
      <c r="F90"/>
    </row>
    <row r="91" spans="3:9">
      <c r="C91"/>
      <c r="D91"/>
      <c r="E91"/>
      <c r="F91"/>
    </row>
    <row r="92" spans="3:9">
      <c r="C92"/>
      <c r="D92"/>
      <c r="E92"/>
      <c r="F92"/>
    </row>
    <row r="93" spans="3:9">
      <c r="C93"/>
      <c r="D93"/>
      <c r="E93"/>
      <c r="F93"/>
    </row>
    <row r="94" spans="3:9">
      <c r="C94"/>
      <c r="D94"/>
      <c r="E94"/>
      <c r="F94"/>
    </row>
    <row r="95" spans="3:9">
      <c r="C95"/>
      <c r="D95"/>
      <c r="E95"/>
      <c r="F95"/>
    </row>
    <row r="96" spans="3:9">
      <c r="C96"/>
      <c r="D96"/>
      <c r="E96"/>
      <c r="F96"/>
    </row>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sheetData>
  <mergeCells count="29">
    <mergeCell ref="A57:B57"/>
    <mergeCell ref="A58:B58"/>
    <mergeCell ref="B59:I59"/>
    <mergeCell ref="A26:B26"/>
    <mergeCell ref="A3:I3"/>
    <mergeCell ref="A4:A17"/>
    <mergeCell ref="A18:B18"/>
    <mergeCell ref="A19:A24"/>
    <mergeCell ref="A25:B25"/>
    <mergeCell ref="A53:A55"/>
    <mergeCell ref="A27:I27"/>
    <mergeCell ref="A28:A32"/>
    <mergeCell ref="A33:B33"/>
    <mergeCell ref="A34:A37"/>
    <mergeCell ref="A39:B39"/>
    <mergeCell ref="A40:A45"/>
    <mergeCell ref="A46:B46"/>
    <mergeCell ref="A47:B47"/>
    <mergeCell ref="A48:I48"/>
    <mergeCell ref="A49:A50"/>
    <mergeCell ref="A52:B52"/>
    <mergeCell ref="A60:B60"/>
    <mergeCell ref="A61:B61"/>
    <mergeCell ref="I72:K72"/>
    <mergeCell ref="A68:I68"/>
    <mergeCell ref="I69:K69"/>
    <mergeCell ref="I70:K70"/>
    <mergeCell ref="I71:K71"/>
    <mergeCell ref="A62:B62"/>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BFC1F-08EC-49C2-AFE9-5D7E98C2CF0D}">
  <dimension ref="A1:N47"/>
  <sheetViews>
    <sheetView topLeftCell="A23" workbookViewId="0">
      <selection activeCell="Q28" sqref="Q28"/>
    </sheetView>
  </sheetViews>
  <sheetFormatPr baseColWidth="10" defaultRowHeight="14.5"/>
  <cols>
    <col min="1" max="1" width="14.90625" style="347" customWidth="1"/>
    <col min="2" max="2" width="15.26953125" style="347" customWidth="1"/>
    <col min="3" max="3" width="21.90625" style="347" customWidth="1"/>
    <col min="4" max="4" width="2.7265625" style="347" customWidth="1"/>
    <col min="5" max="5" width="0.7265625" style="347" customWidth="1"/>
    <col min="6" max="6" width="9.08984375" style="347" customWidth="1"/>
    <col min="7" max="7" width="6.6328125" style="347" customWidth="1"/>
    <col min="8" max="8" width="12.54296875" style="347" customWidth="1"/>
    <col min="9" max="9" width="6.6328125" style="347" customWidth="1"/>
    <col min="10" max="10" width="3.54296875" style="347" customWidth="1"/>
    <col min="11" max="11" width="0.1796875" style="347" customWidth="1"/>
    <col min="12" max="12" width="0.453125" style="347" customWidth="1"/>
    <col min="13" max="13" width="14.7265625" style="347" customWidth="1"/>
    <col min="14" max="14" width="0.36328125" style="347" customWidth="1"/>
    <col min="15" max="16384" width="10.90625" style="347"/>
  </cols>
  <sheetData>
    <row r="1" spans="1:14" ht="54" customHeight="1">
      <c r="B1" s="443" t="s">
        <v>2527</v>
      </c>
      <c r="C1" s="420"/>
      <c r="D1" s="420"/>
      <c r="E1" s="420"/>
      <c r="F1" s="420"/>
      <c r="G1" s="420"/>
      <c r="H1" s="420"/>
      <c r="I1" s="420"/>
      <c r="J1" s="420"/>
      <c r="K1" s="420"/>
      <c r="M1" s="420"/>
    </row>
    <row r="2" spans="1:14" ht="5" customHeight="1">
      <c r="M2" s="420"/>
    </row>
    <row r="3" spans="1:14" ht="63.5" customHeight="1">
      <c r="A3" s="424" t="s">
        <v>2528</v>
      </c>
      <c r="B3" s="420"/>
      <c r="C3" s="424" t="s">
        <v>2529</v>
      </c>
      <c r="D3" s="420"/>
      <c r="E3" s="420"/>
      <c r="F3" s="420"/>
      <c r="G3" s="420"/>
      <c r="H3" s="420"/>
      <c r="I3" s="420"/>
      <c r="J3" s="420"/>
      <c r="M3" s="420"/>
    </row>
    <row r="4" spans="1:14">
      <c r="A4" s="420"/>
      <c r="B4" s="420"/>
      <c r="C4" s="420"/>
      <c r="D4" s="420"/>
      <c r="E4" s="420"/>
      <c r="F4" s="420"/>
      <c r="G4" s="420"/>
      <c r="H4" s="420"/>
      <c r="I4" s="420"/>
      <c r="J4" s="420"/>
    </row>
    <row r="5" spans="1:14" ht="10.75" customHeight="1">
      <c r="A5" s="419" t="s">
        <v>2530</v>
      </c>
      <c r="B5" s="420"/>
      <c r="C5" s="420"/>
      <c r="D5" s="444" t="s">
        <v>2531</v>
      </c>
      <c r="E5" s="420"/>
      <c r="F5" s="420"/>
      <c r="G5" s="420"/>
      <c r="H5" s="420"/>
      <c r="I5" s="420"/>
      <c r="J5" s="420"/>
      <c r="K5" s="420"/>
      <c r="L5" s="420"/>
      <c r="M5" s="420"/>
      <c r="N5" s="420"/>
    </row>
    <row r="6" spans="1:14" ht="10.75" customHeight="1">
      <c r="A6" s="419" t="s">
        <v>2530</v>
      </c>
      <c r="B6" s="420"/>
      <c r="C6" s="420"/>
      <c r="D6" s="442" t="s">
        <v>2532</v>
      </c>
      <c r="E6" s="426"/>
      <c r="F6" s="426"/>
      <c r="G6" s="427"/>
      <c r="H6" s="442" t="s">
        <v>2533</v>
      </c>
      <c r="I6" s="427"/>
      <c r="J6" s="442" t="s">
        <v>2534</v>
      </c>
      <c r="K6" s="426"/>
      <c r="L6" s="426"/>
      <c r="M6" s="426"/>
      <c r="N6" s="427"/>
    </row>
    <row r="7" spans="1:14" ht="10.75" customHeight="1">
      <c r="A7" s="419" t="s">
        <v>2530</v>
      </c>
      <c r="B7" s="420"/>
      <c r="C7" s="420"/>
      <c r="D7" s="442" t="s">
        <v>2535</v>
      </c>
      <c r="E7" s="426"/>
      <c r="F7" s="426"/>
      <c r="G7" s="427"/>
      <c r="H7" s="442" t="s">
        <v>2536</v>
      </c>
      <c r="I7" s="427"/>
      <c r="J7" s="442" t="s">
        <v>2537</v>
      </c>
      <c r="K7" s="426"/>
      <c r="L7" s="426"/>
      <c r="M7" s="426"/>
      <c r="N7" s="427"/>
    </row>
    <row r="8" spans="1:14" ht="10.75" customHeight="1">
      <c r="A8" s="424" t="s">
        <v>2538</v>
      </c>
      <c r="B8" s="420"/>
      <c r="C8" s="420"/>
      <c r="D8" s="436" t="s">
        <v>2530</v>
      </c>
      <c r="E8" s="420"/>
      <c r="F8" s="420"/>
      <c r="G8" s="430"/>
      <c r="H8" s="419" t="s">
        <v>2530</v>
      </c>
      <c r="I8" s="420"/>
      <c r="J8" s="436" t="s">
        <v>2530</v>
      </c>
      <c r="K8" s="420"/>
      <c r="L8" s="420"/>
      <c r="M8" s="420"/>
      <c r="N8" s="430"/>
    </row>
    <row r="9" spans="1:14" ht="10.75" customHeight="1">
      <c r="A9" s="419" t="s">
        <v>2539</v>
      </c>
      <c r="B9" s="420"/>
      <c r="C9" s="420"/>
      <c r="D9" s="429">
        <v>1410781.51</v>
      </c>
      <c r="E9" s="420"/>
      <c r="F9" s="420"/>
      <c r="G9" s="430"/>
      <c r="H9" s="431">
        <v>0</v>
      </c>
      <c r="I9" s="420"/>
      <c r="J9" s="429">
        <v>1410781.51</v>
      </c>
      <c r="K9" s="420"/>
      <c r="L9" s="420"/>
      <c r="M9" s="420"/>
      <c r="N9" s="430"/>
    </row>
    <row r="10" spans="1:14" ht="10.75" customHeight="1">
      <c r="A10" s="419" t="s">
        <v>2540</v>
      </c>
      <c r="B10" s="420"/>
      <c r="C10" s="420"/>
      <c r="D10" s="429">
        <v>0</v>
      </c>
      <c r="E10" s="420"/>
      <c r="F10" s="420"/>
      <c r="G10" s="430"/>
      <c r="H10" s="431">
        <v>0</v>
      </c>
      <c r="I10" s="420"/>
      <c r="J10" s="429">
        <v>0</v>
      </c>
      <c r="K10" s="420"/>
      <c r="L10" s="420"/>
      <c r="M10" s="420"/>
      <c r="N10" s="430"/>
    </row>
    <row r="11" spans="1:14" ht="10.75" customHeight="1">
      <c r="A11" s="419" t="s">
        <v>2541</v>
      </c>
      <c r="B11" s="420"/>
      <c r="C11" s="420"/>
      <c r="D11" s="429">
        <v>0</v>
      </c>
      <c r="E11" s="420"/>
      <c r="F11" s="420"/>
      <c r="G11" s="430"/>
      <c r="H11" s="431">
        <v>0</v>
      </c>
      <c r="I11" s="420"/>
      <c r="J11" s="429">
        <v>0</v>
      </c>
      <c r="K11" s="420"/>
      <c r="L11" s="420"/>
      <c r="M11" s="420"/>
      <c r="N11" s="430"/>
    </row>
    <row r="12" spans="1:14" ht="10.75" customHeight="1">
      <c r="A12" s="419" t="s">
        <v>2542</v>
      </c>
      <c r="B12" s="420"/>
      <c r="C12" s="420"/>
      <c r="D12" s="429">
        <v>0</v>
      </c>
      <c r="E12" s="420"/>
      <c r="F12" s="420"/>
      <c r="G12" s="430"/>
      <c r="H12" s="431">
        <v>0</v>
      </c>
      <c r="I12" s="420"/>
      <c r="J12" s="429">
        <v>0</v>
      </c>
      <c r="K12" s="420"/>
      <c r="L12" s="420"/>
      <c r="M12" s="420"/>
      <c r="N12" s="430"/>
    </row>
    <row r="13" spans="1:14" ht="10.75" customHeight="1">
      <c r="A13" s="424" t="s">
        <v>2543</v>
      </c>
      <c r="B13" s="420"/>
      <c r="C13" s="420"/>
      <c r="D13" s="425">
        <v>1410781.51</v>
      </c>
      <c r="E13" s="426"/>
      <c r="F13" s="426"/>
      <c r="G13" s="427"/>
      <c r="H13" s="425">
        <v>0</v>
      </c>
      <c r="I13" s="427"/>
      <c r="J13" s="425">
        <v>1410781.51</v>
      </c>
      <c r="K13" s="426"/>
      <c r="L13" s="426"/>
      <c r="M13" s="426"/>
      <c r="N13" s="427"/>
    </row>
    <row r="14" spans="1:14" ht="10.75" customHeight="1">
      <c r="A14" s="424" t="s">
        <v>111</v>
      </c>
      <c r="B14" s="420"/>
      <c r="C14" s="420"/>
      <c r="D14" s="436" t="s">
        <v>2530</v>
      </c>
      <c r="E14" s="420"/>
      <c r="F14" s="420"/>
      <c r="G14" s="430"/>
      <c r="H14" s="419" t="s">
        <v>2530</v>
      </c>
      <c r="I14" s="420"/>
      <c r="J14" s="436" t="s">
        <v>2530</v>
      </c>
      <c r="K14" s="420"/>
      <c r="L14" s="420"/>
      <c r="M14" s="420"/>
      <c r="N14" s="430"/>
    </row>
    <row r="15" spans="1:14" ht="10.75" customHeight="1">
      <c r="A15" s="419" t="s">
        <v>2544</v>
      </c>
      <c r="B15" s="420"/>
      <c r="C15" s="420"/>
      <c r="D15" s="429">
        <v>276661.37</v>
      </c>
      <c r="E15" s="420"/>
      <c r="F15" s="420"/>
      <c r="G15" s="430"/>
      <c r="H15" s="431">
        <v>0</v>
      </c>
      <c r="I15" s="420"/>
      <c r="J15" s="429">
        <v>276661.37</v>
      </c>
      <c r="K15" s="420"/>
      <c r="L15" s="420"/>
      <c r="M15" s="420"/>
      <c r="N15" s="430"/>
    </row>
    <row r="16" spans="1:14" ht="10.75" customHeight="1">
      <c r="A16" s="419" t="s">
        <v>2545</v>
      </c>
      <c r="B16" s="420"/>
      <c r="C16" s="420"/>
      <c r="D16" s="429">
        <v>106116.87</v>
      </c>
      <c r="E16" s="420"/>
      <c r="F16" s="420"/>
      <c r="G16" s="430"/>
      <c r="H16" s="431">
        <v>0</v>
      </c>
      <c r="I16" s="420"/>
      <c r="J16" s="429">
        <v>106116.87</v>
      </c>
      <c r="K16" s="420"/>
      <c r="L16" s="420"/>
      <c r="M16" s="420"/>
      <c r="N16" s="430"/>
    </row>
    <row r="17" spans="1:14" ht="10.75" customHeight="1">
      <c r="A17" s="419" t="s">
        <v>2546</v>
      </c>
      <c r="B17" s="420"/>
      <c r="C17" s="420"/>
      <c r="D17" s="429">
        <v>62727.94</v>
      </c>
      <c r="E17" s="420"/>
      <c r="F17" s="420"/>
      <c r="G17" s="430"/>
      <c r="H17" s="431">
        <v>0</v>
      </c>
      <c r="I17" s="420"/>
      <c r="J17" s="429">
        <v>62727.94</v>
      </c>
      <c r="K17" s="420"/>
      <c r="L17" s="420"/>
      <c r="M17" s="420"/>
      <c r="N17" s="430"/>
    </row>
    <row r="18" spans="1:14" ht="10.75" customHeight="1">
      <c r="A18" s="419" t="s">
        <v>2547</v>
      </c>
      <c r="B18" s="420"/>
      <c r="C18" s="420"/>
      <c r="D18" s="429">
        <v>607237.61</v>
      </c>
      <c r="E18" s="420"/>
      <c r="F18" s="420"/>
      <c r="G18" s="430"/>
      <c r="H18" s="431">
        <v>12300.85</v>
      </c>
      <c r="I18" s="420"/>
      <c r="J18" s="429">
        <v>619538.46</v>
      </c>
      <c r="K18" s="420"/>
      <c r="L18" s="420"/>
      <c r="M18" s="420"/>
      <c r="N18" s="430"/>
    </row>
    <row r="19" spans="1:14" ht="10.75" customHeight="1">
      <c r="A19" s="419" t="s">
        <v>2548</v>
      </c>
      <c r="B19" s="420"/>
      <c r="C19" s="420"/>
      <c r="D19" s="429">
        <v>122474.52</v>
      </c>
      <c r="E19" s="420"/>
      <c r="F19" s="420"/>
      <c r="G19" s="430"/>
      <c r="H19" s="431">
        <v>1196.6400000000001</v>
      </c>
      <c r="I19" s="420"/>
      <c r="J19" s="429">
        <v>123671.16</v>
      </c>
      <c r="K19" s="420"/>
      <c r="L19" s="420"/>
      <c r="M19" s="420"/>
      <c r="N19" s="430"/>
    </row>
    <row r="20" spans="1:14" ht="10.75" customHeight="1">
      <c r="A20" s="419" t="s">
        <v>2549</v>
      </c>
      <c r="B20" s="420"/>
      <c r="C20" s="420"/>
      <c r="D20" s="429">
        <v>0</v>
      </c>
      <c r="E20" s="420"/>
      <c r="F20" s="420"/>
      <c r="G20" s="430"/>
      <c r="H20" s="431">
        <v>0</v>
      </c>
      <c r="I20" s="420"/>
      <c r="J20" s="429">
        <v>0</v>
      </c>
      <c r="K20" s="420"/>
      <c r="L20" s="420"/>
      <c r="M20" s="420"/>
      <c r="N20" s="430"/>
    </row>
    <row r="21" spans="1:14" ht="10.75" customHeight="1">
      <c r="A21" s="419" t="s">
        <v>2550</v>
      </c>
      <c r="B21" s="420"/>
      <c r="C21" s="420"/>
      <c r="D21" s="429">
        <v>126400.95</v>
      </c>
      <c r="E21" s="420"/>
      <c r="F21" s="420"/>
      <c r="G21" s="430"/>
      <c r="H21" s="431">
        <v>3345.96</v>
      </c>
      <c r="I21" s="420"/>
      <c r="J21" s="429">
        <v>129746.91</v>
      </c>
      <c r="K21" s="420"/>
      <c r="L21" s="420"/>
      <c r="M21" s="420"/>
      <c r="N21" s="430"/>
    </row>
    <row r="22" spans="1:14" ht="10.75" customHeight="1">
      <c r="A22" s="424" t="s">
        <v>131</v>
      </c>
      <c r="B22" s="420"/>
      <c r="C22" s="420"/>
      <c r="D22" s="437">
        <v>1301619.26</v>
      </c>
      <c r="E22" s="422"/>
      <c r="F22" s="422"/>
      <c r="G22" s="438"/>
      <c r="H22" s="439">
        <v>16843.45</v>
      </c>
      <c r="I22" s="422"/>
      <c r="J22" s="437">
        <v>1318462.71</v>
      </c>
      <c r="K22" s="422"/>
      <c r="L22" s="422"/>
      <c r="M22" s="422"/>
      <c r="N22" s="438"/>
    </row>
    <row r="23" spans="1:14" ht="7.25" customHeight="1">
      <c r="A23" s="419" t="s">
        <v>2530</v>
      </c>
      <c r="B23" s="420"/>
      <c r="C23" s="420"/>
      <c r="D23" s="436" t="s">
        <v>2530</v>
      </c>
      <c r="E23" s="420"/>
      <c r="F23" s="420"/>
      <c r="G23" s="430"/>
      <c r="H23" s="419" t="s">
        <v>2530</v>
      </c>
      <c r="I23" s="420"/>
      <c r="J23" s="436" t="s">
        <v>2530</v>
      </c>
      <c r="K23" s="420"/>
      <c r="L23" s="420"/>
      <c r="M23" s="420"/>
      <c r="N23" s="430"/>
    </row>
    <row r="24" spans="1:14" ht="10.75" customHeight="1">
      <c r="A24" s="419" t="s">
        <v>2551</v>
      </c>
      <c r="B24" s="420"/>
      <c r="C24" s="420"/>
      <c r="D24" s="429">
        <v>91132.3</v>
      </c>
      <c r="E24" s="420"/>
      <c r="F24" s="420"/>
      <c r="G24" s="430"/>
      <c r="H24" s="431">
        <v>1201.6600000000001</v>
      </c>
      <c r="I24" s="420"/>
      <c r="J24" s="429">
        <v>92333.96</v>
      </c>
      <c r="K24" s="420"/>
      <c r="L24" s="420"/>
      <c r="M24" s="420"/>
      <c r="N24" s="430"/>
    </row>
    <row r="25" spans="1:14" ht="10.75" customHeight="1">
      <c r="A25" s="424" t="s">
        <v>2552</v>
      </c>
      <c r="B25" s="420"/>
      <c r="C25" s="420"/>
      <c r="D25" s="437">
        <v>1392751.56</v>
      </c>
      <c r="E25" s="422"/>
      <c r="F25" s="422"/>
      <c r="G25" s="438"/>
      <c r="H25" s="439">
        <v>18045.11</v>
      </c>
      <c r="I25" s="422"/>
      <c r="J25" s="437">
        <v>1410796.67</v>
      </c>
      <c r="K25" s="422"/>
      <c r="L25" s="422"/>
      <c r="M25" s="422"/>
      <c r="N25" s="438"/>
    </row>
    <row r="26" spans="1:14" ht="10.75" customHeight="1" thickBot="1">
      <c r="A26" s="424" t="s">
        <v>2553</v>
      </c>
      <c r="B26" s="420"/>
      <c r="C26" s="420"/>
      <c r="D26" s="432">
        <v>18029.95</v>
      </c>
      <c r="E26" s="433"/>
      <c r="F26" s="433"/>
      <c r="G26" s="434"/>
      <c r="H26" s="435">
        <v>-15.16</v>
      </c>
      <c r="I26" s="433"/>
      <c r="J26" s="432">
        <v>-15.16</v>
      </c>
      <c r="K26" s="433"/>
      <c r="L26" s="433"/>
      <c r="M26" s="433"/>
      <c r="N26" s="434"/>
    </row>
    <row r="27" spans="1:14" ht="7.25" customHeight="1" thickTop="1">
      <c r="A27" s="424" t="s">
        <v>2530</v>
      </c>
      <c r="B27" s="420"/>
      <c r="C27" s="420"/>
      <c r="D27" s="419" t="s">
        <v>2530</v>
      </c>
      <c r="E27" s="420"/>
      <c r="F27" s="420"/>
      <c r="G27" s="420"/>
      <c r="H27" s="419" t="s">
        <v>2530</v>
      </c>
      <c r="I27" s="420"/>
      <c r="J27" s="419" t="s">
        <v>2530</v>
      </c>
      <c r="K27" s="420"/>
      <c r="L27" s="420"/>
      <c r="M27" s="420"/>
      <c r="N27" s="420"/>
    </row>
    <row r="28" spans="1:14" ht="10.75" customHeight="1">
      <c r="A28" s="424" t="s">
        <v>2554</v>
      </c>
      <c r="B28" s="420"/>
      <c r="C28" s="420"/>
      <c r="D28" s="440" t="s">
        <v>2530</v>
      </c>
      <c r="E28" s="422"/>
      <c r="F28" s="422"/>
      <c r="G28" s="438"/>
      <c r="H28" s="441" t="s">
        <v>2530</v>
      </c>
      <c r="I28" s="422"/>
      <c r="J28" s="440" t="s">
        <v>2530</v>
      </c>
      <c r="K28" s="422"/>
      <c r="L28" s="422"/>
      <c r="M28" s="422"/>
      <c r="N28" s="438"/>
    </row>
    <row r="29" spans="1:14" ht="10.75" customHeight="1">
      <c r="A29" s="419" t="s">
        <v>2555</v>
      </c>
      <c r="B29" s="420"/>
      <c r="C29" s="420"/>
      <c r="D29" s="429">
        <v>0</v>
      </c>
      <c r="E29" s="420"/>
      <c r="F29" s="420"/>
      <c r="G29" s="430"/>
      <c r="H29" s="431">
        <v>0</v>
      </c>
      <c r="I29" s="420"/>
      <c r="J29" s="429">
        <v>0</v>
      </c>
      <c r="K29" s="420"/>
      <c r="L29" s="420"/>
      <c r="M29" s="420"/>
      <c r="N29" s="430"/>
    </row>
    <row r="30" spans="1:14" ht="10.75" customHeight="1">
      <c r="A30" s="419" t="s">
        <v>2556</v>
      </c>
      <c r="B30" s="420"/>
      <c r="C30" s="420"/>
      <c r="D30" s="429">
        <v>5876</v>
      </c>
      <c r="E30" s="420"/>
      <c r="F30" s="420"/>
      <c r="G30" s="430"/>
      <c r="H30" s="431">
        <v>0</v>
      </c>
      <c r="I30" s="420"/>
      <c r="J30" s="429">
        <v>0</v>
      </c>
      <c r="K30" s="420"/>
      <c r="L30" s="420"/>
      <c r="M30" s="420"/>
      <c r="N30" s="430"/>
    </row>
    <row r="31" spans="1:14" ht="10.75" customHeight="1">
      <c r="A31" s="419" t="s">
        <v>131</v>
      </c>
      <c r="B31" s="420"/>
      <c r="C31" s="420"/>
      <c r="D31" s="437">
        <v>5876</v>
      </c>
      <c r="E31" s="422"/>
      <c r="F31" s="422"/>
      <c r="G31" s="438"/>
      <c r="H31" s="439">
        <v>0</v>
      </c>
      <c r="I31" s="422"/>
      <c r="J31" s="437">
        <v>0</v>
      </c>
      <c r="K31" s="422"/>
      <c r="L31" s="422"/>
      <c r="M31" s="422"/>
      <c r="N31" s="438"/>
    </row>
    <row r="32" spans="1:14" ht="7.25" customHeight="1">
      <c r="A32" s="419" t="s">
        <v>2530</v>
      </c>
      <c r="B32" s="420"/>
      <c r="C32" s="420"/>
      <c r="D32" s="436" t="s">
        <v>2530</v>
      </c>
      <c r="E32" s="420"/>
      <c r="F32" s="420"/>
      <c r="G32" s="430"/>
      <c r="H32" s="419" t="s">
        <v>2530</v>
      </c>
      <c r="I32" s="420"/>
      <c r="J32" s="436" t="s">
        <v>2530</v>
      </c>
      <c r="K32" s="420"/>
      <c r="L32" s="420"/>
      <c r="M32" s="420"/>
      <c r="N32" s="430"/>
    </row>
    <row r="33" spans="1:14" ht="10.75" customHeight="1">
      <c r="A33" s="424" t="s">
        <v>2557</v>
      </c>
      <c r="B33" s="420"/>
      <c r="C33" s="420"/>
      <c r="D33" s="436" t="s">
        <v>2530</v>
      </c>
      <c r="E33" s="420"/>
      <c r="F33" s="420"/>
      <c r="G33" s="430"/>
      <c r="H33" s="419" t="s">
        <v>2530</v>
      </c>
      <c r="I33" s="420"/>
      <c r="J33" s="436" t="s">
        <v>2530</v>
      </c>
      <c r="K33" s="420"/>
      <c r="L33" s="420"/>
      <c r="M33" s="420"/>
      <c r="N33" s="430"/>
    </row>
    <row r="34" spans="1:14" ht="10.75" customHeight="1">
      <c r="A34" s="419" t="s">
        <v>2558</v>
      </c>
      <c r="B34" s="420"/>
      <c r="C34" s="420"/>
      <c r="D34" s="429">
        <v>0</v>
      </c>
      <c r="E34" s="420"/>
      <c r="F34" s="420"/>
      <c r="G34" s="430"/>
      <c r="H34" s="431">
        <v>0</v>
      </c>
      <c r="I34" s="420"/>
      <c r="J34" s="429">
        <v>0</v>
      </c>
      <c r="K34" s="420"/>
      <c r="L34" s="420"/>
      <c r="M34" s="420"/>
      <c r="N34" s="430"/>
    </row>
    <row r="35" spans="1:14" ht="10.75" customHeight="1" thickBot="1">
      <c r="A35" s="424" t="s">
        <v>2559</v>
      </c>
      <c r="B35" s="420"/>
      <c r="C35" s="420"/>
      <c r="D35" s="432">
        <v>12153.949999999701</v>
      </c>
      <c r="E35" s="433"/>
      <c r="F35" s="433"/>
      <c r="G35" s="434"/>
      <c r="H35" s="435">
        <v>-15.1600000000326</v>
      </c>
      <c r="I35" s="433"/>
      <c r="J35" s="432">
        <v>-15.1600000000326</v>
      </c>
      <c r="K35" s="433"/>
      <c r="L35" s="433"/>
      <c r="M35" s="433"/>
      <c r="N35" s="434"/>
    </row>
    <row r="36" spans="1:14" ht="7.25" customHeight="1" thickTop="1">
      <c r="A36" s="424" t="s">
        <v>2530</v>
      </c>
      <c r="B36" s="420"/>
      <c r="C36" s="420"/>
      <c r="D36" s="419" t="s">
        <v>2530</v>
      </c>
      <c r="E36" s="420"/>
      <c r="F36" s="420"/>
      <c r="G36" s="420"/>
      <c r="H36" s="419" t="s">
        <v>2530</v>
      </c>
      <c r="I36" s="420"/>
      <c r="J36" s="419" t="s">
        <v>2530</v>
      </c>
      <c r="K36" s="420"/>
      <c r="L36" s="420"/>
      <c r="M36" s="420"/>
      <c r="N36" s="420"/>
    </row>
    <row r="37" spans="1:14" ht="10.75" customHeight="1">
      <c r="A37" s="424" t="s">
        <v>2560</v>
      </c>
      <c r="B37" s="420"/>
      <c r="C37" s="420"/>
      <c r="D37" s="425">
        <v>1410781.51</v>
      </c>
      <c r="E37" s="426"/>
      <c r="F37" s="426"/>
      <c r="G37" s="427"/>
      <c r="H37" s="425">
        <v>0</v>
      </c>
      <c r="I37" s="427"/>
      <c r="J37" s="425">
        <v>1410781.51</v>
      </c>
      <c r="K37" s="426"/>
      <c r="L37" s="426"/>
      <c r="M37" s="426"/>
      <c r="N37" s="427"/>
    </row>
    <row r="38" spans="1:14" ht="10.75" customHeight="1">
      <c r="A38" s="424" t="s">
        <v>2561</v>
      </c>
      <c r="B38" s="420"/>
      <c r="C38" s="420"/>
      <c r="D38" s="425">
        <v>1410781.51</v>
      </c>
      <c r="E38" s="426"/>
      <c r="F38" s="426"/>
      <c r="G38" s="427"/>
      <c r="H38" s="425">
        <v>0</v>
      </c>
      <c r="I38" s="427"/>
      <c r="J38" s="425">
        <v>1410781.51</v>
      </c>
      <c r="K38" s="426"/>
      <c r="L38" s="426"/>
      <c r="M38" s="426"/>
      <c r="N38" s="427"/>
    </row>
    <row r="39" spans="1:14" ht="10.75" customHeight="1">
      <c r="A39" s="424" t="s">
        <v>2562</v>
      </c>
      <c r="B39" s="420"/>
      <c r="C39" s="420"/>
      <c r="D39" s="425">
        <v>0</v>
      </c>
      <c r="E39" s="426"/>
      <c r="F39" s="426"/>
      <c r="G39" s="427"/>
      <c r="H39" s="425">
        <v>0</v>
      </c>
      <c r="I39" s="427"/>
      <c r="J39" s="425">
        <v>0</v>
      </c>
      <c r="K39" s="426"/>
      <c r="L39" s="426"/>
      <c r="M39" s="426"/>
      <c r="N39" s="427"/>
    </row>
    <row r="40" spans="1:14" ht="10.75" customHeight="1">
      <c r="A40" s="424" t="s">
        <v>2563</v>
      </c>
      <c r="B40" s="420"/>
      <c r="C40" s="420"/>
      <c r="D40" s="425">
        <v>0</v>
      </c>
      <c r="E40" s="426"/>
      <c r="F40" s="426"/>
      <c r="G40" s="427"/>
      <c r="H40" s="425">
        <v>0</v>
      </c>
      <c r="I40" s="427"/>
      <c r="J40" s="425">
        <v>0</v>
      </c>
      <c r="K40" s="426"/>
      <c r="L40" s="426"/>
      <c r="M40" s="426"/>
      <c r="N40" s="427"/>
    </row>
    <row r="41" spans="1:14" ht="3.65" customHeight="1"/>
    <row r="42" spans="1:14" ht="100.75" customHeight="1">
      <c r="A42" s="428" t="s">
        <v>2564</v>
      </c>
      <c r="B42" s="420"/>
      <c r="C42" s="420"/>
      <c r="D42" s="420"/>
      <c r="E42" s="428" t="s">
        <v>2565</v>
      </c>
      <c r="F42" s="420"/>
      <c r="G42" s="420"/>
      <c r="H42" s="420"/>
      <c r="I42" s="420"/>
      <c r="J42" s="420"/>
      <c r="K42" s="420"/>
      <c r="L42" s="420"/>
      <c r="M42" s="420"/>
      <c r="N42" s="420"/>
    </row>
    <row r="43" spans="1:14" ht="3.65" customHeight="1"/>
    <row r="44" spans="1:14" ht="25.25" customHeight="1">
      <c r="A44" s="419" t="s">
        <v>2566</v>
      </c>
      <c r="B44" s="420"/>
      <c r="C44" s="420"/>
      <c r="D44" s="420"/>
      <c r="E44" s="420"/>
      <c r="F44" s="420"/>
      <c r="G44" s="420"/>
      <c r="H44" s="420"/>
      <c r="I44" s="420"/>
      <c r="J44" s="420"/>
      <c r="K44" s="420"/>
      <c r="L44" s="420"/>
      <c r="M44" s="420"/>
      <c r="N44" s="420"/>
    </row>
    <row r="45" spans="1:14" ht="18" customHeight="1"/>
    <row r="46" spans="1:14">
      <c r="A46" s="421" t="s">
        <v>2567</v>
      </c>
      <c r="B46" s="422"/>
      <c r="C46" s="422"/>
      <c r="D46" s="422"/>
      <c r="E46" s="422"/>
      <c r="G46" s="423" t="s">
        <v>2568</v>
      </c>
      <c r="H46" s="422"/>
    </row>
    <row r="47" spans="1:14">
      <c r="A47" s="420"/>
      <c r="B47" s="420"/>
      <c r="C47" s="420"/>
      <c r="D47" s="420"/>
      <c r="E47" s="420"/>
    </row>
  </sheetData>
  <mergeCells count="151">
    <mergeCell ref="A6:C6"/>
    <mergeCell ref="D6:G6"/>
    <mergeCell ref="H6:I6"/>
    <mergeCell ref="J6:N6"/>
    <mergeCell ref="A7:C7"/>
    <mergeCell ref="D7:G7"/>
    <mergeCell ref="H7:I7"/>
    <mergeCell ref="J7:N7"/>
    <mergeCell ref="B1:K1"/>
    <mergeCell ref="M1:M3"/>
    <mergeCell ref="A3:B4"/>
    <mergeCell ref="C3:J4"/>
    <mergeCell ref="A5:C5"/>
    <mergeCell ref="D5:N5"/>
    <mergeCell ref="A10:C10"/>
    <mergeCell ref="D10:G10"/>
    <mergeCell ref="H10:I10"/>
    <mergeCell ref="J10:N10"/>
    <mergeCell ref="A11:C11"/>
    <mergeCell ref="D11:G11"/>
    <mergeCell ref="H11:I11"/>
    <mergeCell ref="J11:N11"/>
    <mergeCell ref="A8:C8"/>
    <mergeCell ref="D8:G8"/>
    <mergeCell ref="H8:I8"/>
    <mergeCell ref="J8:N8"/>
    <mergeCell ref="A9:C9"/>
    <mergeCell ref="D9:G9"/>
    <mergeCell ref="H9:I9"/>
    <mergeCell ref="J9:N9"/>
    <mergeCell ref="A14:C14"/>
    <mergeCell ref="D14:G14"/>
    <mergeCell ref="H14:I14"/>
    <mergeCell ref="J14:N14"/>
    <mergeCell ref="A15:C15"/>
    <mergeCell ref="D15:G15"/>
    <mergeCell ref="H15:I15"/>
    <mergeCell ref="J15:N15"/>
    <mergeCell ref="A12:C12"/>
    <mergeCell ref="D12:G12"/>
    <mergeCell ref="H12:I12"/>
    <mergeCell ref="J12:N12"/>
    <mergeCell ref="A13:C13"/>
    <mergeCell ref="D13:G13"/>
    <mergeCell ref="H13:I13"/>
    <mergeCell ref="J13:N13"/>
    <mergeCell ref="A18:C18"/>
    <mergeCell ref="D18:G18"/>
    <mergeCell ref="H18:I18"/>
    <mergeCell ref="J18:N18"/>
    <mergeCell ref="A19:C19"/>
    <mergeCell ref="D19:G19"/>
    <mergeCell ref="H19:I19"/>
    <mergeCell ref="J19:N19"/>
    <mergeCell ref="A16:C16"/>
    <mergeCell ref="D16:G16"/>
    <mergeCell ref="H16:I16"/>
    <mergeCell ref="J16:N16"/>
    <mergeCell ref="A17:C17"/>
    <mergeCell ref="D17:G17"/>
    <mergeCell ref="H17:I17"/>
    <mergeCell ref="J17:N17"/>
    <mergeCell ref="A22:C22"/>
    <mergeCell ref="D22:G22"/>
    <mergeCell ref="H22:I22"/>
    <mergeCell ref="J22:N22"/>
    <mergeCell ref="A23:C23"/>
    <mergeCell ref="D23:G23"/>
    <mergeCell ref="H23:I23"/>
    <mergeCell ref="J23:N23"/>
    <mergeCell ref="A20:C20"/>
    <mergeCell ref="D20:G20"/>
    <mergeCell ref="H20:I20"/>
    <mergeCell ref="J20:N20"/>
    <mergeCell ref="A21:C21"/>
    <mergeCell ref="D21:G21"/>
    <mergeCell ref="H21:I21"/>
    <mergeCell ref="J21:N21"/>
    <mergeCell ref="A26:C26"/>
    <mergeCell ref="D26:G26"/>
    <mergeCell ref="H26:I26"/>
    <mergeCell ref="J26:N26"/>
    <mergeCell ref="A27:C27"/>
    <mergeCell ref="D27:G27"/>
    <mergeCell ref="H27:I27"/>
    <mergeCell ref="J27:N27"/>
    <mergeCell ref="A24:C24"/>
    <mergeCell ref="D24:G24"/>
    <mergeCell ref="H24:I24"/>
    <mergeCell ref="J24:N24"/>
    <mergeCell ref="A25:C25"/>
    <mergeCell ref="D25:G25"/>
    <mergeCell ref="H25:I25"/>
    <mergeCell ref="J25:N25"/>
    <mergeCell ref="A30:C30"/>
    <mergeCell ref="D30:G30"/>
    <mergeCell ref="H30:I30"/>
    <mergeCell ref="J30:N30"/>
    <mergeCell ref="A31:C31"/>
    <mergeCell ref="D31:G31"/>
    <mergeCell ref="H31:I31"/>
    <mergeCell ref="J31:N31"/>
    <mergeCell ref="A28:C28"/>
    <mergeCell ref="D28:G28"/>
    <mergeCell ref="H28:I28"/>
    <mergeCell ref="J28:N28"/>
    <mergeCell ref="A29:C29"/>
    <mergeCell ref="D29:G29"/>
    <mergeCell ref="H29:I29"/>
    <mergeCell ref="J29:N29"/>
    <mergeCell ref="A34:C34"/>
    <mergeCell ref="D34:G34"/>
    <mergeCell ref="H34:I34"/>
    <mergeCell ref="J34:N34"/>
    <mergeCell ref="A35:C35"/>
    <mergeCell ref="D35:G35"/>
    <mergeCell ref="H35:I35"/>
    <mergeCell ref="J35:N35"/>
    <mergeCell ref="A32:C32"/>
    <mergeCell ref="D32:G32"/>
    <mergeCell ref="H32:I32"/>
    <mergeCell ref="J32:N32"/>
    <mergeCell ref="A33:C33"/>
    <mergeCell ref="D33:G33"/>
    <mergeCell ref="H33:I33"/>
    <mergeCell ref="J33:N33"/>
    <mergeCell ref="A38:C38"/>
    <mergeCell ref="D38:G38"/>
    <mergeCell ref="H38:I38"/>
    <mergeCell ref="J38:N38"/>
    <mergeCell ref="A39:C39"/>
    <mergeCell ref="D39:G39"/>
    <mergeCell ref="H39:I39"/>
    <mergeCell ref="J39:N39"/>
    <mergeCell ref="A36:C36"/>
    <mergeCell ref="D36:G36"/>
    <mergeCell ref="H36:I36"/>
    <mergeCell ref="J36:N36"/>
    <mergeCell ref="A37:C37"/>
    <mergeCell ref="D37:G37"/>
    <mergeCell ref="H37:I37"/>
    <mergeCell ref="J37:N37"/>
    <mergeCell ref="A44:N44"/>
    <mergeCell ref="A46:E47"/>
    <mergeCell ref="G46:H46"/>
    <mergeCell ref="A40:C40"/>
    <mergeCell ref="D40:G40"/>
    <mergeCell ref="H40:I40"/>
    <mergeCell ref="J40:N40"/>
    <mergeCell ref="A42:D42"/>
    <mergeCell ref="E42:N4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18A7A-286B-4C5D-BC47-CFA5343775A6}">
  <dimension ref="A1:AF64985"/>
  <sheetViews>
    <sheetView topLeftCell="S1" workbookViewId="0">
      <selection activeCell="AC1" sqref="AC1:AC1048576"/>
    </sheetView>
  </sheetViews>
  <sheetFormatPr baseColWidth="10" defaultRowHeight="14.5"/>
  <sheetData>
    <row r="1" spans="1:32">
      <c r="A1" t="s">
        <v>160</v>
      </c>
      <c r="B1" t="s">
        <v>161</v>
      </c>
      <c r="C1" t="s">
        <v>162</v>
      </c>
      <c r="D1" t="s">
        <v>163</v>
      </c>
      <c r="E1" t="s">
        <v>164</v>
      </c>
      <c r="F1" t="s">
        <v>165</v>
      </c>
      <c r="G1" t="s">
        <v>166</v>
      </c>
      <c r="H1" t="s">
        <v>167</v>
      </c>
      <c r="I1" t="s">
        <v>168</v>
      </c>
      <c r="J1" t="s">
        <v>169</v>
      </c>
      <c r="K1" t="s">
        <v>170</v>
      </c>
      <c r="L1" t="s">
        <v>171</v>
      </c>
      <c r="M1" t="s">
        <v>172</v>
      </c>
      <c r="N1" t="s">
        <v>173</v>
      </c>
      <c r="O1" t="s">
        <v>174</v>
      </c>
      <c r="P1" t="s">
        <v>175</v>
      </c>
      <c r="Q1" t="s">
        <v>176</v>
      </c>
      <c r="R1" t="s">
        <v>177</v>
      </c>
      <c r="S1" t="s">
        <v>178</v>
      </c>
      <c r="T1" t="s">
        <v>179</v>
      </c>
      <c r="U1" t="s">
        <v>180</v>
      </c>
      <c r="V1" t="s">
        <v>181</v>
      </c>
      <c r="W1" t="s">
        <v>182</v>
      </c>
      <c r="X1" t="s">
        <v>183</v>
      </c>
      <c r="Y1" t="s">
        <v>184</v>
      </c>
      <c r="Z1" t="s">
        <v>185</v>
      </c>
      <c r="AA1" s="298" t="s">
        <v>186</v>
      </c>
      <c r="AB1" t="s">
        <v>187</v>
      </c>
      <c r="AC1" s="206" t="s">
        <v>188</v>
      </c>
      <c r="AD1" t="s">
        <v>189</v>
      </c>
      <c r="AE1" t="s">
        <v>190</v>
      </c>
      <c r="AF1" t="s">
        <v>191</v>
      </c>
    </row>
    <row r="2" spans="1:32">
      <c r="A2" t="s">
        <v>192</v>
      </c>
      <c r="B2" t="s">
        <v>193</v>
      </c>
      <c r="C2" s="297">
        <v>43178</v>
      </c>
      <c r="D2" s="297">
        <v>43179</v>
      </c>
      <c r="E2" t="s">
        <v>194</v>
      </c>
      <c r="F2">
        <v>71205</v>
      </c>
      <c r="G2" t="s">
        <v>195</v>
      </c>
      <c r="H2" t="s">
        <v>196</v>
      </c>
      <c r="I2">
        <v>30000</v>
      </c>
      <c r="J2">
        <v>33803</v>
      </c>
      <c r="K2">
        <v>1981</v>
      </c>
      <c r="L2">
        <v>11363</v>
      </c>
      <c r="M2" t="s">
        <v>197</v>
      </c>
      <c r="N2">
        <v>108910</v>
      </c>
      <c r="O2" t="s">
        <v>198</v>
      </c>
      <c r="P2" t="s">
        <v>199</v>
      </c>
      <c r="Q2" t="s">
        <v>200</v>
      </c>
      <c r="R2">
        <v>6753</v>
      </c>
      <c r="S2" t="s">
        <v>201</v>
      </c>
      <c r="T2" t="s">
        <v>200</v>
      </c>
      <c r="U2" t="s">
        <v>202</v>
      </c>
      <c r="V2" t="s">
        <v>203</v>
      </c>
      <c r="X2" t="s">
        <v>204</v>
      </c>
      <c r="Y2">
        <v>14</v>
      </c>
      <c r="Z2" s="297">
        <v>43178</v>
      </c>
      <c r="AA2" s="298">
        <v>15500</v>
      </c>
      <c r="AB2" t="s">
        <v>205</v>
      </c>
      <c r="AC2" s="206">
        <v>15500</v>
      </c>
      <c r="AD2" t="s">
        <v>206</v>
      </c>
      <c r="AE2">
        <v>2018</v>
      </c>
      <c r="AF2">
        <v>3</v>
      </c>
    </row>
    <row r="3" spans="1:32">
      <c r="A3" t="s">
        <v>192</v>
      </c>
      <c r="B3" t="s">
        <v>212</v>
      </c>
      <c r="C3" t="s">
        <v>207</v>
      </c>
      <c r="D3" t="s">
        <v>208</v>
      </c>
      <c r="E3" t="s">
        <v>194</v>
      </c>
      <c r="F3">
        <v>75711</v>
      </c>
      <c r="G3" t="s">
        <v>213</v>
      </c>
      <c r="H3" t="s">
        <v>196</v>
      </c>
      <c r="I3">
        <v>30000</v>
      </c>
      <c r="J3">
        <v>33803</v>
      </c>
      <c r="K3">
        <v>1981</v>
      </c>
      <c r="L3">
        <v>11363</v>
      </c>
      <c r="M3" t="s">
        <v>197</v>
      </c>
      <c r="N3">
        <v>108910</v>
      </c>
      <c r="O3" t="s">
        <v>214</v>
      </c>
      <c r="P3" t="s">
        <v>200</v>
      </c>
      <c r="Q3" t="s">
        <v>200</v>
      </c>
      <c r="R3">
        <v>3697</v>
      </c>
      <c r="S3" t="s">
        <v>215</v>
      </c>
      <c r="T3" t="s">
        <v>200</v>
      </c>
      <c r="U3" t="s">
        <v>216</v>
      </c>
      <c r="V3" t="s">
        <v>217</v>
      </c>
      <c r="X3" t="s">
        <v>210</v>
      </c>
      <c r="Y3">
        <v>52</v>
      </c>
      <c r="Z3" t="s">
        <v>207</v>
      </c>
      <c r="AA3" s="298">
        <v>81252000</v>
      </c>
      <c r="AB3" t="s">
        <v>211</v>
      </c>
      <c r="AC3" s="206">
        <v>8989.59</v>
      </c>
      <c r="AD3" t="s">
        <v>206</v>
      </c>
      <c r="AE3">
        <v>2018</v>
      </c>
      <c r="AF3">
        <v>5</v>
      </c>
    </row>
    <row r="4" spans="1:32">
      <c r="A4" t="s">
        <v>192</v>
      </c>
      <c r="B4" t="s">
        <v>218</v>
      </c>
      <c r="C4" t="s">
        <v>207</v>
      </c>
      <c r="D4" t="s">
        <v>208</v>
      </c>
      <c r="E4" t="s">
        <v>194</v>
      </c>
      <c r="F4">
        <v>71620</v>
      </c>
      <c r="G4" t="s">
        <v>219</v>
      </c>
      <c r="H4" t="s">
        <v>196</v>
      </c>
      <c r="I4">
        <v>30000</v>
      </c>
      <c r="J4">
        <v>33803</v>
      </c>
      <c r="K4">
        <v>1981</v>
      </c>
      <c r="L4">
        <v>11363</v>
      </c>
      <c r="M4" t="s">
        <v>197</v>
      </c>
      <c r="N4">
        <v>108910</v>
      </c>
      <c r="O4" t="s">
        <v>214</v>
      </c>
      <c r="P4" t="s">
        <v>200</v>
      </c>
      <c r="Q4" t="s">
        <v>200</v>
      </c>
      <c r="R4">
        <v>4728</v>
      </c>
      <c r="S4" t="s">
        <v>220</v>
      </c>
      <c r="T4" t="s">
        <v>200</v>
      </c>
      <c r="U4" t="s">
        <v>221</v>
      </c>
      <c r="V4" t="s">
        <v>222</v>
      </c>
      <c r="X4" t="s">
        <v>210</v>
      </c>
      <c r="Y4">
        <v>34</v>
      </c>
      <c r="Z4" t="s">
        <v>207</v>
      </c>
      <c r="AA4" s="298">
        <v>3214980</v>
      </c>
      <c r="AB4" t="s">
        <v>211</v>
      </c>
      <c r="AC4" s="206">
        <v>355.7</v>
      </c>
      <c r="AD4" t="s">
        <v>206</v>
      </c>
      <c r="AE4">
        <v>2018</v>
      </c>
      <c r="AF4">
        <v>5</v>
      </c>
    </row>
    <row r="5" spans="1:32">
      <c r="A5" t="s">
        <v>192</v>
      </c>
      <c r="B5" t="s">
        <v>223</v>
      </c>
      <c r="C5" t="s">
        <v>207</v>
      </c>
      <c r="D5" t="s">
        <v>208</v>
      </c>
      <c r="E5" t="s">
        <v>194</v>
      </c>
      <c r="F5">
        <v>71620</v>
      </c>
      <c r="G5" t="s">
        <v>219</v>
      </c>
      <c r="H5" t="s">
        <v>196</v>
      </c>
      <c r="I5">
        <v>30000</v>
      </c>
      <c r="J5">
        <v>33803</v>
      </c>
      <c r="K5">
        <v>1981</v>
      </c>
      <c r="L5">
        <v>11363</v>
      </c>
      <c r="M5" t="s">
        <v>197</v>
      </c>
      <c r="N5">
        <v>108910</v>
      </c>
      <c r="O5" t="s">
        <v>214</v>
      </c>
      <c r="P5" t="s">
        <v>200</v>
      </c>
      <c r="Q5" t="s">
        <v>200</v>
      </c>
      <c r="R5">
        <v>6917</v>
      </c>
      <c r="S5" t="s">
        <v>224</v>
      </c>
      <c r="T5" t="s">
        <v>200</v>
      </c>
      <c r="U5" t="s">
        <v>221</v>
      </c>
      <c r="V5" t="s">
        <v>222</v>
      </c>
      <c r="X5" t="s">
        <v>210</v>
      </c>
      <c r="Y5">
        <v>35</v>
      </c>
      <c r="Z5" t="s">
        <v>207</v>
      </c>
      <c r="AA5" s="298">
        <v>3124980</v>
      </c>
      <c r="AB5" t="s">
        <v>211</v>
      </c>
      <c r="AC5" s="206">
        <v>345.74</v>
      </c>
      <c r="AD5" t="s">
        <v>206</v>
      </c>
      <c r="AE5">
        <v>2018</v>
      </c>
      <c r="AF5">
        <v>5</v>
      </c>
    </row>
    <row r="6" spans="1:32">
      <c r="A6" t="s">
        <v>192</v>
      </c>
      <c r="B6" t="s">
        <v>225</v>
      </c>
      <c r="C6" t="s">
        <v>207</v>
      </c>
      <c r="D6" t="s">
        <v>208</v>
      </c>
      <c r="E6" t="s">
        <v>194</v>
      </c>
      <c r="F6">
        <v>71620</v>
      </c>
      <c r="G6" t="s">
        <v>219</v>
      </c>
      <c r="H6" t="s">
        <v>196</v>
      </c>
      <c r="I6">
        <v>30000</v>
      </c>
      <c r="J6">
        <v>33803</v>
      </c>
      <c r="K6">
        <v>1981</v>
      </c>
      <c r="L6">
        <v>11363</v>
      </c>
      <c r="M6" t="s">
        <v>197</v>
      </c>
      <c r="N6">
        <v>108910</v>
      </c>
      <c r="O6" t="s">
        <v>214</v>
      </c>
      <c r="P6" t="s">
        <v>200</v>
      </c>
      <c r="Q6" t="s">
        <v>200</v>
      </c>
      <c r="R6">
        <v>388</v>
      </c>
      <c r="S6" t="s">
        <v>226</v>
      </c>
      <c r="T6" t="s">
        <v>200</v>
      </c>
      <c r="U6" t="s">
        <v>221</v>
      </c>
      <c r="V6" t="s">
        <v>227</v>
      </c>
      <c r="X6" t="s">
        <v>210</v>
      </c>
      <c r="Y6">
        <v>36</v>
      </c>
      <c r="Z6" t="s">
        <v>207</v>
      </c>
      <c r="AA6" s="298">
        <v>3124980</v>
      </c>
      <c r="AB6" t="s">
        <v>211</v>
      </c>
      <c r="AC6" s="206">
        <v>345.74</v>
      </c>
      <c r="AD6" t="s">
        <v>206</v>
      </c>
      <c r="AE6">
        <v>2018</v>
      </c>
      <c r="AF6">
        <v>5</v>
      </c>
    </row>
    <row r="7" spans="1:32">
      <c r="A7" t="s">
        <v>192</v>
      </c>
      <c r="B7" t="s">
        <v>228</v>
      </c>
      <c r="C7" t="s">
        <v>207</v>
      </c>
      <c r="D7" t="s">
        <v>208</v>
      </c>
      <c r="E7" t="s">
        <v>194</v>
      </c>
      <c r="F7">
        <v>71620</v>
      </c>
      <c r="G7" t="s">
        <v>219</v>
      </c>
      <c r="H7" t="s">
        <v>196</v>
      </c>
      <c r="I7">
        <v>30000</v>
      </c>
      <c r="J7">
        <v>33803</v>
      </c>
      <c r="K7">
        <v>1981</v>
      </c>
      <c r="L7">
        <v>11363</v>
      </c>
      <c r="M7" t="s">
        <v>197</v>
      </c>
      <c r="N7">
        <v>108910</v>
      </c>
      <c r="O7" t="s">
        <v>214</v>
      </c>
      <c r="P7" t="s">
        <v>200</v>
      </c>
      <c r="Q7" t="s">
        <v>200</v>
      </c>
      <c r="R7">
        <v>6934</v>
      </c>
      <c r="S7" t="s">
        <v>229</v>
      </c>
      <c r="T7" t="s">
        <v>200</v>
      </c>
      <c r="U7" t="s">
        <v>230</v>
      </c>
      <c r="V7" t="s">
        <v>231</v>
      </c>
      <c r="X7" t="s">
        <v>210</v>
      </c>
      <c r="Y7">
        <v>37</v>
      </c>
      <c r="Z7" t="s">
        <v>207</v>
      </c>
      <c r="AA7" s="298">
        <v>3214980</v>
      </c>
      <c r="AB7" t="s">
        <v>211</v>
      </c>
      <c r="AC7" s="206">
        <v>355.7</v>
      </c>
      <c r="AD7" t="s">
        <v>206</v>
      </c>
      <c r="AE7">
        <v>2018</v>
      </c>
      <c r="AF7">
        <v>5</v>
      </c>
    </row>
    <row r="8" spans="1:32">
      <c r="A8" t="s">
        <v>192</v>
      </c>
      <c r="B8" t="s">
        <v>232</v>
      </c>
      <c r="C8" t="s">
        <v>207</v>
      </c>
      <c r="D8" t="s">
        <v>208</v>
      </c>
      <c r="E8" t="s">
        <v>194</v>
      </c>
      <c r="F8">
        <v>71620</v>
      </c>
      <c r="G8" t="s">
        <v>219</v>
      </c>
      <c r="H8" t="s">
        <v>196</v>
      </c>
      <c r="I8">
        <v>30000</v>
      </c>
      <c r="J8">
        <v>33803</v>
      </c>
      <c r="K8">
        <v>1981</v>
      </c>
      <c r="L8">
        <v>11363</v>
      </c>
      <c r="M8" t="s">
        <v>197</v>
      </c>
      <c r="N8">
        <v>108910</v>
      </c>
      <c r="O8" t="s">
        <v>214</v>
      </c>
      <c r="P8" t="s">
        <v>200</v>
      </c>
      <c r="Q8" t="s">
        <v>200</v>
      </c>
      <c r="R8">
        <v>6931</v>
      </c>
      <c r="S8" t="s">
        <v>233</v>
      </c>
      <c r="T8" t="s">
        <v>200</v>
      </c>
      <c r="U8" t="s">
        <v>230</v>
      </c>
      <c r="V8" t="s">
        <v>231</v>
      </c>
      <c r="X8" t="s">
        <v>210</v>
      </c>
      <c r="Y8">
        <v>38</v>
      </c>
      <c r="Z8" t="s">
        <v>207</v>
      </c>
      <c r="AA8" s="298">
        <v>3214980</v>
      </c>
      <c r="AB8" t="s">
        <v>211</v>
      </c>
      <c r="AC8" s="206">
        <v>355.7</v>
      </c>
      <c r="AD8" t="s">
        <v>206</v>
      </c>
      <c r="AE8">
        <v>2018</v>
      </c>
      <c r="AF8">
        <v>5</v>
      </c>
    </row>
    <row r="9" spans="1:32">
      <c r="A9" t="s">
        <v>192</v>
      </c>
      <c r="B9" t="s">
        <v>234</v>
      </c>
      <c r="C9" t="s">
        <v>207</v>
      </c>
      <c r="D9" t="s">
        <v>208</v>
      </c>
      <c r="E9" t="s">
        <v>194</v>
      </c>
      <c r="F9">
        <v>71620</v>
      </c>
      <c r="G9" t="s">
        <v>219</v>
      </c>
      <c r="H9" t="s">
        <v>196</v>
      </c>
      <c r="I9">
        <v>30000</v>
      </c>
      <c r="J9">
        <v>33803</v>
      </c>
      <c r="K9">
        <v>1981</v>
      </c>
      <c r="L9">
        <v>11363</v>
      </c>
      <c r="M9" t="s">
        <v>197</v>
      </c>
      <c r="N9">
        <v>108910</v>
      </c>
      <c r="O9" t="s">
        <v>214</v>
      </c>
      <c r="P9" t="s">
        <v>200</v>
      </c>
      <c r="Q9" t="s">
        <v>200</v>
      </c>
      <c r="R9">
        <v>6935</v>
      </c>
      <c r="S9" t="s">
        <v>235</v>
      </c>
      <c r="T9" t="s">
        <v>200</v>
      </c>
      <c r="U9" t="s">
        <v>230</v>
      </c>
      <c r="V9" t="s">
        <v>231</v>
      </c>
      <c r="X9" t="s">
        <v>210</v>
      </c>
      <c r="Y9">
        <v>29</v>
      </c>
      <c r="Z9" t="s">
        <v>207</v>
      </c>
      <c r="AA9" s="298">
        <v>3214980</v>
      </c>
      <c r="AB9" t="s">
        <v>211</v>
      </c>
      <c r="AC9" s="206">
        <v>355.7</v>
      </c>
      <c r="AD9" t="s">
        <v>206</v>
      </c>
      <c r="AE9">
        <v>2018</v>
      </c>
      <c r="AF9">
        <v>5</v>
      </c>
    </row>
    <row r="10" spans="1:32">
      <c r="A10" t="s">
        <v>192</v>
      </c>
      <c r="B10" t="s">
        <v>236</v>
      </c>
      <c r="C10" t="s">
        <v>207</v>
      </c>
      <c r="D10" t="s">
        <v>208</v>
      </c>
      <c r="E10" t="s">
        <v>194</v>
      </c>
      <c r="F10">
        <v>71620</v>
      </c>
      <c r="G10" t="s">
        <v>219</v>
      </c>
      <c r="H10" t="s">
        <v>196</v>
      </c>
      <c r="I10">
        <v>30000</v>
      </c>
      <c r="J10">
        <v>33803</v>
      </c>
      <c r="K10">
        <v>1981</v>
      </c>
      <c r="L10">
        <v>11363</v>
      </c>
      <c r="M10" t="s">
        <v>197</v>
      </c>
      <c r="N10">
        <v>108910</v>
      </c>
      <c r="O10" t="s">
        <v>214</v>
      </c>
      <c r="P10" t="s">
        <v>200</v>
      </c>
      <c r="Q10" t="s">
        <v>200</v>
      </c>
      <c r="R10">
        <v>5967</v>
      </c>
      <c r="S10" t="s">
        <v>237</v>
      </c>
      <c r="T10" t="s">
        <v>200</v>
      </c>
      <c r="U10" t="s">
        <v>230</v>
      </c>
      <c r="V10" t="s">
        <v>231</v>
      </c>
      <c r="X10" t="s">
        <v>210</v>
      </c>
      <c r="Y10">
        <v>30</v>
      </c>
      <c r="Z10" t="s">
        <v>207</v>
      </c>
      <c r="AA10" s="298">
        <v>3214980</v>
      </c>
      <c r="AB10" t="s">
        <v>211</v>
      </c>
      <c r="AC10" s="206">
        <v>355.7</v>
      </c>
      <c r="AD10" t="s">
        <v>206</v>
      </c>
      <c r="AE10">
        <v>2018</v>
      </c>
      <c r="AF10">
        <v>5</v>
      </c>
    </row>
    <row r="11" spans="1:32">
      <c r="A11" t="s">
        <v>192</v>
      </c>
      <c r="B11" t="s">
        <v>238</v>
      </c>
      <c r="C11" t="s">
        <v>207</v>
      </c>
      <c r="D11" t="s">
        <v>208</v>
      </c>
      <c r="E11" t="s">
        <v>194</v>
      </c>
      <c r="F11">
        <v>71620</v>
      </c>
      <c r="G11" t="s">
        <v>219</v>
      </c>
      <c r="H11" t="s">
        <v>196</v>
      </c>
      <c r="I11">
        <v>30000</v>
      </c>
      <c r="J11">
        <v>33803</v>
      </c>
      <c r="K11">
        <v>1981</v>
      </c>
      <c r="L11">
        <v>11363</v>
      </c>
      <c r="M11" t="s">
        <v>197</v>
      </c>
      <c r="N11">
        <v>108910</v>
      </c>
      <c r="O11" t="s">
        <v>214</v>
      </c>
      <c r="P11" t="s">
        <v>200</v>
      </c>
      <c r="Q11" t="s">
        <v>200</v>
      </c>
      <c r="R11">
        <v>6933</v>
      </c>
      <c r="S11" t="s">
        <v>239</v>
      </c>
      <c r="T11" t="s">
        <v>200</v>
      </c>
      <c r="U11" t="s">
        <v>230</v>
      </c>
      <c r="V11" t="s">
        <v>231</v>
      </c>
      <c r="X11" t="s">
        <v>210</v>
      </c>
      <c r="Y11">
        <v>31</v>
      </c>
      <c r="Z11" t="s">
        <v>207</v>
      </c>
      <c r="AA11" s="298">
        <v>3214980</v>
      </c>
      <c r="AB11" t="s">
        <v>211</v>
      </c>
      <c r="AC11" s="206">
        <v>355.7</v>
      </c>
      <c r="AD11" t="s">
        <v>206</v>
      </c>
      <c r="AE11">
        <v>2018</v>
      </c>
      <c r="AF11">
        <v>5</v>
      </c>
    </row>
    <row r="12" spans="1:32">
      <c r="A12" t="s">
        <v>192</v>
      </c>
      <c r="B12" t="s">
        <v>240</v>
      </c>
      <c r="C12" t="s">
        <v>207</v>
      </c>
      <c r="D12" t="s">
        <v>208</v>
      </c>
      <c r="E12" t="s">
        <v>194</v>
      </c>
      <c r="F12">
        <v>71620</v>
      </c>
      <c r="G12" t="s">
        <v>219</v>
      </c>
      <c r="H12" t="s">
        <v>196</v>
      </c>
      <c r="I12">
        <v>30000</v>
      </c>
      <c r="J12">
        <v>33803</v>
      </c>
      <c r="K12">
        <v>1981</v>
      </c>
      <c r="L12">
        <v>11363</v>
      </c>
      <c r="M12" t="s">
        <v>197</v>
      </c>
      <c r="N12">
        <v>108910</v>
      </c>
      <c r="O12" t="s">
        <v>214</v>
      </c>
      <c r="P12" t="s">
        <v>200</v>
      </c>
      <c r="Q12" t="s">
        <v>200</v>
      </c>
      <c r="R12">
        <v>6936</v>
      </c>
      <c r="S12" t="s">
        <v>241</v>
      </c>
      <c r="T12" t="s">
        <v>200</v>
      </c>
      <c r="U12" t="s">
        <v>242</v>
      </c>
      <c r="V12" t="s">
        <v>231</v>
      </c>
      <c r="X12" t="s">
        <v>210</v>
      </c>
      <c r="Y12">
        <v>32</v>
      </c>
      <c r="Z12" t="s">
        <v>207</v>
      </c>
      <c r="AA12" s="298">
        <v>3214980</v>
      </c>
      <c r="AB12" t="s">
        <v>211</v>
      </c>
      <c r="AC12" s="206">
        <v>355.7</v>
      </c>
      <c r="AD12" t="s">
        <v>206</v>
      </c>
      <c r="AE12">
        <v>2018</v>
      </c>
      <c r="AF12">
        <v>5</v>
      </c>
    </row>
    <row r="13" spans="1:32">
      <c r="A13" t="s">
        <v>243</v>
      </c>
      <c r="B13" t="s">
        <v>244</v>
      </c>
      <c r="C13" t="s">
        <v>245</v>
      </c>
      <c r="D13" t="s">
        <v>246</v>
      </c>
      <c r="E13" t="s">
        <v>194</v>
      </c>
      <c r="F13">
        <v>72145</v>
      </c>
      <c r="G13" t="s">
        <v>247</v>
      </c>
      <c r="H13" t="s">
        <v>196</v>
      </c>
      <c r="I13">
        <v>30000</v>
      </c>
      <c r="J13">
        <v>33803</v>
      </c>
      <c r="K13">
        <v>1981</v>
      </c>
      <c r="L13">
        <v>11363</v>
      </c>
      <c r="M13" t="s">
        <v>197</v>
      </c>
      <c r="N13">
        <v>108910</v>
      </c>
      <c r="O13" t="s">
        <v>198</v>
      </c>
      <c r="P13" t="s">
        <v>200</v>
      </c>
      <c r="Q13" t="s">
        <v>248</v>
      </c>
      <c r="R13">
        <v>4086</v>
      </c>
      <c r="S13" t="s">
        <v>209</v>
      </c>
      <c r="T13">
        <v>81298</v>
      </c>
      <c r="U13" t="s">
        <v>249</v>
      </c>
      <c r="V13" t="s">
        <v>249</v>
      </c>
      <c r="X13" t="s">
        <v>250</v>
      </c>
      <c r="Y13">
        <v>16</v>
      </c>
      <c r="Z13" t="s">
        <v>245</v>
      </c>
      <c r="AA13" s="298">
        <v>26196000</v>
      </c>
      <c r="AB13" t="s">
        <v>211</v>
      </c>
      <c r="AC13" s="206">
        <v>2898.28</v>
      </c>
      <c r="AD13" t="s">
        <v>206</v>
      </c>
      <c r="AE13">
        <v>2018</v>
      </c>
      <c r="AF13">
        <v>5</v>
      </c>
    </row>
    <row r="14" spans="1:32">
      <c r="A14" t="s">
        <v>192</v>
      </c>
      <c r="B14" t="s">
        <v>251</v>
      </c>
      <c r="C14" s="297">
        <v>43252</v>
      </c>
      <c r="D14" s="297">
        <v>43253</v>
      </c>
      <c r="E14" t="s">
        <v>194</v>
      </c>
      <c r="F14">
        <v>71620</v>
      </c>
      <c r="G14" t="s">
        <v>219</v>
      </c>
      <c r="H14" t="s">
        <v>196</v>
      </c>
      <c r="I14">
        <v>30000</v>
      </c>
      <c r="J14">
        <v>33803</v>
      </c>
      <c r="K14">
        <v>1981</v>
      </c>
      <c r="L14">
        <v>11363</v>
      </c>
      <c r="M14" t="s">
        <v>197</v>
      </c>
      <c r="N14">
        <v>108910</v>
      </c>
      <c r="O14" t="s">
        <v>214</v>
      </c>
      <c r="P14" t="s">
        <v>199</v>
      </c>
      <c r="Q14" t="s">
        <v>200</v>
      </c>
      <c r="R14">
        <v>6933</v>
      </c>
      <c r="S14" t="s">
        <v>239</v>
      </c>
      <c r="T14" t="s">
        <v>200</v>
      </c>
      <c r="U14" t="s">
        <v>242</v>
      </c>
      <c r="V14" t="s">
        <v>252</v>
      </c>
      <c r="X14" t="s">
        <v>253</v>
      </c>
      <c r="Y14">
        <v>24</v>
      </c>
      <c r="Z14" s="297">
        <v>43252</v>
      </c>
      <c r="AA14" s="298">
        <v>5232707</v>
      </c>
      <c r="AB14" t="s">
        <v>211</v>
      </c>
      <c r="AC14" s="206">
        <v>580</v>
      </c>
      <c r="AD14" t="s">
        <v>206</v>
      </c>
      <c r="AE14">
        <v>2018</v>
      </c>
      <c r="AF14">
        <v>6</v>
      </c>
    </row>
    <row r="15" spans="1:32">
      <c r="A15" t="s">
        <v>192</v>
      </c>
      <c r="B15" t="s">
        <v>254</v>
      </c>
      <c r="C15" s="297">
        <v>43252</v>
      </c>
      <c r="D15" s="297">
        <v>43253</v>
      </c>
      <c r="E15" t="s">
        <v>194</v>
      </c>
      <c r="F15">
        <v>71620</v>
      </c>
      <c r="G15" t="s">
        <v>219</v>
      </c>
      <c r="H15" t="s">
        <v>196</v>
      </c>
      <c r="I15">
        <v>30000</v>
      </c>
      <c r="J15">
        <v>33803</v>
      </c>
      <c r="K15">
        <v>1981</v>
      </c>
      <c r="L15">
        <v>11363</v>
      </c>
      <c r="M15" t="s">
        <v>197</v>
      </c>
      <c r="N15">
        <v>108910</v>
      </c>
      <c r="O15" t="s">
        <v>214</v>
      </c>
      <c r="P15" t="s">
        <v>199</v>
      </c>
      <c r="Q15" t="s">
        <v>200</v>
      </c>
      <c r="R15">
        <v>6935</v>
      </c>
      <c r="S15" t="s">
        <v>235</v>
      </c>
      <c r="T15" t="s">
        <v>200</v>
      </c>
      <c r="U15" t="s">
        <v>255</v>
      </c>
      <c r="V15" t="s">
        <v>255</v>
      </c>
      <c r="X15" t="s">
        <v>253</v>
      </c>
      <c r="Y15">
        <v>16</v>
      </c>
      <c r="Z15" s="297">
        <v>43252</v>
      </c>
      <c r="AA15" s="298">
        <v>5232707</v>
      </c>
      <c r="AB15" t="s">
        <v>211</v>
      </c>
      <c r="AC15" s="206">
        <v>580</v>
      </c>
      <c r="AD15" t="s">
        <v>206</v>
      </c>
      <c r="AE15">
        <v>2018</v>
      </c>
      <c r="AF15">
        <v>6</v>
      </c>
    </row>
    <row r="16" spans="1:32">
      <c r="A16" t="s">
        <v>192</v>
      </c>
      <c r="B16" t="s">
        <v>256</v>
      </c>
      <c r="C16" s="297">
        <v>43252</v>
      </c>
      <c r="D16" s="297">
        <v>43253</v>
      </c>
      <c r="E16" t="s">
        <v>194</v>
      </c>
      <c r="F16">
        <v>71620</v>
      </c>
      <c r="G16" t="s">
        <v>219</v>
      </c>
      <c r="H16" t="s">
        <v>196</v>
      </c>
      <c r="I16">
        <v>30000</v>
      </c>
      <c r="J16">
        <v>33803</v>
      </c>
      <c r="K16">
        <v>1981</v>
      </c>
      <c r="L16">
        <v>11363</v>
      </c>
      <c r="M16" t="s">
        <v>197</v>
      </c>
      <c r="N16">
        <v>108910</v>
      </c>
      <c r="O16" t="s">
        <v>214</v>
      </c>
      <c r="P16" t="s">
        <v>199</v>
      </c>
      <c r="Q16" t="s">
        <v>200</v>
      </c>
      <c r="R16">
        <v>5967</v>
      </c>
      <c r="S16" t="s">
        <v>237</v>
      </c>
      <c r="T16" t="s">
        <v>200</v>
      </c>
      <c r="U16" t="s">
        <v>255</v>
      </c>
      <c r="V16" t="s">
        <v>255</v>
      </c>
      <c r="X16" t="s">
        <v>253</v>
      </c>
      <c r="Y16">
        <v>17</v>
      </c>
      <c r="Z16" s="297">
        <v>43252</v>
      </c>
      <c r="AA16" s="298">
        <v>5232707</v>
      </c>
      <c r="AB16" t="s">
        <v>211</v>
      </c>
      <c r="AC16" s="206">
        <v>580</v>
      </c>
      <c r="AD16" t="s">
        <v>206</v>
      </c>
      <c r="AE16">
        <v>2018</v>
      </c>
      <c r="AF16">
        <v>6</v>
      </c>
    </row>
    <row r="17" spans="1:32">
      <c r="A17" t="s">
        <v>192</v>
      </c>
      <c r="B17" t="s">
        <v>257</v>
      </c>
      <c r="C17" s="297">
        <v>43252</v>
      </c>
      <c r="D17" s="297">
        <v>43253</v>
      </c>
      <c r="E17" t="s">
        <v>194</v>
      </c>
      <c r="F17">
        <v>71620</v>
      </c>
      <c r="G17" t="s">
        <v>219</v>
      </c>
      <c r="H17" t="s">
        <v>196</v>
      </c>
      <c r="I17">
        <v>30000</v>
      </c>
      <c r="J17">
        <v>33803</v>
      </c>
      <c r="K17">
        <v>1981</v>
      </c>
      <c r="L17">
        <v>11363</v>
      </c>
      <c r="M17" t="s">
        <v>197</v>
      </c>
      <c r="N17">
        <v>108910</v>
      </c>
      <c r="O17" t="s">
        <v>214</v>
      </c>
      <c r="P17" t="s">
        <v>199</v>
      </c>
      <c r="Q17" t="s">
        <v>200</v>
      </c>
      <c r="R17">
        <v>6934</v>
      </c>
      <c r="S17" t="s">
        <v>229</v>
      </c>
      <c r="T17" t="s">
        <v>200</v>
      </c>
      <c r="U17" t="s">
        <v>255</v>
      </c>
      <c r="V17" t="s">
        <v>255</v>
      </c>
      <c r="X17" t="s">
        <v>253</v>
      </c>
      <c r="Y17">
        <v>18</v>
      </c>
      <c r="Z17" s="297">
        <v>43252</v>
      </c>
      <c r="AA17" s="298">
        <v>5232707</v>
      </c>
      <c r="AB17" t="s">
        <v>211</v>
      </c>
      <c r="AC17" s="206">
        <v>580</v>
      </c>
      <c r="AD17" t="s">
        <v>206</v>
      </c>
      <c r="AE17">
        <v>2018</v>
      </c>
      <c r="AF17">
        <v>6</v>
      </c>
    </row>
    <row r="18" spans="1:32">
      <c r="A18" t="s">
        <v>192</v>
      </c>
      <c r="B18" t="s">
        <v>258</v>
      </c>
      <c r="C18" s="297">
        <v>43252</v>
      </c>
      <c r="D18" s="297">
        <v>43253</v>
      </c>
      <c r="E18" t="s">
        <v>194</v>
      </c>
      <c r="F18">
        <v>71620</v>
      </c>
      <c r="G18" t="s">
        <v>219</v>
      </c>
      <c r="H18" t="s">
        <v>196</v>
      </c>
      <c r="I18">
        <v>30000</v>
      </c>
      <c r="J18">
        <v>33803</v>
      </c>
      <c r="K18">
        <v>1981</v>
      </c>
      <c r="L18">
        <v>11363</v>
      </c>
      <c r="M18" t="s">
        <v>197</v>
      </c>
      <c r="N18">
        <v>108910</v>
      </c>
      <c r="O18" t="s">
        <v>214</v>
      </c>
      <c r="P18" t="s">
        <v>199</v>
      </c>
      <c r="Q18" t="s">
        <v>200</v>
      </c>
      <c r="R18">
        <v>6931</v>
      </c>
      <c r="S18" t="s">
        <v>233</v>
      </c>
      <c r="T18" t="s">
        <v>200</v>
      </c>
      <c r="U18" t="s">
        <v>255</v>
      </c>
      <c r="V18" t="s">
        <v>255</v>
      </c>
      <c r="X18" t="s">
        <v>253</v>
      </c>
      <c r="Y18">
        <v>19</v>
      </c>
      <c r="Z18" s="297">
        <v>43252</v>
      </c>
      <c r="AA18" s="298">
        <v>5232707</v>
      </c>
      <c r="AB18" t="s">
        <v>211</v>
      </c>
      <c r="AC18" s="206">
        <v>580</v>
      </c>
      <c r="AD18" t="s">
        <v>206</v>
      </c>
      <c r="AE18">
        <v>2018</v>
      </c>
      <c r="AF18">
        <v>6</v>
      </c>
    </row>
    <row r="19" spans="1:32">
      <c r="A19" t="s">
        <v>192</v>
      </c>
      <c r="B19" t="s">
        <v>259</v>
      </c>
      <c r="C19" s="297">
        <v>43252</v>
      </c>
      <c r="D19" s="297">
        <v>43253</v>
      </c>
      <c r="E19" t="s">
        <v>194</v>
      </c>
      <c r="F19">
        <v>71620</v>
      </c>
      <c r="G19" t="s">
        <v>219</v>
      </c>
      <c r="H19" t="s">
        <v>196</v>
      </c>
      <c r="I19">
        <v>30000</v>
      </c>
      <c r="J19">
        <v>33803</v>
      </c>
      <c r="K19">
        <v>1981</v>
      </c>
      <c r="L19">
        <v>11363</v>
      </c>
      <c r="M19" t="s">
        <v>197</v>
      </c>
      <c r="N19">
        <v>108910</v>
      </c>
      <c r="O19" t="s">
        <v>214</v>
      </c>
      <c r="P19" t="s">
        <v>199</v>
      </c>
      <c r="Q19" t="s">
        <v>200</v>
      </c>
      <c r="R19">
        <v>4594</v>
      </c>
      <c r="S19" t="s">
        <v>260</v>
      </c>
      <c r="T19" t="s">
        <v>200</v>
      </c>
      <c r="U19" t="s">
        <v>255</v>
      </c>
      <c r="V19" t="s">
        <v>255</v>
      </c>
      <c r="X19" t="s">
        <v>253</v>
      </c>
      <c r="Y19">
        <v>20</v>
      </c>
      <c r="Z19" s="297">
        <v>43252</v>
      </c>
      <c r="AA19" s="298">
        <v>5232707</v>
      </c>
      <c r="AB19" t="s">
        <v>211</v>
      </c>
      <c r="AC19" s="206">
        <v>580</v>
      </c>
      <c r="AD19" t="s">
        <v>206</v>
      </c>
      <c r="AE19">
        <v>2018</v>
      </c>
      <c r="AF19">
        <v>6</v>
      </c>
    </row>
    <row r="20" spans="1:32">
      <c r="A20" t="s">
        <v>192</v>
      </c>
      <c r="B20" t="s">
        <v>261</v>
      </c>
      <c r="C20" s="297">
        <v>43252</v>
      </c>
      <c r="D20" s="297">
        <v>43253</v>
      </c>
      <c r="E20" t="s">
        <v>194</v>
      </c>
      <c r="F20">
        <v>71620</v>
      </c>
      <c r="G20" t="s">
        <v>219</v>
      </c>
      <c r="H20" t="s">
        <v>196</v>
      </c>
      <c r="I20">
        <v>30000</v>
      </c>
      <c r="J20">
        <v>33803</v>
      </c>
      <c r="K20">
        <v>1981</v>
      </c>
      <c r="L20">
        <v>11363</v>
      </c>
      <c r="M20" t="s">
        <v>197</v>
      </c>
      <c r="N20">
        <v>108910</v>
      </c>
      <c r="O20" t="s">
        <v>214</v>
      </c>
      <c r="P20" t="s">
        <v>199</v>
      </c>
      <c r="Q20" t="s">
        <v>200</v>
      </c>
      <c r="R20">
        <v>4728</v>
      </c>
      <c r="S20" t="s">
        <v>220</v>
      </c>
      <c r="T20" t="s">
        <v>200</v>
      </c>
      <c r="U20" t="s">
        <v>262</v>
      </c>
      <c r="V20" t="s">
        <v>263</v>
      </c>
      <c r="X20" t="s">
        <v>253</v>
      </c>
      <c r="Y20">
        <v>21</v>
      </c>
      <c r="Z20" s="297">
        <v>43252</v>
      </c>
      <c r="AA20" s="298">
        <v>5232707</v>
      </c>
      <c r="AB20" t="s">
        <v>211</v>
      </c>
      <c r="AC20" s="206">
        <v>580</v>
      </c>
      <c r="AD20" t="s">
        <v>206</v>
      </c>
      <c r="AE20">
        <v>2018</v>
      </c>
      <c r="AF20">
        <v>6</v>
      </c>
    </row>
    <row r="21" spans="1:32">
      <c r="A21" t="s">
        <v>192</v>
      </c>
      <c r="B21" t="s">
        <v>264</v>
      </c>
      <c r="C21" s="297">
        <v>43252</v>
      </c>
      <c r="D21" s="297">
        <v>43253</v>
      </c>
      <c r="E21" t="s">
        <v>194</v>
      </c>
      <c r="F21">
        <v>72311</v>
      </c>
      <c r="G21" t="s">
        <v>265</v>
      </c>
      <c r="H21" t="s">
        <v>196</v>
      </c>
      <c r="I21">
        <v>30000</v>
      </c>
      <c r="J21">
        <v>33803</v>
      </c>
      <c r="K21">
        <v>1981</v>
      </c>
      <c r="L21">
        <v>11363</v>
      </c>
      <c r="M21" t="s">
        <v>197</v>
      </c>
      <c r="N21">
        <v>108910</v>
      </c>
      <c r="O21" t="s">
        <v>214</v>
      </c>
      <c r="P21" t="s">
        <v>199</v>
      </c>
      <c r="Q21" t="s">
        <v>200</v>
      </c>
      <c r="R21">
        <v>4728</v>
      </c>
      <c r="S21" t="s">
        <v>220</v>
      </c>
      <c r="T21" t="s">
        <v>200</v>
      </c>
      <c r="U21" t="s">
        <v>262</v>
      </c>
      <c r="V21" t="s">
        <v>263</v>
      </c>
      <c r="X21" t="s">
        <v>253</v>
      </c>
      <c r="Y21">
        <v>25</v>
      </c>
      <c r="Z21" s="297">
        <v>43252</v>
      </c>
      <c r="AA21" s="298">
        <v>606720</v>
      </c>
      <c r="AB21" t="s">
        <v>211</v>
      </c>
      <c r="AC21" s="206">
        <v>67.25</v>
      </c>
      <c r="AD21" t="s">
        <v>206</v>
      </c>
      <c r="AE21">
        <v>2018</v>
      </c>
      <c r="AF21">
        <v>6</v>
      </c>
    </row>
    <row r="22" spans="1:32">
      <c r="A22" t="s">
        <v>192</v>
      </c>
      <c r="B22" t="s">
        <v>271</v>
      </c>
      <c r="C22" s="297">
        <v>43291</v>
      </c>
      <c r="D22" s="297">
        <v>43292</v>
      </c>
      <c r="E22" t="s">
        <v>194</v>
      </c>
      <c r="F22">
        <v>71405</v>
      </c>
      <c r="G22" t="s">
        <v>272</v>
      </c>
      <c r="H22" t="s">
        <v>196</v>
      </c>
      <c r="I22">
        <v>30000</v>
      </c>
      <c r="J22">
        <v>33803</v>
      </c>
      <c r="K22">
        <v>1981</v>
      </c>
      <c r="L22">
        <v>11363</v>
      </c>
      <c r="M22" t="s">
        <v>197</v>
      </c>
      <c r="N22">
        <v>108910</v>
      </c>
      <c r="O22" t="s">
        <v>198</v>
      </c>
      <c r="P22" t="s">
        <v>200</v>
      </c>
      <c r="Q22" t="s">
        <v>200</v>
      </c>
      <c r="R22">
        <v>4728</v>
      </c>
      <c r="S22" t="s">
        <v>220</v>
      </c>
      <c r="T22" t="s">
        <v>200</v>
      </c>
      <c r="U22" t="s">
        <v>273</v>
      </c>
      <c r="V22" t="s">
        <v>273</v>
      </c>
      <c r="X22" t="s">
        <v>274</v>
      </c>
      <c r="Y22">
        <v>7</v>
      </c>
      <c r="Z22" s="297">
        <v>43291</v>
      </c>
      <c r="AA22" s="298">
        <v>17799000</v>
      </c>
      <c r="AB22" t="s">
        <v>211</v>
      </c>
      <c r="AC22" s="206">
        <v>1971.11</v>
      </c>
      <c r="AD22" t="s">
        <v>206</v>
      </c>
      <c r="AE22">
        <v>2018</v>
      </c>
      <c r="AF22">
        <v>7</v>
      </c>
    </row>
    <row r="23" spans="1:32">
      <c r="A23" t="s">
        <v>192</v>
      </c>
      <c r="B23" t="s">
        <v>275</v>
      </c>
      <c r="C23" s="297">
        <v>43291</v>
      </c>
      <c r="D23" s="297">
        <v>43292</v>
      </c>
      <c r="E23" t="s">
        <v>194</v>
      </c>
      <c r="F23">
        <v>71620</v>
      </c>
      <c r="G23" t="s">
        <v>219</v>
      </c>
      <c r="H23" t="s">
        <v>196</v>
      </c>
      <c r="I23">
        <v>30000</v>
      </c>
      <c r="J23">
        <v>33803</v>
      </c>
      <c r="K23">
        <v>1981</v>
      </c>
      <c r="L23">
        <v>11363</v>
      </c>
      <c r="M23" t="s">
        <v>197</v>
      </c>
      <c r="N23">
        <v>108910</v>
      </c>
      <c r="O23" t="s">
        <v>198</v>
      </c>
      <c r="P23" t="s">
        <v>200</v>
      </c>
      <c r="Q23" t="s">
        <v>200</v>
      </c>
      <c r="R23">
        <v>5967</v>
      </c>
      <c r="S23" t="s">
        <v>237</v>
      </c>
      <c r="T23" t="s">
        <v>200</v>
      </c>
      <c r="U23" t="s">
        <v>273</v>
      </c>
      <c r="V23" t="s">
        <v>273</v>
      </c>
      <c r="X23" t="s">
        <v>274</v>
      </c>
      <c r="Y23">
        <v>8</v>
      </c>
      <c r="Z23" s="297">
        <v>43291</v>
      </c>
      <c r="AA23" s="298">
        <v>9423000</v>
      </c>
      <c r="AB23" t="s">
        <v>211</v>
      </c>
      <c r="AC23" s="206">
        <v>1043.53</v>
      </c>
      <c r="AD23" t="s">
        <v>206</v>
      </c>
      <c r="AE23">
        <v>2018</v>
      </c>
      <c r="AF23">
        <v>7</v>
      </c>
    </row>
    <row r="24" spans="1:32">
      <c r="A24" t="s">
        <v>192</v>
      </c>
      <c r="B24" t="s">
        <v>276</v>
      </c>
      <c r="C24" s="297">
        <v>43291</v>
      </c>
      <c r="D24" s="297">
        <v>43292</v>
      </c>
      <c r="E24" t="s">
        <v>194</v>
      </c>
      <c r="F24">
        <v>71620</v>
      </c>
      <c r="G24" t="s">
        <v>219</v>
      </c>
      <c r="H24" t="s">
        <v>196</v>
      </c>
      <c r="I24">
        <v>30000</v>
      </c>
      <c r="J24">
        <v>33803</v>
      </c>
      <c r="K24">
        <v>1981</v>
      </c>
      <c r="L24">
        <v>11363</v>
      </c>
      <c r="M24" t="s">
        <v>197</v>
      </c>
      <c r="N24">
        <v>108910</v>
      </c>
      <c r="O24" t="s">
        <v>198</v>
      </c>
      <c r="P24" t="s">
        <v>200</v>
      </c>
      <c r="Q24" t="s">
        <v>200</v>
      </c>
      <c r="R24">
        <v>6931</v>
      </c>
      <c r="S24" t="s">
        <v>233</v>
      </c>
      <c r="T24" t="s">
        <v>200</v>
      </c>
      <c r="U24" t="s">
        <v>273</v>
      </c>
      <c r="V24" t="s">
        <v>273</v>
      </c>
      <c r="X24" t="s">
        <v>274</v>
      </c>
      <c r="Y24">
        <v>9</v>
      </c>
      <c r="Z24" s="297">
        <v>43291</v>
      </c>
      <c r="AA24" s="298">
        <v>9423000</v>
      </c>
      <c r="AB24" t="s">
        <v>211</v>
      </c>
      <c r="AC24" s="206">
        <v>1043.53</v>
      </c>
      <c r="AD24" t="s">
        <v>206</v>
      </c>
      <c r="AE24">
        <v>2018</v>
      </c>
      <c r="AF24">
        <v>7</v>
      </c>
    </row>
    <row r="25" spans="1:32">
      <c r="A25" t="s">
        <v>192</v>
      </c>
      <c r="B25" t="s">
        <v>277</v>
      </c>
      <c r="C25" s="297">
        <v>43291</v>
      </c>
      <c r="D25" s="297">
        <v>43292</v>
      </c>
      <c r="E25" t="s">
        <v>194</v>
      </c>
      <c r="F25">
        <v>72311</v>
      </c>
      <c r="G25" t="s">
        <v>265</v>
      </c>
      <c r="H25" t="s">
        <v>196</v>
      </c>
      <c r="I25">
        <v>30000</v>
      </c>
      <c r="J25">
        <v>33803</v>
      </c>
      <c r="K25">
        <v>1981</v>
      </c>
      <c r="L25">
        <v>11363</v>
      </c>
      <c r="M25" t="s">
        <v>197</v>
      </c>
      <c r="N25">
        <v>108910</v>
      </c>
      <c r="O25" t="s">
        <v>198</v>
      </c>
      <c r="P25" t="s">
        <v>200</v>
      </c>
      <c r="Q25" t="s">
        <v>200</v>
      </c>
      <c r="R25">
        <v>4728</v>
      </c>
      <c r="S25" t="s">
        <v>220</v>
      </c>
      <c r="T25" t="s">
        <v>200</v>
      </c>
      <c r="U25" t="s">
        <v>278</v>
      </c>
      <c r="V25" t="s">
        <v>278</v>
      </c>
      <c r="X25" t="s">
        <v>274</v>
      </c>
      <c r="Y25">
        <v>11</v>
      </c>
      <c r="Z25" s="297">
        <v>43291</v>
      </c>
      <c r="AA25" s="298">
        <v>1196800</v>
      </c>
      <c r="AB25" t="s">
        <v>211</v>
      </c>
      <c r="AC25" s="206">
        <v>132.54</v>
      </c>
      <c r="AD25" t="s">
        <v>206</v>
      </c>
      <c r="AE25">
        <v>2018</v>
      </c>
      <c r="AF25">
        <v>7</v>
      </c>
    </row>
    <row r="26" spans="1:32">
      <c r="A26" t="s">
        <v>192</v>
      </c>
      <c r="B26" t="s">
        <v>279</v>
      </c>
      <c r="C26" s="297">
        <v>43291</v>
      </c>
      <c r="D26" s="297">
        <v>43292</v>
      </c>
      <c r="E26" t="s">
        <v>194</v>
      </c>
      <c r="F26">
        <v>75711</v>
      </c>
      <c r="G26" t="s">
        <v>213</v>
      </c>
      <c r="H26" t="s">
        <v>196</v>
      </c>
      <c r="I26">
        <v>30000</v>
      </c>
      <c r="J26">
        <v>33803</v>
      </c>
      <c r="K26">
        <v>1981</v>
      </c>
      <c r="L26">
        <v>11363</v>
      </c>
      <c r="M26" t="s">
        <v>197</v>
      </c>
      <c r="N26">
        <v>108910</v>
      </c>
      <c r="O26" t="s">
        <v>198</v>
      </c>
      <c r="P26" t="s">
        <v>200</v>
      </c>
      <c r="Q26" t="s">
        <v>200</v>
      </c>
      <c r="R26">
        <v>3697</v>
      </c>
      <c r="S26" t="s">
        <v>215</v>
      </c>
      <c r="T26" t="s">
        <v>200</v>
      </c>
      <c r="U26" t="s">
        <v>280</v>
      </c>
      <c r="V26" t="s">
        <v>280</v>
      </c>
      <c r="X26" t="s">
        <v>274</v>
      </c>
      <c r="Y26">
        <v>12</v>
      </c>
      <c r="Z26" s="297">
        <v>43291</v>
      </c>
      <c r="AA26" s="298">
        <v>246140000</v>
      </c>
      <c r="AB26" t="s">
        <v>211</v>
      </c>
      <c r="AC26" s="206">
        <v>27258.18</v>
      </c>
      <c r="AD26" t="s">
        <v>206</v>
      </c>
      <c r="AE26">
        <v>2018</v>
      </c>
      <c r="AF26">
        <v>7</v>
      </c>
    </row>
    <row r="27" spans="1:32">
      <c r="A27" t="s">
        <v>192</v>
      </c>
      <c r="B27" t="s">
        <v>281</v>
      </c>
      <c r="C27" s="297">
        <v>43291</v>
      </c>
      <c r="D27" s="297">
        <v>43292</v>
      </c>
      <c r="E27" t="s">
        <v>194</v>
      </c>
      <c r="F27">
        <v>71620</v>
      </c>
      <c r="G27" t="s">
        <v>219</v>
      </c>
      <c r="H27" t="s">
        <v>196</v>
      </c>
      <c r="I27">
        <v>30000</v>
      </c>
      <c r="J27">
        <v>33803</v>
      </c>
      <c r="K27">
        <v>1981</v>
      </c>
      <c r="L27">
        <v>11363</v>
      </c>
      <c r="M27" t="s">
        <v>197</v>
      </c>
      <c r="N27">
        <v>108910</v>
      </c>
      <c r="O27" t="s">
        <v>198</v>
      </c>
      <c r="P27" t="s">
        <v>200</v>
      </c>
      <c r="Q27" t="s">
        <v>200</v>
      </c>
      <c r="R27">
        <v>4086</v>
      </c>
      <c r="S27" t="s">
        <v>209</v>
      </c>
      <c r="T27" t="s">
        <v>200</v>
      </c>
      <c r="U27" t="s">
        <v>273</v>
      </c>
      <c r="V27" t="s">
        <v>273</v>
      </c>
      <c r="X27" t="s">
        <v>274</v>
      </c>
      <c r="Y27">
        <v>10</v>
      </c>
      <c r="Z27" s="297">
        <v>43291</v>
      </c>
      <c r="AA27" s="298">
        <v>15705000</v>
      </c>
      <c r="AB27" t="s">
        <v>211</v>
      </c>
      <c r="AC27" s="206">
        <v>1739.21</v>
      </c>
      <c r="AD27" t="s">
        <v>206</v>
      </c>
      <c r="AE27">
        <v>2018</v>
      </c>
      <c r="AF27">
        <v>7</v>
      </c>
    </row>
    <row r="28" spans="1:32">
      <c r="A28" t="s">
        <v>192</v>
      </c>
      <c r="B28" t="s">
        <v>282</v>
      </c>
      <c r="C28" s="297">
        <v>43293</v>
      </c>
      <c r="D28" s="297">
        <v>43294</v>
      </c>
      <c r="E28" t="s">
        <v>194</v>
      </c>
      <c r="F28">
        <v>75709</v>
      </c>
      <c r="G28" t="s">
        <v>283</v>
      </c>
      <c r="H28" t="s">
        <v>196</v>
      </c>
      <c r="I28">
        <v>30000</v>
      </c>
      <c r="J28">
        <v>33803</v>
      </c>
      <c r="K28">
        <v>1981</v>
      </c>
      <c r="L28">
        <v>11363</v>
      </c>
      <c r="M28" t="s">
        <v>197</v>
      </c>
      <c r="N28">
        <v>108910</v>
      </c>
      <c r="O28" t="s">
        <v>198</v>
      </c>
      <c r="P28" t="s">
        <v>200</v>
      </c>
      <c r="Q28" t="s">
        <v>200</v>
      </c>
      <c r="R28">
        <v>5794</v>
      </c>
      <c r="S28" t="s">
        <v>284</v>
      </c>
      <c r="T28" t="s">
        <v>200</v>
      </c>
      <c r="U28" t="s">
        <v>285</v>
      </c>
      <c r="V28" t="s">
        <v>286</v>
      </c>
      <c r="X28" t="s">
        <v>287</v>
      </c>
      <c r="Y28">
        <v>41</v>
      </c>
      <c r="Z28" s="297">
        <v>43293</v>
      </c>
      <c r="AA28" s="298">
        <v>808500</v>
      </c>
      <c r="AB28" t="s">
        <v>211</v>
      </c>
      <c r="AC28" s="206">
        <v>89.45</v>
      </c>
      <c r="AD28" t="s">
        <v>206</v>
      </c>
      <c r="AE28">
        <v>2018</v>
      </c>
      <c r="AF28">
        <v>7</v>
      </c>
    </row>
    <row r="29" spans="1:32">
      <c r="A29" t="s">
        <v>192</v>
      </c>
      <c r="B29" t="s">
        <v>288</v>
      </c>
      <c r="C29" s="297">
        <v>43294</v>
      </c>
      <c r="D29" s="297">
        <v>43295</v>
      </c>
      <c r="E29" t="s">
        <v>194</v>
      </c>
      <c r="F29">
        <v>76125</v>
      </c>
      <c r="G29" t="s">
        <v>289</v>
      </c>
      <c r="H29" t="s">
        <v>196</v>
      </c>
      <c r="I29">
        <v>30000</v>
      </c>
      <c r="J29">
        <v>33803</v>
      </c>
      <c r="K29">
        <v>1981</v>
      </c>
      <c r="L29">
        <v>11363</v>
      </c>
      <c r="M29" t="s">
        <v>197</v>
      </c>
      <c r="N29">
        <v>108910</v>
      </c>
      <c r="O29" t="s">
        <v>198</v>
      </c>
      <c r="P29" t="s">
        <v>200</v>
      </c>
      <c r="Q29" t="s">
        <v>200</v>
      </c>
      <c r="R29">
        <v>5794</v>
      </c>
      <c r="S29" t="s">
        <v>284</v>
      </c>
      <c r="T29" t="s">
        <v>200</v>
      </c>
      <c r="U29" t="s">
        <v>289</v>
      </c>
      <c r="V29" t="s">
        <v>286</v>
      </c>
      <c r="X29" t="s">
        <v>290</v>
      </c>
      <c r="Y29">
        <v>143</v>
      </c>
      <c r="Z29" s="297">
        <v>43294</v>
      </c>
      <c r="AA29" s="298">
        <v>0</v>
      </c>
      <c r="AB29" t="s">
        <v>211</v>
      </c>
      <c r="AC29" s="206">
        <v>0.09</v>
      </c>
      <c r="AD29" t="s">
        <v>206</v>
      </c>
      <c r="AE29">
        <v>2018</v>
      </c>
      <c r="AF29">
        <v>7</v>
      </c>
    </row>
    <row r="30" spans="1:32">
      <c r="A30" t="s">
        <v>192</v>
      </c>
      <c r="B30" t="s">
        <v>291</v>
      </c>
      <c r="C30" s="297">
        <v>43297</v>
      </c>
      <c r="D30" s="297">
        <v>43301</v>
      </c>
      <c r="E30" t="s">
        <v>194</v>
      </c>
      <c r="F30">
        <v>71620</v>
      </c>
      <c r="G30" t="s">
        <v>219</v>
      </c>
      <c r="H30" t="s">
        <v>196</v>
      </c>
      <c r="I30">
        <v>30000</v>
      </c>
      <c r="J30">
        <v>33803</v>
      </c>
      <c r="K30">
        <v>1981</v>
      </c>
      <c r="L30">
        <v>11363</v>
      </c>
      <c r="M30" t="s">
        <v>197</v>
      </c>
      <c r="N30">
        <v>108910</v>
      </c>
      <c r="O30" t="s">
        <v>198</v>
      </c>
      <c r="P30" t="s">
        <v>200</v>
      </c>
      <c r="Q30" t="s">
        <v>200</v>
      </c>
      <c r="R30">
        <v>5183</v>
      </c>
      <c r="S30" t="s">
        <v>292</v>
      </c>
      <c r="T30" t="s">
        <v>200</v>
      </c>
      <c r="U30" t="s">
        <v>293</v>
      </c>
      <c r="V30" t="s">
        <v>294</v>
      </c>
      <c r="X30" t="s">
        <v>295</v>
      </c>
      <c r="Y30">
        <v>2</v>
      </c>
      <c r="Z30" s="297">
        <v>43297</v>
      </c>
      <c r="AA30" s="298">
        <v>17799000</v>
      </c>
      <c r="AB30" t="s">
        <v>211</v>
      </c>
      <c r="AC30" s="206">
        <v>1971.11</v>
      </c>
      <c r="AD30" t="s">
        <v>206</v>
      </c>
      <c r="AE30">
        <v>2018</v>
      </c>
      <c r="AF30">
        <v>7</v>
      </c>
    </row>
    <row r="31" spans="1:32">
      <c r="A31" t="s">
        <v>192</v>
      </c>
      <c r="B31" t="s">
        <v>296</v>
      </c>
      <c r="C31" s="297">
        <v>43298</v>
      </c>
      <c r="D31" s="297">
        <v>43300</v>
      </c>
      <c r="E31" t="s">
        <v>194</v>
      </c>
      <c r="F31">
        <v>75710</v>
      </c>
      <c r="G31" t="s">
        <v>297</v>
      </c>
      <c r="H31" t="s">
        <v>196</v>
      </c>
      <c r="I31">
        <v>30000</v>
      </c>
      <c r="J31">
        <v>33803</v>
      </c>
      <c r="K31">
        <v>1981</v>
      </c>
      <c r="L31">
        <v>11363</v>
      </c>
      <c r="M31" t="s">
        <v>197</v>
      </c>
      <c r="N31">
        <v>108910</v>
      </c>
      <c r="O31" t="s">
        <v>214</v>
      </c>
      <c r="P31" t="s">
        <v>200</v>
      </c>
      <c r="Q31" t="s">
        <v>200</v>
      </c>
      <c r="R31">
        <v>4300</v>
      </c>
      <c r="S31" t="s">
        <v>298</v>
      </c>
      <c r="T31" t="s">
        <v>200</v>
      </c>
      <c r="U31" t="s">
        <v>299</v>
      </c>
      <c r="V31" t="s">
        <v>300</v>
      </c>
      <c r="X31" t="s">
        <v>301</v>
      </c>
      <c r="Y31">
        <v>47</v>
      </c>
      <c r="Z31" s="297">
        <v>43298</v>
      </c>
      <c r="AA31" s="298">
        <v>536500</v>
      </c>
      <c r="AB31" t="s">
        <v>211</v>
      </c>
      <c r="AC31" s="206">
        <v>59.36</v>
      </c>
      <c r="AD31" t="s">
        <v>206</v>
      </c>
      <c r="AE31">
        <v>2018</v>
      </c>
      <c r="AF31">
        <v>7</v>
      </c>
    </row>
    <row r="32" spans="1:32">
      <c r="A32" t="s">
        <v>192</v>
      </c>
      <c r="B32" t="s">
        <v>302</v>
      </c>
      <c r="C32" s="297">
        <v>43299</v>
      </c>
      <c r="D32" s="297">
        <v>43300</v>
      </c>
      <c r="E32" t="s">
        <v>194</v>
      </c>
      <c r="F32">
        <v>76125</v>
      </c>
      <c r="G32" t="s">
        <v>289</v>
      </c>
      <c r="H32" t="s">
        <v>196</v>
      </c>
      <c r="I32">
        <v>30000</v>
      </c>
      <c r="J32">
        <v>33803</v>
      </c>
      <c r="K32">
        <v>1981</v>
      </c>
      <c r="L32">
        <v>11363</v>
      </c>
      <c r="M32" t="s">
        <v>197</v>
      </c>
      <c r="N32">
        <v>108910</v>
      </c>
      <c r="O32" t="s">
        <v>214</v>
      </c>
      <c r="P32" t="s">
        <v>200</v>
      </c>
      <c r="Q32" t="s">
        <v>200</v>
      </c>
      <c r="R32">
        <v>4300</v>
      </c>
      <c r="S32" t="s">
        <v>298</v>
      </c>
      <c r="T32" t="s">
        <v>200</v>
      </c>
      <c r="U32" t="s">
        <v>289</v>
      </c>
      <c r="V32" t="s">
        <v>300</v>
      </c>
      <c r="X32" t="s">
        <v>303</v>
      </c>
      <c r="Y32">
        <v>186</v>
      </c>
      <c r="Z32" s="297">
        <v>43299</v>
      </c>
      <c r="AA32" s="298">
        <v>0</v>
      </c>
      <c r="AB32" t="s">
        <v>211</v>
      </c>
      <c r="AC32" s="206">
        <v>0.05</v>
      </c>
      <c r="AD32" t="s">
        <v>206</v>
      </c>
      <c r="AE32">
        <v>2018</v>
      </c>
      <c r="AF32">
        <v>7</v>
      </c>
    </row>
    <row r="33" spans="1:32">
      <c r="A33" t="s">
        <v>192</v>
      </c>
      <c r="B33" t="s">
        <v>304</v>
      </c>
      <c r="C33" s="297">
        <v>43299</v>
      </c>
      <c r="D33" s="297">
        <v>43300</v>
      </c>
      <c r="E33" t="s">
        <v>194</v>
      </c>
      <c r="F33">
        <v>72220</v>
      </c>
      <c r="G33" t="s">
        <v>305</v>
      </c>
      <c r="H33" t="s">
        <v>196</v>
      </c>
      <c r="I33">
        <v>30000</v>
      </c>
      <c r="J33">
        <v>33804</v>
      </c>
      <c r="K33">
        <v>1981</v>
      </c>
      <c r="L33">
        <v>11363</v>
      </c>
      <c r="M33" t="s">
        <v>197</v>
      </c>
      <c r="N33">
        <v>108910</v>
      </c>
      <c r="O33" t="s">
        <v>306</v>
      </c>
      <c r="P33" t="s">
        <v>199</v>
      </c>
      <c r="Q33" t="s">
        <v>200</v>
      </c>
      <c r="R33">
        <v>174</v>
      </c>
      <c r="S33" t="s">
        <v>307</v>
      </c>
      <c r="T33" t="s">
        <v>200</v>
      </c>
      <c r="U33" t="s">
        <v>308</v>
      </c>
      <c r="V33" t="s">
        <v>309</v>
      </c>
      <c r="X33" t="s">
        <v>310</v>
      </c>
      <c r="Y33">
        <v>24</v>
      </c>
      <c r="Z33" s="297">
        <v>43299</v>
      </c>
      <c r="AA33" s="298">
        <v>4334400</v>
      </c>
      <c r="AB33" t="s">
        <v>211</v>
      </c>
      <c r="AC33" s="206">
        <v>479.55</v>
      </c>
      <c r="AD33" t="s">
        <v>206</v>
      </c>
      <c r="AE33">
        <v>2018</v>
      </c>
      <c r="AF33">
        <v>7</v>
      </c>
    </row>
    <row r="34" spans="1:32">
      <c r="A34" t="s">
        <v>192</v>
      </c>
      <c r="B34" t="s">
        <v>311</v>
      </c>
      <c r="C34" s="297">
        <v>43299</v>
      </c>
      <c r="D34" s="297">
        <v>43300</v>
      </c>
      <c r="E34" t="s">
        <v>194</v>
      </c>
      <c r="F34">
        <v>76125</v>
      </c>
      <c r="G34" t="s">
        <v>289</v>
      </c>
      <c r="H34" t="s">
        <v>196</v>
      </c>
      <c r="I34">
        <v>30000</v>
      </c>
      <c r="J34">
        <v>33804</v>
      </c>
      <c r="K34">
        <v>1981</v>
      </c>
      <c r="L34">
        <v>11363</v>
      </c>
      <c r="M34" t="s">
        <v>197</v>
      </c>
      <c r="N34">
        <v>108910</v>
      </c>
      <c r="O34" t="s">
        <v>306</v>
      </c>
      <c r="P34" t="s">
        <v>199</v>
      </c>
      <c r="Q34" t="s">
        <v>200</v>
      </c>
      <c r="R34">
        <v>174</v>
      </c>
      <c r="S34" t="s">
        <v>307</v>
      </c>
      <c r="T34" t="s">
        <v>200</v>
      </c>
      <c r="U34" t="s">
        <v>289</v>
      </c>
      <c r="V34" t="s">
        <v>309</v>
      </c>
      <c r="X34" t="s">
        <v>303</v>
      </c>
      <c r="Y34">
        <v>187</v>
      </c>
      <c r="Z34" s="297">
        <v>43299</v>
      </c>
      <c r="AA34" s="298">
        <v>0</v>
      </c>
      <c r="AB34" t="s">
        <v>211</v>
      </c>
      <c r="AC34" s="206">
        <v>0.45</v>
      </c>
      <c r="AD34" t="s">
        <v>206</v>
      </c>
      <c r="AE34">
        <v>2018</v>
      </c>
      <c r="AF34">
        <v>7</v>
      </c>
    </row>
    <row r="35" spans="1:32">
      <c r="A35" t="s">
        <v>192</v>
      </c>
      <c r="B35" t="s">
        <v>312</v>
      </c>
      <c r="C35" s="297">
        <v>43299</v>
      </c>
      <c r="D35" s="297">
        <v>43300</v>
      </c>
      <c r="E35" t="s">
        <v>194</v>
      </c>
      <c r="F35">
        <v>72220</v>
      </c>
      <c r="G35" t="s">
        <v>305</v>
      </c>
      <c r="H35" t="s">
        <v>196</v>
      </c>
      <c r="I35">
        <v>30000</v>
      </c>
      <c r="J35">
        <v>33804</v>
      </c>
      <c r="K35">
        <v>1981</v>
      </c>
      <c r="L35">
        <v>11363</v>
      </c>
      <c r="M35" t="s">
        <v>197</v>
      </c>
      <c r="N35">
        <v>108910</v>
      </c>
      <c r="O35" t="s">
        <v>306</v>
      </c>
      <c r="P35" t="s">
        <v>199</v>
      </c>
      <c r="Q35" t="s">
        <v>200</v>
      </c>
      <c r="R35">
        <v>174</v>
      </c>
      <c r="S35" t="s">
        <v>307</v>
      </c>
      <c r="T35" t="s">
        <v>200</v>
      </c>
      <c r="U35" t="s">
        <v>313</v>
      </c>
      <c r="V35" t="s">
        <v>309</v>
      </c>
      <c r="X35" t="s">
        <v>310</v>
      </c>
      <c r="Y35">
        <v>25</v>
      </c>
      <c r="Z35" s="297">
        <v>43299</v>
      </c>
      <c r="AA35" s="298">
        <v>2731050</v>
      </c>
      <c r="AB35" t="s">
        <v>211</v>
      </c>
      <c r="AC35" s="206">
        <v>302.16000000000003</v>
      </c>
      <c r="AD35" t="s">
        <v>206</v>
      </c>
      <c r="AE35">
        <v>2018</v>
      </c>
      <c r="AF35">
        <v>7</v>
      </c>
    </row>
    <row r="36" spans="1:32">
      <c r="A36" t="s">
        <v>192</v>
      </c>
      <c r="B36" t="s">
        <v>314</v>
      </c>
      <c r="C36" s="297">
        <v>43299</v>
      </c>
      <c r="D36" s="297">
        <v>43300</v>
      </c>
      <c r="E36" t="s">
        <v>194</v>
      </c>
      <c r="F36">
        <v>76125</v>
      </c>
      <c r="G36" t="s">
        <v>289</v>
      </c>
      <c r="H36" t="s">
        <v>196</v>
      </c>
      <c r="I36">
        <v>30000</v>
      </c>
      <c r="J36">
        <v>33804</v>
      </c>
      <c r="K36">
        <v>1981</v>
      </c>
      <c r="L36">
        <v>11363</v>
      </c>
      <c r="M36" t="s">
        <v>197</v>
      </c>
      <c r="N36">
        <v>108910</v>
      </c>
      <c r="O36" t="s">
        <v>306</v>
      </c>
      <c r="P36" t="s">
        <v>199</v>
      </c>
      <c r="Q36" t="s">
        <v>200</v>
      </c>
      <c r="R36">
        <v>174</v>
      </c>
      <c r="S36" t="s">
        <v>307</v>
      </c>
      <c r="T36" t="s">
        <v>200</v>
      </c>
      <c r="U36" t="s">
        <v>289</v>
      </c>
      <c r="V36" t="s">
        <v>309</v>
      </c>
      <c r="X36" t="s">
        <v>303</v>
      </c>
      <c r="Y36">
        <v>188</v>
      </c>
      <c r="Z36" s="297">
        <v>43299</v>
      </c>
      <c r="AA36" s="298">
        <v>0</v>
      </c>
      <c r="AB36" t="s">
        <v>211</v>
      </c>
      <c r="AC36" s="206">
        <v>0.28000000000000003</v>
      </c>
      <c r="AD36" t="s">
        <v>206</v>
      </c>
      <c r="AE36">
        <v>2018</v>
      </c>
      <c r="AF36">
        <v>7</v>
      </c>
    </row>
    <row r="37" spans="1:32">
      <c r="A37" t="s">
        <v>192</v>
      </c>
      <c r="B37" t="s">
        <v>315</v>
      </c>
      <c r="C37" s="297">
        <v>43299</v>
      </c>
      <c r="D37" s="297">
        <v>43300</v>
      </c>
      <c r="E37" t="s">
        <v>194</v>
      </c>
      <c r="F37">
        <v>72220</v>
      </c>
      <c r="G37" t="s">
        <v>305</v>
      </c>
      <c r="H37" t="s">
        <v>196</v>
      </c>
      <c r="I37">
        <v>30000</v>
      </c>
      <c r="J37">
        <v>33804</v>
      </c>
      <c r="K37">
        <v>1981</v>
      </c>
      <c r="L37">
        <v>11363</v>
      </c>
      <c r="M37" t="s">
        <v>197</v>
      </c>
      <c r="N37">
        <v>108910</v>
      </c>
      <c r="O37" t="s">
        <v>306</v>
      </c>
      <c r="P37" t="s">
        <v>199</v>
      </c>
      <c r="Q37" t="s">
        <v>200</v>
      </c>
      <c r="R37">
        <v>174</v>
      </c>
      <c r="S37" t="s">
        <v>307</v>
      </c>
      <c r="T37" t="s">
        <v>200</v>
      </c>
      <c r="U37" t="s">
        <v>308</v>
      </c>
      <c r="V37" t="s">
        <v>309</v>
      </c>
      <c r="X37" t="s">
        <v>310</v>
      </c>
      <c r="Y37">
        <v>26</v>
      </c>
      <c r="Z37" s="297">
        <v>43299</v>
      </c>
      <c r="AA37" s="298">
        <v>932400</v>
      </c>
      <c r="AB37" t="s">
        <v>211</v>
      </c>
      <c r="AC37" s="206">
        <v>103.16</v>
      </c>
      <c r="AD37" t="s">
        <v>206</v>
      </c>
      <c r="AE37">
        <v>2018</v>
      </c>
      <c r="AF37">
        <v>7</v>
      </c>
    </row>
    <row r="38" spans="1:32">
      <c r="A38" t="s">
        <v>192</v>
      </c>
      <c r="B38" t="s">
        <v>316</v>
      </c>
      <c r="C38" s="297">
        <v>43299</v>
      </c>
      <c r="D38" s="297">
        <v>43300</v>
      </c>
      <c r="E38" t="s">
        <v>194</v>
      </c>
      <c r="F38">
        <v>76125</v>
      </c>
      <c r="G38" t="s">
        <v>289</v>
      </c>
      <c r="H38" t="s">
        <v>196</v>
      </c>
      <c r="I38">
        <v>30000</v>
      </c>
      <c r="J38">
        <v>33804</v>
      </c>
      <c r="K38">
        <v>1981</v>
      </c>
      <c r="L38">
        <v>11363</v>
      </c>
      <c r="M38" t="s">
        <v>197</v>
      </c>
      <c r="N38">
        <v>108910</v>
      </c>
      <c r="O38" t="s">
        <v>306</v>
      </c>
      <c r="P38" t="s">
        <v>199</v>
      </c>
      <c r="Q38" t="s">
        <v>200</v>
      </c>
      <c r="R38">
        <v>174</v>
      </c>
      <c r="S38" t="s">
        <v>307</v>
      </c>
      <c r="T38" t="s">
        <v>200</v>
      </c>
      <c r="U38" t="s">
        <v>289</v>
      </c>
      <c r="V38" t="s">
        <v>309</v>
      </c>
      <c r="X38" t="s">
        <v>303</v>
      </c>
      <c r="Y38">
        <v>189</v>
      </c>
      <c r="Z38" s="297">
        <v>43299</v>
      </c>
      <c r="AA38" s="298">
        <v>0</v>
      </c>
      <c r="AB38" t="s">
        <v>211</v>
      </c>
      <c r="AC38" s="206">
        <v>0.1</v>
      </c>
      <c r="AD38" t="s">
        <v>206</v>
      </c>
      <c r="AE38">
        <v>2018</v>
      </c>
      <c r="AF38">
        <v>7</v>
      </c>
    </row>
    <row r="39" spans="1:32">
      <c r="A39" t="s">
        <v>192</v>
      </c>
      <c r="B39" t="s">
        <v>317</v>
      </c>
      <c r="C39" s="297">
        <v>43299</v>
      </c>
      <c r="D39" s="297">
        <v>43300</v>
      </c>
      <c r="E39" t="s">
        <v>194</v>
      </c>
      <c r="F39">
        <v>72220</v>
      </c>
      <c r="G39" t="s">
        <v>305</v>
      </c>
      <c r="H39" t="s">
        <v>196</v>
      </c>
      <c r="I39">
        <v>30000</v>
      </c>
      <c r="J39">
        <v>33804</v>
      </c>
      <c r="K39">
        <v>1981</v>
      </c>
      <c r="L39">
        <v>11363</v>
      </c>
      <c r="M39" t="s">
        <v>197</v>
      </c>
      <c r="N39">
        <v>108910</v>
      </c>
      <c r="O39" t="s">
        <v>306</v>
      </c>
      <c r="P39" t="s">
        <v>199</v>
      </c>
      <c r="Q39" t="s">
        <v>200</v>
      </c>
      <c r="R39">
        <v>174</v>
      </c>
      <c r="S39" t="s">
        <v>307</v>
      </c>
      <c r="T39" t="s">
        <v>200</v>
      </c>
      <c r="U39" t="s">
        <v>313</v>
      </c>
      <c r="V39" t="s">
        <v>309</v>
      </c>
      <c r="X39" t="s">
        <v>310</v>
      </c>
      <c r="Y39">
        <v>27</v>
      </c>
      <c r="Z39" s="297">
        <v>43299</v>
      </c>
      <c r="AA39" s="298">
        <v>3225600</v>
      </c>
      <c r="AB39" t="s">
        <v>211</v>
      </c>
      <c r="AC39" s="206">
        <v>356.88</v>
      </c>
      <c r="AD39" t="s">
        <v>206</v>
      </c>
      <c r="AE39">
        <v>2018</v>
      </c>
      <c r="AF39">
        <v>7</v>
      </c>
    </row>
    <row r="40" spans="1:32">
      <c r="A40" t="s">
        <v>192</v>
      </c>
      <c r="B40" t="s">
        <v>318</v>
      </c>
      <c r="C40" s="297">
        <v>43299</v>
      </c>
      <c r="D40" s="297">
        <v>43300</v>
      </c>
      <c r="E40" t="s">
        <v>194</v>
      </c>
      <c r="F40">
        <v>76125</v>
      </c>
      <c r="G40" t="s">
        <v>289</v>
      </c>
      <c r="H40" t="s">
        <v>196</v>
      </c>
      <c r="I40">
        <v>30000</v>
      </c>
      <c r="J40">
        <v>33804</v>
      </c>
      <c r="K40">
        <v>1981</v>
      </c>
      <c r="L40">
        <v>11363</v>
      </c>
      <c r="M40" t="s">
        <v>197</v>
      </c>
      <c r="N40">
        <v>108910</v>
      </c>
      <c r="O40" t="s">
        <v>306</v>
      </c>
      <c r="P40" t="s">
        <v>199</v>
      </c>
      <c r="Q40" t="s">
        <v>200</v>
      </c>
      <c r="R40">
        <v>174</v>
      </c>
      <c r="S40" t="s">
        <v>307</v>
      </c>
      <c r="T40" t="s">
        <v>200</v>
      </c>
      <c r="U40" t="s">
        <v>289</v>
      </c>
      <c r="V40" t="s">
        <v>309</v>
      </c>
      <c r="X40" t="s">
        <v>303</v>
      </c>
      <c r="Y40">
        <v>185</v>
      </c>
      <c r="Z40" s="297">
        <v>43299</v>
      </c>
      <c r="AA40" s="298">
        <v>0</v>
      </c>
      <c r="AB40" t="s">
        <v>211</v>
      </c>
      <c r="AC40" s="206">
        <v>0.33</v>
      </c>
      <c r="AD40" t="s">
        <v>206</v>
      </c>
      <c r="AE40">
        <v>2018</v>
      </c>
      <c r="AF40">
        <v>7</v>
      </c>
    </row>
    <row r="41" spans="1:32">
      <c r="A41" t="s">
        <v>192</v>
      </c>
      <c r="B41" t="s">
        <v>319</v>
      </c>
      <c r="C41" t="s">
        <v>320</v>
      </c>
      <c r="D41" t="s">
        <v>321</v>
      </c>
      <c r="E41" t="s">
        <v>194</v>
      </c>
      <c r="F41">
        <v>71620</v>
      </c>
      <c r="G41" t="s">
        <v>219</v>
      </c>
      <c r="H41" t="s">
        <v>196</v>
      </c>
      <c r="I41">
        <v>30000</v>
      </c>
      <c r="J41">
        <v>33803</v>
      </c>
      <c r="K41">
        <v>1981</v>
      </c>
      <c r="L41">
        <v>11363</v>
      </c>
      <c r="M41" t="s">
        <v>197</v>
      </c>
      <c r="N41">
        <v>108910</v>
      </c>
      <c r="O41" t="s">
        <v>198</v>
      </c>
      <c r="P41" t="s">
        <v>199</v>
      </c>
      <c r="Q41" t="s">
        <v>200</v>
      </c>
      <c r="R41">
        <v>5447</v>
      </c>
      <c r="S41" t="s">
        <v>322</v>
      </c>
      <c r="T41" t="s">
        <v>200</v>
      </c>
      <c r="U41" t="s">
        <v>323</v>
      </c>
      <c r="V41" t="s">
        <v>323</v>
      </c>
      <c r="X41" t="s">
        <v>324</v>
      </c>
      <c r="Y41">
        <v>14</v>
      </c>
      <c r="Z41" t="s">
        <v>320</v>
      </c>
      <c r="AA41" s="298">
        <v>10550142</v>
      </c>
      <c r="AB41" t="s">
        <v>211</v>
      </c>
      <c r="AC41" s="206">
        <v>1160</v>
      </c>
      <c r="AD41" t="s">
        <v>206</v>
      </c>
      <c r="AE41">
        <v>2018</v>
      </c>
      <c r="AF41">
        <v>8</v>
      </c>
    </row>
    <row r="42" spans="1:32">
      <c r="A42" t="s">
        <v>192</v>
      </c>
      <c r="B42" t="s">
        <v>325</v>
      </c>
      <c r="C42" t="s">
        <v>320</v>
      </c>
      <c r="D42" t="s">
        <v>321</v>
      </c>
      <c r="E42" t="s">
        <v>194</v>
      </c>
      <c r="F42">
        <v>72311</v>
      </c>
      <c r="G42" t="s">
        <v>265</v>
      </c>
      <c r="H42" t="s">
        <v>196</v>
      </c>
      <c r="I42">
        <v>30000</v>
      </c>
      <c r="J42">
        <v>33803</v>
      </c>
      <c r="K42">
        <v>1981</v>
      </c>
      <c r="L42">
        <v>11363</v>
      </c>
      <c r="M42" t="s">
        <v>197</v>
      </c>
      <c r="N42">
        <v>108910</v>
      </c>
      <c r="O42" t="s">
        <v>198</v>
      </c>
      <c r="P42" t="s">
        <v>199</v>
      </c>
      <c r="Q42" t="s">
        <v>200</v>
      </c>
      <c r="R42">
        <v>5447</v>
      </c>
      <c r="S42" t="s">
        <v>322</v>
      </c>
      <c r="T42" t="s">
        <v>200</v>
      </c>
      <c r="U42" t="s">
        <v>323</v>
      </c>
      <c r="V42" t="s">
        <v>323</v>
      </c>
      <c r="X42" t="s">
        <v>324</v>
      </c>
      <c r="Y42">
        <v>18</v>
      </c>
      <c r="Z42" t="s">
        <v>320</v>
      </c>
      <c r="AA42" s="298">
        <v>4142400</v>
      </c>
      <c r="AB42" t="s">
        <v>211</v>
      </c>
      <c r="AC42" s="206">
        <v>455.46</v>
      </c>
      <c r="AD42" t="s">
        <v>206</v>
      </c>
      <c r="AE42">
        <v>2018</v>
      </c>
      <c r="AF42">
        <v>8</v>
      </c>
    </row>
    <row r="43" spans="1:32">
      <c r="A43" t="s">
        <v>192</v>
      </c>
      <c r="B43" t="s">
        <v>326</v>
      </c>
      <c r="C43" t="s">
        <v>320</v>
      </c>
      <c r="D43" t="s">
        <v>321</v>
      </c>
      <c r="E43" t="s">
        <v>194</v>
      </c>
      <c r="F43">
        <v>71620</v>
      </c>
      <c r="G43" t="s">
        <v>219</v>
      </c>
      <c r="H43" t="s">
        <v>196</v>
      </c>
      <c r="I43">
        <v>30000</v>
      </c>
      <c r="J43">
        <v>33803</v>
      </c>
      <c r="K43">
        <v>1981</v>
      </c>
      <c r="L43">
        <v>11363</v>
      </c>
      <c r="M43" t="s">
        <v>197</v>
      </c>
      <c r="N43">
        <v>108910</v>
      </c>
      <c r="O43" t="s">
        <v>198</v>
      </c>
      <c r="P43" t="s">
        <v>199</v>
      </c>
      <c r="Q43" t="s">
        <v>200</v>
      </c>
      <c r="R43">
        <v>6934</v>
      </c>
      <c r="S43" t="s">
        <v>229</v>
      </c>
      <c r="T43" t="s">
        <v>200</v>
      </c>
      <c r="U43" t="s">
        <v>327</v>
      </c>
      <c r="V43" t="s">
        <v>327</v>
      </c>
      <c r="X43" t="s">
        <v>324</v>
      </c>
      <c r="Y43">
        <v>15</v>
      </c>
      <c r="Z43" t="s">
        <v>320</v>
      </c>
      <c r="AA43" s="298">
        <v>10550142</v>
      </c>
      <c r="AB43" t="s">
        <v>211</v>
      </c>
      <c r="AC43" s="206">
        <v>1160</v>
      </c>
      <c r="AD43" t="s">
        <v>206</v>
      </c>
      <c r="AE43">
        <v>2018</v>
      </c>
      <c r="AF43">
        <v>8</v>
      </c>
    </row>
    <row r="44" spans="1:32">
      <c r="A44" t="s">
        <v>192</v>
      </c>
      <c r="B44" t="s">
        <v>328</v>
      </c>
      <c r="C44" t="s">
        <v>320</v>
      </c>
      <c r="D44" t="s">
        <v>321</v>
      </c>
      <c r="E44" t="s">
        <v>194</v>
      </c>
      <c r="F44">
        <v>71620</v>
      </c>
      <c r="G44" t="s">
        <v>219</v>
      </c>
      <c r="H44" t="s">
        <v>196</v>
      </c>
      <c r="I44">
        <v>30000</v>
      </c>
      <c r="J44">
        <v>33803</v>
      </c>
      <c r="K44">
        <v>1981</v>
      </c>
      <c r="L44">
        <v>11363</v>
      </c>
      <c r="M44" t="s">
        <v>197</v>
      </c>
      <c r="N44">
        <v>108910</v>
      </c>
      <c r="O44" t="s">
        <v>198</v>
      </c>
      <c r="P44" t="s">
        <v>200</v>
      </c>
      <c r="Q44" t="s">
        <v>200</v>
      </c>
      <c r="R44">
        <v>6752</v>
      </c>
      <c r="S44" t="s">
        <v>329</v>
      </c>
      <c r="T44" t="s">
        <v>200</v>
      </c>
      <c r="U44" t="s">
        <v>327</v>
      </c>
      <c r="V44" t="s">
        <v>327</v>
      </c>
      <c r="X44" t="s">
        <v>324</v>
      </c>
      <c r="Y44">
        <v>16</v>
      </c>
      <c r="Z44" t="s">
        <v>320</v>
      </c>
      <c r="AA44" s="298">
        <v>10550142</v>
      </c>
      <c r="AB44" t="s">
        <v>211</v>
      </c>
      <c r="AC44" s="206">
        <v>1160</v>
      </c>
      <c r="AD44" t="s">
        <v>206</v>
      </c>
      <c r="AE44">
        <v>2018</v>
      </c>
      <c r="AF44">
        <v>8</v>
      </c>
    </row>
    <row r="45" spans="1:32">
      <c r="A45" t="s">
        <v>192</v>
      </c>
      <c r="B45" t="s">
        <v>330</v>
      </c>
      <c r="C45" t="s">
        <v>321</v>
      </c>
      <c r="D45" t="s">
        <v>331</v>
      </c>
      <c r="E45" t="s">
        <v>194</v>
      </c>
      <c r="F45">
        <v>75711</v>
      </c>
      <c r="G45" t="s">
        <v>213</v>
      </c>
      <c r="H45" t="s">
        <v>196</v>
      </c>
      <c r="I45">
        <v>30000</v>
      </c>
      <c r="J45">
        <v>33803</v>
      </c>
      <c r="K45">
        <v>1981</v>
      </c>
      <c r="L45">
        <v>11363</v>
      </c>
      <c r="M45" t="s">
        <v>197</v>
      </c>
      <c r="N45">
        <v>108910</v>
      </c>
      <c r="O45" t="s">
        <v>198</v>
      </c>
      <c r="P45" t="s">
        <v>200</v>
      </c>
      <c r="Q45" t="s">
        <v>200</v>
      </c>
      <c r="R45">
        <v>3697</v>
      </c>
      <c r="S45" t="s">
        <v>215</v>
      </c>
      <c r="T45" t="s">
        <v>200</v>
      </c>
      <c r="U45" t="s">
        <v>332</v>
      </c>
      <c r="V45" t="s">
        <v>332</v>
      </c>
      <c r="X45" t="s">
        <v>333</v>
      </c>
      <c r="Y45">
        <v>2</v>
      </c>
      <c r="Z45" t="s">
        <v>321</v>
      </c>
      <c r="AA45" s="298">
        <v>62308800</v>
      </c>
      <c r="AB45" t="s">
        <v>211</v>
      </c>
      <c r="AC45" s="206">
        <v>6850.92</v>
      </c>
      <c r="AD45" t="s">
        <v>206</v>
      </c>
      <c r="AE45">
        <v>2018</v>
      </c>
      <c r="AF45">
        <v>8</v>
      </c>
    </row>
    <row r="46" spans="1:32">
      <c r="A46" t="s">
        <v>192</v>
      </c>
      <c r="B46" t="s">
        <v>334</v>
      </c>
      <c r="C46" t="s">
        <v>335</v>
      </c>
      <c r="D46" t="s">
        <v>331</v>
      </c>
      <c r="E46" t="s">
        <v>194</v>
      </c>
      <c r="F46">
        <v>64307</v>
      </c>
      <c r="G46" t="s">
        <v>336</v>
      </c>
      <c r="H46" t="s">
        <v>196</v>
      </c>
      <c r="I46">
        <v>30000</v>
      </c>
      <c r="J46">
        <v>33803</v>
      </c>
      <c r="K46">
        <v>1981</v>
      </c>
      <c r="L46">
        <v>11363</v>
      </c>
      <c r="M46" t="s">
        <v>197</v>
      </c>
      <c r="N46">
        <v>108910</v>
      </c>
      <c r="O46" t="s">
        <v>198</v>
      </c>
      <c r="P46" t="s">
        <v>200</v>
      </c>
      <c r="Q46" t="s">
        <v>200</v>
      </c>
      <c r="R46">
        <v>7167</v>
      </c>
      <c r="S46" t="s">
        <v>337</v>
      </c>
      <c r="T46" t="s">
        <v>200</v>
      </c>
      <c r="U46" t="s">
        <v>338</v>
      </c>
      <c r="V46" t="s">
        <v>339</v>
      </c>
      <c r="X46" t="s">
        <v>340</v>
      </c>
      <c r="Y46">
        <v>11</v>
      </c>
      <c r="Z46" t="s">
        <v>335</v>
      </c>
      <c r="AA46" s="298">
        <v>7200</v>
      </c>
      <c r="AB46" t="s">
        <v>205</v>
      </c>
      <c r="AC46" s="206">
        <v>7200</v>
      </c>
      <c r="AD46" t="s">
        <v>206</v>
      </c>
      <c r="AE46">
        <v>2018</v>
      </c>
      <c r="AF46">
        <v>8</v>
      </c>
    </row>
    <row r="47" spans="1:32">
      <c r="A47" t="s">
        <v>192</v>
      </c>
      <c r="B47" t="s">
        <v>341</v>
      </c>
      <c r="C47" t="s">
        <v>342</v>
      </c>
      <c r="D47" t="s">
        <v>343</v>
      </c>
      <c r="E47" t="s">
        <v>194</v>
      </c>
      <c r="F47">
        <v>77309</v>
      </c>
      <c r="G47" t="s">
        <v>344</v>
      </c>
      <c r="H47" t="s">
        <v>196</v>
      </c>
      <c r="I47">
        <v>30000</v>
      </c>
      <c r="J47">
        <v>33803</v>
      </c>
      <c r="K47">
        <v>1981</v>
      </c>
      <c r="L47">
        <v>11363</v>
      </c>
      <c r="M47" t="s">
        <v>197</v>
      </c>
      <c r="N47">
        <v>108910</v>
      </c>
      <c r="O47" t="s">
        <v>198</v>
      </c>
      <c r="P47" t="s">
        <v>200</v>
      </c>
      <c r="Q47" t="s">
        <v>200</v>
      </c>
      <c r="R47">
        <v>7167</v>
      </c>
      <c r="S47" t="s">
        <v>337</v>
      </c>
      <c r="T47" t="s">
        <v>200</v>
      </c>
      <c r="U47" t="s">
        <v>345</v>
      </c>
      <c r="V47" t="s">
        <v>345</v>
      </c>
      <c r="X47" t="s">
        <v>346</v>
      </c>
      <c r="Y47">
        <v>20</v>
      </c>
      <c r="Z47" t="s">
        <v>342</v>
      </c>
      <c r="AA47" s="298">
        <v>1836</v>
      </c>
      <c r="AB47" t="s">
        <v>205</v>
      </c>
      <c r="AC47" s="206">
        <v>1836</v>
      </c>
      <c r="AD47" t="s">
        <v>206</v>
      </c>
      <c r="AE47">
        <v>2018</v>
      </c>
      <c r="AF47">
        <v>8</v>
      </c>
    </row>
    <row r="48" spans="1:32">
      <c r="A48" t="s">
        <v>192</v>
      </c>
      <c r="B48" t="s">
        <v>347</v>
      </c>
      <c r="C48" t="s">
        <v>343</v>
      </c>
      <c r="D48" t="s">
        <v>348</v>
      </c>
      <c r="E48" t="s">
        <v>194</v>
      </c>
      <c r="F48">
        <v>73410</v>
      </c>
      <c r="G48" t="s">
        <v>349</v>
      </c>
      <c r="H48" t="s">
        <v>196</v>
      </c>
      <c r="I48">
        <v>30000</v>
      </c>
      <c r="J48">
        <v>33803</v>
      </c>
      <c r="K48">
        <v>1981</v>
      </c>
      <c r="L48">
        <v>11363</v>
      </c>
      <c r="M48" t="s">
        <v>197</v>
      </c>
      <c r="N48">
        <v>108910</v>
      </c>
      <c r="O48" t="s">
        <v>214</v>
      </c>
      <c r="P48" t="s">
        <v>200</v>
      </c>
      <c r="Q48" t="s">
        <v>200</v>
      </c>
      <c r="R48">
        <v>6600</v>
      </c>
      <c r="S48" t="s">
        <v>350</v>
      </c>
      <c r="T48" t="s">
        <v>200</v>
      </c>
      <c r="U48" t="s">
        <v>351</v>
      </c>
      <c r="V48" t="s">
        <v>352</v>
      </c>
      <c r="X48" t="s">
        <v>353</v>
      </c>
      <c r="Y48">
        <v>33</v>
      </c>
      <c r="Z48" t="s">
        <v>343</v>
      </c>
      <c r="AA48" s="298">
        <v>2050000</v>
      </c>
      <c r="AB48" t="s">
        <v>211</v>
      </c>
      <c r="AC48" s="206">
        <v>227.02</v>
      </c>
      <c r="AD48" t="s">
        <v>206</v>
      </c>
      <c r="AE48">
        <v>2018</v>
      </c>
      <c r="AF48">
        <v>8</v>
      </c>
    </row>
    <row r="49" spans="1:32">
      <c r="A49" t="s">
        <v>192</v>
      </c>
      <c r="B49" t="s">
        <v>354</v>
      </c>
      <c r="C49" t="s">
        <v>355</v>
      </c>
      <c r="D49" t="s">
        <v>356</v>
      </c>
      <c r="E49" t="s">
        <v>194</v>
      </c>
      <c r="F49">
        <v>76135</v>
      </c>
      <c r="G49" t="s">
        <v>357</v>
      </c>
      <c r="H49" t="s">
        <v>196</v>
      </c>
      <c r="I49">
        <v>30000</v>
      </c>
      <c r="J49">
        <v>33803</v>
      </c>
      <c r="K49">
        <v>1981</v>
      </c>
      <c r="L49">
        <v>11363</v>
      </c>
      <c r="M49" t="s">
        <v>197</v>
      </c>
      <c r="N49">
        <v>108910</v>
      </c>
      <c r="O49" t="s">
        <v>214</v>
      </c>
      <c r="P49" t="s">
        <v>200</v>
      </c>
      <c r="Q49" t="s">
        <v>200</v>
      </c>
      <c r="R49">
        <v>6600</v>
      </c>
      <c r="S49" t="s">
        <v>350</v>
      </c>
      <c r="T49" t="s">
        <v>200</v>
      </c>
      <c r="U49" t="s">
        <v>357</v>
      </c>
      <c r="V49" t="s">
        <v>352</v>
      </c>
      <c r="X49" t="s">
        <v>358</v>
      </c>
      <c r="Y49">
        <v>172</v>
      </c>
      <c r="Z49" t="s">
        <v>355</v>
      </c>
      <c r="AA49" s="298">
        <v>0</v>
      </c>
      <c r="AB49" t="s">
        <v>211</v>
      </c>
      <c r="AC49" s="206">
        <v>-1.62</v>
      </c>
      <c r="AD49" t="s">
        <v>206</v>
      </c>
      <c r="AE49">
        <v>2018</v>
      </c>
      <c r="AF49">
        <v>8</v>
      </c>
    </row>
    <row r="50" spans="1:32">
      <c r="A50" t="s">
        <v>192</v>
      </c>
      <c r="B50" t="s">
        <v>359</v>
      </c>
      <c r="C50" t="s">
        <v>356</v>
      </c>
      <c r="D50" t="s">
        <v>360</v>
      </c>
      <c r="E50" t="s">
        <v>194</v>
      </c>
      <c r="F50">
        <v>73410</v>
      </c>
      <c r="G50" t="s">
        <v>349</v>
      </c>
      <c r="H50" t="s">
        <v>196</v>
      </c>
      <c r="I50">
        <v>30000</v>
      </c>
      <c r="J50">
        <v>33803</v>
      </c>
      <c r="K50">
        <v>1981</v>
      </c>
      <c r="L50">
        <v>11363</v>
      </c>
      <c r="M50" t="s">
        <v>197</v>
      </c>
      <c r="N50">
        <v>108910</v>
      </c>
      <c r="O50" t="s">
        <v>361</v>
      </c>
      <c r="P50" t="s">
        <v>200</v>
      </c>
      <c r="Q50" t="s">
        <v>200</v>
      </c>
      <c r="R50">
        <v>7063</v>
      </c>
      <c r="S50" t="s">
        <v>362</v>
      </c>
      <c r="T50" t="s">
        <v>200</v>
      </c>
      <c r="U50" t="s">
        <v>363</v>
      </c>
      <c r="V50" t="s">
        <v>364</v>
      </c>
      <c r="X50" t="s">
        <v>365</v>
      </c>
      <c r="Y50">
        <v>12</v>
      </c>
      <c r="Z50" t="s">
        <v>356</v>
      </c>
      <c r="AA50" s="298">
        <v>14650000</v>
      </c>
      <c r="AB50" t="s">
        <v>211</v>
      </c>
      <c r="AC50" s="206">
        <v>1610.78</v>
      </c>
      <c r="AD50" t="s">
        <v>206</v>
      </c>
      <c r="AE50">
        <v>2018</v>
      </c>
      <c r="AF50">
        <v>8</v>
      </c>
    </row>
    <row r="51" spans="1:32">
      <c r="A51" t="s">
        <v>192</v>
      </c>
      <c r="B51" t="s">
        <v>366</v>
      </c>
      <c r="C51" t="s">
        <v>367</v>
      </c>
      <c r="D51" t="s">
        <v>368</v>
      </c>
      <c r="E51" t="s">
        <v>194</v>
      </c>
      <c r="F51">
        <v>75711</v>
      </c>
      <c r="G51" t="s">
        <v>213</v>
      </c>
      <c r="H51" t="s">
        <v>196</v>
      </c>
      <c r="I51">
        <v>30000</v>
      </c>
      <c r="J51">
        <v>33803</v>
      </c>
      <c r="K51">
        <v>1981</v>
      </c>
      <c r="L51">
        <v>11363</v>
      </c>
      <c r="M51" t="s">
        <v>197</v>
      </c>
      <c r="N51">
        <v>108910</v>
      </c>
      <c r="O51" t="s">
        <v>214</v>
      </c>
      <c r="P51" t="s">
        <v>200</v>
      </c>
      <c r="Q51" t="s">
        <v>200</v>
      </c>
      <c r="R51">
        <v>3697</v>
      </c>
      <c r="S51" t="s">
        <v>215</v>
      </c>
      <c r="T51" t="s">
        <v>200</v>
      </c>
      <c r="U51" t="s">
        <v>369</v>
      </c>
      <c r="V51" t="s">
        <v>369</v>
      </c>
      <c r="X51" t="s">
        <v>370</v>
      </c>
      <c r="Y51">
        <v>72</v>
      </c>
      <c r="Z51" t="s">
        <v>367</v>
      </c>
      <c r="AA51" s="298">
        <v>229726000</v>
      </c>
      <c r="AB51" t="s">
        <v>211</v>
      </c>
      <c r="AC51" s="206">
        <v>25258.63</v>
      </c>
      <c r="AD51" t="s">
        <v>206</v>
      </c>
      <c r="AE51">
        <v>2018</v>
      </c>
      <c r="AF51">
        <v>8</v>
      </c>
    </row>
    <row r="52" spans="1:32">
      <c r="A52" t="s">
        <v>192</v>
      </c>
      <c r="B52" t="s">
        <v>371</v>
      </c>
      <c r="C52" t="s">
        <v>367</v>
      </c>
      <c r="D52" t="s">
        <v>368</v>
      </c>
      <c r="E52" t="s">
        <v>194</v>
      </c>
      <c r="F52">
        <v>71620</v>
      </c>
      <c r="G52" t="s">
        <v>219</v>
      </c>
      <c r="H52" t="s">
        <v>196</v>
      </c>
      <c r="I52">
        <v>30000</v>
      </c>
      <c r="J52">
        <v>33803</v>
      </c>
      <c r="K52">
        <v>1981</v>
      </c>
      <c r="L52">
        <v>11363</v>
      </c>
      <c r="M52" t="s">
        <v>197</v>
      </c>
      <c r="N52">
        <v>108910</v>
      </c>
      <c r="O52" t="s">
        <v>214</v>
      </c>
      <c r="P52" t="s">
        <v>200</v>
      </c>
      <c r="Q52" t="s">
        <v>200</v>
      </c>
      <c r="R52">
        <v>7167</v>
      </c>
      <c r="S52" t="s">
        <v>337</v>
      </c>
      <c r="T52" t="s">
        <v>200</v>
      </c>
      <c r="U52" t="s">
        <v>372</v>
      </c>
      <c r="V52" t="s">
        <v>372</v>
      </c>
      <c r="X52" t="s">
        <v>370</v>
      </c>
      <c r="Y52">
        <v>45</v>
      </c>
      <c r="Z52" t="s">
        <v>367</v>
      </c>
      <c r="AA52" s="298">
        <v>5275000</v>
      </c>
      <c r="AB52" t="s">
        <v>211</v>
      </c>
      <c r="AC52" s="206">
        <v>579.99</v>
      </c>
      <c r="AD52" t="s">
        <v>206</v>
      </c>
      <c r="AE52">
        <v>2018</v>
      </c>
      <c r="AF52">
        <v>8</v>
      </c>
    </row>
    <row r="53" spans="1:32">
      <c r="A53" t="s">
        <v>192</v>
      </c>
      <c r="B53" t="s">
        <v>373</v>
      </c>
      <c r="C53" t="s">
        <v>367</v>
      </c>
      <c r="D53" t="s">
        <v>368</v>
      </c>
      <c r="E53" t="s">
        <v>194</v>
      </c>
      <c r="F53">
        <v>71620</v>
      </c>
      <c r="G53" t="s">
        <v>219</v>
      </c>
      <c r="H53" t="s">
        <v>196</v>
      </c>
      <c r="I53">
        <v>30000</v>
      </c>
      <c r="J53">
        <v>33803</v>
      </c>
      <c r="K53">
        <v>1981</v>
      </c>
      <c r="L53">
        <v>11363</v>
      </c>
      <c r="M53" t="s">
        <v>197</v>
      </c>
      <c r="N53">
        <v>108910</v>
      </c>
      <c r="O53" t="s">
        <v>214</v>
      </c>
      <c r="P53" t="s">
        <v>200</v>
      </c>
      <c r="Q53" t="s">
        <v>200</v>
      </c>
      <c r="R53">
        <v>4728</v>
      </c>
      <c r="S53" t="s">
        <v>220</v>
      </c>
      <c r="T53" t="s">
        <v>200</v>
      </c>
      <c r="U53" t="s">
        <v>372</v>
      </c>
      <c r="V53" t="s">
        <v>372</v>
      </c>
      <c r="X53" t="s">
        <v>370</v>
      </c>
      <c r="Y53">
        <v>46</v>
      </c>
      <c r="Z53" t="s">
        <v>367</v>
      </c>
      <c r="AA53" s="298">
        <v>5275000</v>
      </c>
      <c r="AB53" t="s">
        <v>211</v>
      </c>
      <c r="AC53" s="206">
        <v>579.99</v>
      </c>
      <c r="AD53" t="s">
        <v>206</v>
      </c>
      <c r="AE53">
        <v>2018</v>
      </c>
      <c r="AF53">
        <v>8</v>
      </c>
    </row>
    <row r="54" spans="1:32">
      <c r="A54" t="s">
        <v>192</v>
      </c>
      <c r="B54" t="s">
        <v>374</v>
      </c>
      <c r="C54" t="s">
        <v>367</v>
      </c>
      <c r="D54" t="s">
        <v>368</v>
      </c>
      <c r="E54" t="s">
        <v>194</v>
      </c>
      <c r="F54">
        <v>71620</v>
      </c>
      <c r="G54" t="s">
        <v>219</v>
      </c>
      <c r="H54" t="s">
        <v>196</v>
      </c>
      <c r="I54">
        <v>30000</v>
      </c>
      <c r="J54">
        <v>33803</v>
      </c>
      <c r="K54">
        <v>1981</v>
      </c>
      <c r="L54">
        <v>11363</v>
      </c>
      <c r="M54" t="s">
        <v>197</v>
      </c>
      <c r="N54">
        <v>108910</v>
      </c>
      <c r="O54" t="s">
        <v>214</v>
      </c>
      <c r="P54" t="s">
        <v>200</v>
      </c>
      <c r="Q54" t="s">
        <v>200</v>
      </c>
      <c r="R54">
        <v>6935</v>
      </c>
      <c r="S54" t="s">
        <v>235</v>
      </c>
      <c r="T54" t="s">
        <v>200</v>
      </c>
      <c r="U54" t="s">
        <v>372</v>
      </c>
      <c r="V54" t="s">
        <v>372</v>
      </c>
      <c r="X54" t="s">
        <v>370</v>
      </c>
      <c r="Y54">
        <v>47</v>
      </c>
      <c r="Z54" t="s">
        <v>367</v>
      </c>
      <c r="AA54" s="298">
        <v>5275000</v>
      </c>
      <c r="AB54" t="s">
        <v>211</v>
      </c>
      <c r="AC54" s="206">
        <v>579.99</v>
      </c>
      <c r="AD54" t="s">
        <v>206</v>
      </c>
      <c r="AE54">
        <v>2018</v>
      </c>
      <c r="AF54">
        <v>8</v>
      </c>
    </row>
    <row r="55" spans="1:32">
      <c r="A55" t="s">
        <v>192</v>
      </c>
      <c r="B55" t="s">
        <v>375</v>
      </c>
      <c r="C55" t="s">
        <v>367</v>
      </c>
      <c r="D55" t="s">
        <v>368</v>
      </c>
      <c r="E55" t="s">
        <v>194</v>
      </c>
      <c r="F55">
        <v>71620</v>
      </c>
      <c r="G55" t="s">
        <v>219</v>
      </c>
      <c r="H55" t="s">
        <v>196</v>
      </c>
      <c r="I55">
        <v>30000</v>
      </c>
      <c r="J55">
        <v>33803</v>
      </c>
      <c r="K55">
        <v>1981</v>
      </c>
      <c r="L55">
        <v>11363</v>
      </c>
      <c r="M55" t="s">
        <v>197</v>
      </c>
      <c r="N55">
        <v>108910</v>
      </c>
      <c r="O55" t="s">
        <v>214</v>
      </c>
      <c r="P55" t="s">
        <v>200</v>
      </c>
      <c r="Q55" t="s">
        <v>200</v>
      </c>
      <c r="R55">
        <v>6932</v>
      </c>
      <c r="S55" t="s">
        <v>376</v>
      </c>
      <c r="T55" t="s">
        <v>200</v>
      </c>
      <c r="U55" t="s">
        <v>372</v>
      </c>
      <c r="V55" t="s">
        <v>372</v>
      </c>
      <c r="X55" t="s">
        <v>370</v>
      </c>
      <c r="Y55">
        <v>48</v>
      </c>
      <c r="Z55" t="s">
        <v>367</v>
      </c>
      <c r="AA55" s="298">
        <v>5275000</v>
      </c>
      <c r="AB55" t="s">
        <v>211</v>
      </c>
      <c r="AC55" s="206">
        <v>579.99</v>
      </c>
      <c r="AD55" t="s">
        <v>206</v>
      </c>
      <c r="AE55">
        <v>2018</v>
      </c>
      <c r="AF55">
        <v>8</v>
      </c>
    </row>
    <row r="56" spans="1:32">
      <c r="A56" t="s">
        <v>192</v>
      </c>
      <c r="B56" t="s">
        <v>377</v>
      </c>
      <c r="C56" t="s">
        <v>367</v>
      </c>
      <c r="D56" t="s">
        <v>368</v>
      </c>
      <c r="E56" t="s">
        <v>194</v>
      </c>
      <c r="F56">
        <v>71620</v>
      </c>
      <c r="G56" t="s">
        <v>219</v>
      </c>
      <c r="H56" t="s">
        <v>196</v>
      </c>
      <c r="I56">
        <v>30000</v>
      </c>
      <c r="J56">
        <v>33803</v>
      </c>
      <c r="K56">
        <v>1981</v>
      </c>
      <c r="L56">
        <v>11363</v>
      </c>
      <c r="M56" t="s">
        <v>197</v>
      </c>
      <c r="N56">
        <v>108910</v>
      </c>
      <c r="O56" t="s">
        <v>214</v>
      </c>
      <c r="P56" t="s">
        <v>200</v>
      </c>
      <c r="Q56" t="s">
        <v>200</v>
      </c>
      <c r="R56">
        <v>6936</v>
      </c>
      <c r="S56" t="s">
        <v>241</v>
      </c>
      <c r="T56" t="s">
        <v>200</v>
      </c>
      <c r="U56" t="s">
        <v>372</v>
      </c>
      <c r="V56" t="s">
        <v>372</v>
      </c>
      <c r="X56" t="s">
        <v>370</v>
      </c>
      <c r="Y56">
        <v>49</v>
      </c>
      <c r="Z56" t="s">
        <v>367</v>
      </c>
      <c r="AA56" s="298">
        <v>5275000</v>
      </c>
      <c r="AB56" t="s">
        <v>211</v>
      </c>
      <c r="AC56" s="206">
        <v>579.99</v>
      </c>
      <c r="AD56" t="s">
        <v>206</v>
      </c>
      <c r="AE56">
        <v>2018</v>
      </c>
      <c r="AF56">
        <v>8</v>
      </c>
    </row>
    <row r="57" spans="1:32">
      <c r="A57" t="s">
        <v>192</v>
      </c>
      <c r="B57" t="s">
        <v>378</v>
      </c>
      <c r="C57" t="s">
        <v>367</v>
      </c>
      <c r="D57" t="s">
        <v>368</v>
      </c>
      <c r="E57" t="s">
        <v>194</v>
      </c>
      <c r="F57">
        <v>72505</v>
      </c>
      <c r="G57" t="s">
        <v>379</v>
      </c>
      <c r="H57" t="s">
        <v>196</v>
      </c>
      <c r="I57">
        <v>30000</v>
      </c>
      <c r="J57">
        <v>33803</v>
      </c>
      <c r="K57">
        <v>1981</v>
      </c>
      <c r="L57">
        <v>11363</v>
      </c>
      <c r="M57" t="s">
        <v>197</v>
      </c>
      <c r="N57">
        <v>108910</v>
      </c>
      <c r="O57" t="s">
        <v>214</v>
      </c>
      <c r="P57" t="s">
        <v>200</v>
      </c>
      <c r="Q57" t="s">
        <v>200</v>
      </c>
      <c r="R57">
        <v>6575</v>
      </c>
      <c r="S57" t="s">
        <v>380</v>
      </c>
      <c r="T57" t="s">
        <v>200</v>
      </c>
      <c r="U57" t="s">
        <v>381</v>
      </c>
      <c r="V57" t="s">
        <v>382</v>
      </c>
      <c r="X57" t="s">
        <v>370</v>
      </c>
      <c r="Y57">
        <v>59</v>
      </c>
      <c r="Z57" t="s">
        <v>367</v>
      </c>
      <c r="AA57" s="298">
        <v>5175000</v>
      </c>
      <c r="AB57" t="s">
        <v>211</v>
      </c>
      <c r="AC57" s="206">
        <v>569</v>
      </c>
      <c r="AD57" t="s">
        <v>206</v>
      </c>
      <c r="AE57">
        <v>2018</v>
      </c>
      <c r="AF57">
        <v>8</v>
      </c>
    </row>
    <row r="58" spans="1:32">
      <c r="A58" t="s">
        <v>192</v>
      </c>
      <c r="B58" t="s">
        <v>383</v>
      </c>
      <c r="C58" t="s">
        <v>368</v>
      </c>
      <c r="D58" t="s">
        <v>384</v>
      </c>
      <c r="E58" t="s">
        <v>194</v>
      </c>
      <c r="F58">
        <v>71620</v>
      </c>
      <c r="G58" t="s">
        <v>219</v>
      </c>
      <c r="H58" t="s">
        <v>196</v>
      </c>
      <c r="I58">
        <v>30000</v>
      </c>
      <c r="J58">
        <v>33803</v>
      </c>
      <c r="K58">
        <v>1981</v>
      </c>
      <c r="L58">
        <v>11363</v>
      </c>
      <c r="M58" t="s">
        <v>197</v>
      </c>
      <c r="N58">
        <v>108910</v>
      </c>
      <c r="O58" t="s">
        <v>214</v>
      </c>
      <c r="P58" t="s">
        <v>200</v>
      </c>
      <c r="Q58" t="s">
        <v>200</v>
      </c>
      <c r="R58">
        <v>2750</v>
      </c>
      <c r="S58" t="s">
        <v>385</v>
      </c>
      <c r="T58" t="s">
        <v>200</v>
      </c>
      <c r="U58" t="s">
        <v>386</v>
      </c>
      <c r="V58" t="s">
        <v>386</v>
      </c>
      <c r="X58" t="s">
        <v>387</v>
      </c>
      <c r="Y58">
        <v>27</v>
      </c>
      <c r="Z58" t="s">
        <v>368</v>
      </c>
      <c r="AA58" s="298">
        <v>5275000</v>
      </c>
      <c r="AB58" t="s">
        <v>211</v>
      </c>
      <c r="AC58" s="206">
        <v>579.99</v>
      </c>
      <c r="AD58" t="s">
        <v>206</v>
      </c>
      <c r="AE58">
        <v>2018</v>
      </c>
      <c r="AF58">
        <v>8</v>
      </c>
    </row>
    <row r="59" spans="1:32">
      <c r="A59" t="s">
        <v>192</v>
      </c>
      <c r="B59" t="s">
        <v>388</v>
      </c>
      <c r="C59" t="s">
        <v>368</v>
      </c>
      <c r="D59" t="s">
        <v>384</v>
      </c>
      <c r="E59" t="s">
        <v>194</v>
      </c>
      <c r="F59">
        <v>72311</v>
      </c>
      <c r="G59" t="s">
        <v>265</v>
      </c>
      <c r="H59" t="s">
        <v>196</v>
      </c>
      <c r="I59">
        <v>30000</v>
      </c>
      <c r="J59">
        <v>33803</v>
      </c>
      <c r="K59">
        <v>1981</v>
      </c>
      <c r="L59">
        <v>11363</v>
      </c>
      <c r="M59" t="s">
        <v>197</v>
      </c>
      <c r="N59">
        <v>108910</v>
      </c>
      <c r="O59" t="s">
        <v>214</v>
      </c>
      <c r="P59" t="s">
        <v>200</v>
      </c>
      <c r="Q59" t="s">
        <v>200</v>
      </c>
      <c r="R59">
        <v>4728</v>
      </c>
      <c r="S59" t="s">
        <v>220</v>
      </c>
      <c r="T59" t="s">
        <v>200</v>
      </c>
      <c r="U59" t="s">
        <v>389</v>
      </c>
      <c r="V59" t="s">
        <v>389</v>
      </c>
      <c r="X59" t="s">
        <v>387</v>
      </c>
      <c r="Y59">
        <v>36</v>
      </c>
      <c r="Z59" t="s">
        <v>368</v>
      </c>
      <c r="AA59" s="298">
        <v>1040000</v>
      </c>
      <c r="AB59" t="s">
        <v>211</v>
      </c>
      <c r="AC59" s="206">
        <v>114.35</v>
      </c>
      <c r="AD59" t="s">
        <v>206</v>
      </c>
      <c r="AE59">
        <v>2018</v>
      </c>
      <c r="AF59">
        <v>8</v>
      </c>
    </row>
    <row r="60" spans="1:32">
      <c r="A60" t="s">
        <v>192</v>
      </c>
      <c r="B60" t="s">
        <v>390</v>
      </c>
      <c r="C60" t="s">
        <v>384</v>
      </c>
      <c r="D60" t="s">
        <v>391</v>
      </c>
      <c r="E60" t="s">
        <v>194</v>
      </c>
      <c r="F60">
        <v>77309</v>
      </c>
      <c r="G60" t="s">
        <v>344</v>
      </c>
      <c r="H60" t="s">
        <v>196</v>
      </c>
      <c r="I60">
        <v>30000</v>
      </c>
      <c r="J60">
        <v>33803</v>
      </c>
      <c r="K60">
        <v>1981</v>
      </c>
      <c r="L60">
        <v>11363</v>
      </c>
      <c r="M60" t="s">
        <v>197</v>
      </c>
      <c r="N60">
        <v>108910</v>
      </c>
      <c r="O60" t="s">
        <v>198</v>
      </c>
      <c r="P60" t="s">
        <v>200</v>
      </c>
      <c r="Q60" t="s">
        <v>200</v>
      </c>
      <c r="R60">
        <v>7167</v>
      </c>
      <c r="S60" t="s">
        <v>337</v>
      </c>
      <c r="T60" t="s">
        <v>200</v>
      </c>
      <c r="U60" t="s">
        <v>392</v>
      </c>
      <c r="V60" t="s">
        <v>392</v>
      </c>
      <c r="X60" t="s">
        <v>393</v>
      </c>
      <c r="Y60">
        <v>18</v>
      </c>
      <c r="Z60" t="s">
        <v>384</v>
      </c>
      <c r="AA60" s="298">
        <v>1200</v>
      </c>
      <c r="AB60" t="s">
        <v>205</v>
      </c>
      <c r="AC60" s="206">
        <v>1200</v>
      </c>
      <c r="AD60" t="s">
        <v>206</v>
      </c>
      <c r="AE60">
        <v>2018</v>
      </c>
      <c r="AF60">
        <v>8</v>
      </c>
    </row>
    <row r="61" spans="1:32">
      <c r="A61" t="s">
        <v>192</v>
      </c>
      <c r="B61" t="s">
        <v>394</v>
      </c>
      <c r="C61" s="297">
        <v>43353</v>
      </c>
      <c r="D61" s="297">
        <v>43356</v>
      </c>
      <c r="E61" t="s">
        <v>194</v>
      </c>
      <c r="F61">
        <v>74210</v>
      </c>
      <c r="G61" t="s">
        <v>395</v>
      </c>
      <c r="H61" t="s">
        <v>196</v>
      </c>
      <c r="I61">
        <v>30000</v>
      </c>
      <c r="J61">
        <v>33803</v>
      </c>
      <c r="K61">
        <v>1981</v>
      </c>
      <c r="L61">
        <v>11363</v>
      </c>
      <c r="M61" t="s">
        <v>197</v>
      </c>
      <c r="N61">
        <v>108910</v>
      </c>
      <c r="O61" t="s">
        <v>214</v>
      </c>
      <c r="P61" t="s">
        <v>200</v>
      </c>
      <c r="Q61" t="s">
        <v>200</v>
      </c>
      <c r="R61">
        <v>5794</v>
      </c>
      <c r="S61" t="s">
        <v>284</v>
      </c>
      <c r="T61" t="s">
        <v>200</v>
      </c>
      <c r="U61" t="s">
        <v>396</v>
      </c>
      <c r="V61" t="s">
        <v>397</v>
      </c>
      <c r="X61" t="s">
        <v>398</v>
      </c>
      <c r="Y61">
        <v>19</v>
      </c>
      <c r="Z61" s="297">
        <v>43353</v>
      </c>
      <c r="AA61" s="298">
        <v>1900000</v>
      </c>
      <c r="AB61" t="s">
        <v>211</v>
      </c>
      <c r="AC61" s="206">
        <v>209.99</v>
      </c>
      <c r="AD61" t="s">
        <v>206</v>
      </c>
      <c r="AE61">
        <v>2018</v>
      </c>
      <c r="AF61">
        <v>9</v>
      </c>
    </row>
    <row r="62" spans="1:32">
      <c r="A62" t="s">
        <v>192</v>
      </c>
      <c r="B62" t="s">
        <v>399</v>
      </c>
      <c r="C62" s="297">
        <v>43354</v>
      </c>
      <c r="D62" s="297">
        <v>43355</v>
      </c>
      <c r="E62" t="s">
        <v>194</v>
      </c>
      <c r="F62">
        <v>71615</v>
      </c>
      <c r="G62" t="s">
        <v>400</v>
      </c>
      <c r="H62" t="s">
        <v>196</v>
      </c>
      <c r="I62">
        <v>30000</v>
      </c>
      <c r="J62">
        <v>33803</v>
      </c>
      <c r="K62">
        <v>1981</v>
      </c>
      <c r="L62">
        <v>11363</v>
      </c>
      <c r="M62" t="s">
        <v>197</v>
      </c>
      <c r="N62">
        <v>108910</v>
      </c>
      <c r="O62" t="s">
        <v>214</v>
      </c>
      <c r="P62" t="s">
        <v>199</v>
      </c>
      <c r="Q62" t="s">
        <v>200</v>
      </c>
      <c r="R62">
        <v>7167</v>
      </c>
      <c r="S62" t="s">
        <v>337</v>
      </c>
      <c r="T62" t="s">
        <v>200</v>
      </c>
      <c r="U62" t="s">
        <v>401</v>
      </c>
      <c r="V62" t="s">
        <v>402</v>
      </c>
      <c r="X62" t="s">
        <v>403</v>
      </c>
      <c r="Y62">
        <v>26</v>
      </c>
      <c r="Z62" s="297">
        <v>43354</v>
      </c>
      <c r="AA62" s="298">
        <v>8640706</v>
      </c>
      <c r="AB62" t="s">
        <v>211</v>
      </c>
      <c r="AC62" s="206">
        <v>955</v>
      </c>
      <c r="AD62" t="s">
        <v>206</v>
      </c>
      <c r="AE62">
        <v>2018</v>
      </c>
      <c r="AF62">
        <v>9</v>
      </c>
    </row>
    <row r="63" spans="1:32">
      <c r="A63" t="s">
        <v>192</v>
      </c>
      <c r="B63" t="s">
        <v>404</v>
      </c>
      <c r="C63" s="297">
        <v>43354</v>
      </c>
      <c r="D63" s="297">
        <v>43355</v>
      </c>
      <c r="E63" t="s">
        <v>194</v>
      </c>
      <c r="F63">
        <v>71635</v>
      </c>
      <c r="G63" t="s">
        <v>405</v>
      </c>
      <c r="H63" t="s">
        <v>196</v>
      </c>
      <c r="I63">
        <v>30000</v>
      </c>
      <c r="J63">
        <v>33803</v>
      </c>
      <c r="K63">
        <v>1981</v>
      </c>
      <c r="L63">
        <v>11363</v>
      </c>
      <c r="M63" t="s">
        <v>197</v>
      </c>
      <c r="N63">
        <v>108910</v>
      </c>
      <c r="O63" t="s">
        <v>214</v>
      </c>
      <c r="P63" t="s">
        <v>199</v>
      </c>
      <c r="Q63" t="s">
        <v>200</v>
      </c>
      <c r="R63">
        <v>7167</v>
      </c>
      <c r="S63" t="s">
        <v>337</v>
      </c>
      <c r="T63" t="s">
        <v>200</v>
      </c>
      <c r="U63" t="s">
        <v>406</v>
      </c>
      <c r="V63" t="s">
        <v>402</v>
      </c>
      <c r="X63" t="s">
        <v>403</v>
      </c>
      <c r="Y63">
        <v>27</v>
      </c>
      <c r="Z63" s="297">
        <v>43354</v>
      </c>
      <c r="AA63" s="298">
        <v>850499</v>
      </c>
      <c r="AB63" t="s">
        <v>211</v>
      </c>
      <c r="AC63" s="206">
        <v>94</v>
      </c>
      <c r="AD63" t="s">
        <v>206</v>
      </c>
      <c r="AE63">
        <v>2018</v>
      </c>
      <c r="AF63">
        <v>9</v>
      </c>
    </row>
    <row r="64" spans="1:32">
      <c r="A64" t="s">
        <v>192</v>
      </c>
      <c r="B64" t="s">
        <v>407</v>
      </c>
      <c r="C64" s="297">
        <v>43354</v>
      </c>
      <c r="D64" s="297">
        <v>43356</v>
      </c>
      <c r="E64" t="s">
        <v>194</v>
      </c>
      <c r="F64">
        <v>74505</v>
      </c>
      <c r="G64" t="s">
        <v>408</v>
      </c>
      <c r="H64" t="s">
        <v>196</v>
      </c>
      <c r="I64">
        <v>30000</v>
      </c>
      <c r="J64">
        <v>33803</v>
      </c>
      <c r="K64">
        <v>1981</v>
      </c>
      <c r="L64">
        <v>11363</v>
      </c>
      <c r="M64" t="s">
        <v>197</v>
      </c>
      <c r="N64">
        <v>108910</v>
      </c>
      <c r="O64" t="s">
        <v>214</v>
      </c>
      <c r="P64" t="s">
        <v>200</v>
      </c>
      <c r="Q64" t="s">
        <v>200</v>
      </c>
      <c r="R64">
        <v>3834</v>
      </c>
      <c r="S64" t="s">
        <v>409</v>
      </c>
      <c r="T64" t="s">
        <v>200</v>
      </c>
      <c r="U64" t="s">
        <v>410</v>
      </c>
      <c r="V64" t="s">
        <v>411</v>
      </c>
      <c r="X64" t="s">
        <v>412</v>
      </c>
      <c r="Y64">
        <v>2</v>
      </c>
      <c r="Z64" s="297">
        <v>43354</v>
      </c>
      <c r="AA64" s="298">
        <v>2796649</v>
      </c>
      <c r="AB64" t="s">
        <v>211</v>
      </c>
      <c r="AC64" s="206">
        <v>307.49</v>
      </c>
      <c r="AD64" t="s">
        <v>206</v>
      </c>
      <c r="AE64">
        <v>2018</v>
      </c>
      <c r="AF64">
        <v>9</v>
      </c>
    </row>
    <row r="65" spans="1:32">
      <c r="A65" t="s">
        <v>192</v>
      </c>
      <c r="B65" t="s">
        <v>413</v>
      </c>
      <c r="C65" s="297">
        <v>43355</v>
      </c>
      <c r="D65" s="297">
        <v>43356</v>
      </c>
      <c r="E65" t="s">
        <v>194</v>
      </c>
      <c r="F65">
        <v>76125</v>
      </c>
      <c r="G65" t="s">
        <v>289</v>
      </c>
      <c r="H65" t="s">
        <v>196</v>
      </c>
      <c r="I65">
        <v>30000</v>
      </c>
      <c r="J65">
        <v>33803</v>
      </c>
      <c r="K65">
        <v>1981</v>
      </c>
      <c r="L65">
        <v>11363</v>
      </c>
      <c r="M65" t="s">
        <v>197</v>
      </c>
      <c r="N65">
        <v>108910</v>
      </c>
      <c r="O65" t="s">
        <v>214</v>
      </c>
      <c r="P65" t="s">
        <v>200</v>
      </c>
      <c r="Q65" t="s">
        <v>200</v>
      </c>
      <c r="R65">
        <v>3834</v>
      </c>
      <c r="S65" t="s">
        <v>409</v>
      </c>
      <c r="T65" t="s">
        <v>200</v>
      </c>
      <c r="U65" t="s">
        <v>289</v>
      </c>
      <c r="V65" t="s">
        <v>411</v>
      </c>
      <c r="X65" t="s">
        <v>414</v>
      </c>
      <c r="Y65">
        <v>131</v>
      </c>
      <c r="Z65" s="297">
        <v>43355</v>
      </c>
      <c r="AA65" s="298">
        <v>0</v>
      </c>
      <c r="AB65" t="s">
        <v>211</v>
      </c>
      <c r="AC65" s="206">
        <v>1.61</v>
      </c>
      <c r="AD65" t="s">
        <v>206</v>
      </c>
      <c r="AE65">
        <v>2018</v>
      </c>
      <c r="AF65">
        <v>9</v>
      </c>
    </row>
    <row r="66" spans="1:32">
      <c r="A66" t="s">
        <v>243</v>
      </c>
      <c r="B66" t="s">
        <v>415</v>
      </c>
      <c r="C66" s="297">
        <v>43360</v>
      </c>
      <c r="D66" s="297">
        <v>43362</v>
      </c>
      <c r="E66" t="s">
        <v>194</v>
      </c>
      <c r="F66">
        <v>72155</v>
      </c>
      <c r="G66" t="s">
        <v>416</v>
      </c>
      <c r="H66" t="s">
        <v>196</v>
      </c>
      <c r="I66">
        <v>30000</v>
      </c>
      <c r="J66">
        <v>33803</v>
      </c>
      <c r="K66">
        <v>1981</v>
      </c>
      <c r="L66">
        <v>11363</v>
      </c>
      <c r="M66" t="s">
        <v>197</v>
      </c>
      <c r="N66">
        <v>108910</v>
      </c>
      <c r="O66" t="s">
        <v>214</v>
      </c>
      <c r="P66" t="s">
        <v>200</v>
      </c>
      <c r="Q66" t="s">
        <v>417</v>
      </c>
      <c r="R66">
        <v>6892</v>
      </c>
      <c r="S66" t="s">
        <v>269</v>
      </c>
      <c r="T66">
        <v>81705</v>
      </c>
      <c r="U66" t="s">
        <v>418</v>
      </c>
      <c r="V66" t="s">
        <v>419</v>
      </c>
      <c r="X66" t="s">
        <v>420</v>
      </c>
      <c r="Y66">
        <v>28</v>
      </c>
      <c r="Z66" s="297">
        <v>43360</v>
      </c>
      <c r="AA66" s="298">
        <v>3000000</v>
      </c>
      <c r="AB66" t="s">
        <v>211</v>
      </c>
      <c r="AC66" s="206">
        <v>332.52</v>
      </c>
      <c r="AD66" t="s">
        <v>206</v>
      </c>
      <c r="AE66">
        <v>2018</v>
      </c>
      <c r="AF66">
        <v>9</v>
      </c>
    </row>
    <row r="67" spans="1:32">
      <c r="A67" t="s">
        <v>243</v>
      </c>
      <c r="B67" t="s">
        <v>421</v>
      </c>
      <c r="C67" s="297">
        <v>43360</v>
      </c>
      <c r="D67" s="297">
        <v>43362</v>
      </c>
      <c r="E67" t="s">
        <v>194</v>
      </c>
      <c r="F67">
        <v>72145</v>
      </c>
      <c r="G67" t="s">
        <v>247</v>
      </c>
      <c r="H67" t="s">
        <v>196</v>
      </c>
      <c r="I67">
        <v>30000</v>
      </c>
      <c r="J67">
        <v>33803</v>
      </c>
      <c r="K67">
        <v>1981</v>
      </c>
      <c r="L67">
        <v>11363</v>
      </c>
      <c r="M67" t="s">
        <v>197</v>
      </c>
      <c r="N67">
        <v>108910</v>
      </c>
      <c r="O67" t="s">
        <v>214</v>
      </c>
      <c r="P67" t="s">
        <v>200</v>
      </c>
      <c r="Q67" t="s">
        <v>417</v>
      </c>
      <c r="R67">
        <v>6892</v>
      </c>
      <c r="S67" t="s">
        <v>269</v>
      </c>
      <c r="T67">
        <v>81705</v>
      </c>
      <c r="U67" t="s">
        <v>418</v>
      </c>
      <c r="V67" t="s">
        <v>419</v>
      </c>
      <c r="X67" t="s">
        <v>420</v>
      </c>
      <c r="Y67">
        <v>22</v>
      </c>
      <c r="Z67" s="297">
        <v>43360</v>
      </c>
      <c r="AA67" s="298">
        <v>2300000</v>
      </c>
      <c r="AB67" t="s">
        <v>211</v>
      </c>
      <c r="AC67" s="206">
        <v>254.93</v>
      </c>
      <c r="AD67" t="s">
        <v>206</v>
      </c>
      <c r="AE67">
        <v>2018</v>
      </c>
      <c r="AF67">
        <v>9</v>
      </c>
    </row>
    <row r="68" spans="1:32">
      <c r="A68" t="s">
        <v>243</v>
      </c>
      <c r="B68" t="s">
        <v>422</v>
      </c>
      <c r="C68" s="297">
        <v>43360</v>
      </c>
      <c r="D68" s="297">
        <v>43362</v>
      </c>
      <c r="E68" t="s">
        <v>194</v>
      </c>
      <c r="F68">
        <v>72165</v>
      </c>
      <c r="G68" t="s">
        <v>423</v>
      </c>
      <c r="H68" t="s">
        <v>196</v>
      </c>
      <c r="I68">
        <v>30000</v>
      </c>
      <c r="J68">
        <v>33803</v>
      </c>
      <c r="K68">
        <v>1981</v>
      </c>
      <c r="L68">
        <v>11363</v>
      </c>
      <c r="M68" t="s">
        <v>197</v>
      </c>
      <c r="N68">
        <v>108910</v>
      </c>
      <c r="O68" t="s">
        <v>214</v>
      </c>
      <c r="P68" t="s">
        <v>200</v>
      </c>
      <c r="Q68" t="s">
        <v>417</v>
      </c>
      <c r="R68">
        <v>6892</v>
      </c>
      <c r="S68" t="s">
        <v>269</v>
      </c>
      <c r="T68">
        <v>81705</v>
      </c>
      <c r="U68" t="s">
        <v>418</v>
      </c>
      <c r="V68" t="s">
        <v>419</v>
      </c>
      <c r="X68" t="s">
        <v>420</v>
      </c>
      <c r="Y68">
        <v>30</v>
      </c>
      <c r="Z68" s="297">
        <v>43360</v>
      </c>
      <c r="AA68" s="298">
        <v>2300000</v>
      </c>
      <c r="AB68" t="s">
        <v>211</v>
      </c>
      <c r="AC68" s="206">
        <v>254.93</v>
      </c>
      <c r="AD68" t="s">
        <v>206</v>
      </c>
      <c r="AE68">
        <v>2018</v>
      </c>
      <c r="AF68">
        <v>9</v>
      </c>
    </row>
    <row r="69" spans="1:32">
      <c r="A69" t="s">
        <v>243</v>
      </c>
      <c r="B69" t="s">
        <v>424</v>
      </c>
      <c r="C69" s="297">
        <v>43360</v>
      </c>
      <c r="D69" s="297">
        <v>43362</v>
      </c>
      <c r="E69" t="s">
        <v>194</v>
      </c>
      <c r="F69">
        <v>71620</v>
      </c>
      <c r="G69" t="s">
        <v>219</v>
      </c>
      <c r="H69" t="s">
        <v>196</v>
      </c>
      <c r="I69">
        <v>30000</v>
      </c>
      <c r="J69">
        <v>33803</v>
      </c>
      <c r="K69">
        <v>1981</v>
      </c>
      <c r="L69">
        <v>11363</v>
      </c>
      <c r="M69" t="s">
        <v>197</v>
      </c>
      <c r="N69">
        <v>108910</v>
      </c>
      <c r="O69" t="s">
        <v>214</v>
      </c>
      <c r="P69" t="s">
        <v>200</v>
      </c>
      <c r="Q69" t="s">
        <v>417</v>
      </c>
      <c r="R69">
        <v>6892</v>
      </c>
      <c r="S69" t="s">
        <v>269</v>
      </c>
      <c r="T69">
        <v>81705</v>
      </c>
      <c r="U69" t="s">
        <v>418</v>
      </c>
      <c r="V69" t="s">
        <v>419</v>
      </c>
      <c r="X69" t="s">
        <v>420</v>
      </c>
      <c r="Y69">
        <v>20</v>
      </c>
      <c r="Z69" s="297">
        <v>43360</v>
      </c>
      <c r="AA69" s="298">
        <v>4560000</v>
      </c>
      <c r="AB69" t="s">
        <v>211</v>
      </c>
      <c r="AC69" s="206">
        <v>505.44</v>
      </c>
      <c r="AD69" t="s">
        <v>206</v>
      </c>
      <c r="AE69">
        <v>2018</v>
      </c>
      <c r="AF69">
        <v>9</v>
      </c>
    </row>
    <row r="70" spans="1:32">
      <c r="A70" t="s">
        <v>243</v>
      </c>
      <c r="B70" t="s">
        <v>425</v>
      </c>
      <c r="C70" s="297">
        <v>43360</v>
      </c>
      <c r="D70" s="297">
        <v>43362</v>
      </c>
      <c r="E70" t="s">
        <v>194</v>
      </c>
      <c r="F70">
        <v>72155</v>
      </c>
      <c r="G70" t="s">
        <v>416</v>
      </c>
      <c r="H70" t="s">
        <v>196</v>
      </c>
      <c r="I70">
        <v>30000</v>
      </c>
      <c r="J70">
        <v>33803</v>
      </c>
      <c r="K70">
        <v>1981</v>
      </c>
      <c r="L70">
        <v>11363</v>
      </c>
      <c r="M70" t="s">
        <v>197</v>
      </c>
      <c r="N70">
        <v>108910</v>
      </c>
      <c r="O70" t="s">
        <v>214</v>
      </c>
      <c r="P70" t="s">
        <v>200</v>
      </c>
      <c r="Q70" t="s">
        <v>417</v>
      </c>
      <c r="R70">
        <v>6892</v>
      </c>
      <c r="S70" t="s">
        <v>269</v>
      </c>
      <c r="T70">
        <v>81705</v>
      </c>
      <c r="U70" t="s">
        <v>418</v>
      </c>
      <c r="V70" t="s">
        <v>419</v>
      </c>
      <c r="X70" t="s">
        <v>420</v>
      </c>
      <c r="Y70">
        <v>26</v>
      </c>
      <c r="Z70" s="297">
        <v>43360</v>
      </c>
      <c r="AA70" s="298">
        <v>1275000</v>
      </c>
      <c r="AB70" t="s">
        <v>211</v>
      </c>
      <c r="AC70" s="206">
        <v>141.32</v>
      </c>
      <c r="AD70" t="s">
        <v>206</v>
      </c>
      <c r="AE70">
        <v>2018</v>
      </c>
      <c r="AF70">
        <v>9</v>
      </c>
    </row>
    <row r="71" spans="1:32">
      <c r="A71" t="s">
        <v>243</v>
      </c>
      <c r="B71" t="s">
        <v>426</v>
      </c>
      <c r="C71" s="297">
        <v>43360</v>
      </c>
      <c r="D71" s="297">
        <v>43362</v>
      </c>
      <c r="E71" t="s">
        <v>194</v>
      </c>
      <c r="F71">
        <v>73110</v>
      </c>
      <c r="G71" t="s">
        <v>427</v>
      </c>
      <c r="H71" t="s">
        <v>196</v>
      </c>
      <c r="I71">
        <v>30000</v>
      </c>
      <c r="J71">
        <v>33803</v>
      </c>
      <c r="K71">
        <v>1981</v>
      </c>
      <c r="L71">
        <v>11363</v>
      </c>
      <c r="M71" t="s">
        <v>197</v>
      </c>
      <c r="N71">
        <v>108910</v>
      </c>
      <c r="O71" t="s">
        <v>214</v>
      </c>
      <c r="P71" t="s">
        <v>200</v>
      </c>
      <c r="Q71" t="s">
        <v>417</v>
      </c>
      <c r="R71">
        <v>6892</v>
      </c>
      <c r="S71" t="s">
        <v>269</v>
      </c>
      <c r="T71">
        <v>81705</v>
      </c>
      <c r="U71" t="s">
        <v>418</v>
      </c>
      <c r="V71" t="s">
        <v>419</v>
      </c>
      <c r="X71" t="s">
        <v>420</v>
      </c>
      <c r="Y71">
        <v>32</v>
      </c>
      <c r="Z71" s="297">
        <v>43360</v>
      </c>
      <c r="AA71" s="298">
        <v>10250000</v>
      </c>
      <c r="AB71" t="s">
        <v>211</v>
      </c>
      <c r="AC71" s="206">
        <v>1136.1199999999999</v>
      </c>
      <c r="AD71" t="s">
        <v>206</v>
      </c>
      <c r="AE71">
        <v>2018</v>
      </c>
      <c r="AF71">
        <v>9</v>
      </c>
    </row>
    <row r="72" spans="1:32">
      <c r="A72" t="s">
        <v>243</v>
      </c>
      <c r="B72" t="s">
        <v>428</v>
      </c>
      <c r="C72" s="297">
        <v>43360</v>
      </c>
      <c r="D72" s="297">
        <v>43362</v>
      </c>
      <c r="E72" t="s">
        <v>194</v>
      </c>
      <c r="F72">
        <v>72155</v>
      </c>
      <c r="G72" t="s">
        <v>416</v>
      </c>
      <c r="H72" t="s">
        <v>196</v>
      </c>
      <c r="I72">
        <v>30000</v>
      </c>
      <c r="J72">
        <v>33803</v>
      </c>
      <c r="K72">
        <v>1981</v>
      </c>
      <c r="L72">
        <v>11363</v>
      </c>
      <c r="M72" t="s">
        <v>197</v>
      </c>
      <c r="N72">
        <v>108910</v>
      </c>
      <c r="O72" t="s">
        <v>214</v>
      </c>
      <c r="P72" t="s">
        <v>200</v>
      </c>
      <c r="Q72" t="s">
        <v>417</v>
      </c>
      <c r="R72">
        <v>6892</v>
      </c>
      <c r="S72" t="s">
        <v>269</v>
      </c>
      <c r="T72">
        <v>81705</v>
      </c>
      <c r="U72" t="s">
        <v>418</v>
      </c>
      <c r="V72" t="s">
        <v>419</v>
      </c>
      <c r="X72" t="s">
        <v>420</v>
      </c>
      <c r="Y72">
        <v>27</v>
      </c>
      <c r="Z72" s="297">
        <v>43360</v>
      </c>
      <c r="AA72" s="298">
        <v>283486</v>
      </c>
      <c r="AB72" t="s">
        <v>211</v>
      </c>
      <c r="AC72" s="206">
        <v>31.42</v>
      </c>
      <c r="AD72" t="s">
        <v>206</v>
      </c>
      <c r="AE72">
        <v>2018</v>
      </c>
      <c r="AF72">
        <v>9</v>
      </c>
    </row>
    <row r="73" spans="1:32">
      <c r="A73" t="s">
        <v>243</v>
      </c>
      <c r="B73" t="s">
        <v>429</v>
      </c>
      <c r="C73" s="297">
        <v>43360</v>
      </c>
      <c r="D73" s="297">
        <v>43362</v>
      </c>
      <c r="E73" t="s">
        <v>194</v>
      </c>
      <c r="F73">
        <v>72155</v>
      </c>
      <c r="G73" t="s">
        <v>416</v>
      </c>
      <c r="H73" t="s">
        <v>196</v>
      </c>
      <c r="I73">
        <v>30000</v>
      </c>
      <c r="J73">
        <v>33803</v>
      </c>
      <c r="K73">
        <v>1981</v>
      </c>
      <c r="L73">
        <v>11363</v>
      </c>
      <c r="M73" t="s">
        <v>197</v>
      </c>
      <c r="N73">
        <v>108910</v>
      </c>
      <c r="O73" t="s">
        <v>214</v>
      </c>
      <c r="P73" t="s">
        <v>200</v>
      </c>
      <c r="Q73" t="s">
        <v>430</v>
      </c>
      <c r="R73">
        <v>6891</v>
      </c>
      <c r="S73" t="s">
        <v>268</v>
      </c>
      <c r="T73">
        <v>81704</v>
      </c>
      <c r="U73" t="s">
        <v>431</v>
      </c>
      <c r="V73" t="s">
        <v>432</v>
      </c>
      <c r="X73" t="s">
        <v>420</v>
      </c>
      <c r="Y73">
        <v>24</v>
      </c>
      <c r="Z73" s="297">
        <v>43360</v>
      </c>
      <c r="AA73" s="298">
        <v>8000000</v>
      </c>
      <c r="AB73" t="s">
        <v>211</v>
      </c>
      <c r="AC73" s="206">
        <v>886.73</v>
      </c>
      <c r="AD73" t="s">
        <v>206</v>
      </c>
      <c r="AE73">
        <v>2018</v>
      </c>
      <c r="AF73">
        <v>9</v>
      </c>
    </row>
    <row r="74" spans="1:32">
      <c r="A74" t="s">
        <v>243</v>
      </c>
      <c r="B74" t="s">
        <v>433</v>
      </c>
      <c r="C74" s="297">
        <v>43360</v>
      </c>
      <c r="D74" s="297">
        <v>43362</v>
      </c>
      <c r="E74" t="s">
        <v>194</v>
      </c>
      <c r="F74">
        <v>72145</v>
      </c>
      <c r="G74" t="s">
        <v>247</v>
      </c>
      <c r="H74" t="s">
        <v>196</v>
      </c>
      <c r="I74">
        <v>30000</v>
      </c>
      <c r="J74">
        <v>33803</v>
      </c>
      <c r="K74">
        <v>1981</v>
      </c>
      <c r="L74">
        <v>11363</v>
      </c>
      <c r="M74" t="s">
        <v>197</v>
      </c>
      <c r="N74">
        <v>108910</v>
      </c>
      <c r="O74" t="s">
        <v>214</v>
      </c>
      <c r="P74" t="s">
        <v>200</v>
      </c>
      <c r="Q74" t="s">
        <v>430</v>
      </c>
      <c r="R74">
        <v>6891</v>
      </c>
      <c r="S74" t="s">
        <v>268</v>
      </c>
      <c r="T74">
        <v>81704</v>
      </c>
      <c r="U74" t="s">
        <v>431</v>
      </c>
      <c r="V74" t="s">
        <v>432</v>
      </c>
      <c r="X74" t="s">
        <v>420</v>
      </c>
      <c r="Y74">
        <v>21</v>
      </c>
      <c r="Z74" s="297">
        <v>43360</v>
      </c>
      <c r="AA74" s="298">
        <v>22290000</v>
      </c>
      <c r="AB74" t="s">
        <v>211</v>
      </c>
      <c r="AC74" s="206">
        <v>2470.65</v>
      </c>
      <c r="AD74" t="s">
        <v>206</v>
      </c>
      <c r="AE74">
        <v>2018</v>
      </c>
      <c r="AF74">
        <v>9</v>
      </c>
    </row>
    <row r="75" spans="1:32">
      <c r="A75" t="s">
        <v>243</v>
      </c>
      <c r="B75" t="s">
        <v>434</v>
      </c>
      <c r="C75" s="297">
        <v>43360</v>
      </c>
      <c r="D75" s="297">
        <v>43362</v>
      </c>
      <c r="E75" t="s">
        <v>194</v>
      </c>
      <c r="F75">
        <v>72165</v>
      </c>
      <c r="G75" t="s">
        <v>423</v>
      </c>
      <c r="H75" t="s">
        <v>196</v>
      </c>
      <c r="I75">
        <v>30000</v>
      </c>
      <c r="J75">
        <v>33803</v>
      </c>
      <c r="K75">
        <v>1981</v>
      </c>
      <c r="L75">
        <v>11363</v>
      </c>
      <c r="M75" t="s">
        <v>197</v>
      </c>
      <c r="N75">
        <v>108910</v>
      </c>
      <c r="O75" t="s">
        <v>214</v>
      </c>
      <c r="P75" t="s">
        <v>200</v>
      </c>
      <c r="Q75" t="s">
        <v>430</v>
      </c>
      <c r="R75">
        <v>6891</v>
      </c>
      <c r="S75" t="s">
        <v>268</v>
      </c>
      <c r="T75">
        <v>81704</v>
      </c>
      <c r="U75" t="s">
        <v>431</v>
      </c>
      <c r="V75" t="s">
        <v>432</v>
      </c>
      <c r="X75" t="s">
        <v>420</v>
      </c>
      <c r="Y75">
        <v>29</v>
      </c>
      <c r="Z75" s="297">
        <v>43360</v>
      </c>
      <c r="AA75" s="298">
        <v>8440000</v>
      </c>
      <c r="AB75" t="s">
        <v>211</v>
      </c>
      <c r="AC75" s="206">
        <v>935.5</v>
      </c>
      <c r="AD75" t="s">
        <v>206</v>
      </c>
      <c r="AE75">
        <v>2018</v>
      </c>
      <c r="AF75">
        <v>9</v>
      </c>
    </row>
    <row r="76" spans="1:32">
      <c r="A76" t="s">
        <v>243</v>
      </c>
      <c r="B76" t="s">
        <v>435</v>
      </c>
      <c r="C76" s="297">
        <v>43360</v>
      </c>
      <c r="D76" s="297">
        <v>43362</v>
      </c>
      <c r="E76" t="s">
        <v>194</v>
      </c>
      <c r="F76">
        <v>71620</v>
      </c>
      <c r="G76" t="s">
        <v>219</v>
      </c>
      <c r="H76" t="s">
        <v>196</v>
      </c>
      <c r="I76">
        <v>30000</v>
      </c>
      <c r="J76">
        <v>33803</v>
      </c>
      <c r="K76">
        <v>1981</v>
      </c>
      <c r="L76">
        <v>11363</v>
      </c>
      <c r="M76" t="s">
        <v>197</v>
      </c>
      <c r="N76">
        <v>108910</v>
      </c>
      <c r="O76" t="s">
        <v>214</v>
      </c>
      <c r="P76" t="s">
        <v>200</v>
      </c>
      <c r="Q76" t="s">
        <v>430</v>
      </c>
      <c r="R76">
        <v>6891</v>
      </c>
      <c r="S76" t="s">
        <v>268</v>
      </c>
      <c r="T76">
        <v>81704</v>
      </c>
      <c r="U76" t="s">
        <v>431</v>
      </c>
      <c r="V76" t="s">
        <v>432</v>
      </c>
      <c r="X76" t="s">
        <v>420</v>
      </c>
      <c r="Y76">
        <v>19</v>
      </c>
      <c r="Z76" s="297">
        <v>43360</v>
      </c>
      <c r="AA76" s="298">
        <v>4350000</v>
      </c>
      <c r="AB76" t="s">
        <v>211</v>
      </c>
      <c r="AC76" s="206">
        <v>482.16</v>
      </c>
      <c r="AD76" t="s">
        <v>206</v>
      </c>
      <c r="AE76">
        <v>2018</v>
      </c>
      <c r="AF76">
        <v>9</v>
      </c>
    </row>
    <row r="77" spans="1:32">
      <c r="A77" t="s">
        <v>243</v>
      </c>
      <c r="B77" t="s">
        <v>436</v>
      </c>
      <c r="C77" s="297">
        <v>43360</v>
      </c>
      <c r="D77" s="297">
        <v>43362</v>
      </c>
      <c r="E77" t="s">
        <v>194</v>
      </c>
      <c r="F77">
        <v>72155</v>
      </c>
      <c r="G77" t="s">
        <v>416</v>
      </c>
      <c r="H77" t="s">
        <v>196</v>
      </c>
      <c r="I77">
        <v>30000</v>
      </c>
      <c r="J77">
        <v>33803</v>
      </c>
      <c r="K77">
        <v>1981</v>
      </c>
      <c r="L77">
        <v>11363</v>
      </c>
      <c r="M77" t="s">
        <v>197</v>
      </c>
      <c r="N77">
        <v>108910</v>
      </c>
      <c r="O77" t="s">
        <v>214</v>
      </c>
      <c r="P77" t="s">
        <v>200</v>
      </c>
      <c r="Q77" t="s">
        <v>430</v>
      </c>
      <c r="R77">
        <v>6891</v>
      </c>
      <c r="S77" t="s">
        <v>268</v>
      </c>
      <c r="T77">
        <v>81704</v>
      </c>
      <c r="U77" t="s">
        <v>431</v>
      </c>
      <c r="V77" t="s">
        <v>432</v>
      </c>
      <c r="X77" t="s">
        <v>420</v>
      </c>
      <c r="Y77">
        <v>25</v>
      </c>
      <c r="Z77" s="297">
        <v>43360</v>
      </c>
      <c r="AA77" s="298">
        <v>1500000</v>
      </c>
      <c r="AB77" t="s">
        <v>211</v>
      </c>
      <c r="AC77" s="206">
        <v>166.26</v>
      </c>
      <c r="AD77" t="s">
        <v>206</v>
      </c>
      <c r="AE77">
        <v>2018</v>
      </c>
      <c r="AF77">
        <v>9</v>
      </c>
    </row>
    <row r="78" spans="1:32">
      <c r="A78" t="s">
        <v>243</v>
      </c>
      <c r="B78" t="s">
        <v>437</v>
      </c>
      <c r="C78" s="297">
        <v>43360</v>
      </c>
      <c r="D78" s="297">
        <v>43362</v>
      </c>
      <c r="E78" t="s">
        <v>194</v>
      </c>
      <c r="F78">
        <v>73110</v>
      </c>
      <c r="G78" t="s">
        <v>427</v>
      </c>
      <c r="H78" t="s">
        <v>196</v>
      </c>
      <c r="I78">
        <v>30000</v>
      </c>
      <c r="J78">
        <v>33803</v>
      </c>
      <c r="K78">
        <v>1981</v>
      </c>
      <c r="L78">
        <v>11363</v>
      </c>
      <c r="M78" t="s">
        <v>197</v>
      </c>
      <c r="N78">
        <v>108910</v>
      </c>
      <c r="O78" t="s">
        <v>214</v>
      </c>
      <c r="P78" t="s">
        <v>200</v>
      </c>
      <c r="Q78" t="s">
        <v>430</v>
      </c>
      <c r="R78">
        <v>6891</v>
      </c>
      <c r="S78" t="s">
        <v>268</v>
      </c>
      <c r="T78">
        <v>81704</v>
      </c>
      <c r="U78" t="s">
        <v>431</v>
      </c>
      <c r="V78" t="s">
        <v>432</v>
      </c>
      <c r="X78" t="s">
        <v>420</v>
      </c>
      <c r="Y78">
        <v>31</v>
      </c>
      <c r="Z78" s="297">
        <v>43360</v>
      </c>
      <c r="AA78" s="298">
        <v>9500000</v>
      </c>
      <c r="AB78" t="s">
        <v>211</v>
      </c>
      <c r="AC78" s="206">
        <v>1052.99</v>
      </c>
      <c r="AD78" t="s">
        <v>206</v>
      </c>
      <c r="AE78">
        <v>2018</v>
      </c>
      <c r="AF78">
        <v>9</v>
      </c>
    </row>
    <row r="79" spans="1:32">
      <c r="A79" t="s">
        <v>243</v>
      </c>
      <c r="B79" t="s">
        <v>438</v>
      </c>
      <c r="C79" s="297">
        <v>43360</v>
      </c>
      <c r="D79" s="297">
        <v>43362</v>
      </c>
      <c r="E79" t="s">
        <v>194</v>
      </c>
      <c r="F79">
        <v>72155</v>
      </c>
      <c r="G79" t="s">
        <v>416</v>
      </c>
      <c r="H79" t="s">
        <v>196</v>
      </c>
      <c r="I79">
        <v>30000</v>
      </c>
      <c r="J79">
        <v>33803</v>
      </c>
      <c r="K79">
        <v>1981</v>
      </c>
      <c r="L79">
        <v>11363</v>
      </c>
      <c r="M79" t="s">
        <v>197</v>
      </c>
      <c r="N79">
        <v>108910</v>
      </c>
      <c r="O79" t="s">
        <v>214</v>
      </c>
      <c r="P79" t="s">
        <v>200</v>
      </c>
      <c r="Q79" t="s">
        <v>430</v>
      </c>
      <c r="R79">
        <v>6891</v>
      </c>
      <c r="S79" t="s">
        <v>268</v>
      </c>
      <c r="T79">
        <v>81704</v>
      </c>
      <c r="U79" t="s">
        <v>431</v>
      </c>
      <c r="V79" t="s">
        <v>432</v>
      </c>
      <c r="X79" t="s">
        <v>420</v>
      </c>
      <c r="Y79">
        <v>23</v>
      </c>
      <c r="Z79" s="297">
        <v>43360</v>
      </c>
      <c r="AA79" s="298">
        <v>1930617</v>
      </c>
      <c r="AB79" t="s">
        <v>211</v>
      </c>
      <c r="AC79" s="206">
        <v>213.99</v>
      </c>
      <c r="AD79" t="s">
        <v>206</v>
      </c>
      <c r="AE79">
        <v>2018</v>
      </c>
      <c r="AF79">
        <v>9</v>
      </c>
    </row>
    <row r="80" spans="1:32">
      <c r="A80" t="s">
        <v>243</v>
      </c>
      <c r="B80" t="s">
        <v>439</v>
      </c>
      <c r="C80" s="297">
        <v>43361</v>
      </c>
      <c r="D80" s="297">
        <v>43362</v>
      </c>
      <c r="E80" t="s">
        <v>194</v>
      </c>
      <c r="F80">
        <v>72155</v>
      </c>
      <c r="G80" t="s">
        <v>416</v>
      </c>
      <c r="H80" t="s">
        <v>196</v>
      </c>
      <c r="I80">
        <v>30000</v>
      </c>
      <c r="J80">
        <v>33803</v>
      </c>
      <c r="K80">
        <v>1981</v>
      </c>
      <c r="L80">
        <v>11363</v>
      </c>
      <c r="M80" t="s">
        <v>197</v>
      </c>
      <c r="N80">
        <v>108910</v>
      </c>
      <c r="O80" t="s">
        <v>214</v>
      </c>
      <c r="P80" t="s">
        <v>200</v>
      </c>
      <c r="Q80" t="s">
        <v>440</v>
      </c>
      <c r="R80">
        <v>6890</v>
      </c>
      <c r="S80" t="s">
        <v>270</v>
      </c>
      <c r="T80">
        <v>81706</v>
      </c>
      <c r="U80" t="s">
        <v>441</v>
      </c>
      <c r="V80" t="s">
        <v>442</v>
      </c>
      <c r="X80" t="s">
        <v>443</v>
      </c>
      <c r="Y80">
        <v>35</v>
      </c>
      <c r="Z80" s="297">
        <v>43361</v>
      </c>
      <c r="AA80" s="298">
        <v>4000000</v>
      </c>
      <c r="AB80" t="s">
        <v>211</v>
      </c>
      <c r="AC80" s="206">
        <v>443.37</v>
      </c>
      <c r="AD80" t="s">
        <v>206</v>
      </c>
      <c r="AE80">
        <v>2018</v>
      </c>
      <c r="AF80">
        <v>9</v>
      </c>
    </row>
    <row r="81" spans="1:32">
      <c r="A81" t="s">
        <v>243</v>
      </c>
      <c r="B81" t="s">
        <v>444</v>
      </c>
      <c r="C81" s="297">
        <v>43361</v>
      </c>
      <c r="D81" s="297">
        <v>43362</v>
      </c>
      <c r="E81" t="s">
        <v>194</v>
      </c>
      <c r="F81">
        <v>72145</v>
      </c>
      <c r="G81" t="s">
        <v>247</v>
      </c>
      <c r="H81" t="s">
        <v>196</v>
      </c>
      <c r="I81">
        <v>30000</v>
      </c>
      <c r="J81">
        <v>33803</v>
      </c>
      <c r="K81">
        <v>1981</v>
      </c>
      <c r="L81">
        <v>11363</v>
      </c>
      <c r="M81" t="s">
        <v>197</v>
      </c>
      <c r="N81">
        <v>108910</v>
      </c>
      <c r="O81" t="s">
        <v>214</v>
      </c>
      <c r="P81" t="s">
        <v>200</v>
      </c>
      <c r="Q81" t="s">
        <v>440</v>
      </c>
      <c r="R81">
        <v>6890</v>
      </c>
      <c r="S81" t="s">
        <v>270</v>
      </c>
      <c r="T81">
        <v>81706</v>
      </c>
      <c r="U81" t="s">
        <v>441</v>
      </c>
      <c r="V81" t="s">
        <v>442</v>
      </c>
      <c r="X81" t="s">
        <v>443</v>
      </c>
      <c r="Y81">
        <v>34</v>
      </c>
      <c r="Z81" s="297">
        <v>43361</v>
      </c>
      <c r="AA81" s="298">
        <v>8350000</v>
      </c>
      <c r="AB81" t="s">
        <v>211</v>
      </c>
      <c r="AC81" s="206">
        <v>925.52</v>
      </c>
      <c r="AD81" t="s">
        <v>206</v>
      </c>
      <c r="AE81">
        <v>2018</v>
      </c>
      <c r="AF81">
        <v>9</v>
      </c>
    </row>
    <row r="82" spans="1:32">
      <c r="A82" t="s">
        <v>243</v>
      </c>
      <c r="B82" t="s">
        <v>445</v>
      </c>
      <c r="C82" s="297">
        <v>43361</v>
      </c>
      <c r="D82" s="297">
        <v>43362</v>
      </c>
      <c r="E82" t="s">
        <v>194</v>
      </c>
      <c r="F82">
        <v>71620</v>
      </c>
      <c r="G82" t="s">
        <v>219</v>
      </c>
      <c r="H82" t="s">
        <v>196</v>
      </c>
      <c r="I82">
        <v>30000</v>
      </c>
      <c r="J82">
        <v>33803</v>
      </c>
      <c r="K82">
        <v>1981</v>
      </c>
      <c r="L82">
        <v>11363</v>
      </c>
      <c r="M82" t="s">
        <v>197</v>
      </c>
      <c r="N82">
        <v>108910</v>
      </c>
      <c r="O82" t="s">
        <v>214</v>
      </c>
      <c r="P82" t="s">
        <v>200</v>
      </c>
      <c r="Q82" t="s">
        <v>440</v>
      </c>
      <c r="R82">
        <v>6890</v>
      </c>
      <c r="S82" t="s">
        <v>270</v>
      </c>
      <c r="T82">
        <v>81706</v>
      </c>
      <c r="U82" t="s">
        <v>441</v>
      </c>
      <c r="V82" t="s">
        <v>442</v>
      </c>
      <c r="X82" t="s">
        <v>443</v>
      </c>
      <c r="Y82">
        <v>33</v>
      </c>
      <c r="Z82" s="297">
        <v>43361</v>
      </c>
      <c r="AA82" s="298">
        <v>6560000</v>
      </c>
      <c r="AB82" t="s">
        <v>211</v>
      </c>
      <c r="AC82" s="206">
        <v>727.12</v>
      </c>
      <c r="AD82" t="s">
        <v>206</v>
      </c>
      <c r="AE82">
        <v>2018</v>
      </c>
      <c r="AF82">
        <v>9</v>
      </c>
    </row>
    <row r="83" spans="1:32">
      <c r="A83" t="s">
        <v>243</v>
      </c>
      <c r="B83" t="s">
        <v>446</v>
      </c>
      <c r="C83" s="297">
        <v>43361</v>
      </c>
      <c r="D83" s="297">
        <v>43362</v>
      </c>
      <c r="E83" t="s">
        <v>194</v>
      </c>
      <c r="F83">
        <v>72155</v>
      </c>
      <c r="G83" t="s">
        <v>416</v>
      </c>
      <c r="H83" t="s">
        <v>196</v>
      </c>
      <c r="I83">
        <v>30000</v>
      </c>
      <c r="J83">
        <v>33803</v>
      </c>
      <c r="K83">
        <v>1981</v>
      </c>
      <c r="L83">
        <v>11363</v>
      </c>
      <c r="M83" t="s">
        <v>197</v>
      </c>
      <c r="N83">
        <v>108910</v>
      </c>
      <c r="O83" t="s">
        <v>214</v>
      </c>
      <c r="P83" t="s">
        <v>200</v>
      </c>
      <c r="Q83" t="s">
        <v>440</v>
      </c>
      <c r="R83">
        <v>6890</v>
      </c>
      <c r="S83" t="s">
        <v>270</v>
      </c>
      <c r="T83">
        <v>81706</v>
      </c>
      <c r="U83" t="s">
        <v>441</v>
      </c>
      <c r="V83" t="s">
        <v>442</v>
      </c>
      <c r="X83" t="s">
        <v>443</v>
      </c>
      <c r="Y83">
        <v>36</v>
      </c>
      <c r="Z83" s="297">
        <v>43361</v>
      </c>
      <c r="AA83" s="298">
        <v>14000000</v>
      </c>
      <c r="AB83" t="s">
        <v>211</v>
      </c>
      <c r="AC83" s="206">
        <v>1551.78</v>
      </c>
      <c r="AD83" t="s">
        <v>206</v>
      </c>
      <c r="AE83">
        <v>2018</v>
      </c>
      <c r="AF83">
        <v>9</v>
      </c>
    </row>
    <row r="84" spans="1:32">
      <c r="A84" t="s">
        <v>243</v>
      </c>
      <c r="B84" t="s">
        <v>447</v>
      </c>
      <c r="C84" s="297">
        <v>43361</v>
      </c>
      <c r="D84" s="297">
        <v>43362</v>
      </c>
      <c r="E84" t="s">
        <v>194</v>
      </c>
      <c r="F84">
        <v>72155</v>
      </c>
      <c r="G84" t="s">
        <v>416</v>
      </c>
      <c r="H84" t="s">
        <v>196</v>
      </c>
      <c r="I84">
        <v>30000</v>
      </c>
      <c r="J84">
        <v>33803</v>
      </c>
      <c r="K84">
        <v>1981</v>
      </c>
      <c r="L84">
        <v>11363</v>
      </c>
      <c r="M84" t="s">
        <v>197</v>
      </c>
      <c r="N84">
        <v>108910</v>
      </c>
      <c r="O84" t="s">
        <v>214</v>
      </c>
      <c r="P84" t="s">
        <v>200</v>
      </c>
      <c r="Q84" t="s">
        <v>440</v>
      </c>
      <c r="R84">
        <v>6890</v>
      </c>
      <c r="S84" t="s">
        <v>270</v>
      </c>
      <c r="T84">
        <v>81706</v>
      </c>
      <c r="U84" t="s">
        <v>441</v>
      </c>
      <c r="V84" t="s">
        <v>442</v>
      </c>
      <c r="X84" t="s">
        <v>443</v>
      </c>
      <c r="Y84">
        <v>37</v>
      </c>
      <c r="Z84" s="297">
        <v>43361</v>
      </c>
      <c r="AA84" s="298">
        <v>986978</v>
      </c>
      <c r="AB84" t="s">
        <v>211</v>
      </c>
      <c r="AC84" s="206">
        <v>109.4</v>
      </c>
      <c r="AD84" t="s">
        <v>206</v>
      </c>
      <c r="AE84">
        <v>2018</v>
      </c>
      <c r="AF84">
        <v>9</v>
      </c>
    </row>
    <row r="85" spans="1:32">
      <c r="A85" t="s">
        <v>192</v>
      </c>
      <c r="B85" t="s">
        <v>448</v>
      </c>
      <c r="C85" s="297">
        <v>43362</v>
      </c>
      <c r="D85" s="297">
        <v>43363</v>
      </c>
      <c r="E85" t="s">
        <v>194</v>
      </c>
      <c r="F85">
        <v>73107</v>
      </c>
      <c r="G85" t="s">
        <v>449</v>
      </c>
      <c r="H85" t="s">
        <v>196</v>
      </c>
      <c r="I85">
        <v>30000</v>
      </c>
      <c r="J85">
        <v>33803</v>
      </c>
      <c r="K85">
        <v>1981</v>
      </c>
      <c r="L85">
        <v>11363</v>
      </c>
      <c r="M85" t="s">
        <v>197</v>
      </c>
      <c r="N85">
        <v>108910</v>
      </c>
      <c r="O85" t="s">
        <v>198</v>
      </c>
      <c r="P85" t="s">
        <v>199</v>
      </c>
      <c r="Q85" t="s">
        <v>200</v>
      </c>
      <c r="R85">
        <v>639</v>
      </c>
      <c r="S85" t="s">
        <v>450</v>
      </c>
      <c r="T85" t="s">
        <v>200</v>
      </c>
      <c r="U85" t="s">
        <v>451</v>
      </c>
      <c r="V85" t="s">
        <v>452</v>
      </c>
      <c r="X85" t="s">
        <v>453</v>
      </c>
      <c r="Y85">
        <v>77</v>
      </c>
      <c r="Z85" s="297">
        <v>43362</v>
      </c>
      <c r="AA85" s="298">
        <v>73300000</v>
      </c>
      <c r="AB85" t="s">
        <v>211</v>
      </c>
      <c r="AC85" s="206">
        <v>8059.42</v>
      </c>
      <c r="AD85" t="s">
        <v>206</v>
      </c>
      <c r="AE85">
        <v>2018</v>
      </c>
      <c r="AF85">
        <v>9</v>
      </c>
    </row>
    <row r="86" spans="1:32">
      <c r="A86" t="s">
        <v>192</v>
      </c>
      <c r="B86" t="s">
        <v>454</v>
      </c>
      <c r="C86" s="297">
        <v>43362</v>
      </c>
      <c r="D86" s="297">
        <v>43363</v>
      </c>
      <c r="E86" t="s">
        <v>194</v>
      </c>
      <c r="F86">
        <v>76125</v>
      </c>
      <c r="G86" t="s">
        <v>289</v>
      </c>
      <c r="H86" t="s">
        <v>196</v>
      </c>
      <c r="I86">
        <v>30000</v>
      </c>
      <c r="J86">
        <v>33803</v>
      </c>
      <c r="K86">
        <v>1981</v>
      </c>
      <c r="L86">
        <v>11363</v>
      </c>
      <c r="M86" t="s">
        <v>197</v>
      </c>
      <c r="N86">
        <v>108910</v>
      </c>
      <c r="O86" t="s">
        <v>198</v>
      </c>
      <c r="P86" t="s">
        <v>199</v>
      </c>
      <c r="Q86" t="s">
        <v>200</v>
      </c>
      <c r="R86">
        <v>639</v>
      </c>
      <c r="S86" t="s">
        <v>450</v>
      </c>
      <c r="T86" t="s">
        <v>200</v>
      </c>
      <c r="U86" t="s">
        <v>289</v>
      </c>
      <c r="V86" t="s">
        <v>452</v>
      </c>
      <c r="X86" t="s">
        <v>455</v>
      </c>
      <c r="Y86">
        <v>189</v>
      </c>
      <c r="Z86" s="297">
        <v>43362</v>
      </c>
      <c r="AA86" s="298">
        <v>0</v>
      </c>
      <c r="AB86" t="s">
        <v>211</v>
      </c>
      <c r="AC86" s="206">
        <v>41.94</v>
      </c>
      <c r="AD86" t="s">
        <v>206</v>
      </c>
      <c r="AE86">
        <v>2018</v>
      </c>
      <c r="AF86">
        <v>9</v>
      </c>
    </row>
    <row r="87" spans="1:32">
      <c r="A87" t="s">
        <v>192</v>
      </c>
      <c r="B87" t="s">
        <v>456</v>
      </c>
      <c r="C87" s="297">
        <v>43367</v>
      </c>
      <c r="D87" s="297">
        <v>43368</v>
      </c>
      <c r="E87" t="s">
        <v>194</v>
      </c>
      <c r="F87">
        <v>71620</v>
      </c>
      <c r="G87" t="s">
        <v>219</v>
      </c>
      <c r="H87" t="s">
        <v>196</v>
      </c>
      <c r="I87">
        <v>30000</v>
      </c>
      <c r="J87">
        <v>33803</v>
      </c>
      <c r="K87">
        <v>1981</v>
      </c>
      <c r="L87">
        <v>11363</v>
      </c>
      <c r="M87" t="s">
        <v>197</v>
      </c>
      <c r="N87">
        <v>108910</v>
      </c>
      <c r="O87" t="s">
        <v>214</v>
      </c>
      <c r="P87" t="s">
        <v>200</v>
      </c>
      <c r="Q87" t="s">
        <v>200</v>
      </c>
      <c r="R87">
        <v>4086</v>
      </c>
      <c r="S87" t="s">
        <v>209</v>
      </c>
      <c r="T87" t="s">
        <v>200</v>
      </c>
      <c r="U87" t="s">
        <v>457</v>
      </c>
      <c r="V87" t="s">
        <v>457</v>
      </c>
      <c r="X87" t="s">
        <v>458</v>
      </c>
      <c r="Y87">
        <v>28</v>
      </c>
      <c r="Z87" s="297">
        <v>43367</v>
      </c>
      <c r="AA87" s="298">
        <v>3150000</v>
      </c>
      <c r="AB87" t="s">
        <v>211</v>
      </c>
      <c r="AC87" s="206">
        <v>348.15</v>
      </c>
      <c r="AD87" t="s">
        <v>206</v>
      </c>
      <c r="AE87">
        <v>2018</v>
      </c>
      <c r="AF87">
        <v>9</v>
      </c>
    </row>
    <row r="88" spans="1:32">
      <c r="A88" t="s">
        <v>192</v>
      </c>
      <c r="B88" t="s">
        <v>459</v>
      </c>
      <c r="C88" s="297">
        <v>43367</v>
      </c>
      <c r="D88" s="297">
        <v>43368</v>
      </c>
      <c r="E88" t="s">
        <v>194</v>
      </c>
      <c r="F88">
        <v>71620</v>
      </c>
      <c r="G88" t="s">
        <v>219</v>
      </c>
      <c r="H88" t="s">
        <v>196</v>
      </c>
      <c r="I88">
        <v>30000</v>
      </c>
      <c r="J88">
        <v>33803</v>
      </c>
      <c r="K88">
        <v>1981</v>
      </c>
      <c r="L88">
        <v>11363</v>
      </c>
      <c r="M88" t="s">
        <v>197</v>
      </c>
      <c r="N88">
        <v>108910</v>
      </c>
      <c r="O88" t="s">
        <v>214</v>
      </c>
      <c r="P88" t="s">
        <v>200</v>
      </c>
      <c r="Q88" t="s">
        <v>200</v>
      </c>
      <c r="R88">
        <v>7167</v>
      </c>
      <c r="S88" t="s">
        <v>337</v>
      </c>
      <c r="T88" t="s">
        <v>200</v>
      </c>
      <c r="U88" t="s">
        <v>457</v>
      </c>
      <c r="V88" t="s">
        <v>457</v>
      </c>
      <c r="X88" t="s">
        <v>458</v>
      </c>
      <c r="Y88">
        <v>22</v>
      </c>
      <c r="Z88" s="297">
        <v>43367</v>
      </c>
      <c r="AA88" s="298">
        <v>3150000</v>
      </c>
      <c r="AB88" t="s">
        <v>211</v>
      </c>
      <c r="AC88" s="206">
        <v>348.15</v>
      </c>
      <c r="AD88" t="s">
        <v>206</v>
      </c>
      <c r="AE88">
        <v>2018</v>
      </c>
      <c r="AF88">
        <v>9</v>
      </c>
    </row>
    <row r="89" spans="1:32">
      <c r="A89" t="s">
        <v>192</v>
      </c>
      <c r="B89" t="s">
        <v>460</v>
      </c>
      <c r="C89" s="297">
        <v>43367</v>
      </c>
      <c r="D89" s="297">
        <v>43368</v>
      </c>
      <c r="E89" t="s">
        <v>194</v>
      </c>
      <c r="F89">
        <v>71620</v>
      </c>
      <c r="G89" t="s">
        <v>219</v>
      </c>
      <c r="H89" t="s">
        <v>196</v>
      </c>
      <c r="I89">
        <v>30000</v>
      </c>
      <c r="J89">
        <v>33803</v>
      </c>
      <c r="K89">
        <v>1981</v>
      </c>
      <c r="L89">
        <v>11363</v>
      </c>
      <c r="M89" t="s">
        <v>197</v>
      </c>
      <c r="N89">
        <v>108910</v>
      </c>
      <c r="O89" t="s">
        <v>214</v>
      </c>
      <c r="P89" t="s">
        <v>200</v>
      </c>
      <c r="Q89" t="s">
        <v>200</v>
      </c>
      <c r="R89">
        <v>6934</v>
      </c>
      <c r="S89" t="s">
        <v>229</v>
      </c>
      <c r="T89" t="s">
        <v>200</v>
      </c>
      <c r="U89" t="s">
        <v>457</v>
      </c>
      <c r="V89" t="s">
        <v>457</v>
      </c>
      <c r="X89" t="s">
        <v>458</v>
      </c>
      <c r="Y89">
        <v>23</v>
      </c>
      <c r="Z89" s="297">
        <v>43367</v>
      </c>
      <c r="AA89" s="298">
        <v>3150000</v>
      </c>
      <c r="AB89" t="s">
        <v>211</v>
      </c>
      <c r="AC89" s="206">
        <v>348.15</v>
      </c>
      <c r="AD89" t="s">
        <v>206</v>
      </c>
      <c r="AE89">
        <v>2018</v>
      </c>
      <c r="AF89">
        <v>9</v>
      </c>
    </row>
    <row r="90" spans="1:32">
      <c r="A90" t="s">
        <v>192</v>
      </c>
      <c r="B90" t="s">
        <v>461</v>
      </c>
      <c r="C90" s="297">
        <v>43367</v>
      </c>
      <c r="D90" s="297">
        <v>43368</v>
      </c>
      <c r="E90" t="s">
        <v>194</v>
      </c>
      <c r="F90">
        <v>72311</v>
      </c>
      <c r="G90" t="s">
        <v>265</v>
      </c>
      <c r="H90" t="s">
        <v>196</v>
      </c>
      <c r="I90">
        <v>30000</v>
      </c>
      <c r="J90">
        <v>33803</v>
      </c>
      <c r="K90">
        <v>1981</v>
      </c>
      <c r="L90">
        <v>11363</v>
      </c>
      <c r="M90" t="s">
        <v>197</v>
      </c>
      <c r="N90">
        <v>108910</v>
      </c>
      <c r="O90" t="s">
        <v>214</v>
      </c>
      <c r="P90" t="s">
        <v>200</v>
      </c>
      <c r="Q90" t="s">
        <v>200</v>
      </c>
      <c r="R90">
        <v>6934</v>
      </c>
      <c r="S90" t="s">
        <v>229</v>
      </c>
      <c r="T90" t="s">
        <v>200</v>
      </c>
      <c r="U90" t="s">
        <v>457</v>
      </c>
      <c r="V90" t="s">
        <v>457</v>
      </c>
      <c r="X90" t="s">
        <v>458</v>
      </c>
      <c r="Y90">
        <v>30</v>
      </c>
      <c r="Z90" s="297">
        <v>43367</v>
      </c>
      <c r="AA90" s="298">
        <v>758400</v>
      </c>
      <c r="AB90" t="s">
        <v>211</v>
      </c>
      <c r="AC90" s="206">
        <v>83.82</v>
      </c>
      <c r="AD90" t="s">
        <v>206</v>
      </c>
      <c r="AE90">
        <v>2018</v>
      </c>
      <c r="AF90">
        <v>9</v>
      </c>
    </row>
    <row r="91" spans="1:32">
      <c r="A91" t="s">
        <v>192</v>
      </c>
      <c r="B91" t="s">
        <v>462</v>
      </c>
      <c r="C91" s="297">
        <v>43367</v>
      </c>
      <c r="D91" s="297">
        <v>43368</v>
      </c>
      <c r="E91" t="s">
        <v>194</v>
      </c>
      <c r="F91">
        <v>71620</v>
      </c>
      <c r="G91" t="s">
        <v>219</v>
      </c>
      <c r="H91" t="s">
        <v>196</v>
      </c>
      <c r="I91">
        <v>30000</v>
      </c>
      <c r="J91">
        <v>33803</v>
      </c>
      <c r="K91">
        <v>1981</v>
      </c>
      <c r="L91">
        <v>11363</v>
      </c>
      <c r="M91" t="s">
        <v>197</v>
      </c>
      <c r="N91">
        <v>108910</v>
      </c>
      <c r="O91" t="s">
        <v>198</v>
      </c>
      <c r="P91" t="s">
        <v>200</v>
      </c>
      <c r="Q91" t="s">
        <v>200</v>
      </c>
      <c r="R91">
        <v>4086</v>
      </c>
      <c r="S91" t="s">
        <v>209</v>
      </c>
      <c r="T91" t="s">
        <v>200</v>
      </c>
      <c r="U91" t="s">
        <v>463</v>
      </c>
      <c r="V91" t="s">
        <v>463</v>
      </c>
      <c r="X91" t="s">
        <v>458</v>
      </c>
      <c r="Y91">
        <v>24</v>
      </c>
      <c r="Z91" s="297">
        <v>43367</v>
      </c>
      <c r="AA91" s="298">
        <v>7350000</v>
      </c>
      <c r="AB91" t="s">
        <v>211</v>
      </c>
      <c r="AC91" s="206">
        <v>812.35</v>
      </c>
      <c r="AD91" t="s">
        <v>206</v>
      </c>
      <c r="AE91">
        <v>2018</v>
      </c>
      <c r="AF91">
        <v>9</v>
      </c>
    </row>
    <row r="92" spans="1:32">
      <c r="A92" t="s">
        <v>192</v>
      </c>
      <c r="B92" t="s">
        <v>464</v>
      </c>
      <c r="C92" s="297">
        <v>43367</v>
      </c>
      <c r="D92" s="297">
        <v>43370</v>
      </c>
      <c r="E92" t="s">
        <v>194</v>
      </c>
      <c r="F92">
        <v>71620</v>
      </c>
      <c r="G92" t="s">
        <v>219</v>
      </c>
      <c r="H92" t="s">
        <v>196</v>
      </c>
      <c r="I92">
        <v>30000</v>
      </c>
      <c r="J92">
        <v>33803</v>
      </c>
      <c r="K92">
        <v>1981</v>
      </c>
      <c r="L92">
        <v>11363</v>
      </c>
      <c r="M92" t="s">
        <v>197</v>
      </c>
      <c r="N92">
        <v>108910</v>
      </c>
      <c r="O92" t="s">
        <v>198</v>
      </c>
      <c r="P92" t="s">
        <v>200</v>
      </c>
      <c r="Q92" t="s">
        <v>200</v>
      </c>
      <c r="R92">
        <v>7167</v>
      </c>
      <c r="S92" t="s">
        <v>337</v>
      </c>
      <c r="T92" t="s">
        <v>200</v>
      </c>
      <c r="U92" t="s">
        <v>465</v>
      </c>
      <c r="V92" t="s">
        <v>465</v>
      </c>
      <c r="X92" t="s">
        <v>466</v>
      </c>
      <c r="Y92">
        <v>3</v>
      </c>
      <c r="Z92" s="297">
        <v>43367</v>
      </c>
      <c r="AA92" s="298">
        <v>7350000</v>
      </c>
      <c r="AB92" t="s">
        <v>211</v>
      </c>
      <c r="AC92" s="206">
        <v>812.35</v>
      </c>
      <c r="AD92" t="s">
        <v>206</v>
      </c>
      <c r="AE92">
        <v>2018</v>
      </c>
      <c r="AF92">
        <v>9</v>
      </c>
    </row>
    <row r="93" spans="1:32">
      <c r="A93" t="s">
        <v>192</v>
      </c>
      <c r="B93" t="s">
        <v>467</v>
      </c>
      <c r="C93" s="297">
        <v>43367</v>
      </c>
      <c r="D93" s="297">
        <v>43370</v>
      </c>
      <c r="E93" t="s">
        <v>194</v>
      </c>
      <c r="F93">
        <v>71620</v>
      </c>
      <c r="G93" t="s">
        <v>219</v>
      </c>
      <c r="H93" t="s">
        <v>196</v>
      </c>
      <c r="I93">
        <v>30000</v>
      </c>
      <c r="J93">
        <v>33803</v>
      </c>
      <c r="K93">
        <v>1981</v>
      </c>
      <c r="L93">
        <v>11363</v>
      </c>
      <c r="M93" t="s">
        <v>197</v>
      </c>
      <c r="N93">
        <v>108910</v>
      </c>
      <c r="O93" t="s">
        <v>198</v>
      </c>
      <c r="P93" t="s">
        <v>200</v>
      </c>
      <c r="Q93" t="s">
        <v>200</v>
      </c>
      <c r="R93">
        <v>4728</v>
      </c>
      <c r="S93" t="s">
        <v>220</v>
      </c>
      <c r="T93" t="s">
        <v>200</v>
      </c>
      <c r="U93" t="s">
        <v>465</v>
      </c>
      <c r="V93" t="s">
        <v>465</v>
      </c>
      <c r="X93" t="s">
        <v>466</v>
      </c>
      <c r="Y93">
        <v>4</v>
      </c>
      <c r="Z93" s="297">
        <v>43367</v>
      </c>
      <c r="AA93" s="298">
        <v>7350000</v>
      </c>
      <c r="AB93" t="s">
        <v>211</v>
      </c>
      <c r="AC93" s="206">
        <v>812.35</v>
      </c>
      <c r="AD93" t="s">
        <v>206</v>
      </c>
      <c r="AE93">
        <v>2018</v>
      </c>
      <c r="AF93">
        <v>9</v>
      </c>
    </row>
    <row r="94" spans="1:32">
      <c r="A94" t="s">
        <v>192</v>
      </c>
      <c r="B94" t="s">
        <v>468</v>
      </c>
      <c r="C94" s="297">
        <v>43368</v>
      </c>
      <c r="D94" s="297">
        <v>43369</v>
      </c>
      <c r="E94" t="s">
        <v>194</v>
      </c>
      <c r="F94">
        <v>73406</v>
      </c>
      <c r="G94" t="s">
        <v>469</v>
      </c>
      <c r="H94" t="s">
        <v>196</v>
      </c>
      <c r="I94">
        <v>30000</v>
      </c>
      <c r="J94">
        <v>33804</v>
      </c>
      <c r="K94">
        <v>1981</v>
      </c>
      <c r="L94">
        <v>11363</v>
      </c>
      <c r="M94" t="s">
        <v>197</v>
      </c>
      <c r="N94">
        <v>108910</v>
      </c>
      <c r="O94" t="s">
        <v>214</v>
      </c>
      <c r="P94" t="s">
        <v>199</v>
      </c>
      <c r="Q94" t="s">
        <v>200</v>
      </c>
      <c r="R94">
        <v>3187</v>
      </c>
      <c r="S94" t="s">
        <v>470</v>
      </c>
      <c r="T94" t="s">
        <v>200</v>
      </c>
      <c r="U94" t="s">
        <v>471</v>
      </c>
      <c r="V94" t="s">
        <v>472</v>
      </c>
      <c r="X94" t="s">
        <v>473</v>
      </c>
      <c r="Y94">
        <v>26</v>
      </c>
      <c r="Z94" s="297">
        <v>43368</v>
      </c>
      <c r="AA94" s="298">
        <v>1772100</v>
      </c>
      <c r="AB94" t="s">
        <v>211</v>
      </c>
      <c r="AC94" s="206">
        <v>195.86</v>
      </c>
      <c r="AD94" t="s">
        <v>206</v>
      </c>
      <c r="AE94">
        <v>2018</v>
      </c>
      <c r="AF94">
        <v>9</v>
      </c>
    </row>
    <row r="95" spans="1:32">
      <c r="A95" t="s">
        <v>192</v>
      </c>
      <c r="B95" t="s">
        <v>475</v>
      </c>
      <c r="C95" s="297">
        <v>43371</v>
      </c>
      <c r="D95" s="297">
        <v>43372</v>
      </c>
      <c r="E95" t="s">
        <v>194</v>
      </c>
      <c r="F95">
        <v>71620</v>
      </c>
      <c r="G95" t="s">
        <v>219</v>
      </c>
      <c r="H95" t="s">
        <v>196</v>
      </c>
      <c r="I95">
        <v>30000</v>
      </c>
      <c r="J95">
        <v>33803</v>
      </c>
      <c r="K95">
        <v>1981</v>
      </c>
      <c r="L95">
        <v>11363</v>
      </c>
      <c r="M95" t="s">
        <v>197</v>
      </c>
      <c r="N95">
        <v>108910</v>
      </c>
      <c r="O95" t="s">
        <v>214</v>
      </c>
      <c r="P95" t="s">
        <v>200</v>
      </c>
      <c r="Q95" t="s">
        <v>200</v>
      </c>
      <c r="R95">
        <v>7078</v>
      </c>
      <c r="S95" t="s">
        <v>476</v>
      </c>
      <c r="T95" t="s">
        <v>200</v>
      </c>
      <c r="U95" t="s">
        <v>477</v>
      </c>
      <c r="V95" t="s">
        <v>478</v>
      </c>
      <c r="X95" t="s">
        <v>479</v>
      </c>
      <c r="Y95">
        <v>19</v>
      </c>
      <c r="Z95" s="297">
        <v>43371</v>
      </c>
      <c r="AA95" s="298">
        <v>1050000</v>
      </c>
      <c r="AB95" t="s">
        <v>211</v>
      </c>
      <c r="AC95" s="206">
        <v>116.05</v>
      </c>
      <c r="AD95" t="s">
        <v>206</v>
      </c>
      <c r="AE95">
        <v>2018</v>
      </c>
      <c r="AF95">
        <v>9</v>
      </c>
    </row>
    <row r="96" spans="1:32">
      <c r="A96" t="s">
        <v>192</v>
      </c>
      <c r="B96" t="s">
        <v>480</v>
      </c>
      <c r="C96" s="297">
        <v>43371</v>
      </c>
      <c r="D96" s="297">
        <v>43372</v>
      </c>
      <c r="E96" t="s">
        <v>194</v>
      </c>
      <c r="F96">
        <v>71620</v>
      </c>
      <c r="G96" t="s">
        <v>219</v>
      </c>
      <c r="H96" t="s">
        <v>196</v>
      </c>
      <c r="I96">
        <v>30000</v>
      </c>
      <c r="J96">
        <v>33803</v>
      </c>
      <c r="K96">
        <v>1981</v>
      </c>
      <c r="L96">
        <v>11363</v>
      </c>
      <c r="M96" t="s">
        <v>197</v>
      </c>
      <c r="N96">
        <v>108910</v>
      </c>
      <c r="O96" t="s">
        <v>214</v>
      </c>
      <c r="P96" t="s">
        <v>200</v>
      </c>
      <c r="Q96" t="s">
        <v>200</v>
      </c>
      <c r="R96">
        <v>1633</v>
      </c>
      <c r="S96" t="s">
        <v>481</v>
      </c>
      <c r="T96" t="s">
        <v>200</v>
      </c>
      <c r="U96" t="s">
        <v>482</v>
      </c>
      <c r="V96" t="s">
        <v>483</v>
      </c>
      <c r="X96" t="s">
        <v>479</v>
      </c>
      <c r="Y96">
        <v>20</v>
      </c>
      <c r="Z96" s="297">
        <v>43371</v>
      </c>
      <c r="AA96" s="298">
        <v>1050000</v>
      </c>
      <c r="AB96" t="s">
        <v>211</v>
      </c>
      <c r="AC96" s="206">
        <v>116.05</v>
      </c>
      <c r="AD96" t="s">
        <v>206</v>
      </c>
      <c r="AE96">
        <v>2018</v>
      </c>
      <c r="AF96">
        <v>9</v>
      </c>
    </row>
    <row r="97" spans="1:32">
      <c r="A97" t="s">
        <v>192</v>
      </c>
      <c r="B97" t="s">
        <v>484</v>
      </c>
      <c r="C97" s="297">
        <v>43371</v>
      </c>
      <c r="D97" s="297">
        <v>43372</v>
      </c>
      <c r="E97" t="s">
        <v>194</v>
      </c>
      <c r="F97">
        <v>72440</v>
      </c>
      <c r="G97" t="s">
        <v>485</v>
      </c>
      <c r="H97" t="s">
        <v>196</v>
      </c>
      <c r="I97">
        <v>30000</v>
      </c>
      <c r="J97">
        <v>33803</v>
      </c>
      <c r="K97">
        <v>1981</v>
      </c>
      <c r="L97">
        <v>11363</v>
      </c>
      <c r="M97" t="s">
        <v>197</v>
      </c>
      <c r="N97">
        <v>108910</v>
      </c>
      <c r="O97" t="s">
        <v>486</v>
      </c>
      <c r="P97" t="s">
        <v>200</v>
      </c>
      <c r="Q97" t="s">
        <v>200</v>
      </c>
      <c r="R97">
        <v>2329</v>
      </c>
      <c r="S97" t="s">
        <v>487</v>
      </c>
      <c r="T97" t="s">
        <v>200</v>
      </c>
      <c r="U97" t="s">
        <v>485</v>
      </c>
      <c r="V97" t="s">
        <v>488</v>
      </c>
      <c r="X97" t="s">
        <v>479</v>
      </c>
      <c r="Y97">
        <v>26</v>
      </c>
      <c r="Z97" s="297">
        <v>43371</v>
      </c>
      <c r="AA97" s="298">
        <v>11330536</v>
      </c>
      <c r="AB97" t="s">
        <v>211</v>
      </c>
      <c r="AC97" s="206">
        <v>1252.29</v>
      </c>
      <c r="AD97" t="s">
        <v>206</v>
      </c>
      <c r="AE97">
        <v>2018</v>
      </c>
      <c r="AF97">
        <v>9</v>
      </c>
    </row>
    <row r="98" spans="1:32">
      <c r="A98" t="s">
        <v>192</v>
      </c>
      <c r="B98" t="s">
        <v>489</v>
      </c>
      <c r="C98" s="297">
        <v>43374</v>
      </c>
      <c r="D98" s="297">
        <v>43375</v>
      </c>
      <c r="E98" t="s">
        <v>194</v>
      </c>
      <c r="F98">
        <v>72311</v>
      </c>
      <c r="G98" t="s">
        <v>265</v>
      </c>
      <c r="H98" t="s">
        <v>196</v>
      </c>
      <c r="I98">
        <v>30000</v>
      </c>
      <c r="J98">
        <v>33803</v>
      </c>
      <c r="K98">
        <v>1981</v>
      </c>
      <c r="L98">
        <v>11363</v>
      </c>
      <c r="M98" t="s">
        <v>197</v>
      </c>
      <c r="N98">
        <v>108910</v>
      </c>
      <c r="O98" t="s">
        <v>214</v>
      </c>
      <c r="P98" t="s">
        <v>200</v>
      </c>
      <c r="Q98" t="s">
        <v>200</v>
      </c>
      <c r="R98">
        <v>1633</v>
      </c>
      <c r="S98" t="s">
        <v>481</v>
      </c>
      <c r="T98" t="s">
        <v>200</v>
      </c>
      <c r="U98" t="s">
        <v>490</v>
      </c>
      <c r="V98" t="s">
        <v>491</v>
      </c>
      <c r="X98" t="s">
        <v>492</v>
      </c>
      <c r="Y98">
        <v>15</v>
      </c>
      <c r="Z98" s="297">
        <v>43374</v>
      </c>
      <c r="AA98" s="298">
        <v>598400</v>
      </c>
      <c r="AB98" t="s">
        <v>211</v>
      </c>
      <c r="AC98" s="206">
        <v>65.42</v>
      </c>
      <c r="AD98" t="s">
        <v>206</v>
      </c>
      <c r="AE98">
        <v>2018</v>
      </c>
      <c r="AF98">
        <v>10</v>
      </c>
    </row>
    <row r="99" spans="1:32">
      <c r="A99" t="s">
        <v>192</v>
      </c>
      <c r="B99" t="s">
        <v>493</v>
      </c>
      <c r="C99" s="297">
        <v>43374</v>
      </c>
      <c r="D99" s="297">
        <v>43375</v>
      </c>
      <c r="E99" t="s">
        <v>194</v>
      </c>
      <c r="F99">
        <v>71620</v>
      </c>
      <c r="G99" t="s">
        <v>219</v>
      </c>
      <c r="H99" t="s">
        <v>196</v>
      </c>
      <c r="I99">
        <v>30000</v>
      </c>
      <c r="J99">
        <v>33803</v>
      </c>
      <c r="K99">
        <v>1981</v>
      </c>
      <c r="L99">
        <v>11363</v>
      </c>
      <c r="M99" t="s">
        <v>197</v>
      </c>
      <c r="N99">
        <v>108910</v>
      </c>
      <c r="O99" t="s">
        <v>214</v>
      </c>
      <c r="P99" t="s">
        <v>200</v>
      </c>
      <c r="Q99" t="s">
        <v>200</v>
      </c>
      <c r="R99">
        <v>3460</v>
      </c>
      <c r="S99" t="s">
        <v>494</v>
      </c>
      <c r="T99" t="s">
        <v>200</v>
      </c>
      <c r="U99" t="s">
        <v>495</v>
      </c>
      <c r="V99" t="s">
        <v>495</v>
      </c>
      <c r="X99" t="s">
        <v>492</v>
      </c>
      <c r="Y99">
        <v>12</v>
      </c>
      <c r="Z99" s="297">
        <v>43374</v>
      </c>
      <c r="AA99" s="298">
        <v>1050000</v>
      </c>
      <c r="AB99" t="s">
        <v>211</v>
      </c>
      <c r="AC99" s="206">
        <v>114.79</v>
      </c>
      <c r="AD99" t="s">
        <v>206</v>
      </c>
      <c r="AE99">
        <v>2018</v>
      </c>
      <c r="AF99">
        <v>10</v>
      </c>
    </row>
    <row r="100" spans="1:32">
      <c r="A100" t="s">
        <v>192</v>
      </c>
      <c r="B100" t="s">
        <v>496</v>
      </c>
      <c r="C100" s="297">
        <v>43374</v>
      </c>
      <c r="D100" s="297">
        <v>43375</v>
      </c>
      <c r="E100" t="s">
        <v>194</v>
      </c>
      <c r="F100">
        <v>71620</v>
      </c>
      <c r="G100" t="s">
        <v>219</v>
      </c>
      <c r="H100" t="s">
        <v>196</v>
      </c>
      <c r="I100">
        <v>30000</v>
      </c>
      <c r="J100">
        <v>33803</v>
      </c>
      <c r="K100">
        <v>1981</v>
      </c>
      <c r="L100">
        <v>11363</v>
      </c>
      <c r="M100" t="s">
        <v>197</v>
      </c>
      <c r="N100">
        <v>108910</v>
      </c>
      <c r="O100" t="s">
        <v>214</v>
      </c>
      <c r="P100" t="s">
        <v>200</v>
      </c>
      <c r="Q100" t="s">
        <v>200</v>
      </c>
      <c r="R100">
        <v>6752</v>
      </c>
      <c r="S100" t="s">
        <v>329</v>
      </c>
      <c r="T100" t="s">
        <v>200</v>
      </c>
      <c r="U100" t="s">
        <v>497</v>
      </c>
      <c r="V100" t="s">
        <v>497</v>
      </c>
      <c r="X100" t="s">
        <v>492</v>
      </c>
      <c r="Y100">
        <v>13</v>
      </c>
      <c r="Z100" s="297">
        <v>43374</v>
      </c>
      <c r="AA100" s="298">
        <v>3148655</v>
      </c>
      <c r="AB100" t="s">
        <v>211</v>
      </c>
      <c r="AC100" s="206">
        <v>344.21</v>
      </c>
      <c r="AD100" t="s">
        <v>206</v>
      </c>
      <c r="AE100">
        <v>2018</v>
      </c>
      <c r="AF100">
        <v>10</v>
      </c>
    </row>
    <row r="101" spans="1:32">
      <c r="A101" t="s">
        <v>192</v>
      </c>
      <c r="B101" t="s">
        <v>499</v>
      </c>
      <c r="C101" s="297">
        <v>43377</v>
      </c>
      <c r="D101" s="297">
        <v>43378</v>
      </c>
      <c r="E101" t="s">
        <v>194</v>
      </c>
      <c r="F101">
        <v>71615</v>
      </c>
      <c r="G101" t="s">
        <v>400</v>
      </c>
      <c r="H101" t="s">
        <v>196</v>
      </c>
      <c r="I101">
        <v>30000</v>
      </c>
      <c r="J101">
        <v>33803</v>
      </c>
      <c r="K101">
        <v>1981</v>
      </c>
      <c r="L101">
        <v>11363</v>
      </c>
      <c r="M101" t="s">
        <v>197</v>
      </c>
      <c r="N101">
        <v>108910</v>
      </c>
      <c r="O101" t="s">
        <v>198</v>
      </c>
      <c r="P101" t="s">
        <v>199</v>
      </c>
      <c r="Q101" t="s">
        <v>200</v>
      </c>
      <c r="R101">
        <v>7167</v>
      </c>
      <c r="S101" t="s">
        <v>337</v>
      </c>
      <c r="T101" t="s">
        <v>200</v>
      </c>
      <c r="U101" t="s">
        <v>500</v>
      </c>
      <c r="V101" t="s">
        <v>501</v>
      </c>
      <c r="X101" t="s">
        <v>502</v>
      </c>
      <c r="Y101">
        <v>9</v>
      </c>
      <c r="Z101" s="297">
        <v>43377</v>
      </c>
      <c r="AA101" s="298">
        <v>1072</v>
      </c>
      <c r="AB101" t="s">
        <v>205</v>
      </c>
      <c r="AC101" s="206">
        <v>1072</v>
      </c>
      <c r="AD101" t="s">
        <v>206</v>
      </c>
      <c r="AE101">
        <v>2018</v>
      </c>
      <c r="AF101">
        <v>10</v>
      </c>
    </row>
    <row r="102" spans="1:32">
      <c r="A102" t="s">
        <v>192</v>
      </c>
      <c r="B102" t="s">
        <v>503</v>
      </c>
      <c r="C102" s="297">
        <v>43377</v>
      </c>
      <c r="D102" s="297">
        <v>43378</v>
      </c>
      <c r="E102" t="s">
        <v>194</v>
      </c>
      <c r="F102">
        <v>71615</v>
      </c>
      <c r="G102" t="s">
        <v>400</v>
      </c>
      <c r="H102" t="s">
        <v>196</v>
      </c>
      <c r="I102">
        <v>30000</v>
      </c>
      <c r="J102">
        <v>33803</v>
      </c>
      <c r="K102">
        <v>1981</v>
      </c>
      <c r="L102">
        <v>11363</v>
      </c>
      <c r="M102" t="s">
        <v>197</v>
      </c>
      <c r="N102">
        <v>108910</v>
      </c>
      <c r="O102" t="s">
        <v>198</v>
      </c>
      <c r="P102" t="s">
        <v>199</v>
      </c>
      <c r="Q102" t="s">
        <v>200</v>
      </c>
      <c r="R102">
        <v>1030</v>
      </c>
      <c r="S102" t="s">
        <v>498</v>
      </c>
      <c r="T102" t="s">
        <v>200</v>
      </c>
      <c r="U102" t="s">
        <v>500</v>
      </c>
      <c r="V102" t="s">
        <v>504</v>
      </c>
      <c r="X102" t="s">
        <v>502</v>
      </c>
      <c r="Y102">
        <v>10</v>
      </c>
      <c r="Z102" s="297">
        <v>43377</v>
      </c>
      <c r="AA102" s="298">
        <v>1072</v>
      </c>
      <c r="AB102" t="s">
        <v>205</v>
      </c>
      <c r="AC102" s="206">
        <v>1072</v>
      </c>
      <c r="AD102" t="s">
        <v>206</v>
      </c>
      <c r="AE102">
        <v>2018</v>
      </c>
      <c r="AF102">
        <v>10</v>
      </c>
    </row>
    <row r="103" spans="1:32">
      <c r="A103" t="s">
        <v>243</v>
      </c>
      <c r="B103" t="s">
        <v>505</v>
      </c>
      <c r="C103" s="297">
        <v>43378</v>
      </c>
      <c r="D103" s="297">
        <v>43391</v>
      </c>
      <c r="E103" t="s">
        <v>194</v>
      </c>
      <c r="F103">
        <v>75711</v>
      </c>
      <c r="G103" t="s">
        <v>213</v>
      </c>
      <c r="H103" t="s">
        <v>196</v>
      </c>
      <c r="I103">
        <v>30000</v>
      </c>
      <c r="J103">
        <v>33803</v>
      </c>
      <c r="K103">
        <v>1981</v>
      </c>
      <c r="L103">
        <v>11363</v>
      </c>
      <c r="M103" t="s">
        <v>197</v>
      </c>
      <c r="N103">
        <v>108910</v>
      </c>
      <c r="O103" t="s">
        <v>214</v>
      </c>
      <c r="P103" t="s">
        <v>200</v>
      </c>
      <c r="Q103" t="s">
        <v>506</v>
      </c>
      <c r="R103">
        <v>718</v>
      </c>
      <c r="S103" t="s">
        <v>474</v>
      </c>
      <c r="T103" t="s">
        <v>200</v>
      </c>
      <c r="U103" t="s">
        <v>507</v>
      </c>
      <c r="V103" t="s">
        <v>508</v>
      </c>
      <c r="X103" t="s">
        <v>509</v>
      </c>
      <c r="Y103">
        <v>4</v>
      </c>
      <c r="Z103" s="297">
        <v>43378</v>
      </c>
      <c r="AA103" s="298">
        <v>160880800</v>
      </c>
      <c r="AB103" t="s">
        <v>211</v>
      </c>
      <c r="AC103" s="206">
        <v>17781.09</v>
      </c>
      <c r="AD103" t="s">
        <v>206</v>
      </c>
      <c r="AE103">
        <v>2018</v>
      </c>
      <c r="AF103">
        <v>10</v>
      </c>
    </row>
    <row r="104" spans="1:32">
      <c r="A104" t="s">
        <v>192</v>
      </c>
      <c r="B104" t="s">
        <v>510</v>
      </c>
      <c r="C104" s="297">
        <v>43378</v>
      </c>
      <c r="D104" s="297">
        <v>43379</v>
      </c>
      <c r="E104" t="s">
        <v>194</v>
      </c>
      <c r="F104">
        <v>72220</v>
      </c>
      <c r="G104" t="s">
        <v>305</v>
      </c>
      <c r="H104" t="s">
        <v>196</v>
      </c>
      <c r="I104">
        <v>30000</v>
      </c>
      <c r="J104">
        <v>33804</v>
      </c>
      <c r="K104">
        <v>1981</v>
      </c>
      <c r="L104">
        <v>11363</v>
      </c>
      <c r="M104" t="s">
        <v>197</v>
      </c>
      <c r="N104">
        <v>108910</v>
      </c>
      <c r="O104" t="s">
        <v>511</v>
      </c>
      <c r="P104" t="s">
        <v>199</v>
      </c>
      <c r="Q104" t="s">
        <v>200</v>
      </c>
      <c r="R104">
        <v>6707</v>
      </c>
      <c r="S104" t="s">
        <v>512</v>
      </c>
      <c r="T104" t="s">
        <v>200</v>
      </c>
      <c r="U104" t="s">
        <v>513</v>
      </c>
      <c r="V104" t="s">
        <v>514</v>
      </c>
      <c r="X104" t="s">
        <v>515</v>
      </c>
      <c r="Y104">
        <v>26</v>
      </c>
      <c r="Z104" s="297">
        <v>43378</v>
      </c>
      <c r="AA104" s="298">
        <v>46705000</v>
      </c>
      <c r="AB104" t="s">
        <v>211</v>
      </c>
      <c r="AC104" s="206">
        <v>5161.99</v>
      </c>
      <c r="AD104" t="s">
        <v>206</v>
      </c>
      <c r="AE104">
        <v>2018</v>
      </c>
      <c r="AF104">
        <v>10</v>
      </c>
    </row>
    <row r="105" spans="1:32">
      <c r="A105" t="s">
        <v>192</v>
      </c>
      <c r="B105" t="s">
        <v>516</v>
      </c>
      <c r="C105" s="297">
        <v>43378</v>
      </c>
      <c r="D105" s="297">
        <v>43379</v>
      </c>
      <c r="E105" t="s">
        <v>194</v>
      </c>
      <c r="F105">
        <v>76135</v>
      </c>
      <c r="G105" t="s">
        <v>357</v>
      </c>
      <c r="H105" t="s">
        <v>196</v>
      </c>
      <c r="I105">
        <v>30000</v>
      </c>
      <c r="J105">
        <v>33804</v>
      </c>
      <c r="K105">
        <v>1981</v>
      </c>
      <c r="L105">
        <v>11363</v>
      </c>
      <c r="M105" t="s">
        <v>197</v>
      </c>
      <c r="N105">
        <v>108910</v>
      </c>
      <c r="O105" t="s">
        <v>511</v>
      </c>
      <c r="P105" t="s">
        <v>199</v>
      </c>
      <c r="Q105" t="s">
        <v>200</v>
      </c>
      <c r="R105">
        <v>6707</v>
      </c>
      <c r="S105" t="s">
        <v>512</v>
      </c>
      <c r="T105" t="s">
        <v>200</v>
      </c>
      <c r="U105" t="s">
        <v>357</v>
      </c>
      <c r="V105" t="s">
        <v>514</v>
      </c>
      <c r="X105" t="s">
        <v>517</v>
      </c>
      <c r="Y105">
        <v>92</v>
      </c>
      <c r="Z105" s="297">
        <v>43378</v>
      </c>
      <c r="AA105" s="298">
        <v>0</v>
      </c>
      <c r="AB105" t="s">
        <v>211</v>
      </c>
      <c r="AC105" s="206">
        <v>-56.18</v>
      </c>
      <c r="AD105" t="s">
        <v>206</v>
      </c>
      <c r="AE105">
        <v>2018</v>
      </c>
      <c r="AF105">
        <v>10</v>
      </c>
    </row>
    <row r="106" spans="1:32">
      <c r="A106" t="s">
        <v>192</v>
      </c>
      <c r="B106" t="s">
        <v>521</v>
      </c>
      <c r="C106" s="297">
        <v>43378</v>
      </c>
      <c r="D106" s="297">
        <v>43379</v>
      </c>
      <c r="E106" t="s">
        <v>194</v>
      </c>
      <c r="F106">
        <v>76135</v>
      </c>
      <c r="G106" t="s">
        <v>357</v>
      </c>
      <c r="H106" t="s">
        <v>196</v>
      </c>
      <c r="I106">
        <v>30000</v>
      </c>
      <c r="J106">
        <v>33804</v>
      </c>
      <c r="K106">
        <v>1981</v>
      </c>
      <c r="L106">
        <v>11363</v>
      </c>
      <c r="M106" t="s">
        <v>197</v>
      </c>
      <c r="N106">
        <v>108910</v>
      </c>
      <c r="O106" t="s">
        <v>486</v>
      </c>
      <c r="P106" t="s">
        <v>199</v>
      </c>
      <c r="Q106" t="s">
        <v>200</v>
      </c>
      <c r="R106">
        <v>6831</v>
      </c>
      <c r="S106" t="s">
        <v>518</v>
      </c>
      <c r="T106" t="s">
        <v>200</v>
      </c>
      <c r="U106" t="s">
        <v>357</v>
      </c>
      <c r="V106" t="s">
        <v>520</v>
      </c>
      <c r="X106" t="s">
        <v>517</v>
      </c>
      <c r="Y106">
        <v>95</v>
      </c>
      <c r="Z106" s="297">
        <v>43378</v>
      </c>
      <c r="AA106" s="298">
        <v>0</v>
      </c>
      <c r="AB106" t="s">
        <v>211</v>
      </c>
      <c r="AC106" s="206">
        <v>-21.75</v>
      </c>
      <c r="AD106" t="s">
        <v>206</v>
      </c>
      <c r="AE106">
        <v>2018</v>
      </c>
      <c r="AF106">
        <v>10</v>
      </c>
    </row>
    <row r="107" spans="1:32">
      <c r="A107" t="s">
        <v>192</v>
      </c>
      <c r="B107" t="s">
        <v>522</v>
      </c>
      <c r="C107" s="297">
        <v>43378</v>
      </c>
      <c r="D107" s="297">
        <v>43379</v>
      </c>
      <c r="E107" t="s">
        <v>194</v>
      </c>
      <c r="F107">
        <v>72805</v>
      </c>
      <c r="G107" t="s">
        <v>523</v>
      </c>
      <c r="H107" t="s">
        <v>196</v>
      </c>
      <c r="I107">
        <v>30000</v>
      </c>
      <c r="J107">
        <v>33804</v>
      </c>
      <c r="K107">
        <v>1981</v>
      </c>
      <c r="L107">
        <v>11363</v>
      </c>
      <c r="M107" t="s">
        <v>197</v>
      </c>
      <c r="N107">
        <v>108910</v>
      </c>
      <c r="O107" t="s">
        <v>486</v>
      </c>
      <c r="P107" t="s">
        <v>199</v>
      </c>
      <c r="Q107" t="s">
        <v>200</v>
      </c>
      <c r="R107">
        <v>6831</v>
      </c>
      <c r="S107" t="s">
        <v>518</v>
      </c>
      <c r="T107" t="s">
        <v>200</v>
      </c>
      <c r="U107" t="s">
        <v>519</v>
      </c>
      <c r="V107" t="s">
        <v>520</v>
      </c>
      <c r="X107" t="s">
        <v>515</v>
      </c>
      <c r="Y107">
        <v>30</v>
      </c>
      <c r="Z107" s="297">
        <v>43378</v>
      </c>
      <c r="AA107" s="298">
        <v>72000000</v>
      </c>
      <c r="AB107" t="s">
        <v>211</v>
      </c>
      <c r="AC107" s="206">
        <v>7965.97</v>
      </c>
      <c r="AD107" t="s">
        <v>206</v>
      </c>
      <c r="AE107">
        <v>2018</v>
      </c>
      <c r="AF107">
        <v>10</v>
      </c>
    </row>
    <row r="108" spans="1:32">
      <c r="A108" t="s">
        <v>192</v>
      </c>
      <c r="B108" t="s">
        <v>524</v>
      </c>
      <c r="C108" s="297">
        <v>43378</v>
      </c>
      <c r="D108" s="297">
        <v>43379</v>
      </c>
      <c r="E108" t="s">
        <v>194</v>
      </c>
      <c r="F108">
        <v>76135</v>
      </c>
      <c r="G108" t="s">
        <v>357</v>
      </c>
      <c r="H108" t="s">
        <v>196</v>
      </c>
      <c r="I108">
        <v>30000</v>
      </c>
      <c r="J108">
        <v>33804</v>
      </c>
      <c r="K108">
        <v>1981</v>
      </c>
      <c r="L108">
        <v>11363</v>
      </c>
      <c r="M108" t="s">
        <v>197</v>
      </c>
      <c r="N108">
        <v>108910</v>
      </c>
      <c r="O108" t="s">
        <v>486</v>
      </c>
      <c r="P108" t="s">
        <v>199</v>
      </c>
      <c r="Q108" t="s">
        <v>200</v>
      </c>
      <c r="R108">
        <v>6831</v>
      </c>
      <c r="S108" t="s">
        <v>518</v>
      </c>
      <c r="T108" t="s">
        <v>200</v>
      </c>
      <c r="U108" t="s">
        <v>357</v>
      </c>
      <c r="V108" t="s">
        <v>520</v>
      </c>
      <c r="X108" t="s">
        <v>517</v>
      </c>
      <c r="Y108">
        <v>85</v>
      </c>
      <c r="Z108" s="297">
        <v>43378</v>
      </c>
      <c r="AA108" s="298">
        <v>0</v>
      </c>
      <c r="AB108" t="s">
        <v>211</v>
      </c>
      <c r="AC108" s="206">
        <v>-94.9</v>
      </c>
      <c r="AD108" t="s">
        <v>206</v>
      </c>
      <c r="AE108">
        <v>2018</v>
      </c>
      <c r="AF108">
        <v>10</v>
      </c>
    </row>
    <row r="109" spans="1:32">
      <c r="A109" t="s">
        <v>192</v>
      </c>
      <c r="B109" t="s">
        <v>525</v>
      </c>
      <c r="C109" s="297">
        <v>43378</v>
      </c>
      <c r="D109" s="297">
        <v>43379</v>
      </c>
      <c r="E109" t="s">
        <v>194</v>
      </c>
      <c r="F109">
        <v>72805</v>
      </c>
      <c r="G109" t="s">
        <v>523</v>
      </c>
      <c r="H109" t="s">
        <v>196</v>
      </c>
      <c r="I109">
        <v>30000</v>
      </c>
      <c r="J109">
        <v>33804</v>
      </c>
      <c r="K109">
        <v>1981</v>
      </c>
      <c r="L109">
        <v>11363</v>
      </c>
      <c r="M109" t="s">
        <v>197</v>
      </c>
      <c r="N109">
        <v>108910</v>
      </c>
      <c r="O109" t="s">
        <v>486</v>
      </c>
      <c r="P109" t="s">
        <v>199</v>
      </c>
      <c r="Q109" t="s">
        <v>200</v>
      </c>
      <c r="R109">
        <v>6831</v>
      </c>
      <c r="S109" t="s">
        <v>518</v>
      </c>
      <c r="T109" t="s">
        <v>200</v>
      </c>
      <c r="U109" t="s">
        <v>526</v>
      </c>
      <c r="V109" t="s">
        <v>520</v>
      </c>
      <c r="X109" t="s">
        <v>515</v>
      </c>
      <c r="Y109">
        <v>31</v>
      </c>
      <c r="Z109" s="297">
        <v>43378</v>
      </c>
      <c r="AA109" s="298">
        <v>15600000</v>
      </c>
      <c r="AB109" t="s">
        <v>211</v>
      </c>
      <c r="AC109" s="206">
        <v>1725.96</v>
      </c>
      <c r="AD109" t="s">
        <v>206</v>
      </c>
      <c r="AE109">
        <v>2018</v>
      </c>
      <c r="AF109">
        <v>10</v>
      </c>
    </row>
    <row r="110" spans="1:32">
      <c r="A110" t="s">
        <v>192</v>
      </c>
      <c r="B110" t="s">
        <v>527</v>
      </c>
      <c r="C110" s="297">
        <v>43378</v>
      </c>
      <c r="D110" s="297">
        <v>43379</v>
      </c>
      <c r="E110" t="s">
        <v>194</v>
      </c>
      <c r="F110">
        <v>76135</v>
      </c>
      <c r="G110" t="s">
        <v>357</v>
      </c>
      <c r="H110" t="s">
        <v>196</v>
      </c>
      <c r="I110">
        <v>30000</v>
      </c>
      <c r="J110">
        <v>33804</v>
      </c>
      <c r="K110">
        <v>1981</v>
      </c>
      <c r="L110">
        <v>11363</v>
      </c>
      <c r="M110" t="s">
        <v>197</v>
      </c>
      <c r="N110">
        <v>108910</v>
      </c>
      <c r="O110" t="s">
        <v>486</v>
      </c>
      <c r="P110" t="s">
        <v>199</v>
      </c>
      <c r="Q110" t="s">
        <v>200</v>
      </c>
      <c r="R110">
        <v>6831</v>
      </c>
      <c r="S110" t="s">
        <v>518</v>
      </c>
      <c r="T110" t="s">
        <v>200</v>
      </c>
      <c r="U110" t="s">
        <v>357</v>
      </c>
      <c r="V110" t="s">
        <v>520</v>
      </c>
      <c r="X110" t="s">
        <v>517</v>
      </c>
      <c r="Y110">
        <v>86</v>
      </c>
      <c r="Z110" s="297">
        <v>43378</v>
      </c>
      <c r="AA110" s="298">
        <v>0</v>
      </c>
      <c r="AB110" t="s">
        <v>211</v>
      </c>
      <c r="AC110" s="206">
        <v>-20.56</v>
      </c>
      <c r="AD110" t="s">
        <v>206</v>
      </c>
      <c r="AE110">
        <v>2018</v>
      </c>
      <c r="AF110">
        <v>10</v>
      </c>
    </row>
    <row r="111" spans="1:32">
      <c r="A111" t="s">
        <v>192</v>
      </c>
      <c r="B111" t="s">
        <v>528</v>
      </c>
      <c r="C111" s="297">
        <v>43378</v>
      </c>
      <c r="D111" s="297">
        <v>43379</v>
      </c>
      <c r="E111" t="s">
        <v>194</v>
      </c>
      <c r="F111">
        <v>72405</v>
      </c>
      <c r="G111" t="s">
        <v>529</v>
      </c>
      <c r="H111" t="s">
        <v>196</v>
      </c>
      <c r="I111">
        <v>30000</v>
      </c>
      <c r="J111">
        <v>33804</v>
      </c>
      <c r="K111">
        <v>1981</v>
      </c>
      <c r="L111">
        <v>11363</v>
      </c>
      <c r="M111" t="s">
        <v>197</v>
      </c>
      <c r="N111">
        <v>108910</v>
      </c>
      <c r="O111" t="s">
        <v>214</v>
      </c>
      <c r="P111" t="s">
        <v>199</v>
      </c>
      <c r="Q111" t="s">
        <v>200</v>
      </c>
      <c r="R111">
        <v>6831</v>
      </c>
      <c r="S111" t="s">
        <v>518</v>
      </c>
      <c r="T111" t="s">
        <v>200</v>
      </c>
      <c r="U111" t="s">
        <v>530</v>
      </c>
      <c r="V111" t="s">
        <v>520</v>
      </c>
      <c r="X111" t="s">
        <v>515</v>
      </c>
      <c r="Y111">
        <v>27</v>
      </c>
      <c r="Z111" s="297">
        <v>43378</v>
      </c>
      <c r="AA111" s="298">
        <v>52500000</v>
      </c>
      <c r="AB111" t="s">
        <v>211</v>
      </c>
      <c r="AC111" s="206">
        <v>5808.52</v>
      </c>
      <c r="AD111" t="s">
        <v>206</v>
      </c>
      <c r="AE111">
        <v>2018</v>
      </c>
      <c r="AF111">
        <v>10</v>
      </c>
    </row>
    <row r="112" spans="1:32">
      <c r="A112" t="s">
        <v>192</v>
      </c>
      <c r="B112" t="s">
        <v>531</v>
      </c>
      <c r="C112" s="297">
        <v>43378</v>
      </c>
      <c r="D112" s="297">
        <v>43379</v>
      </c>
      <c r="E112" t="s">
        <v>194</v>
      </c>
      <c r="F112">
        <v>76135</v>
      </c>
      <c r="G112" t="s">
        <v>357</v>
      </c>
      <c r="H112" t="s">
        <v>196</v>
      </c>
      <c r="I112">
        <v>30000</v>
      </c>
      <c r="J112">
        <v>33804</v>
      </c>
      <c r="K112">
        <v>1981</v>
      </c>
      <c r="L112">
        <v>11363</v>
      </c>
      <c r="M112" t="s">
        <v>197</v>
      </c>
      <c r="N112">
        <v>108910</v>
      </c>
      <c r="O112" t="s">
        <v>214</v>
      </c>
      <c r="P112" t="s">
        <v>199</v>
      </c>
      <c r="Q112" t="s">
        <v>200</v>
      </c>
      <c r="R112">
        <v>6831</v>
      </c>
      <c r="S112" t="s">
        <v>518</v>
      </c>
      <c r="T112" t="s">
        <v>200</v>
      </c>
      <c r="U112" t="s">
        <v>357</v>
      </c>
      <c r="V112" t="s">
        <v>520</v>
      </c>
      <c r="X112" t="s">
        <v>517</v>
      </c>
      <c r="Y112">
        <v>87</v>
      </c>
      <c r="Z112" s="297">
        <v>43378</v>
      </c>
      <c r="AA112" s="298">
        <v>0</v>
      </c>
      <c r="AB112" t="s">
        <v>211</v>
      </c>
      <c r="AC112" s="206">
        <v>-69.2</v>
      </c>
      <c r="AD112" t="s">
        <v>206</v>
      </c>
      <c r="AE112">
        <v>2018</v>
      </c>
      <c r="AF112">
        <v>10</v>
      </c>
    </row>
    <row r="113" spans="1:32">
      <c r="A113" t="s">
        <v>192</v>
      </c>
      <c r="B113" t="s">
        <v>532</v>
      </c>
      <c r="C113" s="297">
        <v>43378</v>
      </c>
      <c r="D113" s="297">
        <v>43379</v>
      </c>
      <c r="E113" t="s">
        <v>194</v>
      </c>
      <c r="F113">
        <v>72405</v>
      </c>
      <c r="G113" t="s">
        <v>529</v>
      </c>
      <c r="H113" t="s">
        <v>196</v>
      </c>
      <c r="I113">
        <v>30000</v>
      </c>
      <c r="J113">
        <v>33804</v>
      </c>
      <c r="K113">
        <v>1981</v>
      </c>
      <c r="L113">
        <v>11363</v>
      </c>
      <c r="M113" t="s">
        <v>197</v>
      </c>
      <c r="N113">
        <v>108910</v>
      </c>
      <c r="O113" t="s">
        <v>486</v>
      </c>
      <c r="P113" t="s">
        <v>199</v>
      </c>
      <c r="Q113" t="s">
        <v>200</v>
      </c>
      <c r="R113">
        <v>6831</v>
      </c>
      <c r="S113" t="s">
        <v>518</v>
      </c>
      <c r="T113" t="s">
        <v>200</v>
      </c>
      <c r="U113" t="s">
        <v>533</v>
      </c>
      <c r="V113" t="s">
        <v>520</v>
      </c>
      <c r="X113" t="s">
        <v>515</v>
      </c>
      <c r="Y113">
        <v>28</v>
      </c>
      <c r="Z113" s="297">
        <v>43378</v>
      </c>
      <c r="AA113" s="298">
        <v>81000000</v>
      </c>
      <c r="AB113" t="s">
        <v>211</v>
      </c>
      <c r="AC113" s="206">
        <v>8961.7099999999991</v>
      </c>
      <c r="AD113" t="s">
        <v>206</v>
      </c>
      <c r="AE113">
        <v>2018</v>
      </c>
      <c r="AF113">
        <v>10</v>
      </c>
    </row>
    <row r="114" spans="1:32">
      <c r="A114" t="s">
        <v>192</v>
      </c>
      <c r="B114" t="s">
        <v>534</v>
      </c>
      <c r="C114" s="297">
        <v>43378</v>
      </c>
      <c r="D114" s="297">
        <v>43379</v>
      </c>
      <c r="E114" t="s">
        <v>194</v>
      </c>
      <c r="F114">
        <v>76135</v>
      </c>
      <c r="G114" t="s">
        <v>357</v>
      </c>
      <c r="H114" t="s">
        <v>196</v>
      </c>
      <c r="I114">
        <v>30000</v>
      </c>
      <c r="J114">
        <v>33804</v>
      </c>
      <c r="K114">
        <v>1981</v>
      </c>
      <c r="L114">
        <v>11363</v>
      </c>
      <c r="M114" t="s">
        <v>197</v>
      </c>
      <c r="N114">
        <v>108910</v>
      </c>
      <c r="O114" t="s">
        <v>486</v>
      </c>
      <c r="P114" t="s">
        <v>199</v>
      </c>
      <c r="Q114" t="s">
        <v>200</v>
      </c>
      <c r="R114">
        <v>6831</v>
      </c>
      <c r="S114" t="s">
        <v>518</v>
      </c>
      <c r="T114" t="s">
        <v>200</v>
      </c>
      <c r="U114" t="s">
        <v>357</v>
      </c>
      <c r="V114" t="s">
        <v>520</v>
      </c>
      <c r="X114" t="s">
        <v>517</v>
      </c>
      <c r="Y114">
        <v>88</v>
      </c>
      <c r="Z114" s="297">
        <v>43378</v>
      </c>
      <c r="AA114" s="298">
        <v>0</v>
      </c>
      <c r="AB114" t="s">
        <v>211</v>
      </c>
      <c r="AC114" s="206">
        <v>-106.77</v>
      </c>
      <c r="AD114" t="s">
        <v>206</v>
      </c>
      <c r="AE114">
        <v>2018</v>
      </c>
      <c r="AF114">
        <v>10</v>
      </c>
    </row>
    <row r="115" spans="1:32">
      <c r="A115" t="s">
        <v>192</v>
      </c>
      <c r="B115" t="s">
        <v>535</v>
      </c>
      <c r="C115" s="297">
        <v>43378</v>
      </c>
      <c r="D115" s="297">
        <v>43379</v>
      </c>
      <c r="E115" t="s">
        <v>194</v>
      </c>
      <c r="F115">
        <v>72405</v>
      </c>
      <c r="G115" t="s">
        <v>529</v>
      </c>
      <c r="H115" t="s">
        <v>196</v>
      </c>
      <c r="I115">
        <v>30000</v>
      </c>
      <c r="J115">
        <v>33804</v>
      </c>
      <c r="K115">
        <v>1981</v>
      </c>
      <c r="L115">
        <v>11363</v>
      </c>
      <c r="M115" t="s">
        <v>197</v>
      </c>
      <c r="N115">
        <v>108910</v>
      </c>
      <c r="O115" t="s">
        <v>511</v>
      </c>
      <c r="P115" t="s">
        <v>199</v>
      </c>
      <c r="Q115" t="s">
        <v>200</v>
      </c>
      <c r="R115">
        <v>6831</v>
      </c>
      <c r="S115" t="s">
        <v>518</v>
      </c>
      <c r="T115" t="s">
        <v>200</v>
      </c>
      <c r="U115" t="s">
        <v>536</v>
      </c>
      <c r="V115" t="s">
        <v>520</v>
      </c>
      <c r="X115" t="s">
        <v>515</v>
      </c>
      <c r="Y115">
        <v>29</v>
      </c>
      <c r="Z115" s="297">
        <v>43378</v>
      </c>
      <c r="AA115" s="298">
        <v>44000000</v>
      </c>
      <c r="AB115" t="s">
        <v>211</v>
      </c>
      <c r="AC115" s="206">
        <v>4868.09</v>
      </c>
      <c r="AD115" t="s">
        <v>206</v>
      </c>
      <c r="AE115">
        <v>2018</v>
      </c>
      <c r="AF115">
        <v>10</v>
      </c>
    </row>
    <row r="116" spans="1:32">
      <c r="A116" t="s">
        <v>192</v>
      </c>
      <c r="B116" t="s">
        <v>537</v>
      </c>
      <c r="C116" s="297">
        <v>43378</v>
      </c>
      <c r="D116" s="297">
        <v>43379</v>
      </c>
      <c r="E116" t="s">
        <v>194</v>
      </c>
      <c r="F116">
        <v>76135</v>
      </c>
      <c r="G116" t="s">
        <v>357</v>
      </c>
      <c r="H116" t="s">
        <v>196</v>
      </c>
      <c r="I116">
        <v>30000</v>
      </c>
      <c r="J116">
        <v>33804</v>
      </c>
      <c r="K116">
        <v>1981</v>
      </c>
      <c r="L116">
        <v>11363</v>
      </c>
      <c r="M116" t="s">
        <v>197</v>
      </c>
      <c r="N116">
        <v>108910</v>
      </c>
      <c r="O116" t="s">
        <v>511</v>
      </c>
      <c r="P116" t="s">
        <v>199</v>
      </c>
      <c r="Q116" t="s">
        <v>200</v>
      </c>
      <c r="R116">
        <v>6831</v>
      </c>
      <c r="S116" t="s">
        <v>518</v>
      </c>
      <c r="T116" t="s">
        <v>200</v>
      </c>
      <c r="U116" t="s">
        <v>357</v>
      </c>
      <c r="V116" t="s">
        <v>520</v>
      </c>
      <c r="X116" t="s">
        <v>517</v>
      </c>
      <c r="Y116">
        <v>89</v>
      </c>
      <c r="Z116" s="297">
        <v>43378</v>
      </c>
      <c r="AA116" s="298">
        <v>0</v>
      </c>
      <c r="AB116" t="s">
        <v>211</v>
      </c>
      <c r="AC116" s="206">
        <v>-58</v>
      </c>
      <c r="AD116" t="s">
        <v>206</v>
      </c>
      <c r="AE116">
        <v>2018</v>
      </c>
      <c r="AF116">
        <v>10</v>
      </c>
    </row>
    <row r="117" spans="1:32">
      <c r="A117" t="s">
        <v>192</v>
      </c>
      <c r="B117" t="s">
        <v>538</v>
      </c>
      <c r="C117" s="297">
        <v>43379</v>
      </c>
      <c r="D117" s="297">
        <v>43380</v>
      </c>
      <c r="E117" t="s">
        <v>194</v>
      </c>
      <c r="F117">
        <v>71620</v>
      </c>
      <c r="G117" t="s">
        <v>219</v>
      </c>
      <c r="H117" t="s">
        <v>196</v>
      </c>
      <c r="I117">
        <v>30000</v>
      </c>
      <c r="J117">
        <v>33803</v>
      </c>
      <c r="K117">
        <v>1981</v>
      </c>
      <c r="L117">
        <v>11363</v>
      </c>
      <c r="M117" t="s">
        <v>197</v>
      </c>
      <c r="N117">
        <v>108910</v>
      </c>
      <c r="O117" t="s">
        <v>198</v>
      </c>
      <c r="P117" t="s">
        <v>200</v>
      </c>
      <c r="Q117" t="s">
        <v>200</v>
      </c>
      <c r="R117">
        <v>1030</v>
      </c>
      <c r="S117" t="s">
        <v>498</v>
      </c>
      <c r="T117" t="s">
        <v>200</v>
      </c>
      <c r="U117" t="s">
        <v>539</v>
      </c>
      <c r="V117" t="s">
        <v>540</v>
      </c>
      <c r="X117" t="s">
        <v>541</v>
      </c>
      <c r="Y117">
        <v>4</v>
      </c>
      <c r="Z117" s="297">
        <v>43379</v>
      </c>
      <c r="AA117" s="298">
        <v>9220609</v>
      </c>
      <c r="AB117" t="s">
        <v>211</v>
      </c>
      <c r="AC117" s="206">
        <v>1008</v>
      </c>
      <c r="AD117" t="s">
        <v>206</v>
      </c>
      <c r="AE117">
        <v>2018</v>
      </c>
      <c r="AF117">
        <v>10</v>
      </c>
    </row>
    <row r="118" spans="1:32">
      <c r="A118" t="s">
        <v>192</v>
      </c>
      <c r="B118" t="s">
        <v>542</v>
      </c>
      <c r="C118" s="297">
        <v>43379</v>
      </c>
      <c r="D118" s="297">
        <v>43380</v>
      </c>
      <c r="E118" t="s">
        <v>194</v>
      </c>
      <c r="F118">
        <v>71620</v>
      </c>
      <c r="G118" t="s">
        <v>219</v>
      </c>
      <c r="H118" t="s">
        <v>196</v>
      </c>
      <c r="I118">
        <v>30000</v>
      </c>
      <c r="J118">
        <v>33803</v>
      </c>
      <c r="K118">
        <v>1981</v>
      </c>
      <c r="L118">
        <v>11363</v>
      </c>
      <c r="M118" t="s">
        <v>197</v>
      </c>
      <c r="N118">
        <v>108910</v>
      </c>
      <c r="O118" t="s">
        <v>198</v>
      </c>
      <c r="P118" t="s">
        <v>200</v>
      </c>
      <c r="Q118" t="s">
        <v>200</v>
      </c>
      <c r="R118">
        <v>1030</v>
      </c>
      <c r="S118" t="s">
        <v>498</v>
      </c>
      <c r="T118" t="s">
        <v>200</v>
      </c>
      <c r="U118" t="s">
        <v>539</v>
      </c>
      <c r="V118" t="s">
        <v>540</v>
      </c>
      <c r="X118" t="s">
        <v>541</v>
      </c>
      <c r="Y118">
        <v>3</v>
      </c>
      <c r="Z118" s="297">
        <v>43379</v>
      </c>
      <c r="AA118" s="298">
        <v>9220609</v>
      </c>
      <c r="AB118" t="s">
        <v>211</v>
      </c>
      <c r="AC118" s="206">
        <v>1008</v>
      </c>
      <c r="AD118" t="s">
        <v>206</v>
      </c>
      <c r="AE118">
        <v>2018</v>
      </c>
      <c r="AF118">
        <v>10</v>
      </c>
    </row>
    <row r="119" spans="1:32">
      <c r="A119" t="s">
        <v>192</v>
      </c>
      <c r="B119" t="s">
        <v>543</v>
      </c>
      <c r="C119" s="297">
        <v>43382</v>
      </c>
      <c r="D119" s="297">
        <v>43385</v>
      </c>
      <c r="E119" t="s">
        <v>194</v>
      </c>
      <c r="F119">
        <v>71620</v>
      </c>
      <c r="G119" t="s">
        <v>219</v>
      </c>
      <c r="H119" t="s">
        <v>196</v>
      </c>
      <c r="I119">
        <v>30000</v>
      </c>
      <c r="J119">
        <v>33803</v>
      </c>
      <c r="K119">
        <v>1981</v>
      </c>
      <c r="L119">
        <v>11363</v>
      </c>
      <c r="M119" t="s">
        <v>197</v>
      </c>
      <c r="N119">
        <v>108910</v>
      </c>
      <c r="O119" t="s">
        <v>214</v>
      </c>
      <c r="P119" t="s">
        <v>200</v>
      </c>
      <c r="Q119" t="s">
        <v>200</v>
      </c>
      <c r="R119">
        <v>6752</v>
      </c>
      <c r="S119" t="s">
        <v>329</v>
      </c>
      <c r="T119" t="s">
        <v>200</v>
      </c>
      <c r="U119" t="s">
        <v>477</v>
      </c>
      <c r="V119" t="s">
        <v>544</v>
      </c>
      <c r="X119" t="s">
        <v>545</v>
      </c>
      <c r="Y119">
        <v>3</v>
      </c>
      <c r="Z119" s="297">
        <v>43382</v>
      </c>
      <c r="AA119" s="298">
        <v>1051345</v>
      </c>
      <c r="AB119" t="s">
        <v>211</v>
      </c>
      <c r="AC119" s="206">
        <v>114.93</v>
      </c>
      <c r="AD119" t="s">
        <v>206</v>
      </c>
      <c r="AE119">
        <v>2018</v>
      </c>
      <c r="AF119">
        <v>10</v>
      </c>
    </row>
    <row r="120" spans="1:32">
      <c r="A120" t="s">
        <v>243</v>
      </c>
      <c r="B120" t="s">
        <v>546</v>
      </c>
      <c r="C120" s="297">
        <v>43371</v>
      </c>
      <c r="D120" s="297">
        <v>43385</v>
      </c>
      <c r="E120" t="s">
        <v>194</v>
      </c>
      <c r="F120">
        <v>72155</v>
      </c>
      <c r="G120" t="s">
        <v>416</v>
      </c>
      <c r="H120" t="s">
        <v>196</v>
      </c>
      <c r="I120">
        <v>30000</v>
      </c>
      <c r="J120">
        <v>33803</v>
      </c>
      <c r="K120">
        <v>1981</v>
      </c>
      <c r="L120">
        <v>11363</v>
      </c>
      <c r="M120" t="s">
        <v>197</v>
      </c>
      <c r="N120">
        <v>108910</v>
      </c>
      <c r="O120" t="s">
        <v>214</v>
      </c>
      <c r="P120" t="s">
        <v>200</v>
      </c>
      <c r="Q120" t="s">
        <v>547</v>
      </c>
      <c r="R120">
        <v>6889</v>
      </c>
      <c r="S120" t="s">
        <v>267</v>
      </c>
      <c r="T120">
        <v>81703</v>
      </c>
      <c r="U120" t="s">
        <v>548</v>
      </c>
      <c r="V120" t="s">
        <v>549</v>
      </c>
      <c r="X120" t="s">
        <v>550</v>
      </c>
      <c r="Y120">
        <v>23</v>
      </c>
      <c r="Z120" s="297">
        <v>43371</v>
      </c>
      <c r="AA120" s="298">
        <v>14700000</v>
      </c>
      <c r="AB120" t="s">
        <v>211</v>
      </c>
      <c r="AC120" s="206">
        <v>1629.37</v>
      </c>
      <c r="AD120" t="s">
        <v>206</v>
      </c>
      <c r="AE120">
        <v>2018</v>
      </c>
      <c r="AF120">
        <v>9</v>
      </c>
    </row>
    <row r="121" spans="1:32">
      <c r="A121" t="s">
        <v>243</v>
      </c>
      <c r="B121" t="s">
        <v>551</v>
      </c>
      <c r="C121" s="297">
        <v>43371</v>
      </c>
      <c r="D121" s="297">
        <v>43385</v>
      </c>
      <c r="E121" t="s">
        <v>194</v>
      </c>
      <c r="F121">
        <v>72145</v>
      </c>
      <c r="G121" t="s">
        <v>247</v>
      </c>
      <c r="H121" t="s">
        <v>196</v>
      </c>
      <c r="I121">
        <v>30000</v>
      </c>
      <c r="J121">
        <v>33803</v>
      </c>
      <c r="K121">
        <v>1981</v>
      </c>
      <c r="L121">
        <v>11363</v>
      </c>
      <c r="M121" t="s">
        <v>197</v>
      </c>
      <c r="N121">
        <v>108910</v>
      </c>
      <c r="O121" t="s">
        <v>214</v>
      </c>
      <c r="P121" t="s">
        <v>200</v>
      </c>
      <c r="Q121" t="s">
        <v>547</v>
      </c>
      <c r="R121">
        <v>6889</v>
      </c>
      <c r="S121" t="s">
        <v>267</v>
      </c>
      <c r="T121">
        <v>81703</v>
      </c>
      <c r="U121" t="s">
        <v>548</v>
      </c>
      <c r="V121" t="s">
        <v>549</v>
      </c>
      <c r="X121" t="s">
        <v>550</v>
      </c>
      <c r="Y121">
        <v>21</v>
      </c>
      <c r="Z121" s="297">
        <v>43371</v>
      </c>
      <c r="AA121" s="298">
        <v>9600000</v>
      </c>
      <c r="AB121" t="s">
        <v>211</v>
      </c>
      <c r="AC121" s="206">
        <v>1064.08</v>
      </c>
      <c r="AD121" t="s">
        <v>206</v>
      </c>
      <c r="AE121">
        <v>2018</v>
      </c>
      <c r="AF121">
        <v>9</v>
      </c>
    </row>
    <row r="122" spans="1:32">
      <c r="A122" t="s">
        <v>243</v>
      </c>
      <c r="B122" t="s">
        <v>552</v>
      </c>
      <c r="C122" s="297">
        <v>43371</v>
      </c>
      <c r="D122" s="297">
        <v>43385</v>
      </c>
      <c r="E122" t="s">
        <v>194</v>
      </c>
      <c r="F122">
        <v>72125</v>
      </c>
      <c r="G122" t="s">
        <v>553</v>
      </c>
      <c r="H122" t="s">
        <v>196</v>
      </c>
      <c r="I122">
        <v>30000</v>
      </c>
      <c r="J122">
        <v>33803</v>
      </c>
      <c r="K122">
        <v>1981</v>
      </c>
      <c r="L122">
        <v>11363</v>
      </c>
      <c r="M122" t="s">
        <v>197</v>
      </c>
      <c r="N122">
        <v>108910</v>
      </c>
      <c r="O122" t="s">
        <v>214</v>
      </c>
      <c r="P122" t="s">
        <v>200</v>
      </c>
      <c r="Q122" t="s">
        <v>547</v>
      </c>
      <c r="R122">
        <v>6889</v>
      </c>
      <c r="S122" t="s">
        <v>267</v>
      </c>
      <c r="T122">
        <v>81703</v>
      </c>
      <c r="U122" t="s">
        <v>548</v>
      </c>
      <c r="V122" t="s">
        <v>549</v>
      </c>
      <c r="X122" t="s">
        <v>550</v>
      </c>
      <c r="Y122">
        <v>18</v>
      </c>
      <c r="Z122" s="297">
        <v>43371</v>
      </c>
      <c r="AA122" s="298">
        <v>22420000</v>
      </c>
      <c r="AB122" t="s">
        <v>211</v>
      </c>
      <c r="AC122" s="206">
        <v>2485.06</v>
      </c>
      <c r="AD122" t="s">
        <v>206</v>
      </c>
      <c r="AE122">
        <v>2018</v>
      </c>
      <c r="AF122">
        <v>9</v>
      </c>
    </row>
    <row r="123" spans="1:32">
      <c r="A123" t="s">
        <v>243</v>
      </c>
      <c r="B123" t="s">
        <v>554</v>
      </c>
      <c r="C123" s="297">
        <v>43371</v>
      </c>
      <c r="D123" s="297">
        <v>43385</v>
      </c>
      <c r="E123" t="s">
        <v>194</v>
      </c>
      <c r="F123">
        <v>72130</v>
      </c>
      <c r="G123" t="s">
        <v>555</v>
      </c>
      <c r="H123" t="s">
        <v>196</v>
      </c>
      <c r="I123">
        <v>30000</v>
      </c>
      <c r="J123">
        <v>33803</v>
      </c>
      <c r="K123">
        <v>1981</v>
      </c>
      <c r="L123">
        <v>11363</v>
      </c>
      <c r="M123" t="s">
        <v>197</v>
      </c>
      <c r="N123">
        <v>108910</v>
      </c>
      <c r="O123" t="s">
        <v>214</v>
      </c>
      <c r="P123" t="s">
        <v>200</v>
      </c>
      <c r="Q123" t="s">
        <v>547</v>
      </c>
      <c r="R123">
        <v>6889</v>
      </c>
      <c r="S123" t="s">
        <v>267</v>
      </c>
      <c r="T123">
        <v>81703</v>
      </c>
      <c r="U123" t="s">
        <v>548</v>
      </c>
      <c r="V123" t="s">
        <v>549</v>
      </c>
      <c r="X123" t="s">
        <v>550</v>
      </c>
      <c r="Y123">
        <v>19</v>
      </c>
      <c r="Z123" s="297">
        <v>43371</v>
      </c>
      <c r="AA123" s="298">
        <v>3080000</v>
      </c>
      <c r="AB123" t="s">
        <v>211</v>
      </c>
      <c r="AC123" s="206">
        <v>341.39</v>
      </c>
      <c r="AD123" t="s">
        <v>206</v>
      </c>
      <c r="AE123">
        <v>2018</v>
      </c>
      <c r="AF123">
        <v>9</v>
      </c>
    </row>
    <row r="124" spans="1:32">
      <c r="A124" t="s">
        <v>243</v>
      </c>
      <c r="B124" t="s">
        <v>556</v>
      </c>
      <c r="C124" s="297">
        <v>43371</v>
      </c>
      <c r="D124" s="297">
        <v>43385</v>
      </c>
      <c r="E124" t="s">
        <v>194</v>
      </c>
      <c r="F124">
        <v>72130</v>
      </c>
      <c r="G124" t="s">
        <v>555</v>
      </c>
      <c r="H124" t="s">
        <v>196</v>
      </c>
      <c r="I124">
        <v>30000</v>
      </c>
      <c r="J124">
        <v>33803</v>
      </c>
      <c r="K124">
        <v>1981</v>
      </c>
      <c r="L124">
        <v>11363</v>
      </c>
      <c r="M124" t="s">
        <v>197</v>
      </c>
      <c r="N124">
        <v>108910</v>
      </c>
      <c r="O124" t="s">
        <v>214</v>
      </c>
      <c r="P124" t="s">
        <v>200</v>
      </c>
      <c r="Q124" t="s">
        <v>547</v>
      </c>
      <c r="R124">
        <v>6889</v>
      </c>
      <c r="S124" t="s">
        <v>267</v>
      </c>
      <c r="T124">
        <v>81703</v>
      </c>
      <c r="U124" t="s">
        <v>548</v>
      </c>
      <c r="V124" t="s">
        <v>549</v>
      </c>
      <c r="X124" t="s">
        <v>550</v>
      </c>
      <c r="Y124">
        <v>20</v>
      </c>
      <c r="Z124" s="297">
        <v>43371</v>
      </c>
      <c r="AA124" s="298">
        <v>3620000</v>
      </c>
      <c r="AB124" t="s">
        <v>211</v>
      </c>
      <c r="AC124" s="206">
        <v>401.25</v>
      </c>
      <c r="AD124" t="s">
        <v>206</v>
      </c>
      <c r="AE124">
        <v>2018</v>
      </c>
      <c r="AF124">
        <v>9</v>
      </c>
    </row>
    <row r="125" spans="1:32">
      <c r="A125" t="s">
        <v>243</v>
      </c>
      <c r="B125" t="s">
        <v>557</v>
      </c>
      <c r="C125" s="297">
        <v>43371</v>
      </c>
      <c r="D125" s="297">
        <v>43385</v>
      </c>
      <c r="E125" t="s">
        <v>194</v>
      </c>
      <c r="F125">
        <v>73110</v>
      </c>
      <c r="G125" t="s">
        <v>427</v>
      </c>
      <c r="H125" t="s">
        <v>196</v>
      </c>
      <c r="I125">
        <v>30000</v>
      </c>
      <c r="J125">
        <v>33803</v>
      </c>
      <c r="K125">
        <v>1981</v>
      </c>
      <c r="L125">
        <v>11363</v>
      </c>
      <c r="M125" t="s">
        <v>197</v>
      </c>
      <c r="N125">
        <v>108910</v>
      </c>
      <c r="O125" t="s">
        <v>214</v>
      </c>
      <c r="P125" t="s">
        <v>200</v>
      </c>
      <c r="Q125" t="s">
        <v>547</v>
      </c>
      <c r="R125">
        <v>6889</v>
      </c>
      <c r="S125" t="s">
        <v>267</v>
      </c>
      <c r="T125">
        <v>81703</v>
      </c>
      <c r="U125" t="s">
        <v>548</v>
      </c>
      <c r="V125" t="s">
        <v>549</v>
      </c>
      <c r="X125" t="s">
        <v>550</v>
      </c>
      <c r="Y125">
        <v>26</v>
      </c>
      <c r="Z125" s="297">
        <v>43371</v>
      </c>
      <c r="AA125" s="298">
        <v>10400000</v>
      </c>
      <c r="AB125" t="s">
        <v>211</v>
      </c>
      <c r="AC125" s="206">
        <v>1152.75</v>
      </c>
      <c r="AD125" t="s">
        <v>206</v>
      </c>
      <c r="AE125">
        <v>2018</v>
      </c>
      <c r="AF125">
        <v>9</v>
      </c>
    </row>
    <row r="126" spans="1:32">
      <c r="A126" t="s">
        <v>243</v>
      </c>
      <c r="B126" t="s">
        <v>558</v>
      </c>
      <c r="C126" s="297">
        <v>43371</v>
      </c>
      <c r="D126" s="297">
        <v>43385</v>
      </c>
      <c r="E126" t="s">
        <v>194</v>
      </c>
      <c r="F126">
        <v>72155</v>
      </c>
      <c r="G126" t="s">
        <v>416</v>
      </c>
      <c r="H126" t="s">
        <v>196</v>
      </c>
      <c r="I126">
        <v>30000</v>
      </c>
      <c r="J126">
        <v>33803</v>
      </c>
      <c r="K126">
        <v>1981</v>
      </c>
      <c r="L126">
        <v>11363</v>
      </c>
      <c r="M126" t="s">
        <v>197</v>
      </c>
      <c r="N126">
        <v>108910</v>
      </c>
      <c r="O126" t="s">
        <v>214</v>
      </c>
      <c r="P126" t="s">
        <v>200</v>
      </c>
      <c r="Q126" t="s">
        <v>547</v>
      </c>
      <c r="R126">
        <v>6889</v>
      </c>
      <c r="S126" t="s">
        <v>267</v>
      </c>
      <c r="T126">
        <v>81703</v>
      </c>
      <c r="U126" t="s">
        <v>548</v>
      </c>
      <c r="V126" t="s">
        <v>549</v>
      </c>
      <c r="X126" t="s">
        <v>550</v>
      </c>
      <c r="Y126">
        <v>22</v>
      </c>
      <c r="Z126" s="297">
        <v>43371</v>
      </c>
      <c r="AA126" s="298">
        <v>1584986</v>
      </c>
      <c r="AB126" t="s">
        <v>211</v>
      </c>
      <c r="AC126" s="206">
        <v>175.68</v>
      </c>
      <c r="AD126" t="s">
        <v>206</v>
      </c>
      <c r="AE126">
        <v>2018</v>
      </c>
      <c r="AF126">
        <v>9</v>
      </c>
    </row>
    <row r="127" spans="1:32">
      <c r="A127" t="s">
        <v>192</v>
      </c>
      <c r="B127" t="s">
        <v>559</v>
      </c>
      <c r="C127" s="297">
        <v>43391</v>
      </c>
      <c r="D127" s="297">
        <v>43392</v>
      </c>
      <c r="E127" t="s">
        <v>194</v>
      </c>
      <c r="F127">
        <v>73420</v>
      </c>
      <c r="G127" t="s">
        <v>560</v>
      </c>
      <c r="H127" t="s">
        <v>196</v>
      </c>
      <c r="I127">
        <v>30000</v>
      </c>
      <c r="J127">
        <v>33803</v>
      </c>
      <c r="K127">
        <v>1981</v>
      </c>
      <c r="L127">
        <v>11363</v>
      </c>
      <c r="M127" t="s">
        <v>197</v>
      </c>
      <c r="N127">
        <v>108910</v>
      </c>
      <c r="O127" t="s">
        <v>214</v>
      </c>
      <c r="P127" t="s">
        <v>199</v>
      </c>
      <c r="Q127" t="s">
        <v>200</v>
      </c>
      <c r="R127">
        <v>6946</v>
      </c>
      <c r="S127" t="s">
        <v>561</v>
      </c>
      <c r="T127" t="s">
        <v>200</v>
      </c>
      <c r="U127" t="s">
        <v>562</v>
      </c>
      <c r="V127" t="s">
        <v>563</v>
      </c>
      <c r="X127" t="s">
        <v>564</v>
      </c>
      <c r="Y127">
        <v>26</v>
      </c>
      <c r="Z127" s="297">
        <v>43391</v>
      </c>
      <c r="AA127" s="298">
        <v>25000000</v>
      </c>
      <c r="AB127" t="s">
        <v>211</v>
      </c>
      <c r="AC127" s="206">
        <v>2733.01</v>
      </c>
      <c r="AD127" t="s">
        <v>206</v>
      </c>
      <c r="AE127">
        <v>2018</v>
      </c>
      <c r="AF127">
        <v>10</v>
      </c>
    </row>
    <row r="128" spans="1:32">
      <c r="A128" t="s">
        <v>192</v>
      </c>
      <c r="B128" t="s">
        <v>565</v>
      </c>
      <c r="C128" s="297">
        <v>43391</v>
      </c>
      <c r="D128" s="297">
        <v>43392</v>
      </c>
      <c r="E128" t="s">
        <v>194</v>
      </c>
      <c r="F128">
        <v>75711</v>
      </c>
      <c r="G128" t="s">
        <v>213</v>
      </c>
      <c r="H128" t="s">
        <v>196</v>
      </c>
      <c r="I128">
        <v>30000</v>
      </c>
      <c r="J128">
        <v>33803</v>
      </c>
      <c r="K128">
        <v>1981</v>
      </c>
      <c r="L128">
        <v>11363</v>
      </c>
      <c r="M128" t="s">
        <v>197</v>
      </c>
      <c r="N128">
        <v>108910</v>
      </c>
      <c r="O128" t="s">
        <v>214</v>
      </c>
      <c r="P128" t="s">
        <v>200</v>
      </c>
      <c r="Q128" t="s">
        <v>200</v>
      </c>
      <c r="R128">
        <v>6707</v>
      </c>
      <c r="S128" t="s">
        <v>512</v>
      </c>
      <c r="T128" t="s">
        <v>200</v>
      </c>
      <c r="U128" t="s">
        <v>566</v>
      </c>
      <c r="V128" t="s">
        <v>567</v>
      </c>
      <c r="X128" t="s">
        <v>564</v>
      </c>
      <c r="Y128">
        <v>29</v>
      </c>
      <c r="Z128" s="297">
        <v>43391</v>
      </c>
      <c r="AA128" s="298">
        <v>826000</v>
      </c>
      <c r="AB128" t="s">
        <v>211</v>
      </c>
      <c r="AC128" s="206">
        <v>91.29</v>
      </c>
      <c r="AD128" t="s">
        <v>206</v>
      </c>
      <c r="AE128">
        <v>2018</v>
      </c>
      <c r="AF128">
        <v>10</v>
      </c>
    </row>
    <row r="129" spans="1:32">
      <c r="A129" t="s">
        <v>192</v>
      </c>
      <c r="B129" t="s">
        <v>568</v>
      </c>
      <c r="C129" s="297">
        <v>43391</v>
      </c>
      <c r="D129" s="297">
        <v>43392</v>
      </c>
      <c r="E129" t="s">
        <v>194</v>
      </c>
      <c r="F129">
        <v>76135</v>
      </c>
      <c r="G129" t="s">
        <v>357</v>
      </c>
      <c r="H129" t="s">
        <v>196</v>
      </c>
      <c r="I129">
        <v>30000</v>
      </c>
      <c r="J129">
        <v>33803</v>
      </c>
      <c r="K129">
        <v>1981</v>
      </c>
      <c r="L129">
        <v>11363</v>
      </c>
      <c r="M129" t="s">
        <v>197</v>
      </c>
      <c r="N129">
        <v>108910</v>
      </c>
      <c r="O129" t="s">
        <v>214</v>
      </c>
      <c r="P129" t="s">
        <v>200</v>
      </c>
      <c r="Q129" t="s">
        <v>200</v>
      </c>
      <c r="R129">
        <v>6707</v>
      </c>
      <c r="S129" t="s">
        <v>512</v>
      </c>
      <c r="T129" t="s">
        <v>200</v>
      </c>
      <c r="U129" t="s">
        <v>357</v>
      </c>
      <c r="V129" t="s">
        <v>567</v>
      </c>
      <c r="X129" t="s">
        <v>569</v>
      </c>
      <c r="Y129">
        <v>66</v>
      </c>
      <c r="Z129" s="297">
        <v>43391</v>
      </c>
      <c r="AA129" s="298">
        <v>0</v>
      </c>
      <c r="AB129" t="s">
        <v>211</v>
      </c>
      <c r="AC129" s="206">
        <v>-0.99</v>
      </c>
      <c r="AD129" t="s">
        <v>206</v>
      </c>
      <c r="AE129">
        <v>2018</v>
      </c>
      <c r="AF129">
        <v>10</v>
      </c>
    </row>
    <row r="130" spans="1:32">
      <c r="A130" t="s">
        <v>192</v>
      </c>
      <c r="B130" t="s">
        <v>570</v>
      </c>
      <c r="C130" s="297">
        <v>43391</v>
      </c>
      <c r="D130" s="297">
        <v>43392</v>
      </c>
      <c r="E130" t="s">
        <v>194</v>
      </c>
      <c r="F130">
        <v>75711</v>
      </c>
      <c r="G130" t="s">
        <v>213</v>
      </c>
      <c r="H130" t="s">
        <v>196</v>
      </c>
      <c r="I130">
        <v>30000</v>
      </c>
      <c r="J130">
        <v>33803</v>
      </c>
      <c r="K130">
        <v>1981</v>
      </c>
      <c r="L130">
        <v>11363</v>
      </c>
      <c r="M130" t="s">
        <v>197</v>
      </c>
      <c r="N130">
        <v>108910</v>
      </c>
      <c r="O130" t="s">
        <v>214</v>
      </c>
      <c r="P130" t="s">
        <v>200</v>
      </c>
      <c r="Q130" t="s">
        <v>200</v>
      </c>
      <c r="R130">
        <v>5760</v>
      </c>
      <c r="S130" t="s">
        <v>571</v>
      </c>
      <c r="T130" t="s">
        <v>200</v>
      </c>
      <c r="U130" t="s">
        <v>572</v>
      </c>
      <c r="V130" t="s">
        <v>573</v>
      </c>
      <c r="X130" t="s">
        <v>564</v>
      </c>
      <c r="Y130">
        <v>30</v>
      </c>
      <c r="Z130" s="297">
        <v>43391</v>
      </c>
      <c r="AA130" s="298">
        <v>1470000</v>
      </c>
      <c r="AB130" t="s">
        <v>211</v>
      </c>
      <c r="AC130" s="206">
        <v>162.47</v>
      </c>
      <c r="AD130" t="s">
        <v>206</v>
      </c>
      <c r="AE130">
        <v>2018</v>
      </c>
      <c r="AF130">
        <v>10</v>
      </c>
    </row>
    <row r="131" spans="1:32">
      <c r="A131" t="s">
        <v>192</v>
      </c>
      <c r="B131" t="s">
        <v>574</v>
      </c>
      <c r="C131" s="297">
        <v>43391</v>
      </c>
      <c r="D131" s="297">
        <v>43392</v>
      </c>
      <c r="E131" t="s">
        <v>194</v>
      </c>
      <c r="F131">
        <v>76135</v>
      </c>
      <c r="G131" t="s">
        <v>357</v>
      </c>
      <c r="H131" t="s">
        <v>196</v>
      </c>
      <c r="I131">
        <v>30000</v>
      </c>
      <c r="J131">
        <v>33803</v>
      </c>
      <c r="K131">
        <v>1981</v>
      </c>
      <c r="L131">
        <v>11363</v>
      </c>
      <c r="M131" t="s">
        <v>197</v>
      </c>
      <c r="N131">
        <v>108910</v>
      </c>
      <c r="O131" t="s">
        <v>214</v>
      </c>
      <c r="P131" t="s">
        <v>200</v>
      </c>
      <c r="Q131" t="s">
        <v>200</v>
      </c>
      <c r="R131">
        <v>5760</v>
      </c>
      <c r="S131" t="s">
        <v>571</v>
      </c>
      <c r="T131" t="s">
        <v>200</v>
      </c>
      <c r="U131" t="s">
        <v>357</v>
      </c>
      <c r="V131" t="s">
        <v>573</v>
      </c>
      <c r="X131" t="s">
        <v>569</v>
      </c>
      <c r="Y131">
        <v>67</v>
      </c>
      <c r="Z131" s="297">
        <v>43391</v>
      </c>
      <c r="AA131" s="298">
        <v>0</v>
      </c>
      <c r="AB131" t="s">
        <v>211</v>
      </c>
      <c r="AC131" s="206">
        <v>-1.77</v>
      </c>
      <c r="AD131" t="s">
        <v>206</v>
      </c>
      <c r="AE131">
        <v>2018</v>
      </c>
      <c r="AF131">
        <v>10</v>
      </c>
    </row>
    <row r="132" spans="1:32">
      <c r="A132" t="s">
        <v>192</v>
      </c>
      <c r="B132" t="s">
        <v>575</v>
      </c>
      <c r="C132" s="297">
        <v>43398</v>
      </c>
      <c r="D132" s="297">
        <v>43399</v>
      </c>
      <c r="E132" t="s">
        <v>194</v>
      </c>
      <c r="F132">
        <v>72165</v>
      </c>
      <c r="G132" t="s">
        <v>423</v>
      </c>
      <c r="H132" t="s">
        <v>196</v>
      </c>
      <c r="I132">
        <v>30000</v>
      </c>
      <c r="J132">
        <v>33803</v>
      </c>
      <c r="K132">
        <v>1981</v>
      </c>
      <c r="L132">
        <v>11363</v>
      </c>
      <c r="M132" t="s">
        <v>197</v>
      </c>
      <c r="N132">
        <v>108910</v>
      </c>
      <c r="O132" t="s">
        <v>198</v>
      </c>
      <c r="P132" t="s">
        <v>199</v>
      </c>
      <c r="Q132" t="s">
        <v>200</v>
      </c>
      <c r="R132">
        <v>7148</v>
      </c>
      <c r="S132" t="s">
        <v>576</v>
      </c>
      <c r="T132" t="s">
        <v>200</v>
      </c>
      <c r="U132" t="s">
        <v>577</v>
      </c>
      <c r="V132" t="s">
        <v>578</v>
      </c>
      <c r="X132" t="s">
        <v>579</v>
      </c>
      <c r="Y132">
        <v>5</v>
      </c>
      <c r="Z132" s="297">
        <v>43398</v>
      </c>
      <c r="AA132" s="298">
        <v>161967520</v>
      </c>
      <c r="AB132" t="s">
        <v>211</v>
      </c>
      <c r="AC132" s="206">
        <v>17901.2</v>
      </c>
      <c r="AD132" t="s">
        <v>206</v>
      </c>
      <c r="AE132">
        <v>2018</v>
      </c>
      <c r="AF132">
        <v>10</v>
      </c>
    </row>
    <row r="133" spans="1:32">
      <c r="A133" t="s">
        <v>192</v>
      </c>
      <c r="B133" t="s">
        <v>580</v>
      </c>
      <c r="C133" s="297">
        <v>43398</v>
      </c>
      <c r="D133" s="297">
        <v>43399</v>
      </c>
      <c r="E133" t="s">
        <v>194</v>
      </c>
      <c r="F133">
        <v>76135</v>
      </c>
      <c r="G133" t="s">
        <v>357</v>
      </c>
      <c r="H133" t="s">
        <v>196</v>
      </c>
      <c r="I133">
        <v>30000</v>
      </c>
      <c r="J133">
        <v>33803</v>
      </c>
      <c r="K133">
        <v>1981</v>
      </c>
      <c r="L133">
        <v>11363</v>
      </c>
      <c r="M133" t="s">
        <v>197</v>
      </c>
      <c r="N133">
        <v>108910</v>
      </c>
      <c r="O133" t="s">
        <v>198</v>
      </c>
      <c r="P133" t="s">
        <v>199</v>
      </c>
      <c r="Q133" t="s">
        <v>200</v>
      </c>
      <c r="R133">
        <v>7148</v>
      </c>
      <c r="S133" t="s">
        <v>576</v>
      </c>
      <c r="T133" t="s">
        <v>200</v>
      </c>
      <c r="U133" t="s">
        <v>357</v>
      </c>
      <c r="V133" t="s">
        <v>578</v>
      </c>
      <c r="X133" t="s">
        <v>581</v>
      </c>
      <c r="Y133">
        <v>25</v>
      </c>
      <c r="Z133" s="297">
        <v>43398</v>
      </c>
      <c r="AA133" s="298">
        <v>0</v>
      </c>
      <c r="AB133" t="s">
        <v>211</v>
      </c>
      <c r="AC133" s="206">
        <v>-194.86</v>
      </c>
      <c r="AD133" t="s">
        <v>206</v>
      </c>
      <c r="AE133">
        <v>2018</v>
      </c>
      <c r="AF133">
        <v>10</v>
      </c>
    </row>
    <row r="134" spans="1:32">
      <c r="A134" t="s">
        <v>243</v>
      </c>
      <c r="B134" t="s">
        <v>582</v>
      </c>
      <c r="C134" s="297">
        <v>43402</v>
      </c>
      <c r="D134" s="297">
        <v>43404</v>
      </c>
      <c r="E134" t="s">
        <v>194</v>
      </c>
      <c r="F134">
        <v>72155</v>
      </c>
      <c r="G134" t="s">
        <v>416</v>
      </c>
      <c r="H134" t="s">
        <v>196</v>
      </c>
      <c r="I134">
        <v>30000</v>
      </c>
      <c r="J134">
        <v>33803</v>
      </c>
      <c r="K134">
        <v>1981</v>
      </c>
      <c r="L134">
        <v>11363</v>
      </c>
      <c r="M134" t="s">
        <v>197</v>
      </c>
      <c r="N134">
        <v>108910</v>
      </c>
      <c r="O134" t="s">
        <v>214</v>
      </c>
      <c r="P134" t="s">
        <v>200</v>
      </c>
      <c r="Q134" t="s">
        <v>583</v>
      </c>
      <c r="R134">
        <v>6893</v>
      </c>
      <c r="S134" t="s">
        <v>266</v>
      </c>
      <c r="T134">
        <v>81702</v>
      </c>
      <c r="U134" t="s">
        <v>584</v>
      </c>
      <c r="V134" t="s">
        <v>585</v>
      </c>
      <c r="X134" t="s">
        <v>586</v>
      </c>
      <c r="Y134">
        <v>27</v>
      </c>
      <c r="Z134" s="297">
        <v>43402</v>
      </c>
      <c r="AA134" s="298">
        <v>7700000</v>
      </c>
      <c r="AB134" t="s">
        <v>211</v>
      </c>
      <c r="AC134" s="206">
        <v>853.48</v>
      </c>
      <c r="AD134" t="s">
        <v>206</v>
      </c>
      <c r="AE134">
        <v>2018</v>
      </c>
      <c r="AF134">
        <v>10</v>
      </c>
    </row>
    <row r="135" spans="1:32">
      <c r="A135" t="s">
        <v>243</v>
      </c>
      <c r="B135" t="s">
        <v>587</v>
      </c>
      <c r="C135" s="297">
        <v>43402</v>
      </c>
      <c r="D135" s="297">
        <v>43404</v>
      </c>
      <c r="E135" t="s">
        <v>194</v>
      </c>
      <c r="F135">
        <v>72145</v>
      </c>
      <c r="G135" t="s">
        <v>247</v>
      </c>
      <c r="H135" t="s">
        <v>196</v>
      </c>
      <c r="I135">
        <v>30000</v>
      </c>
      <c r="J135">
        <v>33803</v>
      </c>
      <c r="K135">
        <v>1981</v>
      </c>
      <c r="L135">
        <v>11363</v>
      </c>
      <c r="M135" t="s">
        <v>197</v>
      </c>
      <c r="N135">
        <v>108910</v>
      </c>
      <c r="O135" t="s">
        <v>214</v>
      </c>
      <c r="P135" t="s">
        <v>200</v>
      </c>
      <c r="Q135" t="s">
        <v>583</v>
      </c>
      <c r="R135">
        <v>6893</v>
      </c>
      <c r="S135" t="s">
        <v>266</v>
      </c>
      <c r="T135">
        <v>81702</v>
      </c>
      <c r="U135" t="s">
        <v>584</v>
      </c>
      <c r="V135" t="s">
        <v>585</v>
      </c>
      <c r="X135" t="s">
        <v>586</v>
      </c>
      <c r="Y135">
        <v>25</v>
      </c>
      <c r="Z135" s="297">
        <v>43402</v>
      </c>
      <c r="AA135" s="298">
        <v>23258000</v>
      </c>
      <c r="AB135" t="s">
        <v>211</v>
      </c>
      <c r="AC135" s="206">
        <v>2577.9499999999998</v>
      </c>
      <c r="AD135" t="s">
        <v>206</v>
      </c>
      <c r="AE135">
        <v>2018</v>
      </c>
      <c r="AF135">
        <v>10</v>
      </c>
    </row>
    <row r="136" spans="1:32">
      <c r="A136" t="s">
        <v>243</v>
      </c>
      <c r="B136" t="s">
        <v>588</v>
      </c>
      <c r="C136" s="297">
        <v>43402</v>
      </c>
      <c r="D136" s="297">
        <v>43404</v>
      </c>
      <c r="E136" t="s">
        <v>194</v>
      </c>
      <c r="F136">
        <v>72165</v>
      </c>
      <c r="G136" t="s">
        <v>423</v>
      </c>
      <c r="H136" t="s">
        <v>196</v>
      </c>
      <c r="I136">
        <v>30000</v>
      </c>
      <c r="J136">
        <v>33803</v>
      </c>
      <c r="K136">
        <v>1981</v>
      </c>
      <c r="L136">
        <v>11363</v>
      </c>
      <c r="M136" t="s">
        <v>197</v>
      </c>
      <c r="N136">
        <v>108910</v>
      </c>
      <c r="O136" t="s">
        <v>214</v>
      </c>
      <c r="P136" t="s">
        <v>200</v>
      </c>
      <c r="Q136" t="s">
        <v>583</v>
      </c>
      <c r="R136">
        <v>6893</v>
      </c>
      <c r="S136" t="s">
        <v>266</v>
      </c>
      <c r="T136">
        <v>81702</v>
      </c>
      <c r="U136" t="s">
        <v>584</v>
      </c>
      <c r="V136" t="s">
        <v>585</v>
      </c>
      <c r="X136" t="s">
        <v>586</v>
      </c>
      <c r="Y136">
        <v>29</v>
      </c>
      <c r="Z136" s="297">
        <v>43402</v>
      </c>
      <c r="AA136" s="298">
        <v>5845000</v>
      </c>
      <c r="AB136" t="s">
        <v>211</v>
      </c>
      <c r="AC136" s="206">
        <v>647.87</v>
      </c>
      <c r="AD136" t="s">
        <v>206</v>
      </c>
      <c r="AE136">
        <v>2018</v>
      </c>
      <c r="AF136">
        <v>10</v>
      </c>
    </row>
    <row r="137" spans="1:32">
      <c r="A137" t="s">
        <v>243</v>
      </c>
      <c r="B137" t="s">
        <v>589</v>
      </c>
      <c r="C137" s="297">
        <v>43402</v>
      </c>
      <c r="D137" s="297">
        <v>43404</v>
      </c>
      <c r="E137" t="s">
        <v>194</v>
      </c>
      <c r="F137">
        <v>72160</v>
      </c>
      <c r="G137" t="s">
        <v>590</v>
      </c>
      <c r="H137" t="s">
        <v>196</v>
      </c>
      <c r="I137">
        <v>30000</v>
      </c>
      <c r="J137">
        <v>33803</v>
      </c>
      <c r="K137">
        <v>1981</v>
      </c>
      <c r="L137">
        <v>11363</v>
      </c>
      <c r="M137" t="s">
        <v>197</v>
      </c>
      <c r="N137">
        <v>108910</v>
      </c>
      <c r="O137" t="s">
        <v>214</v>
      </c>
      <c r="P137" t="s">
        <v>200</v>
      </c>
      <c r="Q137" t="s">
        <v>583</v>
      </c>
      <c r="R137">
        <v>6893</v>
      </c>
      <c r="S137" t="s">
        <v>266</v>
      </c>
      <c r="T137">
        <v>81702</v>
      </c>
      <c r="U137" t="s">
        <v>584</v>
      </c>
      <c r="V137" t="s">
        <v>585</v>
      </c>
      <c r="X137" t="s">
        <v>586</v>
      </c>
      <c r="Y137">
        <v>28</v>
      </c>
      <c r="Z137" s="297">
        <v>43402</v>
      </c>
      <c r="AA137" s="298">
        <v>12000000</v>
      </c>
      <c r="AB137" t="s">
        <v>211</v>
      </c>
      <c r="AC137" s="206">
        <v>1330.1</v>
      </c>
      <c r="AD137" t="s">
        <v>206</v>
      </c>
      <c r="AE137">
        <v>2018</v>
      </c>
      <c r="AF137">
        <v>10</v>
      </c>
    </row>
    <row r="138" spans="1:32">
      <c r="A138" t="s">
        <v>243</v>
      </c>
      <c r="B138" t="s">
        <v>591</v>
      </c>
      <c r="C138" s="297">
        <v>43402</v>
      </c>
      <c r="D138" s="297">
        <v>43404</v>
      </c>
      <c r="E138" t="s">
        <v>194</v>
      </c>
      <c r="F138">
        <v>72155</v>
      </c>
      <c r="G138" t="s">
        <v>416</v>
      </c>
      <c r="H138" t="s">
        <v>196</v>
      </c>
      <c r="I138">
        <v>30000</v>
      </c>
      <c r="J138">
        <v>33803</v>
      </c>
      <c r="K138">
        <v>1981</v>
      </c>
      <c r="L138">
        <v>11363</v>
      </c>
      <c r="M138" t="s">
        <v>197</v>
      </c>
      <c r="N138">
        <v>108910</v>
      </c>
      <c r="O138" t="s">
        <v>214</v>
      </c>
      <c r="P138" t="s">
        <v>200</v>
      </c>
      <c r="Q138" t="s">
        <v>583</v>
      </c>
      <c r="R138">
        <v>6893</v>
      </c>
      <c r="S138" t="s">
        <v>266</v>
      </c>
      <c r="T138">
        <v>81702</v>
      </c>
      <c r="U138" t="s">
        <v>584</v>
      </c>
      <c r="V138" t="s">
        <v>585</v>
      </c>
      <c r="X138" t="s">
        <v>586</v>
      </c>
      <c r="Y138">
        <v>26</v>
      </c>
      <c r="Z138" s="297">
        <v>43402</v>
      </c>
      <c r="AA138" s="298">
        <v>2741134</v>
      </c>
      <c r="AB138" t="s">
        <v>211</v>
      </c>
      <c r="AC138" s="206">
        <v>303.83</v>
      </c>
      <c r="AD138" t="s">
        <v>206</v>
      </c>
      <c r="AE138">
        <v>2018</v>
      </c>
      <c r="AF138">
        <v>10</v>
      </c>
    </row>
    <row r="139" spans="1:32">
      <c r="A139" t="s">
        <v>192</v>
      </c>
      <c r="B139" t="s">
        <v>593</v>
      </c>
      <c r="C139" s="297">
        <v>43405</v>
      </c>
      <c r="D139" s="297">
        <v>43406</v>
      </c>
      <c r="E139" t="s">
        <v>194</v>
      </c>
      <c r="F139">
        <v>72505</v>
      </c>
      <c r="G139" t="s">
        <v>379</v>
      </c>
      <c r="H139" t="s">
        <v>196</v>
      </c>
      <c r="I139">
        <v>30000</v>
      </c>
      <c r="J139">
        <v>33803</v>
      </c>
      <c r="K139">
        <v>1981</v>
      </c>
      <c r="L139">
        <v>11363</v>
      </c>
      <c r="M139" t="s">
        <v>197</v>
      </c>
      <c r="N139">
        <v>108910</v>
      </c>
      <c r="O139" t="s">
        <v>214</v>
      </c>
      <c r="P139" t="s">
        <v>200</v>
      </c>
      <c r="Q139" t="s">
        <v>200</v>
      </c>
      <c r="R139">
        <v>6707</v>
      </c>
      <c r="S139" t="s">
        <v>512</v>
      </c>
      <c r="T139" t="s">
        <v>200</v>
      </c>
      <c r="U139" t="s">
        <v>594</v>
      </c>
      <c r="V139" t="s">
        <v>595</v>
      </c>
      <c r="X139" t="s">
        <v>592</v>
      </c>
      <c r="Y139">
        <v>45</v>
      </c>
      <c r="Z139" s="297">
        <v>43405</v>
      </c>
      <c r="AA139" s="298">
        <v>532000</v>
      </c>
      <c r="AB139" t="s">
        <v>211</v>
      </c>
      <c r="AC139" s="206">
        <v>58.28</v>
      </c>
      <c r="AD139" t="s">
        <v>206</v>
      </c>
      <c r="AE139">
        <v>2018</v>
      </c>
      <c r="AF139">
        <v>11</v>
      </c>
    </row>
    <row r="140" spans="1:32">
      <c r="A140" t="s">
        <v>243</v>
      </c>
      <c r="B140" t="s">
        <v>597</v>
      </c>
      <c r="C140" s="297">
        <v>43410</v>
      </c>
      <c r="D140" s="297">
        <v>43411</v>
      </c>
      <c r="E140" t="s">
        <v>194</v>
      </c>
      <c r="F140">
        <v>72145</v>
      </c>
      <c r="G140" t="s">
        <v>247</v>
      </c>
      <c r="H140" t="s">
        <v>196</v>
      </c>
      <c r="I140">
        <v>30000</v>
      </c>
      <c r="J140">
        <v>33803</v>
      </c>
      <c r="K140">
        <v>1981</v>
      </c>
      <c r="L140">
        <v>11363</v>
      </c>
      <c r="M140" t="s">
        <v>197</v>
      </c>
      <c r="N140">
        <v>108910</v>
      </c>
      <c r="O140" t="s">
        <v>214</v>
      </c>
      <c r="P140" t="s">
        <v>200</v>
      </c>
      <c r="Q140" t="s">
        <v>598</v>
      </c>
      <c r="R140">
        <v>6336</v>
      </c>
      <c r="S140" t="s">
        <v>596</v>
      </c>
      <c r="T140">
        <v>83749</v>
      </c>
      <c r="U140" t="s">
        <v>599</v>
      </c>
      <c r="V140" t="s">
        <v>600</v>
      </c>
      <c r="X140" t="s">
        <v>601</v>
      </c>
      <c r="Y140">
        <v>72</v>
      </c>
      <c r="Z140" s="297">
        <v>43410</v>
      </c>
      <c r="AA140" s="298">
        <v>7500000</v>
      </c>
      <c r="AB140" t="s">
        <v>211</v>
      </c>
      <c r="AC140" s="206">
        <v>821.65</v>
      </c>
      <c r="AD140" t="s">
        <v>206</v>
      </c>
      <c r="AE140">
        <v>2018</v>
      </c>
      <c r="AF140">
        <v>11</v>
      </c>
    </row>
    <row r="141" spans="1:32">
      <c r="A141" t="s">
        <v>243</v>
      </c>
      <c r="B141" t="s">
        <v>602</v>
      </c>
      <c r="C141" s="297">
        <v>43410</v>
      </c>
      <c r="D141" s="297">
        <v>43411</v>
      </c>
      <c r="E141" t="s">
        <v>194</v>
      </c>
      <c r="F141">
        <v>75711</v>
      </c>
      <c r="G141" t="s">
        <v>213</v>
      </c>
      <c r="H141" t="s">
        <v>196</v>
      </c>
      <c r="I141">
        <v>30000</v>
      </c>
      <c r="J141">
        <v>33803</v>
      </c>
      <c r="K141">
        <v>1981</v>
      </c>
      <c r="L141">
        <v>11363</v>
      </c>
      <c r="M141" t="s">
        <v>197</v>
      </c>
      <c r="N141">
        <v>108910</v>
      </c>
      <c r="O141" t="s">
        <v>214</v>
      </c>
      <c r="P141" t="s">
        <v>200</v>
      </c>
      <c r="Q141" t="s">
        <v>603</v>
      </c>
      <c r="R141">
        <v>718</v>
      </c>
      <c r="S141" t="s">
        <v>474</v>
      </c>
      <c r="T141" t="s">
        <v>200</v>
      </c>
      <c r="U141" t="s">
        <v>604</v>
      </c>
      <c r="V141" t="s">
        <v>605</v>
      </c>
      <c r="X141" t="s">
        <v>601</v>
      </c>
      <c r="Y141">
        <v>84</v>
      </c>
      <c r="Z141" s="297">
        <v>43410</v>
      </c>
      <c r="AA141" s="298">
        <v>22600000</v>
      </c>
      <c r="AB141" t="s">
        <v>211</v>
      </c>
      <c r="AC141" s="206">
        <v>2475.91</v>
      </c>
      <c r="AD141" t="s">
        <v>206</v>
      </c>
      <c r="AE141">
        <v>2018</v>
      </c>
      <c r="AF141">
        <v>11</v>
      </c>
    </row>
    <row r="142" spans="1:32">
      <c r="A142" t="s">
        <v>192</v>
      </c>
      <c r="B142" t="s">
        <v>606</v>
      </c>
      <c r="C142" s="297">
        <v>43412</v>
      </c>
      <c r="D142" s="297">
        <v>43413</v>
      </c>
      <c r="E142" t="s">
        <v>194</v>
      </c>
      <c r="F142">
        <v>74210</v>
      </c>
      <c r="G142" t="s">
        <v>395</v>
      </c>
      <c r="H142" t="s">
        <v>196</v>
      </c>
      <c r="I142">
        <v>30000</v>
      </c>
      <c r="J142">
        <v>33803</v>
      </c>
      <c r="K142">
        <v>1981</v>
      </c>
      <c r="L142">
        <v>11363</v>
      </c>
      <c r="M142" t="s">
        <v>197</v>
      </c>
      <c r="N142">
        <v>108910</v>
      </c>
      <c r="O142" t="s">
        <v>214</v>
      </c>
      <c r="P142" t="s">
        <v>199</v>
      </c>
      <c r="Q142" t="s">
        <v>200</v>
      </c>
      <c r="R142">
        <v>5794</v>
      </c>
      <c r="S142" t="s">
        <v>284</v>
      </c>
      <c r="T142" t="s">
        <v>200</v>
      </c>
      <c r="U142" t="s">
        <v>607</v>
      </c>
      <c r="V142" t="s">
        <v>608</v>
      </c>
      <c r="X142" t="s">
        <v>609</v>
      </c>
      <c r="Y142">
        <v>40</v>
      </c>
      <c r="Z142" s="297">
        <v>43412</v>
      </c>
      <c r="AA142" s="298">
        <v>4725000</v>
      </c>
      <c r="AB142" t="s">
        <v>211</v>
      </c>
      <c r="AC142" s="206">
        <v>517.64</v>
      </c>
      <c r="AD142" t="s">
        <v>206</v>
      </c>
      <c r="AE142">
        <v>2018</v>
      </c>
      <c r="AF142">
        <v>11</v>
      </c>
    </row>
    <row r="143" spans="1:32">
      <c r="A143" t="s">
        <v>192</v>
      </c>
      <c r="B143" t="s">
        <v>610</v>
      </c>
      <c r="C143" s="297">
        <v>43413</v>
      </c>
      <c r="D143" s="297">
        <v>43414</v>
      </c>
      <c r="E143" t="s">
        <v>194</v>
      </c>
      <c r="F143">
        <v>71605</v>
      </c>
      <c r="G143" t="s">
        <v>611</v>
      </c>
      <c r="H143" t="s">
        <v>196</v>
      </c>
      <c r="I143">
        <v>30000</v>
      </c>
      <c r="J143">
        <v>33803</v>
      </c>
      <c r="K143">
        <v>1981</v>
      </c>
      <c r="L143">
        <v>11363</v>
      </c>
      <c r="M143" t="s">
        <v>197</v>
      </c>
      <c r="N143">
        <v>108910</v>
      </c>
      <c r="O143" t="s">
        <v>198</v>
      </c>
      <c r="P143" t="s">
        <v>199</v>
      </c>
      <c r="Q143" t="s">
        <v>200</v>
      </c>
      <c r="R143">
        <v>126</v>
      </c>
      <c r="S143" t="s">
        <v>612</v>
      </c>
      <c r="T143" t="s">
        <v>200</v>
      </c>
      <c r="U143" t="s">
        <v>613</v>
      </c>
      <c r="V143" t="s">
        <v>614</v>
      </c>
      <c r="X143" t="s">
        <v>615</v>
      </c>
      <c r="Y143">
        <v>14</v>
      </c>
      <c r="Z143" s="297">
        <v>43413</v>
      </c>
      <c r="AA143" s="298">
        <v>46728000</v>
      </c>
      <c r="AB143" t="s">
        <v>211</v>
      </c>
      <c r="AC143" s="206">
        <v>5119.22</v>
      </c>
      <c r="AD143" t="s">
        <v>206</v>
      </c>
      <c r="AE143">
        <v>2018</v>
      </c>
      <c r="AF143">
        <v>11</v>
      </c>
    </row>
    <row r="144" spans="1:32">
      <c r="A144" t="s">
        <v>192</v>
      </c>
      <c r="B144" t="s">
        <v>616</v>
      </c>
      <c r="C144" s="297">
        <v>43418</v>
      </c>
      <c r="D144" s="297">
        <v>43419</v>
      </c>
      <c r="E144" t="s">
        <v>194</v>
      </c>
      <c r="F144">
        <v>71620</v>
      </c>
      <c r="G144" t="s">
        <v>219</v>
      </c>
      <c r="H144" t="s">
        <v>196</v>
      </c>
      <c r="I144">
        <v>30000</v>
      </c>
      <c r="J144">
        <v>33803</v>
      </c>
      <c r="K144">
        <v>1981</v>
      </c>
      <c r="L144">
        <v>11363</v>
      </c>
      <c r="M144" t="s">
        <v>197</v>
      </c>
      <c r="N144">
        <v>108910</v>
      </c>
      <c r="O144" t="s">
        <v>198</v>
      </c>
      <c r="P144" t="s">
        <v>200</v>
      </c>
      <c r="Q144" t="s">
        <v>200</v>
      </c>
      <c r="R144">
        <v>7167</v>
      </c>
      <c r="S144" t="s">
        <v>337</v>
      </c>
      <c r="T144" t="s">
        <v>200</v>
      </c>
      <c r="U144" t="s">
        <v>617</v>
      </c>
      <c r="V144" t="s">
        <v>618</v>
      </c>
      <c r="X144" t="s">
        <v>619</v>
      </c>
      <c r="Y144">
        <v>49</v>
      </c>
      <c r="Z144" s="297">
        <v>43418</v>
      </c>
      <c r="AA144" s="298">
        <v>4235369</v>
      </c>
      <c r="AB144" t="s">
        <v>211</v>
      </c>
      <c r="AC144" s="206">
        <v>464</v>
      </c>
      <c r="AD144" t="s">
        <v>206</v>
      </c>
      <c r="AE144">
        <v>2018</v>
      </c>
      <c r="AF144">
        <v>11</v>
      </c>
    </row>
    <row r="145" spans="1:32">
      <c r="A145" t="s">
        <v>192</v>
      </c>
      <c r="B145" t="s">
        <v>620</v>
      </c>
      <c r="C145" s="297">
        <v>43418</v>
      </c>
      <c r="D145" s="297">
        <v>43419</v>
      </c>
      <c r="E145" t="s">
        <v>194</v>
      </c>
      <c r="F145">
        <v>71620</v>
      </c>
      <c r="G145" t="s">
        <v>219</v>
      </c>
      <c r="H145" t="s">
        <v>196</v>
      </c>
      <c r="I145">
        <v>30000</v>
      </c>
      <c r="J145">
        <v>33803</v>
      </c>
      <c r="K145">
        <v>1981</v>
      </c>
      <c r="L145">
        <v>11363</v>
      </c>
      <c r="M145" t="s">
        <v>197</v>
      </c>
      <c r="N145">
        <v>108910</v>
      </c>
      <c r="O145" t="s">
        <v>198</v>
      </c>
      <c r="P145" t="s">
        <v>200</v>
      </c>
      <c r="Q145" t="s">
        <v>200</v>
      </c>
      <c r="R145">
        <v>6934</v>
      </c>
      <c r="S145" t="s">
        <v>229</v>
      </c>
      <c r="T145" t="s">
        <v>200</v>
      </c>
      <c r="U145" t="s">
        <v>621</v>
      </c>
      <c r="V145" t="s">
        <v>621</v>
      </c>
      <c r="X145" t="s">
        <v>619</v>
      </c>
      <c r="Y145">
        <v>45</v>
      </c>
      <c r="Z145" s="297">
        <v>43418</v>
      </c>
      <c r="AA145" s="298">
        <v>4235369</v>
      </c>
      <c r="AB145" t="s">
        <v>211</v>
      </c>
      <c r="AC145" s="206">
        <v>464</v>
      </c>
      <c r="AD145" t="s">
        <v>206</v>
      </c>
      <c r="AE145">
        <v>2018</v>
      </c>
      <c r="AF145">
        <v>11</v>
      </c>
    </row>
    <row r="146" spans="1:32">
      <c r="A146" t="s">
        <v>192</v>
      </c>
      <c r="B146" t="s">
        <v>622</v>
      </c>
      <c r="C146" s="297">
        <v>43418</v>
      </c>
      <c r="D146" s="297">
        <v>43419</v>
      </c>
      <c r="E146" t="s">
        <v>194</v>
      </c>
      <c r="F146">
        <v>71620</v>
      </c>
      <c r="G146" t="s">
        <v>219</v>
      </c>
      <c r="H146" t="s">
        <v>196</v>
      </c>
      <c r="I146">
        <v>30000</v>
      </c>
      <c r="J146">
        <v>33803</v>
      </c>
      <c r="K146">
        <v>1981</v>
      </c>
      <c r="L146">
        <v>11363</v>
      </c>
      <c r="M146" t="s">
        <v>197</v>
      </c>
      <c r="N146">
        <v>108910</v>
      </c>
      <c r="O146" t="s">
        <v>198</v>
      </c>
      <c r="P146" t="s">
        <v>200</v>
      </c>
      <c r="Q146" t="s">
        <v>200</v>
      </c>
      <c r="R146">
        <v>6931</v>
      </c>
      <c r="S146" t="s">
        <v>233</v>
      </c>
      <c r="T146" t="s">
        <v>200</v>
      </c>
      <c r="U146" t="s">
        <v>621</v>
      </c>
      <c r="V146" t="s">
        <v>621</v>
      </c>
      <c r="X146" t="s">
        <v>619</v>
      </c>
      <c r="Y146">
        <v>46</v>
      </c>
      <c r="Z146" s="297">
        <v>43418</v>
      </c>
      <c r="AA146" s="298">
        <v>4235369</v>
      </c>
      <c r="AB146" t="s">
        <v>211</v>
      </c>
      <c r="AC146" s="206">
        <v>464</v>
      </c>
      <c r="AD146" t="s">
        <v>206</v>
      </c>
      <c r="AE146">
        <v>2018</v>
      </c>
      <c r="AF146">
        <v>11</v>
      </c>
    </row>
    <row r="147" spans="1:32">
      <c r="A147" t="s">
        <v>192</v>
      </c>
      <c r="B147" t="s">
        <v>623</v>
      </c>
      <c r="C147" s="297">
        <v>43418</v>
      </c>
      <c r="D147" s="297">
        <v>43419</v>
      </c>
      <c r="E147" t="s">
        <v>194</v>
      </c>
      <c r="F147">
        <v>71620</v>
      </c>
      <c r="G147" t="s">
        <v>219</v>
      </c>
      <c r="H147" t="s">
        <v>196</v>
      </c>
      <c r="I147">
        <v>30000</v>
      </c>
      <c r="J147">
        <v>33803</v>
      </c>
      <c r="K147">
        <v>1981</v>
      </c>
      <c r="L147">
        <v>11363</v>
      </c>
      <c r="M147" t="s">
        <v>197</v>
      </c>
      <c r="N147">
        <v>108910</v>
      </c>
      <c r="O147" t="s">
        <v>198</v>
      </c>
      <c r="P147" t="s">
        <v>200</v>
      </c>
      <c r="Q147" t="s">
        <v>200</v>
      </c>
      <c r="R147">
        <v>6336</v>
      </c>
      <c r="S147" t="s">
        <v>596</v>
      </c>
      <c r="T147" t="s">
        <v>200</v>
      </c>
      <c r="U147" t="s">
        <v>624</v>
      </c>
      <c r="V147" t="s">
        <v>625</v>
      </c>
      <c r="X147" t="s">
        <v>619</v>
      </c>
      <c r="Y147">
        <v>47</v>
      </c>
      <c r="Z147" s="297">
        <v>43418</v>
      </c>
      <c r="AA147" s="298">
        <v>4235369</v>
      </c>
      <c r="AB147" t="s">
        <v>211</v>
      </c>
      <c r="AC147" s="206">
        <v>464</v>
      </c>
      <c r="AD147" t="s">
        <v>206</v>
      </c>
      <c r="AE147">
        <v>2018</v>
      </c>
      <c r="AF147">
        <v>11</v>
      </c>
    </row>
    <row r="148" spans="1:32">
      <c r="A148" t="s">
        <v>192</v>
      </c>
      <c r="B148" t="s">
        <v>626</v>
      </c>
      <c r="C148" s="297">
        <v>43418</v>
      </c>
      <c r="D148" s="297">
        <v>43419</v>
      </c>
      <c r="E148" t="s">
        <v>194</v>
      </c>
      <c r="F148">
        <v>72311</v>
      </c>
      <c r="G148" t="s">
        <v>265</v>
      </c>
      <c r="H148" t="s">
        <v>196</v>
      </c>
      <c r="I148">
        <v>30000</v>
      </c>
      <c r="J148">
        <v>33803</v>
      </c>
      <c r="K148">
        <v>1981</v>
      </c>
      <c r="L148">
        <v>11363</v>
      </c>
      <c r="M148" t="s">
        <v>197</v>
      </c>
      <c r="N148">
        <v>108910</v>
      </c>
      <c r="O148" t="s">
        <v>198</v>
      </c>
      <c r="P148" t="s">
        <v>200</v>
      </c>
      <c r="Q148" t="s">
        <v>200</v>
      </c>
      <c r="R148">
        <v>6336</v>
      </c>
      <c r="S148" t="s">
        <v>596</v>
      </c>
      <c r="T148" t="s">
        <v>200</v>
      </c>
      <c r="U148" t="s">
        <v>624</v>
      </c>
      <c r="V148" t="s">
        <v>625</v>
      </c>
      <c r="X148" t="s">
        <v>619</v>
      </c>
      <c r="Y148">
        <v>60</v>
      </c>
      <c r="Z148" s="297">
        <v>43418</v>
      </c>
      <c r="AA148" s="298">
        <v>758400</v>
      </c>
      <c r="AB148" t="s">
        <v>211</v>
      </c>
      <c r="AC148" s="206">
        <v>83.09</v>
      </c>
      <c r="AD148" t="s">
        <v>206</v>
      </c>
      <c r="AE148">
        <v>2018</v>
      </c>
      <c r="AF148">
        <v>11</v>
      </c>
    </row>
    <row r="149" spans="1:32">
      <c r="A149" t="s">
        <v>192</v>
      </c>
      <c r="B149" t="s">
        <v>627</v>
      </c>
      <c r="C149" s="297">
        <v>43418</v>
      </c>
      <c r="D149" s="297">
        <v>43419</v>
      </c>
      <c r="E149" t="s">
        <v>194</v>
      </c>
      <c r="F149">
        <v>71620</v>
      </c>
      <c r="G149" t="s">
        <v>219</v>
      </c>
      <c r="H149" t="s">
        <v>196</v>
      </c>
      <c r="I149">
        <v>30000</v>
      </c>
      <c r="J149">
        <v>33803</v>
      </c>
      <c r="K149">
        <v>1981</v>
      </c>
      <c r="L149">
        <v>11363</v>
      </c>
      <c r="M149" t="s">
        <v>197</v>
      </c>
      <c r="N149">
        <v>108910</v>
      </c>
      <c r="O149" t="s">
        <v>198</v>
      </c>
      <c r="P149" t="s">
        <v>200</v>
      </c>
      <c r="Q149" t="s">
        <v>200</v>
      </c>
      <c r="R149">
        <v>1831</v>
      </c>
      <c r="S149" t="s">
        <v>628</v>
      </c>
      <c r="T149" t="s">
        <v>200</v>
      </c>
      <c r="U149" t="s">
        <v>621</v>
      </c>
      <c r="V149" t="s">
        <v>621</v>
      </c>
      <c r="X149" t="s">
        <v>619</v>
      </c>
      <c r="Y149">
        <v>48</v>
      </c>
      <c r="Z149" s="297">
        <v>43418</v>
      </c>
      <c r="AA149" s="298">
        <v>4235369</v>
      </c>
      <c r="AB149" t="s">
        <v>211</v>
      </c>
      <c r="AC149" s="206">
        <v>464</v>
      </c>
      <c r="AD149" t="s">
        <v>206</v>
      </c>
      <c r="AE149">
        <v>2018</v>
      </c>
      <c r="AF149">
        <v>11</v>
      </c>
    </row>
    <row r="150" spans="1:32">
      <c r="A150" t="s">
        <v>192</v>
      </c>
      <c r="B150" t="s">
        <v>629</v>
      </c>
      <c r="C150" s="297">
        <v>43418</v>
      </c>
      <c r="D150" s="297">
        <v>43419</v>
      </c>
      <c r="E150" t="s">
        <v>194</v>
      </c>
      <c r="F150">
        <v>71620</v>
      </c>
      <c r="G150" t="s">
        <v>219</v>
      </c>
      <c r="H150" t="s">
        <v>196</v>
      </c>
      <c r="I150">
        <v>30000</v>
      </c>
      <c r="J150">
        <v>33803</v>
      </c>
      <c r="K150">
        <v>1981</v>
      </c>
      <c r="L150">
        <v>11363</v>
      </c>
      <c r="M150" t="s">
        <v>197</v>
      </c>
      <c r="N150">
        <v>108910</v>
      </c>
      <c r="O150" t="s">
        <v>198</v>
      </c>
      <c r="P150" t="s">
        <v>200</v>
      </c>
      <c r="Q150" t="s">
        <v>200</v>
      </c>
      <c r="R150">
        <v>6939</v>
      </c>
      <c r="S150" t="s">
        <v>630</v>
      </c>
      <c r="T150" t="s">
        <v>200</v>
      </c>
      <c r="U150" t="s">
        <v>631</v>
      </c>
      <c r="V150" t="s">
        <v>632</v>
      </c>
      <c r="X150" t="s">
        <v>619</v>
      </c>
      <c r="Y150">
        <v>51</v>
      </c>
      <c r="Z150" s="297">
        <v>43418</v>
      </c>
      <c r="AA150" s="298">
        <v>1104482</v>
      </c>
      <c r="AB150" t="s">
        <v>211</v>
      </c>
      <c r="AC150" s="206">
        <v>121</v>
      </c>
      <c r="AD150" t="s">
        <v>206</v>
      </c>
      <c r="AE150">
        <v>2018</v>
      </c>
      <c r="AF150">
        <v>11</v>
      </c>
    </row>
    <row r="151" spans="1:32">
      <c r="A151" t="s">
        <v>192</v>
      </c>
      <c r="B151" t="s">
        <v>633</v>
      </c>
      <c r="C151" s="297">
        <v>43419</v>
      </c>
      <c r="D151" s="297">
        <v>43420</v>
      </c>
      <c r="E151" t="s">
        <v>194</v>
      </c>
      <c r="F151">
        <v>71620</v>
      </c>
      <c r="G151" t="s">
        <v>219</v>
      </c>
      <c r="H151" t="s">
        <v>196</v>
      </c>
      <c r="I151">
        <v>30000</v>
      </c>
      <c r="J151">
        <v>33803</v>
      </c>
      <c r="K151">
        <v>1981</v>
      </c>
      <c r="L151">
        <v>11363</v>
      </c>
      <c r="M151" t="s">
        <v>197</v>
      </c>
      <c r="N151">
        <v>108910</v>
      </c>
      <c r="O151" t="s">
        <v>198</v>
      </c>
      <c r="P151" t="s">
        <v>200</v>
      </c>
      <c r="Q151" t="s">
        <v>200</v>
      </c>
      <c r="R151">
        <v>1616</v>
      </c>
      <c r="S151" t="s">
        <v>634</v>
      </c>
      <c r="T151" t="s">
        <v>200</v>
      </c>
      <c r="U151" t="s">
        <v>635</v>
      </c>
      <c r="V151" t="s">
        <v>636</v>
      </c>
      <c r="X151" t="s">
        <v>637</v>
      </c>
      <c r="Y151">
        <v>9</v>
      </c>
      <c r="Z151" s="297">
        <v>43419</v>
      </c>
      <c r="AA151" s="298">
        <v>1104482</v>
      </c>
      <c r="AB151" t="s">
        <v>211</v>
      </c>
      <c r="AC151" s="206">
        <v>121</v>
      </c>
      <c r="AD151" t="s">
        <v>206</v>
      </c>
      <c r="AE151">
        <v>2018</v>
      </c>
      <c r="AF151">
        <v>11</v>
      </c>
    </row>
    <row r="152" spans="1:32">
      <c r="A152" t="s">
        <v>192</v>
      </c>
      <c r="B152" t="s">
        <v>638</v>
      </c>
      <c r="C152" s="297">
        <v>43419</v>
      </c>
      <c r="D152" s="297">
        <v>43420</v>
      </c>
      <c r="E152" t="s">
        <v>194</v>
      </c>
      <c r="F152">
        <v>71620</v>
      </c>
      <c r="G152" t="s">
        <v>219</v>
      </c>
      <c r="H152" t="s">
        <v>196</v>
      </c>
      <c r="I152">
        <v>30000</v>
      </c>
      <c r="J152">
        <v>33803</v>
      </c>
      <c r="K152">
        <v>1981</v>
      </c>
      <c r="L152">
        <v>11363</v>
      </c>
      <c r="M152" t="s">
        <v>197</v>
      </c>
      <c r="N152">
        <v>108910</v>
      </c>
      <c r="O152" t="s">
        <v>198</v>
      </c>
      <c r="P152" t="s">
        <v>200</v>
      </c>
      <c r="Q152" t="s">
        <v>200</v>
      </c>
      <c r="R152">
        <v>1633</v>
      </c>
      <c r="S152" t="s">
        <v>481</v>
      </c>
      <c r="T152" t="s">
        <v>200</v>
      </c>
      <c r="U152" t="s">
        <v>639</v>
      </c>
      <c r="V152" t="s">
        <v>640</v>
      </c>
      <c r="X152" t="s">
        <v>637</v>
      </c>
      <c r="Y152">
        <v>10</v>
      </c>
      <c r="Z152" s="297">
        <v>43419</v>
      </c>
      <c r="AA152" s="298">
        <v>1104482</v>
      </c>
      <c r="AB152" t="s">
        <v>211</v>
      </c>
      <c r="AC152" s="206">
        <v>121</v>
      </c>
      <c r="AD152" t="s">
        <v>206</v>
      </c>
      <c r="AE152">
        <v>2018</v>
      </c>
      <c r="AF152">
        <v>11</v>
      </c>
    </row>
    <row r="153" spans="1:32">
      <c r="A153" t="s">
        <v>192</v>
      </c>
      <c r="B153" t="s">
        <v>641</v>
      </c>
      <c r="C153" s="297">
        <v>43419</v>
      </c>
      <c r="D153" s="297">
        <v>43420</v>
      </c>
      <c r="E153" t="s">
        <v>194</v>
      </c>
      <c r="F153">
        <v>72311</v>
      </c>
      <c r="G153" t="s">
        <v>265</v>
      </c>
      <c r="H153" t="s">
        <v>196</v>
      </c>
      <c r="I153">
        <v>30000</v>
      </c>
      <c r="J153">
        <v>33803</v>
      </c>
      <c r="K153">
        <v>1981</v>
      </c>
      <c r="L153">
        <v>11363</v>
      </c>
      <c r="M153" t="s">
        <v>197</v>
      </c>
      <c r="N153">
        <v>108910</v>
      </c>
      <c r="O153" t="s">
        <v>198</v>
      </c>
      <c r="P153" t="s">
        <v>200</v>
      </c>
      <c r="Q153" t="s">
        <v>200</v>
      </c>
      <c r="R153">
        <v>1633</v>
      </c>
      <c r="S153" t="s">
        <v>481</v>
      </c>
      <c r="T153" t="s">
        <v>200</v>
      </c>
      <c r="U153" t="s">
        <v>639</v>
      </c>
      <c r="V153" t="s">
        <v>640</v>
      </c>
      <c r="X153" t="s">
        <v>637</v>
      </c>
      <c r="Y153">
        <v>12</v>
      </c>
      <c r="Z153" s="297">
        <v>43419</v>
      </c>
      <c r="AA153" s="298">
        <v>598400</v>
      </c>
      <c r="AB153" t="s">
        <v>211</v>
      </c>
      <c r="AC153" s="206">
        <v>65.56</v>
      </c>
      <c r="AD153" t="s">
        <v>206</v>
      </c>
      <c r="AE153">
        <v>2018</v>
      </c>
      <c r="AF153">
        <v>11</v>
      </c>
    </row>
    <row r="154" spans="1:32">
      <c r="A154" t="s">
        <v>192</v>
      </c>
      <c r="B154" t="s">
        <v>642</v>
      </c>
      <c r="C154" s="297">
        <v>43424</v>
      </c>
      <c r="D154" s="297">
        <v>43426</v>
      </c>
      <c r="E154" t="s">
        <v>194</v>
      </c>
      <c r="F154">
        <v>72311</v>
      </c>
      <c r="G154" t="s">
        <v>265</v>
      </c>
      <c r="H154" t="s">
        <v>196</v>
      </c>
      <c r="I154">
        <v>30000</v>
      </c>
      <c r="J154">
        <v>33803</v>
      </c>
      <c r="K154">
        <v>1981</v>
      </c>
      <c r="L154">
        <v>11363</v>
      </c>
      <c r="M154" t="s">
        <v>197</v>
      </c>
      <c r="N154">
        <v>108910</v>
      </c>
      <c r="O154" t="s">
        <v>198</v>
      </c>
      <c r="P154" t="s">
        <v>200</v>
      </c>
      <c r="Q154" t="s">
        <v>200</v>
      </c>
      <c r="R154">
        <v>4728</v>
      </c>
      <c r="S154" t="s">
        <v>220</v>
      </c>
      <c r="T154" t="s">
        <v>200</v>
      </c>
      <c r="U154" t="s">
        <v>643</v>
      </c>
      <c r="V154" t="s">
        <v>643</v>
      </c>
      <c r="X154" t="s">
        <v>644</v>
      </c>
      <c r="Y154">
        <v>17</v>
      </c>
      <c r="Z154" s="297">
        <v>43424</v>
      </c>
      <c r="AA154" s="298">
        <v>463200</v>
      </c>
      <c r="AB154" t="s">
        <v>211</v>
      </c>
      <c r="AC154" s="206">
        <v>50.75</v>
      </c>
      <c r="AD154" t="s">
        <v>206</v>
      </c>
      <c r="AE154">
        <v>2018</v>
      </c>
      <c r="AF154">
        <v>11</v>
      </c>
    </row>
    <row r="155" spans="1:32">
      <c r="A155" t="s">
        <v>243</v>
      </c>
      <c r="B155" t="s">
        <v>645</v>
      </c>
      <c r="C155" s="297">
        <v>43426</v>
      </c>
      <c r="D155" s="297">
        <v>43428</v>
      </c>
      <c r="E155" t="s">
        <v>194</v>
      </c>
      <c r="F155">
        <v>75711</v>
      </c>
      <c r="G155" t="s">
        <v>213</v>
      </c>
      <c r="H155" t="s">
        <v>196</v>
      </c>
      <c r="I155">
        <v>30000</v>
      </c>
      <c r="J155">
        <v>33803</v>
      </c>
      <c r="K155">
        <v>1981</v>
      </c>
      <c r="L155">
        <v>11363</v>
      </c>
      <c r="M155" t="s">
        <v>197</v>
      </c>
      <c r="N155">
        <v>108910</v>
      </c>
      <c r="O155" t="s">
        <v>198</v>
      </c>
      <c r="P155" t="s">
        <v>200</v>
      </c>
      <c r="Q155" t="s">
        <v>646</v>
      </c>
      <c r="R155">
        <v>1633</v>
      </c>
      <c r="S155" t="s">
        <v>481</v>
      </c>
      <c r="T155" t="s">
        <v>200</v>
      </c>
      <c r="U155" t="s">
        <v>647</v>
      </c>
      <c r="V155" t="s">
        <v>648</v>
      </c>
      <c r="X155" t="s">
        <v>649</v>
      </c>
      <c r="Y155">
        <v>39</v>
      </c>
      <c r="Z155" s="297">
        <v>43426</v>
      </c>
      <c r="AA155" s="298">
        <v>182115500</v>
      </c>
      <c r="AB155" t="s">
        <v>211</v>
      </c>
      <c r="AC155" s="206">
        <v>19951.41</v>
      </c>
      <c r="AD155" t="s">
        <v>206</v>
      </c>
      <c r="AE155">
        <v>2018</v>
      </c>
      <c r="AF155">
        <v>11</v>
      </c>
    </row>
    <row r="156" spans="1:32">
      <c r="A156" t="s">
        <v>192</v>
      </c>
      <c r="B156" t="s">
        <v>650</v>
      </c>
      <c r="C156" s="297">
        <v>43431</v>
      </c>
      <c r="D156" s="297">
        <v>43432</v>
      </c>
      <c r="E156" t="s">
        <v>194</v>
      </c>
      <c r="F156">
        <v>75711</v>
      </c>
      <c r="G156" t="s">
        <v>213</v>
      </c>
      <c r="H156" t="s">
        <v>196</v>
      </c>
      <c r="I156">
        <v>30000</v>
      </c>
      <c r="J156">
        <v>33803</v>
      </c>
      <c r="K156">
        <v>1981</v>
      </c>
      <c r="L156">
        <v>11363</v>
      </c>
      <c r="M156" t="s">
        <v>197</v>
      </c>
      <c r="N156">
        <v>108910</v>
      </c>
      <c r="O156" t="s">
        <v>214</v>
      </c>
      <c r="P156" t="s">
        <v>200</v>
      </c>
      <c r="Q156" t="s">
        <v>200</v>
      </c>
      <c r="R156">
        <v>5459</v>
      </c>
      <c r="S156" t="s">
        <v>651</v>
      </c>
      <c r="T156" t="s">
        <v>200</v>
      </c>
      <c r="U156" t="s">
        <v>652</v>
      </c>
      <c r="V156" t="s">
        <v>653</v>
      </c>
      <c r="X156" t="s">
        <v>654</v>
      </c>
      <c r="Y156">
        <v>56</v>
      </c>
      <c r="Z156" s="297">
        <v>43431</v>
      </c>
      <c r="AA156" s="298">
        <v>1197000</v>
      </c>
      <c r="AB156" t="s">
        <v>211</v>
      </c>
      <c r="AC156" s="206">
        <v>132.30000000000001</v>
      </c>
      <c r="AD156" t="s">
        <v>206</v>
      </c>
      <c r="AE156">
        <v>2018</v>
      </c>
      <c r="AF156">
        <v>11</v>
      </c>
    </row>
    <row r="157" spans="1:32">
      <c r="A157" t="s">
        <v>192</v>
      </c>
      <c r="B157" t="s">
        <v>655</v>
      </c>
      <c r="C157" s="297">
        <v>43432</v>
      </c>
      <c r="D157" s="297">
        <v>43433</v>
      </c>
      <c r="E157" t="s">
        <v>194</v>
      </c>
      <c r="F157">
        <v>76135</v>
      </c>
      <c r="G157" t="s">
        <v>357</v>
      </c>
      <c r="H157" t="s">
        <v>196</v>
      </c>
      <c r="I157">
        <v>30000</v>
      </c>
      <c r="J157">
        <v>33803</v>
      </c>
      <c r="K157">
        <v>1981</v>
      </c>
      <c r="L157">
        <v>11363</v>
      </c>
      <c r="M157" t="s">
        <v>197</v>
      </c>
      <c r="N157">
        <v>108910</v>
      </c>
      <c r="O157" t="s">
        <v>214</v>
      </c>
      <c r="P157" t="s">
        <v>200</v>
      </c>
      <c r="Q157" t="s">
        <v>200</v>
      </c>
      <c r="R157">
        <v>5459</v>
      </c>
      <c r="S157" t="s">
        <v>651</v>
      </c>
      <c r="T157" t="s">
        <v>200</v>
      </c>
      <c r="U157" t="s">
        <v>357</v>
      </c>
      <c r="V157" t="s">
        <v>653</v>
      </c>
      <c r="X157" t="s">
        <v>656</v>
      </c>
      <c r="Y157">
        <v>175</v>
      </c>
      <c r="Z157" s="297">
        <v>43432</v>
      </c>
      <c r="AA157" s="298">
        <v>0</v>
      </c>
      <c r="AB157" t="s">
        <v>211</v>
      </c>
      <c r="AC157" s="206">
        <v>-1.1599999999999999</v>
      </c>
      <c r="AD157" t="s">
        <v>206</v>
      </c>
      <c r="AE157">
        <v>2018</v>
      </c>
      <c r="AF157">
        <v>11</v>
      </c>
    </row>
    <row r="158" spans="1:32">
      <c r="A158" t="s">
        <v>192</v>
      </c>
      <c r="B158" t="s">
        <v>657</v>
      </c>
      <c r="C158" s="297">
        <v>43431</v>
      </c>
      <c r="D158" s="297">
        <v>43432</v>
      </c>
      <c r="E158" t="s">
        <v>194</v>
      </c>
      <c r="F158">
        <v>71620</v>
      </c>
      <c r="G158" t="s">
        <v>219</v>
      </c>
      <c r="H158" t="s">
        <v>196</v>
      </c>
      <c r="I158">
        <v>30000</v>
      </c>
      <c r="J158">
        <v>33803</v>
      </c>
      <c r="K158">
        <v>1981</v>
      </c>
      <c r="L158">
        <v>11363</v>
      </c>
      <c r="M158" t="s">
        <v>197</v>
      </c>
      <c r="N158">
        <v>108910</v>
      </c>
      <c r="O158" t="s">
        <v>198</v>
      </c>
      <c r="P158" t="s">
        <v>200</v>
      </c>
      <c r="Q158" t="s">
        <v>200</v>
      </c>
      <c r="R158">
        <v>7167</v>
      </c>
      <c r="S158" t="s">
        <v>337</v>
      </c>
      <c r="T158" t="s">
        <v>200</v>
      </c>
      <c r="U158" t="s">
        <v>658</v>
      </c>
      <c r="V158" t="s">
        <v>658</v>
      </c>
      <c r="X158" t="s">
        <v>654</v>
      </c>
      <c r="Y158">
        <v>43</v>
      </c>
      <c r="Z158" s="297">
        <v>43431</v>
      </c>
      <c r="AA158" s="298">
        <v>4417928</v>
      </c>
      <c r="AB158" t="s">
        <v>211</v>
      </c>
      <c r="AC158" s="206">
        <v>484</v>
      </c>
      <c r="AD158" t="s">
        <v>206</v>
      </c>
      <c r="AE158">
        <v>2018</v>
      </c>
      <c r="AF158">
        <v>11</v>
      </c>
    </row>
    <row r="159" spans="1:32">
      <c r="A159" t="s">
        <v>192</v>
      </c>
      <c r="B159" t="s">
        <v>659</v>
      </c>
      <c r="C159" s="297">
        <v>43431</v>
      </c>
      <c r="D159" s="297">
        <v>43432</v>
      </c>
      <c r="E159" t="s">
        <v>194</v>
      </c>
      <c r="F159">
        <v>71620</v>
      </c>
      <c r="G159" t="s">
        <v>219</v>
      </c>
      <c r="H159" t="s">
        <v>196</v>
      </c>
      <c r="I159">
        <v>30000</v>
      </c>
      <c r="J159">
        <v>33803</v>
      </c>
      <c r="K159">
        <v>1981</v>
      </c>
      <c r="L159">
        <v>11363</v>
      </c>
      <c r="M159" t="s">
        <v>197</v>
      </c>
      <c r="N159">
        <v>108910</v>
      </c>
      <c r="O159" t="s">
        <v>198</v>
      </c>
      <c r="P159" t="s">
        <v>200</v>
      </c>
      <c r="Q159" t="s">
        <v>200</v>
      </c>
      <c r="R159">
        <v>6933</v>
      </c>
      <c r="S159" t="s">
        <v>239</v>
      </c>
      <c r="T159" t="s">
        <v>200</v>
      </c>
      <c r="U159" t="s">
        <v>658</v>
      </c>
      <c r="V159" t="s">
        <v>658</v>
      </c>
      <c r="X159" t="s">
        <v>654</v>
      </c>
      <c r="Y159">
        <v>44</v>
      </c>
      <c r="Z159" s="297">
        <v>43431</v>
      </c>
      <c r="AA159" s="298">
        <v>4417928</v>
      </c>
      <c r="AB159" t="s">
        <v>211</v>
      </c>
      <c r="AC159" s="206">
        <v>484</v>
      </c>
      <c r="AD159" t="s">
        <v>206</v>
      </c>
      <c r="AE159">
        <v>2018</v>
      </c>
      <c r="AF159">
        <v>11</v>
      </c>
    </row>
    <row r="160" spans="1:32">
      <c r="A160" t="s">
        <v>192</v>
      </c>
      <c r="B160" t="s">
        <v>660</v>
      </c>
      <c r="C160" s="297">
        <v>43431</v>
      </c>
      <c r="D160" s="297">
        <v>43432</v>
      </c>
      <c r="E160" t="s">
        <v>194</v>
      </c>
      <c r="F160">
        <v>71620</v>
      </c>
      <c r="G160" t="s">
        <v>219</v>
      </c>
      <c r="H160" t="s">
        <v>196</v>
      </c>
      <c r="I160">
        <v>30000</v>
      </c>
      <c r="J160">
        <v>33803</v>
      </c>
      <c r="K160">
        <v>1981</v>
      </c>
      <c r="L160">
        <v>11363</v>
      </c>
      <c r="M160" t="s">
        <v>197</v>
      </c>
      <c r="N160">
        <v>108910</v>
      </c>
      <c r="O160" t="s">
        <v>198</v>
      </c>
      <c r="P160" t="s">
        <v>200</v>
      </c>
      <c r="Q160" t="s">
        <v>200</v>
      </c>
      <c r="R160">
        <v>6935</v>
      </c>
      <c r="S160" t="s">
        <v>235</v>
      </c>
      <c r="T160" t="s">
        <v>200</v>
      </c>
      <c r="U160" t="s">
        <v>658</v>
      </c>
      <c r="V160" t="s">
        <v>658</v>
      </c>
      <c r="X160" t="s">
        <v>654</v>
      </c>
      <c r="Y160">
        <v>40</v>
      </c>
      <c r="Z160" s="297">
        <v>43431</v>
      </c>
      <c r="AA160" s="298">
        <v>4417928</v>
      </c>
      <c r="AB160" t="s">
        <v>211</v>
      </c>
      <c r="AC160" s="206">
        <v>484</v>
      </c>
      <c r="AD160" t="s">
        <v>206</v>
      </c>
      <c r="AE160">
        <v>2018</v>
      </c>
      <c r="AF160">
        <v>11</v>
      </c>
    </row>
    <row r="161" spans="1:32">
      <c r="A161" t="s">
        <v>192</v>
      </c>
      <c r="B161" t="s">
        <v>661</v>
      </c>
      <c r="C161" s="297">
        <v>43431</v>
      </c>
      <c r="D161" s="297">
        <v>43432</v>
      </c>
      <c r="E161" t="s">
        <v>194</v>
      </c>
      <c r="F161">
        <v>71620</v>
      </c>
      <c r="G161" t="s">
        <v>219</v>
      </c>
      <c r="H161" t="s">
        <v>196</v>
      </c>
      <c r="I161">
        <v>30000</v>
      </c>
      <c r="J161">
        <v>33803</v>
      </c>
      <c r="K161">
        <v>1981</v>
      </c>
      <c r="L161">
        <v>11363</v>
      </c>
      <c r="M161" t="s">
        <v>197</v>
      </c>
      <c r="N161">
        <v>108910</v>
      </c>
      <c r="O161" t="s">
        <v>198</v>
      </c>
      <c r="P161" t="s">
        <v>200</v>
      </c>
      <c r="Q161" t="s">
        <v>200</v>
      </c>
      <c r="R161">
        <v>5945</v>
      </c>
      <c r="S161" t="s">
        <v>662</v>
      </c>
      <c r="T161" t="s">
        <v>200</v>
      </c>
      <c r="U161" t="s">
        <v>658</v>
      </c>
      <c r="V161" t="s">
        <v>658</v>
      </c>
      <c r="X161" t="s">
        <v>654</v>
      </c>
      <c r="Y161">
        <v>41</v>
      </c>
      <c r="Z161" s="297">
        <v>43431</v>
      </c>
      <c r="AA161" s="298">
        <v>4417928</v>
      </c>
      <c r="AB161" t="s">
        <v>211</v>
      </c>
      <c r="AC161" s="206">
        <v>484</v>
      </c>
      <c r="AD161" t="s">
        <v>206</v>
      </c>
      <c r="AE161">
        <v>2018</v>
      </c>
      <c r="AF161">
        <v>11</v>
      </c>
    </row>
    <row r="162" spans="1:32">
      <c r="A162" t="s">
        <v>192</v>
      </c>
      <c r="B162" t="s">
        <v>663</v>
      </c>
      <c r="C162" s="297">
        <v>43431</v>
      </c>
      <c r="D162" s="297">
        <v>43432</v>
      </c>
      <c r="E162" t="s">
        <v>194</v>
      </c>
      <c r="F162">
        <v>71620</v>
      </c>
      <c r="G162" t="s">
        <v>219</v>
      </c>
      <c r="H162" t="s">
        <v>196</v>
      </c>
      <c r="I162">
        <v>30000</v>
      </c>
      <c r="J162">
        <v>33803</v>
      </c>
      <c r="K162">
        <v>1981</v>
      </c>
      <c r="L162">
        <v>11363</v>
      </c>
      <c r="M162" t="s">
        <v>197</v>
      </c>
      <c r="N162">
        <v>108910</v>
      </c>
      <c r="O162" t="s">
        <v>198</v>
      </c>
      <c r="P162" t="s">
        <v>200</v>
      </c>
      <c r="Q162" t="s">
        <v>200</v>
      </c>
      <c r="R162">
        <v>6336</v>
      </c>
      <c r="S162" t="s">
        <v>596</v>
      </c>
      <c r="T162" t="s">
        <v>200</v>
      </c>
      <c r="U162" t="s">
        <v>658</v>
      </c>
      <c r="V162" t="s">
        <v>658</v>
      </c>
      <c r="X162" t="s">
        <v>654</v>
      </c>
      <c r="Y162">
        <v>42</v>
      </c>
      <c r="Z162" s="297">
        <v>43431</v>
      </c>
      <c r="AA162" s="298">
        <v>4417928</v>
      </c>
      <c r="AB162" t="s">
        <v>211</v>
      </c>
      <c r="AC162" s="206">
        <v>484</v>
      </c>
      <c r="AD162" t="s">
        <v>206</v>
      </c>
      <c r="AE162">
        <v>2018</v>
      </c>
      <c r="AF162">
        <v>11</v>
      </c>
    </row>
    <row r="163" spans="1:32">
      <c r="A163" t="s">
        <v>192</v>
      </c>
      <c r="B163" t="s">
        <v>664</v>
      </c>
      <c r="C163" s="297">
        <v>43431</v>
      </c>
      <c r="D163" s="297">
        <v>43432</v>
      </c>
      <c r="E163" t="s">
        <v>194</v>
      </c>
      <c r="F163">
        <v>72311</v>
      </c>
      <c r="G163" t="s">
        <v>265</v>
      </c>
      <c r="H163" t="s">
        <v>196</v>
      </c>
      <c r="I163">
        <v>30000</v>
      </c>
      <c r="J163">
        <v>33803</v>
      </c>
      <c r="K163">
        <v>1981</v>
      </c>
      <c r="L163">
        <v>11363</v>
      </c>
      <c r="M163" t="s">
        <v>197</v>
      </c>
      <c r="N163">
        <v>108910</v>
      </c>
      <c r="O163" t="s">
        <v>198</v>
      </c>
      <c r="P163" t="s">
        <v>200</v>
      </c>
      <c r="Q163" t="s">
        <v>200</v>
      </c>
      <c r="R163">
        <v>6336</v>
      </c>
      <c r="S163" t="s">
        <v>596</v>
      </c>
      <c r="T163" t="s">
        <v>200</v>
      </c>
      <c r="U163" t="s">
        <v>658</v>
      </c>
      <c r="V163" t="s">
        <v>658</v>
      </c>
      <c r="X163" t="s">
        <v>654</v>
      </c>
      <c r="Y163">
        <v>51</v>
      </c>
      <c r="Z163" s="297">
        <v>43431</v>
      </c>
      <c r="AA163" s="298">
        <v>1859200</v>
      </c>
      <c r="AB163" t="s">
        <v>211</v>
      </c>
      <c r="AC163" s="206">
        <v>203.68</v>
      </c>
      <c r="AD163" t="s">
        <v>206</v>
      </c>
      <c r="AE163">
        <v>2018</v>
      </c>
      <c r="AF163">
        <v>11</v>
      </c>
    </row>
    <row r="164" spans="1:32">
      <c r="A164" t="s">
        <v>192</v>
      </c>
      <c r="B164" t="s">
        <v>665</v>
      </c>
      <c r="C164" s="297">
        <v>43432</v>
      </c>
      <c r="D164" s="297">
        <v>43433</v>
      </c>
      <c r="E164" t="s">
        <v>194</v>
      </c>
      <c r="F164">
        <v>73406</v>
      </c>
      <c r="G164" t="s">
        <v>469</v>
      </c>
      <c r="H164" t="s">
        <v>196</v>
      </c>
      <c r="I164">
        <v>30000</v>
      </c>
      <c r="J164">
        <v>33803</v>
      </c>
      <c r="K164">
        <v>1981</v>
      </c>
      <c r="L164">
        <v>11363</v>
      </c>
      <c r="M164" t="s">
        <v>197</v>
      </c>
      <c r="N164">
        <v>108910</v>
      </c>
      <c r="O164" t="s">
        <v>214</v>
      </c>
      <c r="P164" t="s">
        <v>200</v>
      </c>
      <c r="Q164" t="s">
        <v>200</v>
      </c>
      <c r="R164">
        <v>621</v>
      </c>
      <c r="S164" t="s">
        <v>666</v>
      </c>
      <c r="T164" t="s">
        <v>200</v>
      </c>
      <c r="U164" t="s">
        <v>667</v>
      </c>
      <c r="V164" t="s">
        <v>668</v>
      </c>
      <c r="X164" t="s">
        <v>669</v>
      </c>
      <c r="Y164">
        <v>49</v>
      </c>
      <c r="Z164" s="297">
        <v>43432</v>
      </c>
      <c r="AA164" s="298">
        <v>2200000</v>
      </c>
      <c r="AB164" t="s">
        <v>211</v>
      </c>
      <c r="AC164" s="206">
        <v>243.15</v>
      </c>
      <c r="AD164" t="s">
        <v>206</v>
      </c>
      <c r="AE164">
        <v>2018</v>
      </c>
      <c r="AF164">
        <v>11</v>
      </c>
    </row>
    <row r="165" spans="1:32">
      <c r="A165" t="s">
        <v>192</v>
      </c>
      <c r="B165" t="s">
        <v>670</v>
      </c>
      <c r="C165" s="297">
        <v>43432</v>
      </c>
      <c r="D165" s="297">
        <v>43433</v>
      </c>
      <c r="E165" t="s">
        <v>194</v>
      </c>
      <c r="F165">
        <v>76135</v>
      </c>
      <c r="G165" t="s">
        <v>357</v>
      </c>
      <c r="H165" t="s">
        <v>196</v>
      </c>
      <c r="I165">
        <v>30000</v>
      </c>
      <c r="J165">
        <v>33803</v>
      </c>
      <c r="K165">
        <v>1981</v>
      </c>
      <c r="L165">
        <v>11363</v>
      </c>
      <c r="M165" t="s">
        <v>197</v>
      </c>
      <c r="N165">
        <v>108910</v>
      </c>
      <c r="O165" t="s">
        <v>214</v>
      </c>
      <c r="P165" t="s">
        <v>200</v>
      </c>
      <c r="Q165" t="s">
        <v>200</v>
      </c>
      <c r="R165">
        <v>621</v>
      </c>
      <c r="S165" t="s">
        <v>666</v>
      </c>
      <c r="T165" t="s">
        <v>200</v>
      </c>
      <c r="U165" t="s">
        <v>357</v>
      </c>
      <c r="V165" t="s">
        <v>668</v>
      </c>
      <c r="X165" t="s">
        <v>671</v>
      </c>
      <c r="Y165">
        <v>113</v>
      </c>
      <c r="Z165" s="297">
        <v>43432</v>
      </c>
      <c r="AA165" s="298">
        <v>0</v>
      </c>
      <c r="AB165" t="s">
        <v>211</v>
      </c>
      <c r="AC165" s="206">
        <v>-2.13</v>
      </c>
      <c r="AD165" t="s">
        <v>206</v>
      </c>
      <c r="AE165">
        <v>2018</v>
      </c>
      <c r="AF165">
        <v>11</v>
      </c>
    </row>
    <row r="166" spans="1:32">
      <c r="A166" t="s">
        <v>192</v>
      </c>
      <c r="B166" t="s">
        <v>672</v>
      </c>
      <c r="C166" s="297">
        <v>43432</v>
      </c>
      <c r="D166" s="297">
        <v>43433</v>
      </c>
      <c r="E166" t="s">
        <v>194</v>
      </c>
      <c r="F166">
        <v>73406</v>
      </c>
      <c r="G166" t="s">
        <v>469</v>
      </c>
      <c r="H166" t="s">
        <v>196</v>
      </c>
      <c r="I166">
        <v>30000</v>
      </c>
      <c r="J166">
        <v>33803</v>
      </c>
      <c r="K166">
        <v>1981</v>
      </c>
      <c r="L166">
        <v>11363</v>
      </c>
      <c r="M166" t="s">
        <v>197</v>
      </c>
      <c r="N166">
        <v>108910</v>
      </c>
      <c r="O166" t="s">
        <v>511</v>
      </c>
      <c r="P166" t="s">
        <v>200</v>
      </c>
      <c r="Q166" t="s">
        <v>200</v>
      </c>
      <c r="R166">
        <v>4212</v>
      </c>
      <c r="S166" t="s">
        <v>673</v>
      </c>
      <c r="T166" t="s">
        <v>200</v>
      </c>
      <c r="U166" t="s">
        <v>674</v>
      </c>
      <c r="V166" t="s">
        <v>675</v>
      </c>
      <c r="X166" t="s">
        <v>669</v>
      </c>
      <c r="Y166">
        <v>47</v>
      </c>
      <c r="Z166" s="297">
        <v>43432</v>
      </c>
      <c r="AA166" s="298">
        <v>10750000</v>
      </c>
      <c r="AB166" t="s">
        <v>211</v>
      </c>
      <c r="AC166" s="206">
        <v>1177.7</v>
      </c>
      <c r="AD166" t="s">
        <v>206</v>
      </c>
      <c r="AE166">
        <v>2018</v>
      </c>
      <c r="AF166">
        <v>11</v>
      </c>
    </row>
    <row r="167" spans="1:32">
      <c r="A167" t="s">
        <v>243</v>
      </c>
      <c r="B167" t="s">
        <v>676</v>
      </c>
      <c r="C167" s="297">
        <v>43432</v>
      </c>
      <c r="D167" s="297">
        <v>43434</v>
      </c>
      <c r="E167" t="s">
        <v>194</v>
      </c>
      <c r="F167">
        <v>72155</v>
      </c>
      <c r="G167" t="s">
        <v>416</v>
      </c>
      <c r="H167" t="s">
        <v>196</v>
      </c>
      <c r="I167">
        <v>30000</v>
      </c>
      <c r="J167">
        <v>33803</v>
      </c>
      <c r="K167">
        <v>1981</v>
      </c>
      <c r="L167">
        <v>11363</v>
      </c>
      <c r="M167" t="s">
        <v>197</v>
      </c>
      <c r="N167">
        <v>108910</v>
      </c>
      <c r="O167" t="s">
        <v>214</v>
      </c>
      <c r="P167" t="s">
        <v>200</v>
      </c>
      <c r="Q167" t="s">
        <v>677</v>
      </c>
      <c r="R167">
        <v>6890</v>
      </c>
      <c r="S167" t="s">
        <v>270</v>
      </c>
      <c r="T167" t="s">
        <v>200</v>
      </c>
      <c r="U167" t="s">
        <v>678</v>
      </c>
      <c r="V167" t="s">
        <v>679</v>
      </c>
      <c r="X167" t="s">
        <v>680</v>
      </c>
      <c r="Y167">
        <v>25</v>
      </c>
      <c r="Z167" s="297">
        <v>43432</v>
      </c>
      <c r="AA167" s="298">
        <v>2000000</v>
      </c>
      <c r="AB167" t="s">
        <v>211</v>
      </c>
      <c r="AC167" s="206">
        <v>221.68</v>
      </c>
      <c r="AD167" t="s">
        <v>206</v>
      </c>
      <c r="AE167">
        <v>2018</v>
      </c>
      <c r="AF167">
        <v>11</v>
      </c>
    </row>
    <row r="168" spans="1:32">
      <c r="A168" t="s">
        <v>243</v>
      </c>
      <c r="B168" t="s">
        <v>681</v>
      </c>
      <c r="C168" s="297">
        <v>43432</v>
      </c>
      <c r="D168" s="297">
        <v>43434</v>
      </c>
      <c r="E168" t="s">
        <v>194</v>
      </c>
      <c r="F168">
        <v>72145</v>
      </c>
      <c r="G168" t="s">
        <v>247</v>
      </c>
      <c r="H168" t="s">
        <v>196</v>
      </c>
      <c r="I168">
        <v>30000</v>
      </c>
      <c r="J168">
        <v>33803</v>
      </c>
      <c r="K168">
        <v>1981</v>
      </c>
      <c r="L168">
        <v>11363</v>
      </c>
      <c r="M168" t="s">
        <v>197</v>
      </c>
      <c r="N168">
        <v>108910</v>
      </c>
      <c r="O168" t="s">
        <v>214</v>
      </c>
      <c r="P168" t="s">
        <v>200</v>
      </c>
      <c r="Q168" t="s">
        <v>677</v>
      </c>
      <c r="R168">
        <v>6890</v>
      </c>
      <c r="S168" t="s">
        <v>270</v>
      </c>
      <c r="T168" t="s">
        <v>200</v>
      </c>
      <c r="U168" t="s">
        <v>678</v>
      </c>
      <c r="V168" t="s">
        <v>679</v>
      </c>
      <c r="X168" t="s">
        <v>680</v>
      </c>
      <c r="Y168">
        <v>23</v>
      </c>
      <c r="Z168" s="297">
        <v>43432</v>
      </c>
      <c r="AA168" s="298">
        <v>10695000</v>
      </c>
      <c r="AB168" t="s">
        <v>211</v>
      </c>
      <c r="AC168" s="206">
        <v>1185.45</v>
      </c>
      <c r="AD168" t="s">
        <v>206</v>
      </c>
      <c r="AE168">
        <v>2018</v>
      </c>
      <c r="AF168">
        <v>11</v>
      </c>
    </row>
    <row r="169" spans="1:32">
      <c r="A169" t="s">
        <v>243</v>
      </c>
      <c r="B169" t="s">
        <v>682</v>
      </c>
      <c r="C169" s="297">
        <v>43432</v>
      </c>
      <c r="D169" s="297">
        <v>43434</v>
      </c>
      <c r="E169" t="s">
        <v>194</v>
      </c>
      <c r="F169">
        <v>72155</v>
      </c>
      <c r="G169" t="s">
        <v>416</v>
      </c>
      <c r="H169" t="s">
        <v>196</v>
      </c>
      <c r="I169">
        <v>30000</v>
      </c>
      <c r="J169">
        <v>33803</v>
      </c>
      <c r="K169">
        <v>1981</v>
      </c>
      <c r="L169">
        <v>11363</v>
      </c>
      <c r="M169" t="s">
        <v>197</v>
      </c>
      <c r="N169">
        <v>108910</v>
      </c>
      <c r="O169" t="s">
        <v>214</v>
      </c>
      <c r="P169" t="s">
        <v>200</v>
      </c>
      <c r="Q169" t="s">
        <v>677</v>
      </c>
      <c r="R169">
        <v>6890</v>
      </c>
      <c r="S169" t="s">
        <v>270</v>
      </c>
      <c r="T169" t="s">
        <v>200</v>
      </c>
      <c r="U169" t="s">
        <v>678</v>
      </c>
      <c r="V169" t="s">
        <v>679</v>
      </c>
      <c r="X169" t="s">
        <v>680</v>
      </c>
      <c r="Y169">
        <v>26</v>
      </c>
      <c r="Z169" s="297">
        <v>43432</v>
      </c>
      <c r="AA169" s="298">
        <v>4560000</v>
      </c>
      <c r="AB169" t="s">
        <v>211</v>
      </c>
      <c r="AC169" s="206">
        <v>505.44</v>
      </c>
      <c r="AD169" t="s">
        <v>206</v>
      </c>
      <c r="AE169">
        <v>2018</v>
      </c>
      <c r="AF169">
        <v>11</v>
      </c>
    </row>
    <row r="170" spans="1:32">
      <c r="A170" t="s">
        <v>243</v>
      </c>
      <c r="B170" t="s">
        <v>683</v>
      </c>
      <c r="C170" s="297">
        <v>43432</v>
      </c>
      <c r="D170" s="297">
        <v>43434</v>
      </c>
      <c r="E170" t="s">
        <v>194</v>
      </c>
      <c r="F170">
        <v>72155</v>
      </c>
      <c r="G170" t="s">
        <v>416</v>
      </c>
      <c r="H170" t="s">
        <v>196</v>
      </c>
      <c r="I170">
        <v>30000</v>
      </c>
      <c r="J170">
        <v>33803</v>
      </c>
      <c r="K170">
        <v>1981</v>
      </c>
      <c r="L170">
        <v>11363</v>
      </c>
      <c r="M170" t="s">
        <v>197</v>
      </c>
      <c r="N170">
        <v>108910</v>
      </c>
      <c r="O170" t="s">
        <v>214</v>
      </c>
      <c r="P170" t="s">
        <v>200</v>
      </c>
      <c r="Q170" t="s">
        <v>677</v>
      </c>
      <c r="R170">
        <v>6890</v>
      </c>
      <c r="S170" t="s">
        <v>270</v>
      </c>
      <c r="T170" t="s">
        <v>200</v>
      </c>
      <c r="U170" t="s">
        <v>678</v>
      </c>
      <c r="V170" t="s">
        <v>679</v>
      </c>
      <c r="X170" t="s">
        <v>680</v>
      </c>
      <c r="Y170">
        <v>27</v>
      </c>
      <c r="Z170" s="297">
        <v>43432</v>
      </c>
      <c r="AA170" s="298">
        <v>185000</v>
      </c>
      <c r="AB170" t="s">
        <v>211</v>
      </c>
      <c r="AC170" s="206">
        <v>20.51</v>
      </c>
      <c r="AD170" t="s">
        <v>206</v>
      </c>
      <c r="AE170">
        <v>2018</v>
      </c>
      <c r="AF170">
        <v>11</v>
      </c>
    </row>
    <row r="171" spans="1:32">
      <c r="A171" t="s">
        <v>243</v>
      </c>
      <c r="B171" t="s">
        <v>684</v>
      </c>
      <c r="C171" s="297">
        <v>43432</v>
      </c>
      <c r="D171" s="297">
        <v>43434</v>
      </c>
      <c r="E171" t="s">
        <v>194</v>
      </c>
      <c r="F171">
        <v>72130</v>
      </c>
      <c r="G171" t="s">
        <v>555</v>
      </c>
      <c r="H171" t="s">
        <v>196</v>
      </c>
      <c r="I171">
        <v>30000</v>
      </c>
      <c r="J171">
        <v>33803</v>
      </c>
      <c r="K171">
        <v>1981</v>
      </c>
      <c r="L171">
        <v>11363</v>
      </c>
      <c r="M171" t="s">
        <v>197</v>
      </c>
      <c r="N171">
        <v>108910</v>
      </c>
      <c r="O171" t="s">
        <v>214</v>
      </c>
      <c r="P171" t="s">
        <v>200</v>
      </c>
      <c r="Q171" t="s">
        <v>677</v>
      </c>
      <c r="R171">
        <v>6890</v>
      </c>
      <c r="S171" t="s">
        <v>270</v>
      </c>
      <c r="T171" t="s">
        <v>200</v>
      </c>
      <c r="U171" t="s">
        <v>678</v>
      </c>
      <c r="V171" t="s">
        <v>679</v>
      </c>
      <c r="X171" t="s">
        <v>680</v>
      </c>
      <c r="Y171">
        <v>22</v>
      </c>
      <c r="Z171" s="297">
        <v>43432</v>
      </c>
      <c r="AA171" s="298">
        <v>950000</v>
      </c>
      <c r="AB171" t="s">
        <v>211</v>
      </c>
      <c r="AC171" s="206">
        <v>105.3</v>
      </c>
      <c r="AD171" t="s">
        <v>206</v>
      </c>
      <c r="AE171">
        <v>2018</v>
      </c>
      <c r="AF171">
        <v>11</v>
      </c>
    </row>
    <row r="172" spans="1:32">
      <c r="A172" t="s">
        <v>243</v>
      </c>
      <c r="B172" t="s">
        <v>685</v>
      </c>
      <c r="C172" s="297">
        <v>43432</v>
      </c>
      <c r="D172" s="297">
        <v>43434</v>
      </c>
      <c r="E172" t="s">
        <v>194</v>
      </c>
      <c r="F172">
        <v>72155</v>
      </c>
      <c r="G172" t="s">
        <v>416</v>
      </c>
      <c r="H172" t="s">
        <v>196</v>
      </c>
      <c r="I172">
        <v>30000</v>
      </c>
      <c r="J172">
        <v>33803</v>
      </c>
      <c r="K172">
        <v>1981</v>
      </c>
      <c r="L172">
        <v>11363</v>
      </c>
      <c r="M172" t="s">
        <v>197</v>
      </c>
      <c r="N172">
        <v>108910</v>
      </c>
      <c r="O172" t="s">
        <v>214</v>
      </c>
      <c r="P172" t="s">
        <v>200</v>
      </c>
      <c r="Q172" t="s">
        <v>677</v>
      </c>
      <c r="R172">
        <v>6890</v>
      </c>
      <c r="S172" t="s">
        <v>270</v>
      </c>
      <c r="T172" t="s">
        <v>200</v>
      </c>
      <c r="U172" t="s">
        <v>678</v>
      </c>
      <c r="V172" t="s">
        <v>679</v>
      </c>
      <c r="X172" t="s">
        <v>680</v>
      </c>
      <c r="Y172">
        <v>24</v>
      </c>
      <c r="Z172" s="297">
        <v>43432</v>
      </c>
      <c r="AA172" s="298">
        <v>1199780</v>
      </c>
      <c r="AB172" t="s">
        <v>211</v>
      </c>
      <c r="AC172" s="206">
        <v>132.99</v>
      </c>
      <c r="AD172" t="s">
        <v>206</v>
      </c>
      <c r="AE172">
        <v>2018</v>
      </c>
      <c r="AF172">
        <v>11</v>
      </c>
    </row>
    <row r="173" spans="1:32">
      <c r="A173" t="s">
        <v>192</v>
      </c>
      <c r="B173" t="s">
        <v>686</v>
      </c>
      <c r="C173" s="297">
        <v>43434</v>
      </c>
      <c r="D173" t="s">
        <v>687</v>
      </c>
      <c r="E173" t="s">
        <v>194</v>
      </c>
      <c r="F173">
        <v>75705</v>
      </c>
      <c r="G173" t="s">
        <v>688</v>
      </c>
      <c r="H173" t="s">
        <v>196</v>
      </c>
      <c r="I173">
        <v>30000</v>
      </c>
      <c r="J173">
        <v>33803</v>
      </c>
      <c r="K173">
        <v>1981</v>
      </c>
      <c r="L173">
        <v>11363</v>
      </c>
      <c r="M173" t="s">
        <v>197</v>
      </c>
      <c r="N173">
        <v>108910</v>
      </c>
      <c r="O173" t="s">
        <v>214</v>
      </c>
      <c r="P173" t="s">
        <v>199</v>
      </c>
      <c r="Q173" t="s">
        <v>200</v>
      </c>
      <c r="R173">
        <v>7103</v>
      </c>
      <c r="S173" t="s">
        <v>689</v>
      </c>
      <c r="T173" t="s">
        <v>200</v>
      </c>
      <c r="U173" t="s">
        <v>690</v>
      </c>
      <c r="V173" t="s">
        <v>691</v>
      </c>
      <c r="X173" t="s">
        <v>692</v>
      </c>
      <c r="Y173">
        <v>10</v>
      </c>
      <c r="Z173" s="297">
        <v>43434</v>
      </c>
      <c r="AA173" s="298">
        <v>57203389</v>
      </c>
      <c r="AB173" t="s">
        <v>211</v>
      </c>
      <c r="AC173" s="206">
        <v>6266.84</v>
      </c>
      <c r="AD173" t="s">
        <v>206</v>
      </c>
      <c r="AE173">
        <v>2018</v>
      </c>
      <c r="AF173">
        <v>11</v>
      </c>
    </row>
    <row r="174" spans="1:32">
      <c r="A174" t="s">
        <v>192</v>
      </c>
      <c r="B174" t="s">
        <v>693</v>
      </c>
      <c r="C174" t="s">
        <v>694</v>
      </c>
      <c r="D174" t="s">
        <v>695</v>
      </c>
      <c r="E174" t="s">
        <v>194</v>
      </c>
      <c r="F174">
        <v>72505</v>
      </c>
      <c r="G174" t="s">
        <v>379</v>
      </c>
      <c r="H174" t="s">
        <v>196</v>
      </c>
      <c r="I174">
        <v>30000</v>
      </c>
      <c r="J174">
        <v>33803</v>
      </c>
      <c r="K174">
        <v>1981</v>
      </c>
      <c r="L174">
        <v>11363</v>
      </c>
      <c r="M174" t="s">
        <v>197</v>
      </c>
      <c r="N174">
        <v>108910</v>
      </c>
      <c r="O174" t="s">
        <v>198</v>
      </c>
      <c r="P174" t="s">
        <v>199</v>
      </c>
      <c r="Q174" t="s">
        <v>200</v>
      </c>
      <c r="R174">
        <v>5794</v>
      </c>
      <c r="S174" t="s">
        <v>284</v>
      </c>
      <c r="T174" t="s">
        <v>200</v>
      </c>
      <c r="U174" t="s">
        <v>696</v>
      </c>
      <c r="V174" t="s">
        <v>697</v>
      </c>
      <c r="X174" t="s">
        <v>698</v>
      </c>
      <c r="Y174">
        <v>10</v>
      </c>
      <c r="Z174" t="s">
        <v>694</v>
      </c>
      <c r="AA174" s="298">
        <v>3800000</v>
      </c>
      <c r="AB174" t="s">
        <v>211</v>
      </c>
      <c r="AC174" s="206">
        <v>413.95</v>
      </c>
      <c r="AD174" t="s">
        <v>206</v>
      </c>
      <c r="AE174">
        <v>2018</v>
      </c>
      <c r="AF174">
        <v>12</v>
      </c>
    </row>
    <row r="175" spans="1:32">
      <c r="A175" t="s">
        <v>192</v>
      </c>
      <c r="B175" t="s">
        <v>699</v>
      </c>
      <c r="C175" t="s">
        <v>700</v>
      </c>
      <c r="D175" t="s">
        <v>695</v>
      </c>
      <c r="E175" t="s">
        <v>194</v>
      </c>
      <c r="F175">
        <v>76135</v>
      </c>
      <c r="G175" t="s">
        <v>357</v>
      </c>
      <c r="H175" t="s">
        <v>196</v>
      </c>
      <c r="I175">
        <v>30000</v>
      </c>
      <c r="J175">
        <v>33803</v>
      </c>
      <c r="K175">
        <v>1981</v>
      </c>
      <c r="L175">
        <v>11363</v>
      </c>
      <c r="M175" t="s">
        <v>197</v>
      </c>
      <c r="N175">
        <v>108910</v>
      </c>
      <c r="O175" t="s">
        <v>198</v>
      </c>
      <c r="P175" t="s">
        <v>199</v>
      </c>
      <c r="Q175" t="s">
        <v>200</v>
      </c>
      <c r="R175">
        <v>5794</v>
      </c>
      <c r="S175" t="s">
        <v>284</v>
      </c>
      <c r="T175" t="s">
        <v>200</v>
      </c>
      <c r="U175" t="s">
        <v>357</v>
      </c>
      <c r="V175" t="s">
        <v>697</v>
      </c>
      <c r="X175" t="s">
        <v>701</v>
      </c>
      <c r="Y175">
        <v>79</v>
      </c>
      <c r="Z175" t="s">
        <v>700</v>
      </c>
      <c r="AA175" s="298">
        <v>0</v>
      </c>
      <c r="AB175" t="s">
        <v>211</v>
      </c>
      <c r="AC175" s="206">
        <v>-0.01</v>
      </c>
      <c r="AD175" t="s">
        <v>206</v>
      </c>
      <c r="AE175">
        <v>2018</v>
      </c>
      <c r="AF175">
        <v>12</v>
      </c>
    </row>
    <row r="176" spans="1:32">
      <c r="A176" t="s">
        <v>192</v>
      </c>
      <c r="B176" t="s">
        <v>702</v>
      </c>
      <c r="C176" t="s">
        <v>694</v>
      </c>
      <c r="D176" t="s">
        <v>695</v>
      </c>
      <c r="E176" t="s">
        <v>194</v>
      </c>
      <c r="F176">
        <v>72505</v>
      </c>
      <c r="G176" t="s">
        <v>379</v>
      </c>
      <c r="H176" t="s">
        <v>196</v>
      </c>
      <c r="I176">
        <v>30000</v>
      </c>
      <c r="J176">
        <v>33803</v>
      </c>
      <c r="K176">
        <v>1981</v>
      </c>
      <c r="L176">
        <v>11363</v>
      </c>
      <c r="M176" t="s">
        <v>197</v>
      </c>
      <c r="N176">
        <v>108910</v>
      </c>
      <c r="O176" t="s">
        <v>198</v>
      </c>
      <c r="P176" t="s">
        <v>199</v>
      </c>
      <c r="Q176" t="s">
        <v>200</v>
      </c>
      <c r="R176">
        <v>5794</v>
      </c>
      <c r="S176" t="s">
        <v>284</v>
      </c>
      <c r="T176" t="s">
        <v>200</v>
      </c>
      <c r="U176" t="s">
        <v>703</v>
      </c>
      <c r="V176" t="s">
        <v>697</v>
      </c>
      <c r="X176" t="s">
        <v>698</v>
      </c>
      <c r="Y176">
        <v>11</v>
      </c>
      <c r="Z176" t="s">
        <v>694</v>
      </c>
      <c r="AA176" s="298">
        <v>3450000</v>
      </c>
      <c r="AB176" t="s">
        <v>211</v>
      </c>
      <c r="AC176" s="206">
        <v>375.82</v>
      </c>
      <c r="AD176" t="s">
        <v>206</v>
      </c>
      <c r="AE176">
        <v>2018</v>
      </c>
      <c r="AF176">
        <v>12</v>
      </c>
    </row>
    <row r="177" spans="1:32">
      <c r="A177" t="s">
        <v>192</v>
      </c>
      <c r="B177" t="s">
        <v>704</v>
      </c>
      <c r="C177" t="s">
        <v>700</v>
      </c>
      <c r="D177" t="s">
        <v>695</v>
      </c>
      <c r="E177" t="s">
        <v>194</v>
      </c>
      <c r="F177">
        <v>76135</v>
      </c>
      <c r="G177" t="s">
        <v>357</v>
      </c>
      <c r="H177" t="s">
        <v>196</v>
      </c>
      <c r="I177">
        <v>30000</v>
      </c>
      <c r="J177">
        <v>33803</v>
      </c>
      <c r="K177">
        <v>1981</v>
      </c>
      <c r="L177">
        <v>11363</v>
      </c>
      <c r="M177" t="s">
        <v>197</v>
      </c>
      <c r="N177">
        <v>108910</v>
      </c>
      <c r="O177" t="s">
        <v>198</v>
      </c>
      <c r="P177" t="s">
        <v>199</v>
      </c>
      <c r="Q177" t="s">
        <v>200</v>
      </c>
      <c r="R177">
        <v>5794</v>
      </c>
      <c r="S177" t="s">
        <v>284</v>
      </c>
      <c r="T177" t="s">
        <v>200</v>
      </c>
      <c r="U177" t="s">
        <v>357</v>
      </c>
      <c r="V177" t="s">
        <v>697</v>
      </c>
      <c r="X177" t="s">
        <v>701</v>
      </c>
      <c r="Y177">
        <v>80</v>
      </c>
      <c r="Z177" t="s">
        <v>700</v>
      </c>
      <c r="AA177" s="298">
        <v>0</v>
      </c>
      <c r="AB177" t="s">
        <v>211</v>
      </c>
      <c r="AC177" s="206">
        <v>0</v>
      </c>
      <c r="AD177" t="s">
        <v>206</v>
      </c>
      <c r="AE177">
        <v>2018</v>
      </c>
      <c r="AF177">
        <v>12</v>
      </c>
    </row>
    <row r="178" spans="1:32">
      <c r="A178" t="s">
        <v>243</v>
      </c>
      <c r="B178" t="s">
        <v>705</v>
      </c>
      <c r="C178" t="s">
        <v>700</v>
      </c>
      <c r="D178" t="s">
        <v>706</v>
      </c>
      <c r="E178" t="s">
        <v>194</v>
      </c>
      <c r="F178">
        <v>72125</v>
      </c>
      <c r="G178" t="s">
        <v>553</v>
      </c>
      <c r="H178" t="s">
        <v>196</v>
      </c>
      <c r="I178">
        <v>30000</v>
      </c>
      <c r="J178">
        <v>33803</v>
      </c>
      <c r="K178">
        <v>1981</v>
      </c>
      <c r="L178">
        <v>11363</v>
      </c>
      <c r="M178" t="s">
        <v>197</v>
      </c>
      <c r="N178">
        <v>108910</v>
      </c>
      <c r="O178" t="s">
        <v>214</v>
      </c>
      <c r="P178" t="s">
        <v>200</v>
      </c>
      <c r="Q178" t="s">
        <v>707</v>
      </c>
      <c r="R178">
        <v>6893</v>
      </c>
      <c r="S178" t="s">
        <v>266</v>
      </c>
      <c r="T178" t="s">
        <v>200</v>
      </c>
      <c r="U178" t="s">
        <v>708</v>
      </c>
      <c r="V178" t="s">
        <v>709</v>
      </c>
      <c r="X178" t="s">
        <v>710</v>
      </c>
      <c r="Y178">
        <v>41</v>
      </c>
      <c r="Z178" t="s">
        <v>700</v>
      </c>
      <c r="AA178" s="298">
        <v>5500000</v>
      </c>
      <c r="AB178" t="s">
        <v>211</v>
      </c>
      <c r="AC178" s="206">
        <v>599.13</v>
      </c>
      <c r="AD178" t="s">
        <v>206</v>
      </c>
      <c r="AE178">
        <v>2018</v>
      </c>
      <c r="AF178">
        <v>12</v>
      </c>
    </row>
    <row r="179" spans="1:32">
      <c r="A179" t="s">
        <v>243</v>
      </c>
      <c r="B179" t="s">
        <v>711</v>
      </c>
      <c r="C179" t="s">
        <v>700</v>
      </c>
      <c r="D179" t="s">
        <v>706</v>
      </c>
      <c r="E179" t="s">
        <v>194</v>
      </c>
      <c r="F179">
        <v>72125</v>
      </c>
      <c r="G179" t="s">
        <v>553</v>
      </c>
      <c r="H179" t="s">
        <v>196</v>
      </c>
      <c r="I179">
        <v>30000</v>
      </c>
      <c r="J179">
        <v>33803</v>
      </c>
      <c r="K179">
        <v>1981</v>
      </c>
      <c r="L179">
        <v>11363</v>
      </c>
      <c r="M179" t="s">
        <v>197</v>
      </c>
      <c r="N179">
        <v>108910</v>
      </c>
      <c r="O179" t="s">
        <v>214</v>
      </c>
      <c r="P179" t="s">
        <v>200</v>
      </c>
      <c r="Q179" t="s">
        <v>707</v>
      </c>
      <c r="R179">
        <v>6893</v>
      </c>
      <c r="S179" t="s">
        <v>266</v>
      </c>
      <c r="T179" t="s">
        <v>200</v>
      </c>
      <c r="U179" t="s">
        <v>708</v>
      </c>
      <c r="V179" t="s">
        <v>709</v>
      </c>
      <c r="X179" t="s">
        <v>710</v>
      </c>
      <c r="Y179">
        <v>42</v>
      </c>
      <c r="Z179" t="s">
        <v>700</v>
      </c>
      <c r="AA179" s="298">
        <v>15449000</v>
      </c>
      <c r="AB179" t="s">
        <v>211</v>
      </c>
      <c r="AC179" s="206">
        <v>1682.91</v>
      </c>
      <c r="AD179" t="s">
        <v>206</v>
      </c>
      <c r="AE179">
        <v>2018</v>
      </c>
      <c r="AF179">
        <v>12</v>
      </c>
    </row>
    <row r="180" spans="1:32">
      <c r="A180" t="s">
        <v>243</v>
      </c>
      <c r="B180" t="s">
        <v>712</v>
      </c>
      <c r="C180" t="s">
        <v>700</v>
      </c>
      <c r="D180" t="s">
        <v>706</v>
      </c>
      <c r="E180" t="s">
        <v>194</v>
      </c>
      <c r="F180">
        <v>72125</v>
      </c>
      <c r="G180" t="s">
        <v>553</v>
      </c>
      <c r="H180" t="s">
        <v>196</v>
      </c>
      <c r="I180">
        <v>30000</v>
      </c>
      <c r="J180">
        <v>33803</v>
      </c>
      <c r="K180">
        <v>1981</v>
      </c>
      <c r="L180">
        <v>11363</v>
      </c>
      <c r="M180" t="s">
        <v>197</v>
      </c>
      <c r="N180">
        <v>108910</v>
      </c>
      <c r="O180" t="s">
        <v>214</v>
      </c>
      <c r="P180" t="s">
        <v>200</v>
      </c>
      <c r="Q180" t="s">
        <v>707</v>
      </c>
      <c r="R180">
        <v>6893</v>
      </c>
      <c r="S180" t="s">
        <v>266</v>
      </c>
      <c r="T180" t="s">
        <v>200</v>
      </c>
      <c r="U180" t="s">
        <v>708</v>
      </c>
      <c r="V180" t="s">
        <v>709</v>
      </c>
      <c r="X180" t="s">
        <v>710</v>
      </c>
      <c r="Y180">
        <v>43</v>
      </c>
      <c r="Z180" t="s">
        <v>700</v>
      </c>
      <c r="AA180" s="298">
        <v>5910000</v>
      </c>
      <c r="AB180" t="s">
        <v>211</v>
      </c>
      <c r="AC180" s="206">
        <v>643.79</v>
      </c>
      <c r="AD180" t="s">
        <v>206</v>
      </c>
      <c r="AE180">
        <v>2018</v>
      </c>
      <c r="AF180">
        <v>12</v>
      </c>
    </row>
    <row r="181" spans="1:32">
      <c r="A181" t="s">
        <v>243</v>
      </c>
      <c r="B181" t="s">
        <v>713</v>
      </c>
      <c r="C181" t="s">
        <v>700</v>
      </c>
      <c r="D181" t="s">
        <v>706</v>
      </c>
      <c r="E181" t="s">
        <v>194</v>
      </c>
      <c r="F181">
        <v>72125</v>
      </c>
      <c r="G181" t="s">
        <v>553</v>
      </c>
      <c r="H181" t="s">
        <v>196</v>
      </c>
      <c r="I181">
        <v>30000</v>
      </c>
      <c r="J181">
        <v>33803</v>
      </c>
      <c r="K181">
        <v>1981</v>
      </c>
      <c r="L181">
        <v>11363</v>
      </c>
      <c r="M181" t="s">
        <v>197</v>
      </c>
      <c r="N181">
        <v>108910</v>
      </c>
      <c r="O181" t="s">
        <v>214</v>
      </c>
      <c r="P181" t="s">
        <v>200</v>
      </c>
      <c r="Q181" t="s">
        <v>707</v>
      </c>
      <c r="R181">
        <v>6893</v>
      </c>
      <c r="S181" t="s">
        <v>266</v>
      </c>
      <c r="T181" t="s">
        <v>200</v>
      </c>
      <c r="U181" t="s">
        <v>708</v>
      </c>
      <c r="V181" t="s">
        <v>709</v>
      </c>
      <c r="X181" t="s">
        <v>710</v>
      </c>
      <c r="Y181">
        <v>44</v>
      </c>
      <c r="Z181" t="s">
        <v>700</v>
      </c>
      <c r="AA181" s="298">
        <v>3995000</v>
      </c>
      <c r="AB181" t="s">
        <v>211</v>
      </c>
      <c r="AC181" s="206">
        <v>435.19</v>
      </c>
      <c r="AD181" t="s">
        <v>206</v>
      </c>
      <c r="AE181">
        <v>2018</v>
      </c>
      <c r="AF181">
        <v>12</v>
      </c>
    </row>
    <row r="182" spans="1:32">
      <c r="A182" t="s">
        <v>243</v>
      </c>
      <c r="B182" t="s">
        <v>714</v>
      </c>
      <c r="C182" t="s">
        <v>700</v>
      </c>
      <c r="D182" t="s">
        <v>706</v>
      </c>
      <c r="E182" t="s">
        <v>194</v>
      </c>
      <c r="F182">
        <v>72125</v>
      </c>
      <c r="G182" t="s">
        <v>553</v>
      </c>
      <c r="H182" t="s">
        <v>196</v>
      </c>
      <c r="I182">
        <v>30000</v>
      </c>
      <c r="J182">
        <v>33803</v>
      </c>
      <c r="K182">
        <v>1981</v>
      </c>
      <c r="L182">
        <v>11363</v>
      </c>
      <c r="M182" t="s">
        <v>197</v>
      </c>
      <c r="N182">
        <v>108910</v>
      </c>
      <c r="O182" t="s">
        <v>214</v>
      </c>
      <c r="P182" t="s">
        <v>200</v>
      </c>
      <c r="Q182" t="s">
        <v>707</v>
      </c>
      <c r="R182">
        <v>6893</v>
      </c>
      <c r="S182" t="s">
        <v>266</v>
      </c>
      <c r="T182" t="s">
        <v>200</v>
      </c>
      <c r="U182" t="s">
        <v>708</v>
      </c>
      <c r="V182" t="s">
        <v>709</v>
      </c>
      <c r="X182" t="s">
        <v>710</v>
      </c>
      <c r="Y182">
        <v>40</v>
      </c>
      <c r="Z182" t="s">
        <v>700</v>
      </c>
      <c r="AA182" s="298">
        <v>123737</v>
      </c>
      <c r="AB182" t="s">
        <v>211</v>
      </c>
      <c r="AC182" s="206">
        <v>13.48</v>
      </c>
      <c r="AD182" t="s">
        <v>206</v>
      </c>
      <c r="AE182">
        <v>2018</v>
      </c>
      <c r="AF182">
        <v>12</v>
      </c>
    </row>
    <row r="183" spans="1:32">
      <c r="A183" t="s">
        <v>192</v>
      </c>
      <c r="B183" t="s">
        <v>715</v>
      </c>
      <c r="C183" t="s">
        <v>716</v>
      </c>
      <c r="D183" t="s">
        <v>717</v>
      </c>
      <c r="E183" t="s">
        <v>194</v>
      </c>
      <c r="F183">
        <v>71620</v>
      </c>
      <c r="G183" t="s">
        <v>219</v>
      </c>
      <c r="H183" t="s">
        <v>196</v>
      </c>
      <c r="I183">
        <v>30000</v>
      </c>
      <c r="J183">
        <v>33803</v>
      </c>
      <c r="K183">
        <v>1981</v>
      </c>
      <c r="L183">
        <v>11363</v>
      </c>
      <c r="M183" t="s">
        <v>197</v>
      </c>
      <c r="N183">
        <v>108910</v>
      </c>
      <c r="O183" t="s">
        <v>198</v>
      </c>
      <c r="P183" t="s">
        <v>200</v>
      </c>
      <c r="Q183" t="s">
        <v>200</v>
      </c>
      <c r="R183">
        <v>6936</v>
      </c>
      <c r="S183" t="s">
        <v>241</v>
      </c>
      <c r="T183" t="s">
        <v>200</v>
      </c>
      <c r="U183" t="s">
        <v>242</v>
      </c>
      <c r="V183" t="s">
        <v>718</v>
      </c>
      <c r="X183" t="s">
        <v>719</v>
      </c>
      <c r="Y183">
        <v>17</v>
      </c>
      <c r="Z183" t="s">
        <v>716</v>
      </c>
      <c r="AA183" s="298">
        <v>12915000</v>
      </c>
      <c r="AB183" t="s">
        <v>211</v>
      </c>
      <c r="AC183" s="206">
        <v>1406.87</v>
      </c>
      <c r="AD183" t="s">
        <v>206</v>
      </c>
      <c r="AE183">
        <v>2018</v>
      </c>
      <c r="AF183">
        <v>12</v>
      </c>
    </row>
    <row r="184" spans="1:32">
      <c r="A184" t="s">
        <v>192</v>
      </c>
      <c r="B184" t="s">
        <v>720</v>
      </c>
      <c r="C184" t="s">
        <v>716</v>
      </c>
      <c r="D184" t="s">
        <v>717</v>
      </c>
      <c r="E184" t="s">
        <v>194</v>
      </c>
      <c r="F184">
        <v>71620</v>
      </c>
      <c r="G184" t="s">
        <v>219</v>
      </c>
      <c r="H184" t="s">
        <v>196</v>
      </c>
      <c r="I184">
        <v>30000</v>
      </c>
      <c r="J184">
        <v>33801</v>
      </c>
      <c r="K184">
        <v>1981</v>
      </c>
      <c r="L184">
        <v>11363</v>
      </c>
      <c r="M184" t="s">
        <v>197</v>
      </c>
      <c r="N184">
        <v>108910</v>
      </c>
      <c r="O184" t="s">
        <v>198</v>
      </c>
      <c r="P184" t="s">
        <v>200</v>
      </c>
      <c r="Q184" t="s">
        <v>200</v>
      </c>
      <c r="R184">
        <v>6932</v>
      </c>
      <c r="S184" t="s">
        <v>376</v>
      </c>
      <c r="T184" t="s">
        <v>200</v>
      </c>
      <c r="U184" t="s">
        <v>721</v>
      </c>
      <c r="V184" t="s">
        <v>722</v>
      </c>
      <c r="X184" t="s">
        <v>719</v>
      </c>
      <c r="Y184">
        <v>18</v>
      </c>
      <c r="Z184" t="s">
        <v>716</v>
      </c>
      <c r="AA184" s="298">
        <v>12915000</v>
      </c>
      <c r="AB184" t="s">
        <v>211</v>
      </c>
      <c r="AC184" s="206">
        <v>1406.87</v>
      </c>
      <c r="AD184" t="s">
        <v>206</v>
      </c>
      <c r="AE184">
        <v>2018</v>
      </c>
      <c r="AF184">
        <v>12</v>
      </c>
    </row>
    <row r="185" spans="1:32">
      <c r="A185" t="s">
        <v>243</v>
      </c>
      <c r="B185" t="s">
        <v>723</v>
      </c>
      <c r="C185" t="s">
        <v>717</v>
      </c>
      <c r="D185" t="s">
        <v>724</v>
      </c>
      <c r="E185" t="s">
        <v>194</v>
      </c>
      <c r="F185">
        <v>75711</v>
      </c>
      <c r="G185" t="s">
        <v>213</v>
      </c>
      <c r="H185" t="s">
        <v>196</v>
      </c>
      <c r="I185">
        <v>30000</v>
      </c>
      <c r="J185">
        <v>33803</v>
      </c>
      <c r="K185">
        <v>1981</v>
      </c>
      <c r="L185">
        <v>11363</v>
      </c>
      <c r="M185" t="s">
        <v>197</v>
      </c>
      <c r="N185">
        <v>108910</v>
      </c>
      <c r="O185" t="s">
        <v>198</v>
      </c>
      <c r="P185" t="s">
        <v>199</v>
      </c>
      <c r="Q185" t="s">
        <v>725</v>
      </c>
      <c r="R185">
        <v>718</v>
      </c>
      <c r="S185" t="s">
        <v>474</v>
      </c>
      <c r="T185" t="s">
        <v>200</v>
      </c>
      <c r="U185" t="s">
        <v>726</v>
      </c>
      <c r="V185" t="s">
        <v>727</v>
      </c>
      <c r="X185" t="s">
        <v>728</v>
      </c>
      <c r="Y185">
        <v>14</v>
      </c>
      <c r="Z185" t="s">
        <v>717</v>
      </c>
      <c r="AA185" s="298">
        <v>223926000</v>
      </c>
      <c r="AB185" t="s">
        <v>211</v>
      </c>
      <c r="AC185" s="206">
        <v>24392.94</v>
      </c>
      <c r="AD185" t="s">
        <v>206</v>
      </c>
      <c r="AE185">
        <v>2018</v>
      </c>
      <c r="AF185">
        <v>12</v>
      </c>
    </row>
    <row r="186" spans="1:32">
      <c r="A186" t="s">
        <v>243</v>
      </c>
      <c r="B186" t="s">
        <v>730</v>
      </c>
      <c r="C186" t="s">
        <v>729</v>
      </c>
      <c r="D186" t="s">
        <v>724</v>
      </c>
      <c r="E186" t="s">
        <v>194</v>
      </c>
      <c r="F186">
        <v>72155</v>
      </c>
      <c r="G186" t="s">
        <v>416</v>
      </c>
      <c r="H186" t="s">
        <v>196</v>
      </c>
      <c r="I186">
        <v>30000</v>
      </c>
      <c r="J186">
        <v>33803</v>
      </c>
      <c r="K186">
        <v>1981</v>
      </c>
      <c r="L186">
        <v>11363</v>
      </c>
      <c r="M186" t="s">
        <v>197</v>
      </c>
      <c r="N186">
        <v>108910</v>
      </c>
      <c r="O186" t="s">
        <v>214</v>
      </c>
      <c r="P186" t="s">
        <v>200</v>
      </c>
      <c r="Q186" t="s">
        <v>731</v>
      </c>
      <c r="R186">
        <v>6891</v>
      </c>
      <c r="S186" t="s">
        <v>268</v>
      </c>
      <c r="T186">
        <v>81704</v>
      </c>
      <c r="U186" t="s">
        <v>732</v>
      </c>
      <c r="V186" t="s">
        <v>733</v>
      </c>
      <c r="X186" t="s">
        <v>734</v>
      </c>
      <c r="Y186">
        <v>32</v>
      </c>
      <c r="Z186" t="s">
        <v>729</v>
      </c>
      <c r="AA186" s="298">
        <v>1240000</v>
      </c>
      <c r="AB186" t="s">
        <v>211</v>
      </c>
      <c r="AC186" s="206">
        <v>135.85</v>
      </c>
      <c r="AD186" t="s">
        <v>206</v>
      </c>
      <c r="AE186">
        <v>2018</v>
      </c>
      <c r="AF186">
        <v>12</v>
      </c>
    </row>
    <row r="187" spans="1:32">
      <c r="A187" t="s">
        <v>243</v>
      </c>
      <c r="B187" t="s">
        <v>735</v>
      </c>
      <c r="C187" t="s">
        <v>729</v>
      </c>
      <c r="D187" t="s">
        <v>724</v>
      </c>
      <c r="E187" t="s">
        <v>194</v>
      </c>
      <c r="F187">
        <v>71620</v>
      </c>
      <c r="G187" t="s">
        <v>219</v>
      </c>
      <c r="H187" t="s">
        <v>196</v>
      </c>
      <c r="I187">
        <v>30000</v>
      </c>
      <c r="J187">
        <v>33803</v>
      </c>
      <c r="K187">
        <v>1981</v>
      </c>
      <c r="L187">
        <v>11363</v>
      </c>
      <c r="M187" t="s">
        <v>197</v>
      </c>
      <c r="N187">
        <v>108910</v>
      </c>
      <c r="O187" t="s">
        <v>214</v>
      </c>
      <c r="P187" t="s">
        <v>200</v>
      </c>
      <c r="Q187" t="s">
        <v>731</v>
      </c>
      <c r="R187">
        <v>6891</v>
      </c>
      <c r="S187" t="s">
        <v>268</v>
      </c>
      <c r="T187">
        <v>81704</v>
      </c>
      <c r="U187" t="s">
        <v>732</v>
      </c>
      <c r="V187" t="s">
        <v>733</v>
      </c>
      <c r="X187" t="s">
        <v>734</v>
      </c>
      <c r="Y187">
        <v>30</v>
      </c>
      <c r="Z187" t="s">
        <v>729</v>
      </c>
      <c r="AA187" s="298">
        <v>6110000</v>
      </c>
      <c r="AB187" t="s">
        <v>211</v>
      </c>
      <c r="AC187" s="206">
        <v>669.37</v>
      </c>
      <c r="AD187" t="s">
        <v>206</v>
      </c>
      <c r="AE187">
        <v>2018</v>
      </c>
      <c r="AF187">
        <v>12</v>
      </c>
    </row>
    <row r="188" spans="1:32">
      <c r="A188" t="s">
        <v>243</v>
      </c>
      <c r="B188" t="s">
        <v>736</v>
      </c>
      <c r="C188" t="s">
        <v>729</v>
      </c>
      <c r="D188" t="s">
        <v>724</v>
      </c>
      <c r="E188" t="s">
        <v>194</v>
      </c>
      <c r="F188">
        <v>72155</v>
      </c>
      <c r="G188" t="s">
        <v>416</v>
      </c>
      <c r="H188" t="s">
        <v>196</v>
      </c>
      <c r="I188">
        <v>30000</v>
      </c>
      <c r="J188">
        <v>33803</v>
      </c>
      <c r="K188">
        <v>1981</v>
      </c>
      <c r="L188">
        <v>11363</v>
      </c>
      <c r="M188" t="s">
        <v>197</v>
      </c>
      <c r="N188">
        <v>108910</v>
      </c>
      <c r="O188" t="s">
        <v>214</v>
      </c>
      <c r="P188" t="s">
        <v>200</v>
      </c>
      <c r="Q188" t="s">
        <v>731</v>
      </c>
      <c r="R188">
        <v>6891</v>
      </c>
      <c r="S188" t="s">
        <v>268</v>
      </c>
      <c r="T188">
        <v>81704</v>
      </c>
      <c r="U188" t="s">
        <v>732</v>
      </c>
      <c r="V188" t="s">
        <v>733</v>
      </c>
      <c r="X188" t="s">
        <v>734</v>
      </c>
      <c r="Y188">
        <v>33</v>
      </c>
      <c r="Z188" t="s">
        <v>729</v>
      </c>
      <c r="AA188" s="298">
        <v>1000000</v>
      </c>
      <c r="AB188" t="s">
        <v>211</v>
      </c>
      <c r="AC188" s="206">
        <v>109.55</v>
      </c>
      <c r="AD188" t="s">
        <v>206</v>
      </c>
      <c r="AE188">
        <v>2018</v>
      </c>
      <c r="AF188">
        <v>12</v>
      </c>
    </row>
    <row r="189" spans="1:32">
      <c r="A189" t="s">
        <v>243</v>
      </c>
      <c r="B189" t="s">
        <v>737</v>
      </c>
      <c r="C189" t="s">
        <v>729</v>
      </c>
      <c r="D189" t="s">
        <v>724</v>
      </c>
      <c r="E189" t="s">
        <v>194</v>
      </c>
      <c r="F189">
        <v>72165</v>
      </c>
      <c r="G189" t="s">
        <v>423</v>
      </c>
      <c r="H189" t="s">
        <v>196</v>
      </c>
      <c r="I189">
        <v>30000</v>
      </c>
      <c r="J189">
        <v>33803</v>
      </c>
      <c r="K189">
        <v>1981</v>
      </c>
      <c r="L189">
        <v>11363</v>
      </c>
      <c r="M189" t="s">
        <v>197</v>
      </c>
      <c r="N189">
        <v>108910</v>
      </c>
      <c r="O189" t="s">
        <v>214</v>
      </c>
      <c r="P189" t="s">
        <v>200</v>
      </c>
      <c r="Q189" t="s">
        <v>731</v>
      </c>
      <c r="R189">
        <v>6891</v>
      </c>
      <c r="S189" t="s">
        <v>268</v>
      </c>
      <c r="T189">
        <v>81704</v>
      </c>
      <c r="U189" t="s">
        <v>732</v>
      </c>
      <c r="V189" t="s">
        <v>733</v>
      </c>
      <c r="X189" t="s">
        <v>734</v>
      </c>
      <c r="Y189">
        <v>34</v>
      </c>
      <c r="Z189" t="s">
        <v>729</v>
      </c>
      <c r="AA189" s="298">
        <v>220538</v>
      </c>
      <c r="AB189" t="s">
        <v>211</v>
      </c>
      <c r="AC189" s="206">
        <v>24.16</v>
      </c>
      <c r="AD189" t="s">
        <v>206</v>
      </c>
      <c r="AE189">
        <v>2018</v>
      </c>
      <c r="AF189">
        <v>12</v>
      </c>
    </row>
    <row r="190" spans="1:32">
      <c r="A190" t="s">
        <v>192</v>
      </c>
      <c r="B190" t="s">
        <v>738</v>
      </c>
      <c r="C190" t="s">
        <v>729</v>
      </c>
      <c r="D190" t="s">
        <v>739</v>
      </c>
      <c r="E190" t="s">
        <v>194</v>
      </c>
      <c r="F190">
        <v>72420</v>
      </c>
      <c r="G190" t="s">
        <v>740</v>
      </c>
      <c r="H190" t="s">
        <v>196</v>
      </c>
      <c r="I190">
        <v>30000</v>
      </c>
      <c r="J190">
        <v>33803</v>
      </c>
      <c r="K190">
        <v>1981</v>
      </c>
      <c r="L190">
        <v>11363</v>
      </c>
      <c r="M190" t="s">
        <v>197</v>
      </c>
      <c r="N190">
        <v>108910</v>
      </c>
      <c r="O190" t="s">
        <v>214</v>
      </c>
      <c r="P190" t="s">
        <v>199</v>
      </c>
      <c r="Q190" t="s">
        <v>200</v>
      </c>
      <c r="R190">
        <v>2329</v>
      </c>
      <c r="S190" t="s">
        <v>487</v>
      </c>
      <c r="T190" t="s">
        <v>200</v>
      </c>
      <c r="U190" t="s">
        <v>741</v>
      </c>
      <c r="V190" t="s">
        <v>742</v>
      </c>
      <c r="X190" t="s">
        <v>743</v>
      </c>
      <c r="Y190">
        <v>27</v>
      </c>
      <c r="Z190" t="s">
        <v>729</v>
      </c>
      <c r="AA190" s="298">
        <v>2384895</v>
      </c>
      <c r="AB190" t="s">
        <v>211</v>
      </c>
      <c r="AC190" s="206">
        <v>259.79000000000002</v>
      </c>
      <c r="AD190" t="s">
        <v>206</v>
      </c>
      <c r="AE190">
        <v>2018</v>
      </c>
      <c r="AF190">
        <v>12</v>
      </c>
    </row>
    <row r="191" spans="1:32">
      <c r="A191" t="s">
        <v>192</v>
      </c>
      <c r="B191" t="s">
        <v>744</v>
      </c>
      <c r="C191" t="s">
        <v>745</v>
      </c>
      <c r="D191" t="s">
        <v>746</v>
      </c>
      <c r="E191" t="s">
        <v>194</v>
      </c>
      <c r="F191">
        <v>76125</v>
      </c>
      <c r="G191" t="s">
        <v>289</v>
      </c>
      <c r="H191" t="s">
        <v>196</v>
      </c>
      <c r="I191">
        <v>30000</v>
      </c>
      <c r="J191">
        <v>33803</v>
      </c>
      <c r="K191">
        <v>1981</v>
      </c>
      <c r="L191">
        <v>11363</v>
      </c>
      <c r="M191" t="s">
        <v>197</v>
      </c>
      <c r="N191">
        <v>108910</v>
      </c>
      <c r="O191" t="s">
        <v>214</v>
      </c>
      <c r="P191" t="s">
        <v>199</v>
      </c>
      <c r="Q191" t="s">
        <v>200</v>
      </c>
      <c r="R191">
        <v>2329</v>
      </c>
      <c r="S191" t="s">
        <v>487</v>
      </c>
      <c r="T191" t="s">
        <v>200</v>
      </c>
      <c r="U191" t="s">
        <v>289</v>
      </c>
      <c r="V191" t="s">
        <v>742</v>
      </c>
      <c r="X191" t="s">
        <v>747</v>
      </c>
      <c r="Y191">
        <v>385</v>
      </c>
      <c r="Z191" t="s">
        <v>745</v>
      </c>
      <c r="AA191" s="298">
        <v>0</v>
      </c>
      <c r="AB191" t="s">
        <v>211</v>
      </c>
      <c r="AC191" s="206">
        <v>0</v>
      </c>
      <c r="AD191" t="s">
        <v>206</v>
      </c>
      <c r="AE191">
        <v>2018</v>
      </c>
      <c r="AF191">
        <v>12</v>
      </c>
    </row>
    <row r="192" spans="1:32">
      <c r="A192" t="s">
        <v>243</v>
      </c>
      <c r="B192" t="s">
        <v>748</v>
      </c>
      <c r="C192" t="s">
        <v>729</v>
      </c>
      <c r="D192" t="s">
        <v>749</v>
      </c>
      <c r="E192" t="s">
        <v>194</v>
      </c>
      <c r="F192">
        <v>75711</v>
      </c>
      <c r="G192" t="s">
        <v>213</v>
      </c>
      <c r="H192" t="s">
        <v>196</v>
      </c>
      <c r="I192">
        <v>30000</v>
      </c>
      <c r="J192">
        <v>33803</v>
      </c>
      <c r="K192">
        <v>1981</v>
      </c>
      <c r="L192">
        <v>11363</v>
      </c>
      <c r="M192" t="s">
        <v>197</v>
      </c>
      <c r="N192">
        <v>108910</v>
      </c>
      <c r="O192" t="s">
        <v>198</v>
      </c>
      <c r="P192" t="s">
        <v>200</v>
      </c>
      <c r="Q192" t="s">
        <v>750</v>
      </c>
      <c r="R192">
        <v>718</v>
      </c>
      <c r="S192" t="s">
        <v>474</v>
      </c>
      <c r="T192" t="s">
        <v>200</v>
      </c>
      <c r="U192" t="s">
        <v>242</v>
      </c>
      <c r="V192" t="s">
        <v>751</v>
      </c>
      <c r="X192" t="s">
        <v>752</v>
      </c>
      <c r="Y192">
        <v>27</v>
      </c>
      <c r="Z192" t="s">
        <v>729</v>
      </c>
      <c r="AA192" s="298">
        <v>37494800</v>
      </c>
      <c r="AB192" t="s">
        <v>211</v>
      </c>
      <c r="AC192" s="206">
        <v>4084.42</v>
      </c>
      <c r="AD192" t="s">
        <v>206</v>
      </c>
      <c r="AE192">
        <v>2018</v>
      </c>
      <c r="AF192">
        <v>12</v>
      </c>
    </row>
    <row r="193" spans="1:32">
      <c r="A193" t="s">
        <v>192</v>
      </c>
      <c r="B193" t="s">
        <v>753</v>
      </c>
      <c r="C193" t="s">
        <v>754</v>
      </c>
      <c r="D193" t="s">
        <v>755</v>
      </c>
      <c r="E193" t="s">
        <v>194</v>
      </c>
      <c r="F193">
        <v>72220</v>
      </c>
      <c r="G193" t="s">
        <v>305</v>
      </c>
      <c r="H193" t="s">
        <v>196</v>
      </c>
      <c r="I193">
        <v>30000</v>
      </c>
      <c r="J193">
        <v>33803</v>
      </c>
      <c r="K193">
        <v>1981</v>
      </c>
      <c r="L193">
        <v>11363</v>
      </c>
      <c r="M193" t="s">
        <v>197</v>
      </c>
      <c r="N193">
        <v>108910</v>
      </c>
      <c r="O193" t="s">
        <v>198</v>
      </c>
      <c r="P193" t="s">
        <v>199</v>
      </c>
      <c r="Q193" t="s">
        <v>200</v>
      </c>
      <c r="R193">
        <v>7296</v>
      </c>
      <c r="S193" t="s">
        <v>756</v>
      </c>
      <c r="T193" t="s">
        <v>200</v>
      </c>
      <c r="U193" t="s">
        <v>757</v>
      </c>
      <c r="V193" t="s">
        <v>758</v>
      </c>
      <c r="X193" t="s">
        <v>759</v>
      </c>
      <c r="Y193">
        <v>5</v>
      </c>
      <c r="Z193" t="s">
        <v>754</v>
      </c>
      <c r="AA193" s="298">
        <v>40935000</v>
      </c>
      <c r="AB193" t="s">
        <v>211</v>
      </c>
      <c r="AC193" s="206">
        <v>4459.17</v>
      </c>
      <c r="AD193" t="s">
        <v>206</v>
      </c>
      <c r="AE193">
        <v>2018</v>
      </c>
      <c r="AF193">
        <v>12</v>
      </c>
    </row>
    <row r="194" spans="1:32">
      <c r="A194" t="s">
        <v>192</v>
      </c>
      <c r="B194" t="s">
        <v>760</v>
      </c>
      <c r="C194" t="s">
        <v>754</v>
      </c>
      <c r="D194" t="s">
        <v>755</v>
      </c>
      <c r="E194" t="s">
        <v>194</v>
      </c>
      <c r="F194">
        <v>75711</v>
      </c>
      <c r="G194" t="s">
        <v>213</v>
      </c>
      <c r="H194" t="s">
        <v>196</v>
      </c>
      <c r="I194">
        <v>30000</v>
      </c>
      <c r="J194">
        <v>33803</v>
      </c>
      <c r="K194">
        <v>1981</v>
      </c>
      <c r="L194">
        <v>11363</v>
      </c>
      <c r="M194" t="s">
        <v>197</v>
      </c>
      <c r="N194">
        <v>108910</v>
      </c>
      <c r="O194" t="s">
        <v>198</v>
      </c>
      <c r="P194" t="s">
        <v>200</v>
      </c>
      <c r="Q194" t="s">
        <v>200</v>
      </c>
      <c r="R194">
        <v>5794</v>
      </c>
      <c r="S194" t="s">
        <v>284</v>
      </c>
      <c r="T194" t="s">
        <v>200</v>
      </c>
      <c r="U194" t="s">
        <v>761</v>
      </c>
      <c r="V194" t="s">
        <v>762</v>
      </c>
      <c r="X194" t="s">
        <v>763</v>
      </c>
      <c r="Y194">
        <v>126</v>
      </c>
      <c r="Z194" t="s">
        <v>754</v>
      </c>
      <c r="AA194" s="298">
        <v>1150000</v>
      </c>
      <c r="AB194" t="s">
        <v>211</v>
      </c>
      <c r="AC194" s="206">
        <v>125.27</v>
      </c>
      <c r="AD194" t="s">
        <v>206</v>
      </c>
      <c r="AE194">
        <v>2018</v>
      </c>
      <c r="AF194">
        <v>12</v>
      </c>
    </row>
    <row r="195" spans="1:32">
      <c r="A195" t="s">
        <v>192</v>
      </c>
      <c r="B195" t="s">
        <v>764</v>
      </c>
      <c r="C195" t="s">
        <v>754</v>
      </c>
      <c r="D195" t="s">
        <v>755</v>
      </c>
      <c r="E195" t="s">
        <v>194</v>
      </c>
      <c r="F195">
        <v>75710</v>
      </c>
      <c r="G195" t="s">
        <v>297</v>
      </c>
      <c r="H195" t="s">
        <v>196</v>
      </c>
      <c r="I195">
        <v>30000</v>
      </c>
      <c r="J195">
        <v>33803</v>
      </c>
      <c r="K195">
        <v>1981</v>
      </c>
      <c r="L195">
        <v>11363</v>
      </c>
      <c r="M195" t="s">
        <v>197</v>
      </c>
      <c r="N195">
        <v>108910</v>
      </c>
      <c r="O195" t="s">
        <v>214</v>
      </c>
      <c r="P195" t="s">
        <v>200</v>
      </c>
      <c r="Q195" t="s">
        <v>200</v>
      </c>
      <c r="R195">
        <v>6918</v>
      </c>
      <c r="S195" t="s">
        <v>765</v>
      </c>
      <c r="T195" t="s">
        <v>200</v>
      </c>
      <c r="U195" t="s">
        <v>766</v>
      </c>
      <c r="V195" t="s">
        <v>767</v>
      </c>
      <c r="X195" t="s">
        <v>763</v>
      </c>
      <c r="Y195">
        <v>124</v>
      </c>
      <c r="Z195" t="s">
        <v>754</v>
      </c>
      <c r="AA195" s="298">
        <v>950000</v>
      </c>
      <c r="AB195" t="s">
        <v>211</v>
      </c>
      <c r="AC195" s="206">
        <v>103.85</v>
      </c>
      <c r="AD195" t="s">
        <v>206</v>
      </c>
      <c r="AE195">
        <v>2018</v>
      </c>
      <c r="AF195">
        <v>12</v>
      </c>
    </row>
    <row r="196" spans="1:32">
      <c r="A196" t="s">
        <v>192</v>
      </c>
      <c r="B196" t="s">
        <v>768</v>
      </c>
      <c r="C196" t="s">
        <v>754</v>
      </c>
      <c r="D196" t="s">
        <v>755</v>
      </c>
      <c r="E196" t="s">
        <v>194</v>
      </c>
      <c r="F196">
        <v>76135</v>
      </c>
      <c r="G196" t="s">
        <v>357</v>
      </c>
      <c r="H196" t="s">
        <v>196</v>
      </c>
      <c r="I196">
        <v>30000</v>
      </c>
      <c r="J196">
        <v>33803</v>
      </c>
      <c r="K196">
        <v>1981</v>
      </c>
      <c r="L196">
        <v>11363</v>
      </c>
      <c r="M196" t="s">
        <v>197</v>
      </c>
      <c r="N196">
        <v>108910</v>
      </c>
      <c r="O196" t="s">
        <v>214</v>
      </c>
      <c r="P196" t="s">
        <v>200</v>
      </c>
      <c r="Q196" t="s">
        <v>200</v>
      </c>
      <c r="R196">
        <v>6918</v>
      </c>
      <c r="S196" t="s">
        <v>765</v>
      </c>
      <c r="T196" t="s">
        <v>200</v>
      </c>
      <c r="U196" t="s">
        <v>357</v>
      </c>
      <c r="V196" t="s">
        <v>767</v>
      </c>
      <c r="X196" t="s">
        <v>769</v>
      </c>
      <c r="Y196">
        <v>396</v>
      </c>
      <c r="Z196" t="s">
        <v>754</v>
      </c>
      <c r="AA196" s="298">
        <v>0</v>
      </c>
      <c r="AB196" t="s">
        <v>211</v>
      </c>
      <c r="AC196" s="206">
        <v>-0.36</v>
      </c>
      <c r="AD196" t="s">
        <v>206</v>
      </c>
      <c r="AE196">
        <v>2018</v>
      </c>
      <c r="AF196">
        <v>12</v>
      </c>
    </row>
    <row r="197" spans="1:32">
      <c r="A197" t="s">
        <v>192</v>
      </c>
      <c r="B197" t="s">
        <v>770</v>
      </c>
      <c r="C197" t="s">
        <v>754</v>
      </c>
      <c r="D197" t="s">
        <v>771</v>
      </c>
      <c r="E197" t="s">
        <v>194</v>
      </c>
      <c r="F197">
        <v>71620</v>
      </c>
      <c r="G197" t="s">
        <v>219</v>
      </c>
      <c r="H197" t="s">
        <v>196</v>
      </c>
      <c r="I197">
        <v>30000</v>
      </c>
      <c r="J197">
        <v>33803</v>
      </c>
      <c r="K197">
        <v>1981</v>
      </c>
      <c r="L197">
        <v>11363</v>
      </c>
      <c r="M197" t="s">
        <v>197</v>
      </c>
      <c r="N197">
        <v>108910</v>
      </c>
      <c r="O197" t="s">
        <v>198</v>
      </c>
      <c r="P197" t="s">
        <v>200</v>
      </c>
      <c r="Q197" t="s">
        <v>200</v>
      </c>
      <c r="R197">
        <v>4941</v>
      </c>
      <c r="S197" t="s">
        <v>772</v>
      </c>
      <c r="T197" t="s">
        <v>200</v>
      </c>
      <c r="U197" t="s">
        <v>773</v>
      </c>
      <c r="V197" t="s">
        <v>774</v>
      </c>
      <c r="X197" t="s">
        <v>775</v>
      </c>
      <c r="Y197">
        <v>19</v>
      </c>
      <c r="Z197" t="s">
        <v>754</v>
      </c>
      <c r="AA197" s="298">
        <v>7380679</v>
      </c>
      <c r="AB197" t="s">
        <v>211</v>
      </c>
      <c r="AC197" s="206">
        <v>804</v>
      </c>
      <c r="AD197" t="s">
        <v>206</v>
      </c>
      <c r="AE197">
        <v>2018</v>
      </c>
      <c r="AF197">
        <v>12</v>
      </c>
    </row>
    <row r="198" spans="1:32">
      <c r="A198" t="s">
        <v>192</v>
      </c>
      <c r="B198" t="s">
        <v>776</v>
      </c>
      <c r="C198" t="s">
        <v>754</v>
      </c>
      <c r="D198" t="s">
        <v>771</v>
      </c>
      <c r="E198" t="s">
        <v>194</v>
      </c>
      <c r="F198">
        <v>71620</v>
      </c>
      <c r="G198" t="s">
        <v>219</v>
      </c>
      <c r="H198" t="s">
        <v>196</v>
      </c>
      <c r="I198">
        <v>30000</v>
      </c>
      <c r="J198">
        <v>33803</v>
      </c>
      <c r="K198">
        <v>1981</v>
      </c>
      <c r="L198">
        <v>11363</v>
      </c>
      <c r="M198" t="s">
        <v>197</v>
      </c>
      <c r="N198">
        <v>108910</v>
      </c>
      <c r="O198" t="s">
        <v>198</v>
      </c>
      <c r="P198" t="s">
        <v>200</v>
      </c>
      <c r="Q198" t="s">
        <v>200</v>
      </c>
      <c r="R198">
        <v>359</v>
      </c>
      <c r="S198" t="s">
        <v>777</v>
      </c>
      <c r="T198" t="s">
        <v>200</v>
      </c>
      <c r="U198" t="s">
        <v>773</v>
      </c>
      <c r="V198" t="s">
        <v>778</v>
      </c>
      <c r="X198" t="s">
        <v>775</v>
      </c>
      <c r="Y198">
        <v>17</v>
      </c>
      <c r="Z198" t="s">
        <v>754</v>
      </c>
      <c r="AA198" s="298">
        <v>7380679</v>
      </c>
      <c r="AB198" t="s">
        <v>211</v>
      </c>
      <c r="AC198" s="206">
        <v>804</v>
      </c>
      <c r="AD198" t="s">
        <v>206</v>
      </c>
      <c r="AE198">
        <v>2018</v>
      </c>
      <c r="AF198">
        <v>12</v>
      </c>
    </row>
    <row r="199" spans="1:32">
      <c r="A199" t="s">
        <v>192</v>
      </c>
      <c r="B199" t="s">
        <v>779</v>
      </c>
      <c r="C199" t="s">
        <v>754</v>
      </c>
      <c r="D199" t="s">
        <v>771</v>
      </c>
      <c r="E199" t="s">
        <v>194</v>
      </c>
      <c r="F199">
        <v>72420</v>
      </c>
      <c r="G199" t="s">
        <v>740</v>
      </c>
      <c r="H199" t="s">
        <v>196</v>
      </c>
      <c r="I199">
        <v>30000</v>
      </c>
      <c r="J199">
        <v>33803</v>
      </c>
      <c r="K199">
        <v>1981</v>
      </c>
      <c r="L199">
        <v>11363</v>
      </c>
      <c r="M199" t="s">
        <v>197</v>
      </c>
      <c r="N199">
        <v>108910</v>
      </c>
      <c r="O199" t="s">
        <v>214</v>
      </c>
      <c r="P199" t="s">
        <v>199</v>
      </c>
      <c r="Q199" t="s">
        <v>200</v>
      </c>
      <c r="R199">
        <v>2329</v>
      </c>
      <c r="S199" t="s">
        <v>487</v>
      </c>
      <c r="T199" t="s">
        <v>200</v>
      </c>
      <c r="U199" t="s">
        <v>780</v>
      </c>
      <c r="V199" t="s">
        <v>781</v>
      </c>
      <c r="X199" t="s">
        <v>782</v>
      </c>
      <c r="Y199">
        <v>27</v>
      </c>
      <c r="Z199" t="s">
        <v>754</v>
      </c>
      <c r="AA199" s="298">
        <v>1000000</v>
      </c>
      <c r="AB199" t="s">
        <v>211</v>
      </c>
      <c r="AC199" s="206">
        <v>108.93</v>
      </c>
      <c r="AD199" t="s">
        <v>206</v>
      </c>
      <c r="AE199">
        <v>2018</v>
      </c>
      <c r="AF199">
        <v>12</v>
      </c>
    </row>
    <row r="200" spans="1:32">
      <c r="A200" t="s">
        <v>192</v>
      </c>
      <c r="B200" t="s">
        <v>783</v>
      </c>
      <c r="C200" t="s">
        <v>755</v>
      </c>
      <c r="D200" t="s">
        <v>771</v>
      </c>
      <c r="E200" t="s">
        <v>194</v>
      </c>
      <c r="F200">
        <v>76135</v>
      </c>
      <c r="G200" t="s">
        <v>357</v>
      </c>
      <c r="H200" t="s">
        <v>196</v>
      </c>
      <c r="I200">
        <v>30000</v>
      </c>
      <c r="J200">
        <v>33803</v>
      </c>
      <c r="K200">
        <v>1981</v>
      </c>
      <c r="L200">
        <v>11363</v>
      </c>
      <c r="M200" t="s">
        <v>197</v>
      </c>
      <c r="N200">
        <v>108910</v>
      </c>
      <c r="O200" t="s">
        <v>214</v>
      </c>
      <c r="P200" t="s">
        <v>199</v>
      </c>
      <c r="Q200" t="s">
        <v>200</v>
      </c>
      <c r="R200">
        <v>2329</v>
      </c>
      <c r="S200" t="s">
        <v>487</v>
      </c>
      <c r="T200" t="s">
        <v>200</v>
      </c>
      <c r="U200" t="s">
        <v>357</v>
      </c>
      <c r="V200" t="s">
        <v>781</v>
      </c>
      <c r="X200" t="s">
        <v>784</v>
      </c>
      <c r="Y200">
        <v>155</v>
      </c>
      <c r="Z200" t="s">
        <v>755</v>
      </c>
      <c r="AA200" s="298">
        <v>0</v>
      </c>
      <c r="AB200" t="s">
        <v>211</v>
      </c>
      <c r="AC200" s="206">
        <v>0</v>
      </c>
      <c r="AD200" t="s">
        <v>206</v>
      </c>
      <c r="AE200">
        <v>2018</v>
      </c>
      <c r="AF200">
        <v>12</v>
      </c>
    </row>
    <row r="201" spans="1:32">
      <c r="A201" t="s">
        <v>192</v>
      </c>
      <c r="B201" t="s">
        <v>785</v>
      </c>
      <c r="C201" t="s">
        <v>755</v>
      </c>
      <c r="D201" t="s">
        <v>786</v>
      </c>
      <c r="E201" t="s">
        <v>194</v>
      </c>
      <c r="F201">
        <v>74210</v>
      </c>
      <c r="G201" t="s">
        <v>395</v>
      </c>
      <c r="H201" t="s">
        <v>196</v>
      </c>
      <c r="I201">
        <v>30000</v>
      </c>
      <c r="J201">
        <v>33803</v>
      </c>
      <c r="K201">
        <v>1981</v>
      </c>
      <c r="L201">
        <v>11363</v>
      </c>
      <c r="M201" t="s">
        <v>197</v>
      </c>
      <c r="N201">
        <v>108910</v>
      </c>
      <c r="O201" t="s">
        <v>198</v>
      </c>
      <c r="P201" t="s">
        <v>200</v>
      </c>
      <c r="Q201" t="s">
        <v>200</v>
      </c>
      <c r="R201">
        <v>644</v>
      </c>
      <c r="S201" t="s">
        <v>787</v>
      </c>
      <c r="T201" t="s">
        <v>200</v>
      </c>
      <c r="U201" t="s">
        <v>788</v>
      </c>
      <c r="V201" t="s">
        <v>789</v>
      </c>
      <c r="X201" t="s">
        <v>790</v>
      </c>
      <c r="Y201">
        <v>8</v>
      </c>
      <c r="Z201" t="s">
        <v>755</v>
      </c>
      <c r="AA201" s="298">
        <v>2400000</v>
      </c>
      <c r="AB201" t="s">
        <v>211</v>
      </c>
      <c r="AC201" s="206">
        <v>262.93</v>
      </c>
      <c r="AD201" t="s">
        <v>206</v>
      </c>
      <c r="AE201">
        <v>2018</v>
      </c>
      <c r="AF201">
        <v>12</v>
      </c>
    </row>
    <row r="202" spans="1:32">
      <c r="A202" t="s">
        <v>192</v>
      </c>
      <c r="B202" t="s">
        <v>791</v>
      </c>
      <c r="C202" s="297">
        <v>43472</v>
      </c>
      <c r="D202" s="297">
        <v>43473</v>
      </c>
      <c r="E202" t="s">
        <v>194</v>
      </c>
      <c r="F202">
        <v>76135</v>
      </c>
      <c r="G202" t="s">
        <v>357</v>
      </c>
      <c r="H202" t="s">
        <v>196</v>
      </c>
      <c r="I202">
        <v>30000</v>
      </c>
      <c r="J202">
        <v>33803</v>
      </c>
      <c r="K202">
        <v>1981</v>
      </c>
      <c r="L202">
        <v>11363</v>
      </c>
      <c r="M202" t="s">
        <v>197</v>
      </c>
      <c r="N202">
        <v>108910</v>
      </c>
      <c r="O202" t="s">
        <v>198</v>
      </c>
      <c r="P202" t="s">
        <v>200</v>
      </c>
      <c r="Q202" t="s">
        <v>200</v>
      </c>
      <c r="R202">
        <v>644</v>
      </c>
      <c r="S202" t="s">
        <v>787</v>
      </c>
      <c r="T202" t="s">
        <v>200</v>
      </c>
      <c r="U202" t="s">
        <v>357</v>
      </c>
      <c r="V202" t="s">
        <v>789</v>
      </c>
      <c r="X202" t="s">
        <v>792</v>
      </c>
      <c r="Y202">
        <v>343</v>
      </c>
      <c r="Z202" s="297">
        <v>43472</v>
      </c>
      <c r="AA202" s="298">
        <v>0</v>
      </c>
      <c r="AB202" t="s">
        <v>211</v>
      </c>
      <c r="AC202" s="206">
        <v>-2.06</v>
      </c>
      <c r="AD202" t="s">
        <v>206</v>
      </c>
      <c r="AE202">
        <v>2019</v>
      </c>
      <c r="AF202">
        <v>1</v>
      </c>
    </row>
    <row r="203" spans="1:32">
      <c r="A203" t="s">
        <v>192</v>
      </c>
      <c r="B203" t="s">
        <v>793</v>
      </c>
      <c r="C203" t="s">
        <v>755</v>
      </c>
      <c r="D203" t="s">
        <v>786</v>
      </c>
      <c r="E203" t="s">
        <v>194</v>
      </c>
      <c r="F203">
        <v>74210</v>
      </c>
      <c r="G203" t="s">
        <v>395</v>
      </c>
      <c r="H203" t="s">
        <v>196</v>
      </c>
      <c r="I203">
        <v>30000</v>
      </c>
      <c r="J203">
        <v>33803</v>
      </c>
      <c r="K203">
        <v>1981</v>
      </c>
      <c r="L203">
        <v>11363</v>
      </c>
      <c r="M203" t="s">
        <v>197</v>
      </c>
      <c r="N203">
        <v>108910</v>
      </c>
      <c r="O203" t="s">
        <v>198</v>
      </c>
      <c r="P203" t="s">
        <v>200</v>
      </c>
      <c r="Q203" t="s">
        <v>200</v>
      </c>
      <c r="R203">
        <v>4074</v>
      </c>
      <c r="S203" t="s">
        <v>794</v>
      </c>
      <c r="T203" t="s">
        <v>200</v>
      </c>
      <c r="U203" t="s">
        <v>788</v>
      </c>
      <c r="V203" t="s">
        <v>795</v>
      </c>
      <c r="X203" t="s">
        <v>790</v>
      </c>
      <c r="Y203">
        <v>9</v>
      </c>
      <c r="Z203" t="s">
        <v>755</v>
      </c>
      <c r="AA203" s="298">
        <v>1000000</v>
      </c>
      <c r="AB203" t="s">
        <v>211</v>
      </c>
      <c r="AC203" s="206">
        <v>109.55</v>
      </c>
      <c r="AD203" t="s">
        <v>206</v>
      </c>
      <c r="AE203">
        <v>2018</v>
      </c>
      <c r="AF203">
        <v>12</v>
      </c>
    </row>
    <row r="204" spans="1:32">
      <c r="A204" t="s">
        <v>192</v>
      </c>
      <c r="B204" t="s">
        <v>796</v>
      </c>
      <c r="C204" s="297">
        <v>43472</v>
      </c>
      <c r="D204" s="297">
        <v>43473</v>
      </c>
      <c r="E204" t="s">
        <v>194</v>
      </c>
      <c r="F204">
        <v>76135</v>
      </c>
      <c r="G204" t="s">
        <v>357</v>
      </c>
      <c r="H204" t="s">
        <v>196</v>
      </c>
      <c r="I204">
        <v>30000</v>
      </c>
      <c r="J204">
        <v>33803</v>
      </c>
      <c r="K204">
        <v>1981</v>
      </c>
      <c r="L204">
        <v>11363</v>
      </c>
      <c r="M204" t="s">
        <v>197</v>
      </c>
      <c r="N204">
        <v>108910</v>
      </c>
      <c r="O204" t="s">
        <v>198</v>
      </c>
      <c r="P204" t="s">
        <v>200</v>
      </c>
      <c r="Q204" t="s">
        <v>200</v>
      </c>
      <c r="R204">
        <v>4074</v>
      </c>
      <c r="S204" t="s">
        <v>794</v>
      </c>
      <c r="T204" t="s">
        <v>200</v>
      </c>
      <c r="U204" t="s">
        <v>357</v>
      </c>
      <c r="V204" t="s">
        <v>795</v>
      </c>
      <c r="X204" t="s">
        <v>792</v>
      </c>
      <c r="Y204">
        <v>293</v>
      </c>
      <c r="Z204" s="297">
        <v>43472</v>
      </c>
      <c r="AA204" s="298">
        <v>0</v>
      </c>
      <c r="AB204" t="s">
        <v>211</v>
      </c>
      <c r="AC204" s="206">
        <v>-0.85</v>
      </c>
      <c r="AD204" t="s">
        <v>206</v>
      </c>
      <c r="AE204">
        <v>2019</v>
      </c>
      <c r="AF204">
        <v>1</v>
      </c>
    </row>
    <row r="205" spans="1:32">
      <c r="A205" t="s">
        <v>192</v>
      </c>
      <c r="B205" t="s">
        <v>797</v>
      </c>
      <c r="C205" t="s">
        <v>755</v>
      </c>
      <c r="D205" t="s">
        <v>786</v>
      </c>
      <c r="E205" t="s">
        <v>194</v>
      </c>
      <c r="F205">
        <v>74210</v>
      </c>
      <c r="G205" t="s">
        <v>395</v>
      </c>
      <c r="H205" t="s">
        <v>196</v>
      </c>
      <c r="I205">
        <v>30000</v>
      </c>
      <c r="J205">
        <v>33803</v>
      </c>
      <c r="K205">
        <v>1981</v>
      </c>
      <c r="L205">
        <v>11363</v>
      </c>
      <c r="M205" t="s">
        <v>197</v>
      </c>
      <c r="N205">
        <v>108910</v>
      </c>
      <c r="O205" t="s">
        <v>198</v>
      </c>
      <c r="P205" t="s">
        <v>200</v>
      </c>
      <c r="Q205" t="s">
        <v>200</v>
      </c>
      <c r="R205">
        <v>2030</v>
      </c>
      <c r="S205" t="s">
        <v>798</v>
      </c>
      <c r="T205" t="s">
        <v>200</v>
      </c>
      <c r="U205" t="s">
        <v>788</v>
      </c>
      <c r="V205" t="s">
        <v>799</v>
      </c>
      <c r="X205" t="s">
        <v>790</v>
      </c>
      <c r="Y205">
        <v>10</v>
      </c>
      <c r="Z205" t="s">
        <v>755</v>
      </c>
      <c r="AA205" s="298">
        <v>2400000</v>
      </c>
      <c r="AB205" t="s">
        <v>211</v>
      </c>
      <c r="AC205" s="206">
        <v>262.93</v>
      </c>
      <c r="AD205" t="s">
        <v>206</v>
      </c>
      <c r="AE205">
        <v>2018</v>
      </c>
      <c r="AF205">
        <v>12</v>
      </c>
    </row>
    <row r="206" spans="1:32">
      <c r="A206" t="s">
        <v>192</v>
      </c>
      <c r="B206" t="s">
        <v>800</v>
      </c>
      <c r="C206" s="297">
        <v>43472</v>
      </c>
      <c r="D206" s="297">
        <v>43473</v>
      </c>
      <c r="E206" t="s">
        <v>194</v>
      </c>
      <c r="F206">
        <v>76135</v>
      </c>
      <c r="G206" t="s">
        <v>357</v>
      </c>
      <c r="H206" t="s">
        <v>196</v>
      </c>
      <c r="I206">
        <v>30000</v>
      </c>
      <c r="J206">
        <v>33803</v>
      </c>
      <c r="K206">
        <v>1981</v>
      </c>
      <c r="L206">
        <v>11363</v>
      </c>
      <c r="M206" t="s">
        <v>197</v>
      </c>
      <c r="N206">
        <v>108910</v>
      </c>
      <c r="O206" t="s">
        <v>198</v>
      </c>
      <c r="P206" t="s">
        <v>200</v>
      </c>
      <c r="Q206" t="s">
        <v>200</v>
      </c>
      <c r="R206">
        <v>2030</v>
      </c>
      <c r="S206" t="s">
        <v>798</v>
      </c>
      <c r="T206" t="s">
        <v>200</v>
      </c>
      <c r="U206" t="s">
        <v>357</v>
      </c>
      <c r="V206" t="s">
        <v>799</v>
      </c>
      <c r="X206" t="s">
        <v>792</v>
      </c>
      <c r="Y206">
        <v>294</v>
      </c>
      <c r="Z206" s="297">
        <v>43472</v>
      </c>
      <c r="AA206" s="298">
        <v>0</v>
      </c>
      <c r="AB206" t="s">
        <v>211</v>
      </c>
      <c r="AC206" s="206">
        <v>-2.06</v>
      </c>
      <c r="AD206" t="s">
        <v>206</v>
      </c>
      <c r="AE206">
        <v>2019</v>
      </c>
      <c r="AF206">
        <v>1</v>
      </c>
    </row>
    <row r="207" spans="1:32">
      <c r="A207" t="s">
        <v>243</v>
      </c>
      <c r="B207" t="s">
        <v>801</v>
      </c>
      <c r="C207" t="s">
        <v>802</v>
      </c>
      <c r="D207" s="297">
        <v>43480</v>
      </c>
      <c r="E207" t="s">
        <v>194</v>
      </c>
      <c r="F207">
        <v>72145</v>
      </c>
      <c r="G207" t="s">
        <v>247</v>
      </c>
      <c r="H207" t="s">
        <v>196</v>
      </c>
      <c r="I207">
        <v>30000</v>
      </c>
      <c r="J207">
        <v>33803</v>
      </c>
      <c r="K207">
        <v>1981</v>
      </c>
      <c r="L207">
        <v>11363</v>
      </c>
      <c r="M207" t="s">
        <v>197</v>
      </c>
      <c r="N207">
        <v>108910</v>
      </c>
      <c r="O207" t="s">
        <v>214</v>
      </c>
      <c r="P207" t="s">
        <v>200</v>
      </c>
      <c r="Q207" t="s">
        <v>803</v>
      </c>
      <c r="R207">
        <v>6893</v>
      </c>
      <c r="S207" t="s">
        <v>266</v>
      </c>
      <c r="T207">
        <v>81702</v>
      </c>
      <c r="U207" t="s">
        <v>548</v>
      </c>
      <c r="V207" t="s">
        <v>804</v>
      </c>
      <c r="X207" t="s">
        <v>805</v>
      </c>
      <c r="Y207">
        <v>49</v>
      </c>
      <c r="Z207" t="s">
        <v>802</v>
      </c>
      <c r="AA207" s="298">
        <v>1800000</v>
      </c>
      <c r="AB207" t="s">
        <v>211</v>
      </c>
      <c r="AC207" s="206">
        <v>199.51</v>
      </c>
      <c r="AD207" t="s">
        <v>206</v>
      </c>
      <c r="AE207">
        <v>2018</v>
      </c>
      <c r="AF207">
        <v>12</v>
      </c>
    </row>
    <row r="208" spans="1:32">
      <c r="A208" t="s">
        <v>243</v>
      </c>
      <c r="B208" t="s">
        <v>806</v>
      </c>
      <c r="C208" t="s">
        <v>802</v>
      </c>
      <c r="D208" s="297">
        <v>43480</v>
      </c>
      <c r="E208" t="s">
        <v>194</v>
      </c>
      <c r="F208">
        <v>75710</v>
      </c>
      <c r="G208" t="s">
        <v>297</v>
      </c>
      <c r="H208" t="s">
        <v>196</v>
      </c>
      <c r="I208">
        <v>30000</v>
      </c>
      <c r="J208">
        <v>33803</v>
      </c>
      <c r="K208">
        <v>1981</v>
      </c>
      <c r="L208">
        <v>11363</v>
      </c>
      <c r="M208" t="s">
        <v>197</v>
      </c>
      <c r="N208">
        <v>108910</v>
      </c>
      <c r="O208" t="s">
        <v>214</v>
      </c>
      <c r="P208" t="s">
        <v>200</v>
      </c>
      <c r="Q208" t="s">
        <v>803</v>
      </c>
      <c r="R208">
        <v>6893</v>
      </c>
      <c r="S208" t="s">
        <v>266</v>
      </c>
      <c r="T208">
        <v>81702</v>
      </c>
      <c r="U208" t="s">
        <v>548</v>
      </c>
      <c r="V208" t="s">
        <v>804</v>
      </c>
      <c r="X208" t="s">
        <v>805</v>
      </c>
      <c r="Y208">
        <v>59</v>
      </c>
      <c r="Z208" t="s">
        <v>802</v>
      </c>
      <c r="AA208" s="298">
        <v>13125000</v>
      </c>
      <c r="AB208" t="s">
        <v>211</v>
      </c>
      <c r="AC208" s="206">
        <v>1454.79</v>
      </c>
      <c r="AD208" t="s">
        <v>206</v>
      </c>
      <c r="AE208">
        <v>2018</v>
      </c>
      <c r="AF208">
        <v>12</v>
      </c>
    </row>
    <row r="209" spans="1:32">
      <c r="A209" t="s">
        <v>243</v>
      </c>
      <c r="B209" t="s">
        <v>807</v>
      </c>
      <c r="C209" t="s">
        <v>802</v>
      </c>
      <c r="D209" s="297">
        <v>43480</v>
      </c>
      <c r="E209" t="s">
        <v>194</v>
      </c>
      <c r="F209">
        <v>72105</v>
      </c>
      <c r="G209" t="s">
        <v>808</v>
      </c>
      <c r="H209" t="s">
        <v>196</v>
      </c>
      <c r="I209">
        <v>30000</v>
      </c>
      <c r="J209">
        <v>33803</v>
      </c>
      <c r="K209">
        <v>1981</v>
      </c>
      <c r="L209">
        <v>11363</v>
      </c>
      <c r="M209" t="s">
        <v>197</v>
      </c>
      <c r="N209">
        <v>108910</v>
      </c>
      <c r="O209" t="s">
        <v>214</v>
      </c>
      <c r="P209" t="s">
        <v>200</v>
      </c>
      <c r="Q209" t="s">
        <v>803</v>
      </c>
      <c r="R209">
        <v>6893</v>
      </c>
      <c r="S209" t="s">
        <v>266</v>
      </c>
      <c r="T209">
        <v>81702</v>
      </c>
      <c r="U209" t="s">
        <v>548</v>
      </c>
      <c r="V209" t="s">
        <v>804</v>
      </c>
      <c r="X209" t="s">
        <v>805</v>
      </c>
      <c r="Y209">
        <v>42</v>
      </c>
      <c r="Z209" t="s">
        <v>802</v>
      </c>
      <c r="AA209" s="298">
        <v>4000000</v>
      </c>
      <c r="AB209" t="s">
        <v>211</v>
      </c>
      <c r="AC209" s="206">
        <v>443.37</v>
      </c>
      <c r="AD209" t="s">
        <v>206</v>
      </c>
      <c r="AE209">
        <v>2018</v>
      </c>
      <c r="AF209">
        <v>12</v>
      </c>
    </row>
    <row r="210" spans="1:32">
      <c r="A210" t="s">
        <v>243</v>
      </c>
      <c r="B210" t="s">
        <v>809</v>
      </c>
      <c r="C210" t="s">
        <v>802</v>
      </c>
      <c r="D210" s="297">
        <v>43480</v>
      </c>
      <c r="E210" t="s">
        <v>194</v>
      </c>
      <c r="F210">
        <v>72105</v>
      </c>
      <c r="G210" t="s">
        <v>808</v>
      </c>
      <c r="H210" t="s">
        <v>196</v>
      </c>
      <c r="I210">
        <v>30000</v>
      </c>
      <c r="J210">
        <v>33803</v>
      </c>
      <c r="K210">
        <v>1981</v>
      </c>
      <c r="L210">
        <v>11363</v>
      </c>
      <c r="M210" t="s">
        <v>197</v>
      </c>
      <c r="N210">
        <v>108910</v>
      </c>
      <c r="O210" t="s">
        <v>214</v>
      </c>
      <c r="P210" t="s">
        <v>200</v>
      </c>
      <c r="Q210" t="s">
        <v>803</v>
      </c>
      <c r="R210">
        <v>6893</v>
      </c>
      <c r="S210" t="s">
        <v>266</v>
      </c>
      <c r="T210">
        <v>81702</v>
      </c>
      <c r="U210" t="s">
        <v>548</v>
      </c>
      <c r="V210" t="s">
        <v>804</v>
      </c>
      <c r="X210" t="s">
        <v>805</v>
      </c>
      <c r="Y210">
        <v>43</v>
      </c>
      <c r="Z210" t="s">
        <v>802</v>
      </c>
      <c r="AA210" s="298">
        <v>567750</v>
      </c>
      <c r="AB210" t="s">
        <v>211</v>
      </c>
      <c r="AC210" s="206">
        <v>62.93</v>
      </c>
      <c r="AD210" t="s">
        <v>206</v>
      </c>
      <c r="AE210">
        <v>2018</v>
      </c>
      <c r="AF210">
        <v>12</v>
      </c>
    </row>
    <row r="211" spans="1:32">
      <c r="A211" t="s">
        <v>243</v>
      </c>
      <c r="B211" t="s">
        <v>810</v>
      </c>
      <c r="C211" t="s">
        <v>802</v>
      </c>
      <c r="D211" s="297">
        <v>43480</v>
      </c>
      <c r="E211" t="s">
        <v>194</v>
      </c>
      <c r="F211">
        <v>75710</v>
      </c>
      <c r="G211" t="s">
        <v>297</v>
      </c>
      <c r="H211" t="s">
        <v>196</v>
      </c>
      <c r="I211">
        <v>30000</v>
      </c>
      <c r="J211">
        <v>33803</v>
      </c>
      <c r="K211">
        <v>1981</v>
      </c>
      <c r="L211">
        <v>11363</v>
      </c>
      <c r="M211" t="s">
        <v>197</v>
      </c>
      <c r="N211">
        <v>108910</v>
      </c>
      <c r="O211" t="s">
        <v>214</v>
      </c>
      <c r="P211" t="s">
        <v>199</v>
      </c>
      <c r="Q211" t="s">
        <v>811</v>
      </c>
      <c r="R211">
        <v>6890</v>
      </c>
      <c r="S211" t="s">
        <v>270</v>
      </c>
      <c r="T211" t="s">
        <v>200</v>
      </c>
      <c r="U211" t="s">
        <v>812</v>
      </c>
      <c r="V211" t="s">
        <v>813</v>
      </c>
      <c r="X211" t="s">
        <v>805</v>
      </c>
      <c r="Y211">
        <v>60</v>
      </c>
      <c r="Z211" t="s">
        <v>802</v>
      </c>
      <c r="AA211" s="298">
        <v>2000000</v>
      </c>
      <c r="AB211" t="s">
        <v>211</v>
      </c>
      <c r="AC211" s="206">
        <v>219.11</v>
      </c>
      <c r="AD211" t="s">
        <v>206</v>
      </c>
      <c r="AE211">
        <v>2018</v>
      </c>
      <c r="AF211">
        <v>12</v>
      </c>
    </row>
    <row r="212" spans="1:32">
      <c r="A212" t="s">
        <v>243</v>
      </c>
      <c r="B212" t="s">
        <v>814</v>
      </c>
      <c r="C212" t="s">
        <v>802</v>
      </c>
      <c r="D212" s="297">
        <v>43480</v>
      </c>
      <c r="E212" t="s">
        <v>194</v>
      </c>
      <c r="F212">
        <v>72145</v>
      </c>
      <c r="G212" t="s">
        <v>247</v>
      </c>
      <c r="H212" t="s">
        <v>196</v>
      </c>
      <c r="I212">
        <v>30000</v>
      </c>
      <c r="J212">
        <v>33803</v>
      </c>
      <c r="K212">
        <v>1981</v>
      </c>
      <c r="L212">
        <v>11363</v>
      </c>
      <c r="M212" t="s">
        <v>197</v>
      </c>
      <c r="N212">
        <v>108910</v>
      </c>
      <c r="O212" t="s">
        <v>214</v>
      </c>
      <c r="P212" t="s">
        <v>199</v>
      </c>
      <c r="Q212" t="s">
        <v>811</v>
      </c>
      <c r="R212">
        <v>6890</v>
      </c>
      <c r="S212" t="s">
        <v>270</v>
      </c>
      <c r="T212" t="s">
        <v>200</v>
      </c>
      <c r="U212" t="s">
        <v>812</v>
      </c>
      <c r="V212" t="s">
        <v>813</v>
      </c>
      <c r="X212" t="s">
        <v>805</v>
      </c>
      <c r="Y212">
        <v>50</v>
      </c>
      <c r="Z212" t="s">
        <v>802</v>
      </c>
      <c r="AA212" s="298">
        <v>25902500</v>
      </c>
      <c r="AB212" t="s">
        <v>211</v>
      </c>
      <c r="AC212" s="206">
        <v>2837.71</v>
      </c>
      <c r="AD212" t="s">
        <v>206</v>
      </c>
      <c r="AE212">
        <v>2018</v>
      </c>
      <c r="AF212">
        <v>12</v>
      </c>
    </row>
    <row r="213" spans="1:32">
      <c r="A213" t="s">
        <v>243</v>
      </c>
      <c r="B213" t="s">
        <v>815</v>
      </c>
      <c r="C213" t="s">
        <v>802</v>
      </c>
      <c r="D213" s="297">
        <v>43480</v>
      </c>
      <c r="E213" t="s">
        <v>194</v>
      </c>
      <c r="F213">
        <v>72155</v>
      </c>
      <c r="G213" t="s">
        <v>416</v>
      </c>
      <c r="H213" t="s">
        <v>196</v>
      </c>
      <c r="I213">
        <v>30000</v>
      </c>
      <c r="J213">
        <v>33803</v>
      </c>
      <c r="K213">
        <v>1981</v>
      </c>
      <c r="L213">
        <v>11363</v>
      </c>
      <c r="M213" t="s">
        <v>197</v>
      </c>
      <c r="N213">
        <v>108910</v>
      </c>
      <c r="O213" t="s">
        <v>214</v>
      </c>
      <c r="P213" t="s">
        <v>199</v>
      </c>
      <c r="Q213" t="s">
        <v>811</v>
      </c>
      <c r="R213">
        <v>6890</v>
      </c>
      <c r="S213" t="s">
        <v>270</v>
      </c>
      <c r="T213" t="s">
        <v>200</v>
      </c>
      <c r="U213" t="s">
        <v>812</v>
      </c>
      <c r="V213" t="s">
        <v>813</v>
      </c>
      <c r="X213" t="s">
        <v>805</v>
      </c>
      <c r="Y213">
        <v>54</v>
      </c>
      <c r="Z213" t="s">
        <v>802</v>
      </c>
      <c r="AA213" s="298">
        <v>43300000</v>
      </c>
      <c r="AB213" t="s">
        <v>211</v>
      </c>
      <c r="AC213" s="206">
        <v>4743.67</v>
      </c>
      <c r="AD213" t="s">
        <v>206</v>
      </c>
      <c r="AE213">
        <v>2018</v>
      </c>
      <c r="AF213">
        <v>12</v>
      </c>
    </row>
    <row r="214" spans="1:32">
      <c r="A214" t="s">
        <v>243</v>
      </c>
      <c r="B214" t="s">
        <v>816</v>
      </c>
      <c r="C214" t="s">
        <v>802</v>
      </c>
      <c r="D214" s="297">
        <v>43480</v>
      </c>
      <c r="E214" t="s">
        <v>194</v>
      </c>
      <c r="F214">
        <v>71620</v>
      </c>
      <c r="G214" t="s">
        <v>219</v>
      </c>
      <c r="H214" t="s">
        <v>196</v>
      </c>
      <c r="I214">
        <v>30000</v>
      </c>
      <c r="J214">
        <v>33803</v>
      </c>
      <c r="K214">
        <v>1981</v>
      </c>
      <c r="L214">
        <v>11363</v>
      </c>
      <c r="M214" t="s">
        <v>197</v>
      </c>
      <c r="N214">
        <v>108910</v>
      </c>
      <c r="O214" t="s">
        <v>214</v>
      </c>
      <c r="P214" t="s">
        <v>199</v>
      </c>
      <c r="Q214" t="s">
        <v>811</v>
      </c>
      <c r="R214">
        <v>6890</v>
      </c>
      <c r="S214" t="s">
        <v>270</v>
      </c>
      <c r="T214" t="s">
        <v>200</v>
      </c>
      <c r="U214" t="s">
        <v>812</v>
      </c>
      <c r="V214" t="s">
        <v>813</v>
      </c>
      <c r="X214" t="s">
        <v>805</v>
      </c>
      <c r="Y214">
        <v>39</v>
      </c>
      <c r="Z214" t="s">
        <v>802</v>
      </c>
      <c r="AA214" s="298">
        <v>900000</v>
      </c>
      <c r="AB214" t="s">
        <v>211</v>
      </c>
      <c r="AC214" s="206">
        <v>98.6</v>
      </c>
      <c r="AD214" t="s">
        <v>206</v>
      </c>
      <c r="AE214">
        <v>2018</v>
      </c>
      <c r="AF214">
        <v>12</v>
      </c>
    </row>
    <row r="215" spans="1:32">
      <c r="A215" t="s">
        <v>243</v>
      </c>
      <c r="B215" t="s">
        <v>817</v>
      </c>
      <c r="C215" t="s">
        <v>802</v>
      </c>
      <c r="D215" s="297">
        <v>43480</v>
      </c>
      <c r="E215" t="s">
        <v>194</v>
      </c>
      <c r="F215">
        <v>72155</v>
      </c>
      <c r="G215" t="s">
        <v>416</v>
      </c>
      <c r="H215" t="s">
        <v>196</v>
      </c>
      <c r="I215">
        <v>30000</v>
      </c>
      <c r="J215">
        <v>33803</v>
      </c>
      <c r="K215">
        <v>1981</v>
      </c>
      <c r="L215">
        <v>11363</v>
      </c>
      <c r="M215" t="s">
        <v>197</v>
      </c>
      <c r="N215">
        <v>108910</v>
      </c>
      <c r="O215" t="s">
        <v>214</v>
      </c>
      <c r="P215" t="s">
        <v>199</v>
      </c>
      <c r="Q215" t="s">
        <v>811</v>
      </c>
      <c r="R215">
        <v>6890</v>
      </c>
      <c r="S215" t="s">
        <v>270</v>
      </c>
      <c r="T215" t="s">
        <v>200</v>
      </c>
      <c r="U215" t="s">
        <v>812</v>
      </c>
      <c r="V215" t="s">
        <v>813</v>
      </c>
      <c r="X215" t="s">
        <v>805</v>
      </c>
      <c r="Y215">
        <v>52</v>
      </c>
      <c r="Z215" t="s">
        <v>802</v>
      </c>
      <c r="AA215" s="298">
        <v>5182500</v>
      </c>
      <c r="AB215" t="s">
        <v>211</v>
      </c>
      <c r="AC215" s="206">
        <v>567.76</v>
      </c>
      <c r="AD215" t="s">
        <v>206</v>
      </c>
      <c r="AE215">
        <v>2018</v>
      </c>
      <c r="AF215">
        <v>12</v>
      </c>
    </row>
    <row r="216" spans="1:32">
      <c r="A216" t="s">
        <v>243</v>
      </c>
      <c r="B216" t="s">
        <v>818</v>
      </c>
      <c r="C216" t="s">
        <v>802</v>
      </c>
      <c r="D216" s="297">
        <v>43480</v>
      </c>
      <c r="E216" t="s">
        <v>194</v>
      </c>
      <c r="F216">
        <v>72155</v>
      </c>
      <c r="G216" t="s">
        <v>416</v>
      </c>
      <c r="H216" t="s">
        <v>196</v>
      </c>
      <c r="I216">
        <v>30000</v>
      </c>
      <c r="J216">
        <v>33803</v>
      </c>
      <c r="K216">
        <v>1981</v>
      </c>
      <c r="L216">
        <v>11363</v>
      </c>
      <c r="M216" t="s">
        <v>197</v>
      </c>
      <c r="N216">
        <v>108910</v>
      </c>
      <c r="O216" t="s">
        <v>214</v>
      </c>
      <c r="P216" t="s">
        <v>199</v>
      </c>
      <c r="Q216" t="s">
        <v>811</v>
      </c>
      <c r="R216">
        <v>6890</v>
      </c>
      <c r="S216" t="s">
        <v>270</v>
      </c>
      <c r="T216" t="s">
        <v>200</v>
      </c>
      <c r="U216" t="s">
        <v>812</v>
      </c>
      <c r="V216" t="s">
        <v>813</v>
      </c>
      <c r="X216" t="s">
        <v>805</v>
      </c>
      <c r="Y216">
        <v>53</v>
      </c>
      <c r="Z216" t="s">
        <v>802</v>
      </c>
      <c r="AA216" s="298">
        <v>2691000</v>
      </c>
      <c r="AB216" t="s">
        <v>211</v>
      </c>
      <c r="AC216" s="206">
        <v>294.81</v>
      </c>
      <c r="AD216" t="s">
        <v>206</v>
      </c>
      <c r="AE216">
        <v>2018</v>
      </c>
      <c r="AF216">
        <v>12</v>
      </c>
    </row>
    <row r="217" spans="1:32">
      <c r="A217" t="s">
        <v>243</v>
      </c>
      <c r="B217" t="s">
        <v>819</v>
      </c>
      <c r="C217" t="s">
        <v>802</v>
      </c>
      <c r="D217" s="297">
        <v>43480</v>
      </c>
      <c r="E217" t="s">
        <v>194</v>
      </c>
      <c r="F217">
        <v>72175</v>
      </c>
      <c r="G217" t="s">
        <v>820</v>
      </c>
      <c r="H217" t="s">
        <v>196</v>
      </c>
      <c r="I217">
        <v>30000</v>
      </c>
      <c r="J217">
        <v>33803</v>
      </c>
      <c r="K217">
        <v>1981</v>
      </c>
      <c r="L217">
        <v>11363</v>
      </c>
      <c r="M217" t="s">
        <v>197</v>
      </c>
      <c r="N217">
        <v>108910</v>
      </c>
      <c r="O217" t="s">
        <v>214</v>
      </c>
      <c r="P217" t="s">
        <v>199</v>
      </c>
      <c r="Q217" t="s">
        <v>811</v>
      </c>
      <c r="R217">
        <v>6890</v>
      </c>
      <c r="S217" t="s">
        <v>270</v>
      </c>
      <c r="T217" t="s">
        <v>200</v>
      </c>
      <c r="U217" t="s">
        <v>812</v>
      </c>
      <c r="V217" t="s">
        <v>813</v>
      </c>
      <c r="X217" t="s">
        <v>805</v>
      </c>
      <c r="Y217">
        <v>55</v>
      </c>
      <c r="Z217" t="s">
        <v>802</v>
      </c>
      <c r="AA217" s="298">
        <v>592398</v>
      </c>
      <c r="AB217" t="s">
        <v>211</v>
      </c>
      <c r="AC217" s="206">
        <v>64.900000000000006</v>
      </c>
      <c r="AD217" t="s">
        <v>206</v>
      </c>
      <c r="AE217">
        <v>2018</v>
      </c>
      <c r="AF217">
        <v>12</v>
      </c>
    </row>
    <row r="218" spans="1:32">
      <c r="A218" t="s">
        <v>243</v>
      </c>
      <c r="B218" t="s">
        <v>821</v>
      </c>
      <c r="C218" t="s">
        <v>802</v>
      </c>
      <c r="D218" s="297">
        <v>43484</v>
      </c>
      <c r="E218" t="s">
        <v>194</v>
      </c>
      <c r="F218">
        <v>72155</v>
      </c>
      <c r="G218" t="s">
        <v>416</v>
      </c>
      <c r="H218" t="s">
        <v>196</v>
      </c>
      <c r="I218">
        <v>30000</v>
      </c>
      <c r="J218">
        <v>33803</v>
      </c>
      <c r="K218">
        <v>1981</v>
      </c>
      <c r="L218">
        <v>11363</v>
      </c>
      <c r="M218" t="s">
        <v>197</v>
      </c>
      <c r="N218">
        <v>108910</v>
      </c>
      <c r="O218" t="s">
        <v>214</v>
      </c>
      <c r="P218" t="s">
        <v>199</v>
      </c>
      <c r="Q218" t="s">
        <v>822</v>
      </c>
      <c r="R218">
        <v>6889</v>
      </c>
      <c r="S218" t="s">
        <v>267</v>
      </c>
      <c r="T218">
        <v>81703</v>
      </c>
      <c r="U218" t="s">
        <v>823</v>
      </c>
      <c r="V218" t="s">
        <v>824</v>
      </c>
      <c r="X218" t="s">
        <v>825</v>
      </c>
      <c r="Y218">
        <v>45</v>
      </c>
      <c r="Z218" t="s">
        <v>802</v>
      </c>
      <c r="AA218" s="298">
        <v>6600000</v>
      </c>
      <c r="AB218" t="s">
        <v>211</v>
      </c>
      <c r="AC218" s="206">
        <v>731.55</v>
      </c>
      <c r="AD218" t="s">
        <v>206</v>
      </c>
      <c r="AE218">
        <v>2018</v>
      </c>
      <c r="AF218">
        <v>12</v>
      </c>
    </row>
    <row r="219" spans="1:32">
      <c r="A219" t="s">
        <v>243</v>
      </c>
      <c r="B219" t="s">
        <v>826</v>
      </c>
      <c r="C219" t="s">
        <v>802</v>
      </c>
      <c r="D219" s="297">
        <v>43484</v>
      </c>
      <c r="E219" t="s">
        <v>194</v>
      </c>
      <c r="F219">
        <v>72145</v>
      </c>
      <c r="G219" t="s">
        <v>247</v>
      </c>
      <c r="H219" t="s">
        <v>196</v>
      </c>
      <c r="I219">
        <v>30000</v>
      </c>
      <c r="J219">
        <v>33803</v>
      </c>
      <c r="K219">
        <v>1981</v>
      </c>
      <c r="L219">
        <v>11363</v>
      </c>
      <c r="M219" t="s">
        <v>197</v>
      </c>
      <c r="N219">
        <v>108910</v>
      </c>
      <c r="O219" t="s">
        <v>214</v>
      </c>
      <c r="P219" t="s">
        <v>199</v>
      </c>
      <c r="Q219" t="s">
        <v>822</v>
      </c>
      <c r="R219">
        <v>6889</v>
      </c>
      <c r="S219" t="s">
        <v>267</v>
      </c>
      <c r="T219">
        <v>81703</v>
      </c>
      <c r="U219" t="s">
        <v>823</v>
      </c>
      <c r="V219" t="s">
        <v>824</v>
      </c>
      <c r="X219" t="s">
        <v>825</v>
      </c>
      <c r="Y219">
        <v>38</v>
      </c>
      <c r="Z219" t="s">
        <v>802</v>
      </c>
      <c r="AA219" s="298">
        <v>18800000</v>
      </c>
      <c r="AB219" t="s">
        <v>211</v>
      </c>
      <c r="AC219" s="206">
        <v>2083.8200000000002</v>
      </c>
      <c r="AD219" t="s">
        <v>206</v>
      </c>
      <c r="AE219">
        <v>2018</v>
      </c>
      <c r="AF219">
        <v>12</v>
      </c>
    </row>
    <row r="220" spans="1:32">
      <c r="A220" t="s">
        <v>243</v>
      </c>
      <c r="B220" t="s">
        <v>827</v>
      </c>
      <c r="C220" t="s">
        <v>802</v>
      </c>
      <c r="D220" s="297">
        <v>43484</v>
      </c>
      <c r="E220" t="s">
        <v>194</v>
      </c>
      <c r="F220">
        <v>72165</v>
      </c>
      <c r="G220" t="s">
        <v>423</v>
      </c>
      <c r="H220" t="s">
        <v>196</v>
      </c>
      <c r="I220">
        <v>30000</v>
      </c>
      <c r="J220">
        <v>33803</v>
      </c>
      <c r="K220">
        <v>1981</v>
      </c>
      <c r="L220">
        <v>11363</v>
      </c>
      <c r="M220" t="s">
        <v>197</v>
      </c>
      <c r="N220">
        <v>108910</v>
      </c>
      <c r="O220" t="s">
        <v>214</v>
      </c>
      <c r="P220" t="s">
        <v>199</v>
      </c>
      <c r="Q220" t="s">
        <v>822</v>
      </c>
      <c r="R220">
        <v>6889</v>
      </c>
      <c r="S220" t="s">
        <v>267</v>
      </c>
      <c r="T220">
        <v>81703</v>
      </c>
      <c r="U220" t="s">
        <v>823</v>
      </c>
      <c r="V220" t="s">
        <v>824</v>
      </c>
      <c r="X220" t="s">
        <v>825</v>
      </c>
      <c r="Y220">
        <v>49</v>
      </c>
      <c r="Z220" t="s">
        <v>802</v>
      </c>
      <c r="AA220" s="298">
        <v>3880000</v>
      </c>
      <c r="AB220" t="s">
        <v>211</v>
      </c>
      <c r="AC220" s="206">
        <v>430.06</v>
      </c>
      <c r="AD220" t="s">
        <v>206</v>
      </c>
      <c r="AE220">
        <v>2018</v>
      </c>
      <c r="AF220">
        <v>12</v>
      </c>
    </row>
    <row r="221" spans="1:32">
      <c r="A221" t="s">
        <v>243</v>
      </c>
      <c r="B221" t="s">
        <v>828</v>
      </c>
      <c r="C221" t="s">
        <v>802</v>
      </c>
      <c r="D221" s="297">
        <v>43484</v>
      </c>
      <c r="E221" t="s">
        <v>194</v>
      </c>
      <c r="F221">
        <v>72145</v>
      </c>
      <c r="G221" t="s">
        <v>247</v>
      </c>
      <c r="H221" t="s">
        <v>196</v>
      </c>
      <c r="I221">
        <v>30000</v>
      </c>
      <c r="J221">
        <v>33803</v>
      </c>
      <c r="K221">
        <v>1981</v>
      </c>
      <c r="L221">
        <v>11363</v>
      </c>
      <c r="M221" t="s">
        <v>197</v>
      </c>
      <c r="N221">
        <v>108910</v>
      </c>
      <c r="O221" t="s">
        <v>214</v>
      </c>
      <c r="P221" t="s">
        <v>199</v>
      </c>
      <c r="Q221" t="s">
        <v>822</v>
      </c>
      <c r="R221">
        <v>6889</v>
      </c>
      <c r="S221" t="s">
        <v>267</v>
      </c>
      <c r="T221">
        <v>81703</v>
      </c>
      <c r="U221" t="s">
        <v>823</v>
      </c>
      <c r="V221" t="s">
        <v>824</v>
      </c>
      <c r="X221" t="s">
        <v>825</v>
      </c>
      <c r="Y221">
        <v>39</v>
      </c>
      <c r="Z221" t="s">
        <v>802</v>
      </c>
      <c r="AA221" s="298">
        <v>5525000</v>
      </c>
      <c r="AB221" t="s">
        <v>211</v>
      </c>
      <c r="AC221" s="206">
        <v>612.4</v>
      </c>
      <c r="AD221" t="s">
        <v>206</v>
      </c>
      <c r="AE221">
        <v>2018</v>
      </c>
      <c r="AF221">
        <v>12</v>
      </c>
    </row>
    <row r="222" spans="1:32">
      <c r="A222" t="s">
        <v>243</v>
      </c>
      <c r="B222" t="s">
        <v>829</v>
      </c>
      <c r="C222" t="s">
        <v>802</v>
      </c>
      <c r="D222" s="297">
        <v>43484</v>
      </c>
      <c r="E222" t="s">
        <v>194</v>
      </c>
      <c r="F222">
        <v>72160</v>
      </c>
      <c r="G222" t="s">
        <v>590</v>
      </c>
      <c r="H222" t="s">
        <v>196</v>
      </c>
      <c r="I222">
        <v>30000</v>
      </c>
      <c r="J222">
        <v>33803</v>
      </c>
      <c r="K222">
        <v>1981</v>
      </c>
      <c r="L222">
        <v>11363</v>
      </c>
      <c r="M222" t="s">
        <v>197</v>
      </c>
      <c r="N222">
        <v>108910</v>
      </c>
      <c r="O222" t="s">
        <v>214</v>
      </c>
      <c r="P222" t="s">
        <v>199</v>
      </c>
      <c r="Q222" t="s">
        <v>822</v>
      </c>
      <c r="R222">
        <v>6889</v>
      </c>
      <c r="S222" t="s">
        <v>267</v>
      </c>
      <c r="T222">
        <v>81703</v>
      </c>
      <c r="U222" t="s">
        <v>823</v>
      </c>
      <c r="V222" t="s">
        <v>824</v>
      </c>
      <c r="X222" t="s">
        <v>825</v>
      </c>
      <c r="Y222">
        <v>46</v>
      </c>
      <c r="Z222" t="s">
        <v>802</v>
      </c>
      <c r="AA222" s="298">
        <v>6400000</v>
      </c>
      <c r="AB222" t="s">
        <v>211</v>
      </c>
      <c r="AC222" s="206">
        <v>709.38</v>
      </c>
      <c r="AD222" t="s">
        <v>206</v>
      </c>
      <c r="AE222">
        <v>2018</v>
      </c>
      <c r="AF222">
        <v>12</v>
      </c>
    </row>
    <row r="223" spans="1:32">
      <c r="A223" t="s">
        <v>243</v>
      </c>
      <c r="B223" t="s">
        <v>830</v>
      </c>
      <c r="C223" t="s">
        <v>802</v>
      </c>
      <c r="D223" s="297">
        <v>43484</v>
      </c>
      <c r="E223" t="s">
        <v>194</v>
      </c>
      <c r="F223">
        <v>72155</v>
      </c>
      <c r="G223" t="s">
        <v>416</v>
      </c>
      <c r="H223" t="s">
        <v>196</v>
      </c>
      <c r="I223">
        <v>30000</v>
      </c>
      <c r="J223">
        <v>33803</v>
      </c>
      <c r="K223">
        <v>1981</v>
      </c>
      <c r="L223">
        <v>11363</v>
      </c>
      <c r="M223" t="s">
        <v>197</v>
      </c>
      <c r="N223">
        <v>108910</v>
      </c>
      <c r="O223" t="s">
        <v>214</v>
      </c>
      <c r="P223" t="s">
        <v>199</v>
      </c>
      <c r="Q223" t="s">
        <v>822</v>
      </c>
      <c r="R223">
        <v>6889</v>
      </c>
      <c r="S223" t="s">
        <v>267</v>
      </c>
      <c r="T223">
        <v>81703</v>
      </c>
      <c r="U223" t="s">
        <v>823</v>
      </c>
      <c r="V223" t="s">
        <v>824</v>
      </c>
      <c r="X223" t="s">
        <v>825</v>
      </c>
      <c r="Y223">
        <v>44</v>
      </c>
      <c r="Z223" t="s">
        <v>802</v>
      </c>
      <c r="AA223" s="298">
        <v>1774877</v>
      </c>
      <c r="AB223" t="s">
        <v>211</v>
      </c>
      <c r="AC223" s="206">
        <v>196.73</v>
      </c>
      <c r="AD223" t="s">
        <v>206</v>
      </c>
      <c r="AE223">
        <v>2018</v>
      </c>
      <c r="AF223">
        <v>12</v>
      </c>
    </row>
    <row r="224" spans="1:32">
      <c r="A224" t="s">
        <v>243</v>
      </c>
      <c r="B224" t="s">
        <v>831</v>
      </c>
      <c r="C224" t="s">
        <v>802</v>
      </c>
      <c r="D224" s="297">
        <v>43484</v>
      </c>
      <c r="E224" t="s">
        <v>194</v>
      </c>
      <c r="F224">
        <v>72155</v>
      </c>
      <c r="G224" t="s">
        <v>416</v>
      </c>
      <c r="H224" t="s">
        <v>196</v>
      </c>
      <c r="I224">
        <v>30000</v>
      </c>
      <c r="J224">
        <v>33803</v>
      </c>
      <c r="K224">
        <v>1981</v>
      </c>
      <c r="L224">
        <v>11363</v>
      </c>
      <c r="M224" t="s">
        <v>197</v>
      </c>
      <c r="N224">
        <v>108910</v>
      </c>
      <c r="O224" t="s">
        <v>214</v>
      </c>
      <c r="P224" t="s">
        <v>200</v>
      </c>
      <c r="Q224" t="s">
        <v>832</v>
      </c>
      <c r="R224">
        <v>6892</v>
      </c>
      <c r="S224" t="s">
        <v>269</v>
      </c>
      <c r="T224">
        <v>81705</v>
      </c>
      <c r="U224" t="e">
        <v>#NAME?</v>
      </c>
      <c r="V224" t="s">
        <v>833</v>
      </c>
      <c r="X224" t="s">
        <v>825</v>
      </c>
      <c r="Y224">
        <v>42</v>
      </c>
      <c r="Z224" t="s">
        <v>802</v>
      </c>
      <c r="AA224" s="298">
        <v>8500000</v>
      </c>
      <c r="AB224" t="s">
        <v>211</v>
      </c>
      <c r="AC224" s="206">
        <v>942.15</v>
      </c>
      <c r="AD224" t="s">
        <v>206</v>
      </c>
      <c r="AE224">
        <v>2018</v>
      </c>
      <c r="AF224">
        <v>12</v>
      </c>
    </row>
    <row r="225" spans="1:32">
      <c r="A225" t="s">
        <v>243</v>
      </c>
      <c r="B225" t="s">
        <v>834</v>
      </c>
      <c r="C225" t="s">
        <v>802</v>
      </c>
      <c r="D225" s="297">
        <v>43484</v>
      </c>
      <c r="E225" t="s">
        <v>194</v>
      </c>
      <c r="F225">
        <v>72145</v>
      </c>
      <c r="G225" t="s">
        <v>247</v>
      </c>
      <c r="H225" t="s">
        <v>196</v>
      </c>
      <c r="I225">
        <v>30000</v>
      </c>
      <c r="J225">
        <v>33803</v>
      </c>
      <c r="K225">
        <v>1981</v>
      </c>
      <c r="L225">
        <v>11363</v>
      </c>
      <c r="M225" t="s">
        <v>197</v>
      </c>
      <c r="N225">
        <v>108910</v>
      </c>
      <c r="O225" t="s">
        <v>214</v>
      </c>
      <c r="P225" t="s">
        <v>200</v>
      </c>
      <c r="Q225" t="s">
        <v>832</v>
      </c>
      <c r="R225">
        <v>6892</v>
      </c>
      <c r="S225" t="s">
        <v>269</v>
      </c>
      <c r="T225">
        <v>81705</v>
      </c>
      <c r="U225" t="e">
        <v>#NAME?</v>
      </c>
      <c r="V225" t="s">
        <v>833</v>
      </c>
      <c r="X225" t="s">
        <v>825</v>
      </c>
      <c r="Y225">
        <v>35</v>
      </c>
      <c r="Z225" t="s">
        <v>802</v>
      </c>
      <c r="AA225" s="298">
        <v>28739725</v>
      </c>
      <c r="AB225" t="s">
        <v>211</v>
      </c>
      <c r="AC225" s="206">
        <v>3185.55</v>
      </c>
      <c r="AD225" t="s">
        <v>206</v>
      </c>
      <c r="AE225">
        <v>2018</v>
      </c>
      <c r="AF225">
        <v>12</v>
      </c>
    </row>
    <row r="226" spans="1:32">
      <c r="A226" t="s">
        <v>243</v>
      </c>
      <c r="B226" t="s">
        <v>835</v>
      </c>
      <c r="C226" t="s">
        <v>802</v>
      </c>
      <c r="D226" s="297">
        <v>43484</v>
      </c>
      <c r="E226" t="s">
        <v>194</v>
      </c>
      <c r="F226">
        <v>72165</v>
      </c>
      <c r="G226" t="s">
        <v>423</v>
      </c>
      <c r="H226" t="s">
        <v>196</v>
      </c>
      <c r="I226">
        <v>30000</v>
      </c>
      <c r="J226">
        <v>33803</v>
      </c>
      <c r="K226">
        <v>1981</v>
      </c>
      <c r="L226">
        <v>11363</v>
      </c>
      <c r="M226" t="s">
        <v>197</v>
      </c>
      <c r="N226">
        <v>108910</v>
      </c>
      <c r="O226" t="s">
        <v>214</v>
      </c>
      <c r="P226" t="s">
        <v>200</v>
      </c>
      <c r="Q226" t="s">
        <v>832</v>
      </c>
      <c r="R226">
        <v>6892</v>
      </c>
      <c r="S226" t="s">
        <v>269</v>
      </c>
      <c r="T226">
        <v>81705</v>
      </c>
      <c r="U226" t="e">
        <v>#NAME?</v>
      </c>
      <c r="V226" t="s">
        <v>833</v>
      </c>
      <c r="X226" t="s">
        <v>825</v>
      </c>
      <c r="Y226">
        <v>48</v>
      </c>
      <c r="Z226" t="s">
        <v>802</v>
      </c>
      <c r="AA226" s="298">
        <v>4500000</v>
      </c>
      <c r="AB226" t="s">
        <v>211</v>
      </c>
      <c r="AC226" s="206">
        <v>498.79</v>
      </c>
      <c r="AD226" t="s">
        <v>206</v>
      </c>
      <c r="AE226">
        <v>2018</v>
      </c>
      <c r="AF226">
        <v>12</v>
      </c>
    </row>
    <row r="227" spans="1:32">
      <c r="A227" t="s">
        <v>243</v>
      </c>
      <c r="B227" t="s">
        <v>836</v>
      </c>
      <c r="C227" t="s">
        <v>802</v>
      </c>
      <c r="D227" s="297">
        <v>43484</v>
      </c>
      <c r="E227" t="s">
        <v>194</v>
      </c>
      <c r="F227">
        <v>72145</v>
      </c>
      <c r="G227" t="s">
        <v>247</v>
      </c>
      <c r="H227" t="s">
        <v>196</v>
      </c>
      <c r="I227">
        <v>30000</v>
      </c>
      <c r="J227">
        <v>33803</v>
      </c>
      <c r="K227">
        <v>1981</v>
      </c>
      <c r="L227">
        <v>11363</v>
      </c>
      <c r="M227" t="s">
        <v>197</v>
      </c>
      <c r="N227">
        <v>108910</v>
      </c>
      <c r="O227" t="s">
        <v>214</v>
      </c>
      <c r="P227" t="s">
        <v>200</v>
      </c>
      <c r="Q227" t="s">
        <v>832</v>
      </c>
      <c r="R227">
        <v>6892</v>
      </c>
      <c r="S227" t="s">
        <v>269</v>
      </c>
      <c r="T227">
        <v>81705</v>
      </c>
      <c r="U227" t="e">
        <v>#NAME?</v>
      </c>
      <c r="V227" t="s">
        <v>833</v>
      </c>
      <c r="X227" t="s">
        <v>825</v>
      </c>
      <c r="Y227">
        <v>36</v>
      </c>
      <c r="Z227" t="s">
        <v>802</v>
      </c>
      <c r="AA227" s="298">
        <v>3910275</v>
      </c>
      <c r="AB227" t="s">
        <v>211</v>
      </c>
      <c r="AC227" s="206">
        <v>433.42</v>
      </c>
      <c r="AD227" t="s">
        <v>206</v>
      </c>
      <c r="AE227">
        <v>2018</v>
      </c>
      <c r="AF227">
        <v>12</v>
      </c>
    </row>
    <row r="228" spans="1:32">
      <c r="A228" t="s">
        <v>243</v>
      </c>
      <c r="B228" t="s">
        <v>837</v>
      </c>
      <c r="C228" t="s">
        <v>802</v>
      </c>
      <c r="D228" s="297">
        <v>43484</v>
      </c>
      <c r="E228" t="s">
        <v>194</v>
      </c>
      <c r="F228">
        <v>72155</v>
      </c>
      <c r="G228" t="s">
        <v>416</v>
      </c>
      <c r="H228" t="s">
        <v>196</v>
      </c>
      <c r="I228">
        <v>30000</v>
      </c>
      <c r="J228">
        <v>33803</v>
      </c>
      <c r="K228">
        <v>1981</v>
      </c>
      <c r="L228">
        <v>11363</v>
      </c>
      <c r="M228" t="s">
        <v>197</v>
      </c>
      <c r="N228">
        <v>108910</v>
      </c>
      <c r="O228" t="s">
        <v>214</v>
      </c>
      <c r="P228" t="s">
        <v>200</v>
      </c>
      <c r="Q228" t="s">
        <v>832</v>
      </c>
      <c r="R228">
        <v>6892</v>
      </c>
      <c r="S228" t="s">
        <v>269</v>
      </c>
      <c r="T228">
        <v>81705</v>
      </c>
      <c r="U228" t="e">
        <v>#NAME?</v>
      </c>
      <c r="V228" t="s">
        <v>833</v>
      </c>
      <c r="X228" t="s">
        <v>825</v>
      </c>
      <c r="Y228">
        <v>43</v>
      </c>
      <c r="Z228" t="s">
        <v>802</v>
      </c>
      <c r="AA228" s="298">
        <v>2250000</v>
      </c>
      <c r="AB228" t="s">
        <v>211</v>
      </c>
      <c r="AC228" s="206">
        <v>249.39</v>
      </c>
      <c r="AD228" t="s">
        <v>206</v>
      </c>
      <c r="AE228">
        <v>2018</v>
      </c>
      <c r="AF228">
        <v>12</v>
      </c>
    </row>
    <row r="229" spans="1:32">
      <c r="A229" t="s">
        <v>243</v>
      </c>
      <c r="B229" t="s">
        <v>838</v>
      </c>
      <c r="C229" t="s">
        <v>802</v>
      </c>
      <c r="D229" s="297">
        <v>43484</v>
      </c>
      <c r="E229" t="s">
        <v>194</v>
      </c>
      <c r="F229">
        <v>72145</v>
      </c>
      <c r="G229" t="s">
        <v>247</v>
      </c>
      <c r="H229" t="s">
        <v>196</v>
      </c>
      <c r="I229">
        <v>30000</v>
      </c>
      <c r="J229">
        <v>33803</v>
      </c>
      <c r="K229">
        <v>1981</v>
      </c>
      <c r="L229">
        <v>11363</v>
      </c>
      <c r="M229" t="s">
        <v>197</v>
      </c>
      <c r="N229">
        <v>108910</v>
      </c>
      <c r="O229" t="s">
        <v>214</v>
      </c>
      <c r="P229" t="s">
        <v>200</v>
      </c>
      <c r="Q229" t="s">
        <v>832</v>
      </c>
      <c r="R229">
        <v>6892</v>
      </c>
      <c r="S229" t="s">
        <v>269</v>
      </c>
      <c r="T229">
        <v>81705</v>
      </c>
      <c r="U229" t="e">
        <v>#NAME?</v>
      </c>
      <c r="V229" t="s">
        <v>833</v>
      </c>
      <c r="X229" t="s">
        <v>825</v>
      </c>
      <c r="Y229">
        <v>37</v>
      </c>
      <c r="Z229" t="s">
        <v>802</v>
      </c>
      <c r="AA229" s="298">
        <v>306977</v>
      </c>
      <c r="AB229" t="s">
        <v>211</v>
      </c>
      <c r="AC229" s="206">
        <v>34.03</v>
      </c>
      <c r="AD229" t="s">
        <v>206</v>
      </c>
      <c r="AE229">
        <v>2018</v>
      </c>
      <c r="AF229">
        <v>12</v>
      </c>
    </row>
    <row r="230" spans="1:32">
      <c r="A230" t="s">
        <v>243</v>
      </c>
      <c r="B230" t="s">
        <v>839</v>
      </c>
      <c r="C230" t="s">
        <v>802</v>
      </c>
      <c r="D230" s="297">
        <v>43484</v>
      </c>
      <c r="E230" t="s">
        <v>194</v>
      </c>
      <c r="F230">
        <v>72155</v>
      </c>
      <c r="G230" t="s">
        <v>416</v>
      </c>
      <c r="H230" t="s">
        <v>196</v>
      </c>
      <c r="I230">
        <v>30000</v>
      </c>
      <c r="J230">
        <v>33803</v>
      </c>
      <c r="K230">
        <v>1981</v>
      </c>
      <c r="L230">
        <v>11363</v>
      </c>
      <c r="M230" t="s">
        <v>197</v>
      </c>
      <c r="N230">
        <v>108910</v>
      </c>
      <c r="O230" t="s">
        <v>214</v>
      </c>
      <c r="P230" t="s">
        <v>199</v>
      </c>
      <c r="Q230" t="s">
        <v>840</v>
      </c>
      <c r="R230">
        <v>6891</v>
      </c>
      <c r="S230" t="s">
        <v>268</v>
      </c>
      <c r="T230">
        <v>84415</v>
      </c>
      <c r="U230" t="s">
        <v>841</v>
      </c>
      <c r="V230" t="s">
        <v>842</v>
      </c>
      <c r="X230" t="s">
        <v>825</v>
      </c>
      <c r="Y230">
        <v>40</v>
      </c>
      <c r="Z230" t="s">
        <v>802</v>
      </c>
      <c r="AA230" s="298">
        <v>12000000</v>
      </c>
      <c r="AB230" t="s">
        <v>211</v>
      </c>
      <c r="AC230" s="206">
        <v>1307.2</v>
      </c>
      <c r="AD230" t="s">
        <v>206</v>
      </c>
      <c r="AE230">
        <v>2018</v>
      </c>
      <c r="AF230">
        <v>12</v>
      </c>
    </row>
    <row r="231" spans="1:32">
      <c r="A231" t="s">
        <v>243</v>
      </c>
      <c r="B231" t="s">
        <v>843</v>
      </c>
      <c r="C231" t="s">
        <v>802</v>
      </c>
      <c r="D231" s="297">
        <v>43484</v>
      </c>
      <c r="E231" t="s">
        <v>194</v>
      </c>
      <c r="F231">
        <v>72145</v>
      </c>
      <c r="G231" t="s">
        <v>247</v>
      </c>
      <c r="H231" t="s">
        <v>196</v>
      </c>
      <c r="I231">
        <v>30000</v>
      </c>
      <c r="J231">
        <v>33803</v>
      </c>
      <c r="K231">
        <v>1981</v>
      </c>
      <c r="L231">
        <v>11363</v>
      </c>
      <c r="M231" t="s">
        <v>197</v>
      </c>
      <c r="N231">
        <v>108910</v>
      </c>
      <c r="O231" t="s">
        <v>214</v>
      </c>
      <c r="P231" t="s">
        <v>199</v>
      </c>
      <c r="Q231" t="s">
        <v>840</v>
      </c>
      <c r="R231">
        <v>6891</v>
      </c>
      <c r="S231" t="s">
        <v>268</v>
      </c>
      <c r="T231">
        <v>84415</v>
      </c>
      <c r="U231" t="s">
        <v>841</v>
      </c>
      <c r="V231" t="s">
        <v>842</v>
      </c>
      <c r="X231" t="s">
        <v>825</v>
      </c>
      <c r="Y231">
        <v>33</v>
      </c>
      <c r="Z231" t="s">
        <v>802</v>
      </c>
      <c r="AA231" s="298">
        <v>28050000</v>
      </c>
      <c r="AB231" t="s">
        <v>211</v>
      </c>
      <c r="AC231" s="206">
        <v>3055.57</v>
      </c>
      <c r="AD231" t="s">
        <v>206</v>
      </c>
      <c r="AE231">
        <v>2018</v>
      </c>
      <c r="AF231">
        <v>12</v>
      </c>
    </row>
    <row r="232" spans="1:32">
      <c r="A232" t="s">
        <v>243</v>
      </c>
      <c r="B232" t="s">
        <v>844</v>
      </c>
      <c r="C232" t="s">
        <v>802</v>
      </c>
      <c r="D232" s="297">
        <v>43484</v>
      </c>
      <c r="E232" t="s">
        <v>194</v>
      </c>
      <c r="F232">
        <v>72165</v>
      </c>
      <c r="G232" t="s">
        <v>423</v>
      </c>
      <c r="H232" t="s">
        <v>196</v>
      </c>
      <c r="I232">
        <v>30000</v>
      </c>
      <c r="J232">
        <v>33803</v>
      </c>
      <c r="K232">
        <v>1981</v>
      </c>
      <c r="L232">
        <v>11363</v>
      </c>
      <c r="M232" t="s">
        <v>197</v>
      </c>
      <c r="N232">
        <v>108910</v>
      </c>
      <c r="O232" t="s">
        <v>214</v>
      </c>
      <c r="P232" t="s">
        <v>199</v>
      </c>
      <c r="Q232" t="s">
        <v>840</v>
      </c>
      <c r="R232">
        <v>6891</v>
      </c>
      <c r="S232" t="s">
        <v>268</v>
      </c>
      <c r="T232">
        <v>84415</v>
      </c>
      <c r="U232" t="s">
        <v>841</v>
      </c>
      <c r="V232" t="s">
        <v>842</v>
      </c>
      <c r="X232" t="s">
        <v>825</v>
      </c>
      <c r="Y232">
        <v>47</v>
      </c>
      <c r="Z232" t="s">
        <v>802</v>
      </c>
      <c r="AA232" s="298">
        <v>22000000</v>
      </c>
      <c r="AB232" t="s">
        <v>211</v>
      </c>
      <c r="AC232" s="206">
        <v>2396.5300000000002</v>
      </c>
      <c r="AD232" t="s">
        <v>206</v>
      </c>
      <c r="AE232">
        <v>2018</v>
      </c>
      <c r="AF232">
        <v>12</v>
      </c>
    </row>
    <row r="233" spans="1:32">
      <c r="A233" t="s">
        <v>243</v>
      </c>
      <c r="B233" t="s">
        <v>845</v>
      </c>
      <c r="C233" t="s">
        <v>802</v>
      </c>
      <c r="D233" s="297">
        <v>43484</v>
      </c>
      <c r="E233" t="s">
        <v>194</v>
      </c>
      <c r="F233">
        <v>72145</v>
      </c>
      <c r="G233" t="s">
        <v>247</v>
      </c>
      <c r="H233" t="s">
        <v>196</v>
      </c>
      <c r="I233">
        <v>30000</v>
      </c>
      <c r="J233">
        <v>33803</v>
      </c>
      <c r="K233">
        <v>1981</v>
      </c>
      <c r="L233">
        <v>11363</v>
      </c>
      <c r="M233" t="s">
        <v>197</v>
      </c>
      <c r="N233">
        <v>108910</v>
      </c>
      <c r="O233" t="s">
        <v>214</v>
      </c>
      <c r="P233" t="s">
        <v>199</v>
      </c>
      <c r="Q233" t="s">
        <v>840</v>
      </c>
      <c r="R233">
        <v>6891</v>
      </c>
      <c r="S233" t="s">
        <v>268</v>
      </c>
      <c r="T233">
        <v>84415</v>
      </c>
      <c r="U233" t="s">
        <v>841</v>
      </c>
      <c r="V233" t="s">
        <v>842</v>
      </c>
      <c r="X233" t="s">
        <v>825</v>
      </c>
      <c r="Y233">
        <v>34</v>
      </c>
      <c r="Z233" t="s">
        <v>802</v>
      </c>
      <c r="AA233" s="298">
        <v>3000000</v>
      </c>
      <c r="AB233" t="s">
        <v>211</v>
      </c>
      <c r="AC233" s="206">
        <v>326.8</v>
      </c>
      <c r="AD233" t="s">
        <v>206</v>
      </c>
      <c r="AE233">
        <v>2018</v>
      </c>
      <c r="AF233">
        <v>12</v>
      </c>
    </row>
    <row r="234" spans="1:32">
      <c r="A234" t="s">
        <v>243</v>
      </c>
      <c r="B234" t="s">
        <v>846</v>
      </c>
      <c r="C234" t="s">
        <v>802</v>
      </c>
      <c r="D234" s="297">
        <v>43484</v>
      </c>
      <c r="E234" t="s">
        <v>194</v>
      </c>
      <c r="F234">
        <v>72155</v>
      </c>
      <c r="G234" t="s">
        <v>416</v>
      </c>
      <c r="H234" t="s">
        <v>196</v>
      </c>
      <c r="I234">
        <v>30000</v>
      </c>
      <c r="J234">
        <v>33803</v>
      </c>
      <c r="K234">
        <v>1981</v>
      </c>
      <c r="L234">
        <v>11363</v>
      </c>
      <c r="M234" t="s">
        <v>197</v>
      </c>
      <c r="N234">
        <v>108910</v>
      </c>
      <c r="O234" t="s">
        <v>214</v>
      </c>
      <c r="P234" t="s">
        <v>199</v>
      </c>
      <c r="Q234" t="s">
        <v>840</v>
      </c>
      <c r="R234">
        <v>6891</v>
      </c>
      <c r="S234" t="s">
        <v>268</v>
      </c>
      <c r="T234">
        <v>84415</v>
      </c>
      <c r="U234" t="s">
        <v>841</v>
      </c>
      <c r="V234" t="s">
        <v>842</v>
      </c>
      <c r="X234" t="s">
        <v>825</v>
      </c>
      <c r="Y234">
        <v>41</v>
      </c>
      <c r="Z234" t="s">
        <v>802</v>
      </c>
      <c r="AA234" s="298">
        <v>2666638</v>
      </c>
      <c r="AB234" t="s">
        <v>211</v>
      </c>
      <c r="AC234" s="206">
        <v>290.49</v>
      </c>
      <c r="AD234" t="s">
        <v>206</v>
      </c>
      <c r="AE234">
        <v>2018</v>
      </c>
      <c r="AF234">
        <v>12</v>
      </c>
    </row>
    <row r="235" spans="1:32">
      <c r="A235" t="s">
        <v>192</v>
      </c>
      <c r="B235" t="s">
        <v>847</v>
      </c>
      <c r="C235" s="297">
        <v>43495</v>
      </c>
      <c r="D235" s="297">
        <v>43496</v>
      </c>
      <c r="E235" t="s">
        <v>194</v>
      </c>
      <c r="F235">
        <v>75705</v>
      </c>
      <c r="G235" t="s">
        <v>688</v>
      </c>
      <c r="H235" t="s">
        <v>196</v>
      </c>
      <c r="I235">
        <v>30000</v>
      </c>
      <c r="J235">
        <v>33803</v>
      </c>
      <c r="K235">
        <v>1981</v>
      </c>
      <c r="L235">
        <v>11363</v>
      </c>
      <c r="M235" t="s">
        <v>197</v>
      </c>
      <c r="N235">
        <v>108910</v>
      </c>
      <c r="O235" t="s">
        <v>198</v>
      </c>
      <c r="P235" t="s">
        <v>199</v>
      </c>
      <c r="Q235" t="s">
        <v>200</v>
      </c>
      <c r="R235">
        <v>639</v>
      </c>
      <c r="S235" t="s">
        <v>450</v>
      </c>
      <c r="T235" t="s">
        <v>200</v>
      </c>
      <c r="U235" t="s">
        <v>690</v>
      </c>
      <c r="V235" t="s">
        <v>848</v>
      </c>
      <c r="X235" t="s">
        <v>849</v>
      </c>
      <c r="Y235">
        <v>53</v>
      </c>
      <c r="Z235" s="297">
        <v>43495</v>
      </c>
      <c r="AA235" s="298">
        <v>31500000</v>
      </c>
      <c r="AB235" t="s">
        <v>211</v>
      </c>
      <c r="AC235" s="206">
        <v>3423.93</v>
      </c>
      <c r="AD235" t="s">
        <v>206</v>
      </c>
      <c r="AE235">
        <v>2019</v>
      </c>
      <c r="AF235">
        <v>1</v>
      </c>
    </row>
    <row r="236" spans="1:32">
      <c r="A236" t="s">
        <v>192</v>
      </c>
      <c r="B236" t="s">
        <v>850</v>
      </c>
      <c r="C236" s="297">
        <v>43495</v>
      </c>
      <c r="D236" s="297">
        <v>43496</v>
      </c>
      <c r="E236" t="s">
        <v>194</v>
      </c>
      <c r="F236">
        <v>76125</v>
      </c>
      <c r="G236" t="s">
        <v>289</v>
      </c>
      <c r="H236" t="s">
        <v>196</v>
      </c>
      <c r="I236">
        <v>30000</v>
      </c>
      <c r="J236">
        <v>33803</v>
      </c>
      <c r="K236">
        <v>1981</v>
      </c>
      <c r="L236">
        <v>11363</v>
      </c>
      <c r="M236" t="s">
        <v>197</v>
      </c>
      <c r="N236">
        <v>108910</v>
      </c>
      <c r="O236" t="s">
        <v>198</v>
      </c>
      <c r="P236" t="s">
        <v>199</v>
      </c>
      <c r="Q236" t="s">
        <v>200</v>
      </c>
      <c r="R236">
        <v>639</v>
      </c>
      <c r="S236" t="s">
        <v>450</v>
      </c>
      <c r="T236" t="s">
        <v>200</v>
      </c>
      <c r="U236" t="s">
        <v>289</v>
      </c>
      <c r="V236" t="s">
        <v>848</v>
      </c>
      <c r="X236" t="s">
        <v>851</v>
      </c>
      <c r="Y236">
        <v>106</v>
      </c>
      <c r="Z236" s="297">
        <v>43495</v>
      </c>
      <c r="AA236" s="298">
        <v>0</v>
      </c>
      <c r="AB236" t="s">
        <v>211</v>
      </c>
      <c r="AC236" s="206">
        <v>0.01</v>
      </c>
      <c r="AD236" t="s">
        <v>206</v>
      </c>
      <c r="AE236">
        <v>2019</v>
      </c>
      <c r="AF236">
        <v>1</v>
      </c>
    </row>
    <row r="237" spans="1:32">
      <c r="A237" t="s">
        <v>192</v>
      </c>
      <c r="B237" t="s">
        <v>852</v>
      </c>
      <c r="C237" s="297">
        <v>43495</v>
      </c>
      <c r="D237" s="297">
        <v>43496</v>
      </c>
      <c r="E237" t="s">
        <v>194</v>
      </c>
      <c r="F237">
        <v>75705</v>
      </c>
      <c r="G237" t="s">
        <v>688</v>
      </c>
      <c r="H237" t="s">
        <v>196</v>
      </c>
      <c r="I237">
        <v>30000</v>
      </c>
      <c r="J237">
        <v>33803</v>
      </c>
      <c r="K237">
        <v>1981</v>
      </c>
      <c r="L237">
        <v>11363</v>
      </c>
      <c r="M237" t="s">
        <v>197</v>
      </c>
      <c r="N237">
        <v>108910</v>
      </c>
      <c r="O237" t="s">
        <v>198</v>
      </c>
      <c r="P237" t="s">
        <v>199</v>
      </c>
      <c r="Q237" t="s">
        <v>200</v>
      </c>
      <c r="R237">
        <v>639</v>
      </c>
      <c r="S237" t="s">
        <v>450</v>
      </c>
      <c r="T237" t="s">
        <v>200</v>
      </c>
      <c r="U237" t="s">
        <v>690</v>
      </c>
      <c r="V237" t="s">
        <v>848</v>
      </c>
      <c r="X237" t="s">
        <v>849</v>
      </c>
      <c r="Y237">
        <v>52</v>
      </c>
      <c r="Z237" s="297">
        <v>43495</v>
      </c>
      <c r="AA237" s="298">
        <v>4000000</v>
      </c>
      <c r="AB237" t="s">
        <v>211</v>
      </c>
      <c r="AC237" s="206">
        <v>434.78</v>
      </c>
      <c r="AD237" t="s">
        <v>206</v>
      </c>
      <c r="AE237">
        <v>2019</v>
      </c>
      <c r="AF237">
        <v>1</v>
      </c>
    </row>
    <row r="238" spans="1:32">
      <c r="A238" t="s">
        <v>192</v>
      </c>
      <c r="B238" t="s">
        <v>853</v>
      </c>
      <c r="C238" s="297">
        <v>43495</v>
      </c>
      <c r="D238" s="297">
        <v>43496</v>
      </c>
      <c r="E238" t="s">
        <v>194</v>
      </c>
      <c r="F238">
        <v>76125</v>
      </c>
      <c r="G238" t="s">
        <v>289</v>
      </c>
      <c r="H238" t="s">
        <v>196</v>
      </c>
      <c r="I238">
        <v>30000</v>
      </c>
      <c r="J238">
        <v>33803</v>
      </c>
      <c r="K238">
        <v>1981</v>
      </c>
      <c r="L238">
        <v>11363</v>
      </c>
      <c r="M238" t="s">
        <v>197</v>
      </c>
      <c r="N238">
        <v>108910</v>
      </c>
      <c r="O238" t="s">
        <v>198</v>
      </c>
      <c r="P238" t="s">
        <v>199</v>
      </c>
      <c r="Q238" t="s">
        <v>200</v>
      </c>
      <c r="R238">
        <v>639</v>
      </c>
      <c r="S238" t="s">
        <v>450</v>
      </c>
      <c r="T238" t="s">
        <v>200</v>
      </c>
      <c r="U238" t="s">
        <v>289</v>
      </c>
      <c r="V238" t="s">
        <v>848</v>
      </c>
      <c r="X238" t="s">
        <v>851</v>
      </c>
      <c r="Y238">
        <v>105</v>
      </c>
      <c r="Z238" s="297">
        <v>43495</v>
      </c>
      <c r="AA238" s="298">
        <v>0</v>
      </c>
      <c r="AB238" t="s">
        <v>211</v>
      </c>
      <c r="AC238" s="206">
        <v>0</v>
      </c>
      <c r="AD238" t="s">
        <v>206</v>
      </c>
      <c r="AE238">
        <v>2019</v>
      </c>
      <c r="AF238">
        <v>1</v>
      </c>
    </row>
    <row r="239" spans="1:32">
      <c r="A239" t="s">
        <v>192</v>
      </c>
      <c r="B239" t="s">
        <v>854</v>
      </c>
      <c r="C239" t="s">
        <v>855</v>
      </c>
      <c r="D239" t="s">
        <v>856</v>
      </c>
      <c r="E239" t="s">
        <v>194</v>
      </c>
      <c r="F239">
        <v>74210</v>
      </c>
      <c r="G239" t="s">
        <v>395</v>
      </c>
      <c r="H239" t="s">
        <v>196</v>
      </c>
      <c r="I239">
        <v>30000</v>
      </c>
      <c r="J239">
        <v>33803</v>
      </c>
      <c r="K239">
        <v>1981</v>
      </c>
      <c r="L239">
        <v>11363</v>
      </c>
      <c r="M239" t="s">
        <v>197</v>
      </c>
      <c r="N239">
        <v>108910</v>
      </c>
      <c r="O239" t="s">
        <v>486</v>
      </c>
      <c r="P239" t="s">
        <v>199</v>
      </c>
      <c r="Q239" t="s">
        <v>200</v>
      </c>
      <c r="R239">
        <v>128</v>
      </c>
      <c r="S239" t="s">
        <v>857</v>
      </c>
      <c r="T239" t="s">
        <v>200</v>
      </c>
      <c r="U239" t="s">
        <v>788</v>
      </c>
      <c r="V239" t="s">
        <v>858</v>
      </c>
      <c r="X239" t="s">
        <v>859</v>
      </c>
      <c r="Y239">
        <v>17</v>
      </c>
      <c r="Z239" t="s">
        <v>855</v>
      </c>
      <c r="AA239" s="298">
        <v>1020000</v>
      </c>
      <c r="AB239" t="s">
        <v>211</v>
      </c>
      <c r="AC239" s="206">
        <v>110.87</v>
      </c>
      <c r="AD239" t="s">
        <v>206</v>
      </c>
      <c r="AE239">
        <v>2019</v>
      </c>
      <c r="AF239">
        <v>2</v>
      </c>
    </row>
    <row r="240" spans="1:32">
      <c r="A240" t="s">
        <v>192</v>
      </c>
      <c r="B240" t="s">
        <v>860</v>
      </c>
      <c r="C240" t="s">
        <v>861</v>
      </c>
      <c r="D240" t="s">
        <v>862</v>
      </c>
      <c r="E240" t="s">
        <v>194</v>
      </c>
      <c r="F240">
        <v>76125</v>
      </c>
      <c r="G240" t="s">
        <v>289</v>
      </c>
      <c r="H240" t="s">
        <v>196</v>
      </c>
      <c r="I240">
        <v>30000</v>
      </c>
      <c r="J240">
        <v>33803</v>
      </c>
      <c r="K240">
        <v>1981</v>
      </c>
      <c r="L240">
        <v>11363</v>
      </c>
      <c r="M240" t="s">
        <v>197</v>
      </c>
      <c r="N240">
        <v>108910</v>
      </c>
      <c r="O240" t="s">
        <v>486</v>
      </c>
      <c r="P240" t="s">
        <v>199</v>
      </c>
      <c r="Q240" t="s">
        <v>200</v>
      </c>
      <c r="R240">
        <v>128</v>
      </c>
      <c r="S240" t="s">
        <v>857</v>
      </c>
      <c r="T240" t="s">
        <v>200</v>
      </c>
      <c r="U240" t="s">
        <v>289</v>
      </c>
      <c r="V240" t="s">
        <v>858</v>
      </c>
      <c r="X240" t="s">
        <v>863</v>
      </c>
      <c r="Y240">
        <v>170</v>
      </c>
      <c r="Z240" t="s">
        <v>861</v>
      </c>
      <c r="AA240" s="298">
        <v>0</v>
      </c>
      <c r="AB240" t="s">
        <v>211</v>
      </c>
      <c r="AC240" s="206">
        <v>0.73</v>
      </c>
      <c r="AD240" t="s">
        <v>206</v>
      </c>
      <c r="AE240">
        <v>2019</v>
      </c>
      <c r="AF240">
        <v>2</v>
      </c>
    </row>
    <row r="241" spans="1:32">
      <c r="A241" t="s">
        <v>192</v>
      </c>
      <c r="B241" t="s">
        <v>865</v>
      </c>
      <c r="C241" t="s">
        <v>866</v>
      </c>
      <c r="D241" t="s">
        <v>867</v>
      </c>
      <c r="E241" t="s">
        <v>194</v>
      </c>
      <c r="F241">
        <v>71615</v>
      </c>
      <c r="G241" t="s">
        <v>400</v>
      </c>
      <c r="H241" t="s">
        <v>196</v>
      </c>
      <c r="I241">
        <v>30000</v>
      </c>
      <c r="J241">
        <v>33803</v>
      </c>
      <c r="K241">
        <v>1981</v>
      </c>
      <c r="L241">
        <v>11363</v>
      </c>
      <c r="M241" t="s">
        <v>197</v>
      </c>
      <c r="N241">
        <v>108910</v>
      </c>
      <c r="O241" t="s">
        <v>198</v>
      </c>
      <c r="P241" t="s">
        <v>199</v>
      </c>
      <c r="Q241" t="s">
        <v>200</v>
      </c>
      <c r="R241">
        <v>7167</v>
      </c>
      <c r="S241" t="s">
        <v>337</v>
      </c>
      <c r="T241" t="s">
        <v>200</v>
      </c>
      <c r="U241" t="s">
        <v>500</v>
      </c>
      <c r="V241" t="s">
        <v>868</v>
      </c>
      <c r="X241" t="s">
        <v>869</v>
      </c>
      <c r="Y241">
        <v>5</v>
      </c>
      <c r="Z241" t="s">
        <v>866</v>
      </c>
      <c r="AA241" s="298">
        <v>987</v>
      </c>
      <c r="AB241" t="s">
        <v>205</v>
      </c>
      <c r="AC241" s="206">
        <v>987</v>
      </c>
      <c r="AD241" t="s">
        <v>206</v>
      </c>
      <c r="AE241">
        <v>2019</v>
      </c>
      <c r="AF241">
        <v>2</v>
      </c>
    </row>
    <row r="242" spans="1:32">
      <c r="A242" t="s">
        <v>192</v>
      </c>
      <c r="B242" t="s">
        <v>870</v>
      </c>
      <c r="C242" t="s">
        <v>866</v>
      </c>
      <c r="D242" t="s">
        <v>867</v>
      </c>
      <c r="E242" t="s">
        <v>194</v>
      </c>
      <c r="F242">
        <v>71635</v>
      </c>
      <c r="G242" t="s">
        <v>405</v>
      </c>
      <c r="H242" t="s">
        <v>196</v>
      </c>
      <c r="I242">
        <v>30000</v>
      </c>
      <c r="J242">
        <v>33803</v>
      </c>
      <c r="K242">
        <v>1981</v>
      </c>
      <c r="L242">
        <v>11363</v>
      </c>
      <c r="M242" t="s">
        <v>197</v>
      </c>
      <c r="N242">
        <v>108910</v>
      </c>
      <c r="O242" t="s">
        <v>198</v>
      </c>
      <c r="P242" t="s">
        <v>199</v>
      </c>
      <c r="Q242" t="s">
        <v>200</v>
      </c>
      <c r="R242">
        <v>7167</v>
      </c>
      <c r="S242" t="s">
        <v>337</v>
      </c>
      <c r="T242" t="s">
        <v>200</v>
      </c>
      <c r="U242" t="s">
        <v>871</v>
      </c>
      <c r="V242" t="s">
        <v>868</v>
      </c>
      <c r="X242" t="s">
        <v>869</v>
      </c>
      <c r="Y242">
        <v>6</v>
      </c>
      <c r="Z242" t="s">
        <v>866</v>
      </c>
      <c r="AA242" s="298">
        <v>94</v>
      </c>
      <c r="AB242" t="s">
        <v>205</v>
      </c>
      <c r="AC242" s="206">
        <v>94</v>
      </c>
      <c r="AD242" t="s">
        <v>206</v>
      </c>
      <c r="AE242">
        <v>2019</v>
      </c>
      <c r="AF242">
        <v>2</v>
      </c>
    </row>
    <row r="243" spans="1:32">
      <c r="A243" t="s">
        <v>192</v>
      </c>
      <c r="B243" t="s">
        <v>872</v>
      </c>
      <c r="C243" t="s">
        <v>866</v>
      </c>
      <c r="D243" t="s">
        <v>873</v>
      </c>
      <c r="E243" t="s">
        <v>194</v>
      </c>
      <c r="F243">
        <v>72311</v>
      </c>
      <c r="G243" t="s">
        <v>265</v>
      </c>
      <c r="H243" t="s">
        <v>196</v>
      </c>
      <c r="I243">
        <v>30000</v>
      </c>
      <c r="J243">
        <v>33803</v>
      </c>
      <c r="K243">
        <v>1981</v>
      </c>
      <c r="L243">
        <v>11363</v>
      </c>
      <c r="M243" t="s">
        <v>197</v>
      </c>
      <c r="N243">
        <v>108910</v>
      </c>
      <c r="O243" t="s">
        <v>198</v>
      </c>
      <c r="P243" t="s">
        <v>200</v>
      </c>
      <c r="Q243" t="s">
        <v>200</v>
      </c>
      <c r="R243">
        <v>7167</v>
      </c>
      <c r="S243" t="s">
        <v>337</v>
      </c>
      <c r="T243" t="s">
        <v>200</v>
      </c>
      <c r="U243" t="s">
        <v>874</v>
      </c>
      <c r="V243" t="s">
        <v>874</v>
      </c>
      <c r="X243" t="s">
        <v>875</v>
      </c>
      <c r="Y243">
        <v>14</v>
      </c>
      <c r="Z243" t="s">
        <v>866</v>
      </c>
      <c r="AA243" s="298">
        <v>3086000</v>
      </c>
      <c r="AB243" t="s">
        <v>211</v>
      </c>
      <c r="AC243" s="206">
        <v>337.64</v>
      </c>
      <c r="AD243" t="s">
        <v>206</v>
      </c>
      <c r="AE243">
        <v>2019</v>
      </c>
      <c r="AF243">
        <v>2</v>
      </c>
    </row>
    <row r="244" spans="1:32">
      <c r="A244" t="s">
        <v>192</v>
      </c>
      <c r="B244" t="s">
        <v>876</v>
      </c>
      <c r="C244" t="s">
        <v>877</v>
      </c>
      <c r="D244" t="s">
        <v>878</v>
      </c>
      <c r="E244" t="s">
        <v>194</v>
      </c>
      <c r="F244">
        <v>72311</v>
      </c>
      <c r="G244" t="s">
        <v>265</v>
      </c>
      <c r="H244" t="s">
        <v>196</v>
      </c>
      <c r="I244">
        <v>30000</v>
      </c>
      <c r="J244">
        <v>33803</v>
      </c>
      <c r="K244">
        <v>1981</v>
      </c>
      <c r="L244">
        <v>11363</v>
      </c>
      <c r="M244" t="s">
        <v>197</v>
      </c>
      <c r="N244">
        <v>108910</v>
      </c>
      <c r="O244" t="s">
        <v>214</v>
      </c>
      <c r="P244" t="s">
        <v>199</v>
      </c>
      <c r="Q244" t="s">
        <v>200</v>
      </c>
      <c r="R244">
        <v>3376</v>
      </c>
      <c r="S244" t="s">
        <v>879</v>
      </c>
      <c r="T244" t="s">
        <v>200</v>
      </c>
      <c r="U244" t="s">
        <v>880</v>
      </c>
      <c r="V244" t="s">
        <v>881</v>
      </c>
      <c r="X244" t="s">
        <v>882</v>
      </c>
      <c r="Y244">
        <v>42</v>
      </c>
      <c r="Z244" t="s">
        <v>877</v>
      </c>
      <c r="AA244" s="298">
        <v>10000000</v>
      </c>
      <c r="AB244" t="s">
        <v>211</v>
      </c>
      <c r="AC244" s="206">
        <v>1094.1099999999999</v>
      </c>
      <c r="AD244" t="s">
        <v>206</v>
      </c>
      <c r="AE244">
        <v>2019</v>
      </c>
      <c r="AF244">
        <v>2</v>
      </c>
    </row>
    <row r="245" spans="1:32">
      <c r="A245" t="s">
        <v>192</v>
      </c>
      <c r="B245" t="s">
        <v>883</v>
      </c>
      <c r="C245" s="297">
        <v>43525</v>
      </c>
      <c r="D245" s="297">
        <v>43529</v>
      </c>
      <c r="E245" t="s">
        <v>194</v>
      </c>
      <c r="F245">
        <v>72440</v>
      </c>
      <c r="G245" t="s">
        <v>485</v>
      </c>
      <c r="H245" t="s">
        <v>196</v>
      </c>
      <c r="I245">
        <v>30000</v>
      </c>
      <c r="J245">
        <v>33803</v>
      </c>
      <c r="K245">
        <v>1981</v>
      </c>
      <c r="L245">
        <v>11363</v>
      </c>
      <c r="M245" t="s">
        <v>197</v>
      </c>
      <c r="N245">
        <v>108910</v>
      </c>
      <c r="O245" t="s">
        <v>198</v>
      </c>
      <c r="P245" t="s">
        <v>200</v>
      </c>
      <c r="Q245" t="s">
        <v>200</v>
      </c>
      <c r="R245">
        <v>1974</v>
      </c>
      <c r="S245" t="s">
        <v>884</v>
      </c>
      <c r="T245" t="s">
        <v>200</v>
      </c>
      <c r="U245" t="s">
        <v>885</v>
      </c>
      <c r="V245" t="s">
        <v>885</v>
      </c>
      <c r="X245" t="s">
        <v>886</v>
      </c>
      <c r="Y245">
        <v>70</v>
      </c>
      <c r="Z245" s="297">
        <v>43525</v>
      </c>
      <c r="AA245" s="298">
        <v>4720000</v>
      </c>
      <c r="AB245" t="s">
        <v>211</v>
      </c>
      <c r="AC245" s="206">
        <v>511.38</v>
      </c>
      <c r="AD245" t="s">
        <v>206</v>
      </c>
      <c r="AE245">
        <v>2019</v>
      </c>
      <c r="AF245">
        <v>3</v>
      </c>
    </row>
    <row r="246" spans="1:32">
      <c r="A246" t="s">
        <v>192</v>
      </c>
      <c r="B246" t="s">
        <v>887</v>
      </c>
      <c r="C246" s="297">
        <v>43536</v>
      </c>
      <c r="D246" s="297">
        <v>43539</v>
      </c>
      <c r="E246" t="s">
        <v>194</v>
      </c>
      <c r="F246">
        <v>71615</v>
      </c>
      <c r="G246" t="s">
        <v>400</v>
      </c>
      <c r="H246" t="s">
        <v>196</v>
      </c>
      <c r="I246">
        <v>30000</v>
      </c>
      <c r="J246">
        <v>33803</v>
      </c>
      <c r="K246">
        <v>1981</v>
      </c>
      <c r="L246">
        <v>11363</v>
      </c>
      <c r="M246" t="s">
        <v>197</v>
      </c>
      <c r="N246">
        <v>108910</v>
      </c>
      <c r="O246" t="s">
        <v>198</v>
      </c>
      <c r="P246" t="s">
        <v>200</v>
      </c>
      <c r="Q246" t="s">
        <v>200</v>
      </c>
      <c r="R246">
        <v>7167</v>
      </c>
      <c r="S246" t="s">
        <v>337</v>
      </c>
      <c r="T246" t="s">
        <v>200</v>
      </c>
      <c r="U246" t="s">
        <v>888</v>
      </c>
      <c r="V246" t="s">
        <v>888</v>
      </c>
      <c r="X246" t="s">
        <v>889</v>
      </c>
      <c r="Y246">
        <v>27</v>
      </c>
      <c r="Z246" s="297">
        <v>43536</v>
      </c>
      <c r="AA246" s="298">
        <v>517.62</v>
      </c>
      <c r="AB246" t="s">
        <v>205</v>
      </c>
      <c r="AC246" s="206">
        <v>517.62</v>
      </c>
      <c r="AD246" t="s">
        <v>206</v>
      </c>
      <c r="AE246">
        <v>2019</v>
      </c>
      <c r="AF246">
        <v>3</v>
      </c>
    </row>
    <row r="247" spans="1:32">
      <c r="A247" t="s">
        <v>192</v>
      </c>
      <c r="B247" t="s">
        <v>890</v>
      </c>
      <c r="C247" s="297">
        <v>43542</v>
      </c>
      <c r="D247" s="297">
        <v>43543</v>
      </c>
      <c r="E247" t="s">
        <v>194</v>
      </c>
      <c r="F247">
        <v>71605</v>
      </c>
      <c r="G247" t="s">
        <v>611</v>
      </c>
      <c r="H247" t="s">
        <v>196</v>
      </c>
      <c r="I247">
        <v>30000</v>
      </c>
      <c r="J247">
        <v>33803</v>
      </c>
      <c r="K247">
        <v>1981</v>
      </c>
      <c r="L247">
        <v>11363</v>
      </c>
      <c r="M247" t="s">
        <v>197</v>
      </c>
      <c r="N247">
        <v>108910</v>
      </c>
      <c r="O247" t="s">
        <v>198</v>
      </c>
      <c r="P247" t="s">
        <v>199</v>
      </c>
      <c r="Q247" t="s">
        <v>200</v>
      </c>
      <c r="R247">
        <v>3960</v>
      </c>
      <c r="S247" t="s">
        <v>891</v>
      </c>
      <c r="T247" t="s">
        <v>200</v>
      </c>
      <c r="U247" t="s">
        <v>613</v>
      </c>
      <c r="V247" t="s">
        <v>892</v>
      </c>
      <c r="X247" t="s">
        <v>893</v>
      </c>
      <c r="Y247">
        <v>30</v>
      </c>
      <c r="Z247" s="297">
        <v>43542</v>
      </c>
      <c r="AA247" s="298">
        <v>19419000</v>
      </c>
      <c r="AB247" t="s">
        <v>211</v>
      </c>
      <c r="AC247" s="206">
        <v>2103.9</v>
      </c>
      <c r="AD247" t="s">
        <v>206</v>
      </c>
      <c r="AE247">
        <v>2019</v>
      </c>
      <c r="AF247">
        <v>3</v>
      </c>
    </row>
    <row r="248" spans="1:32">
      <c r="A248" t="s">
        <v>192</v>
      </c>
      <c r="B248" t="s">
        <v>894</v>
      </c>
      <c r="C248" t="s">
        <v>895</v>
      </c>
      <c r="D248" t="s">
        <v>896</v>
      </c>
      <c r="E248" t="s">
        <v>194</v>
      </c>
      <c r="F248">
        <v>71620</v>
      </c>
      <c r="G248" t="s">
        <v>219</v>
      </c>
      <c r="H248" t="s">
        <v>196</v>
      </c>
      <c r="I248">
        <v>30000</v>
      </c>
      <c r="J248">
        <v>33803</v>
      </c>
      <c r="K248">
        <v>1981</v>
      </c>
      <c r="L248">
        <v>11363</v>
      </c>
      <c r="M248" t="s">
        <v>197</v>
      </c>
      <c r="N248">
        <v>108910</v>
      </c>
      <c r="O248" t="s">
        <v>198</v>
      </c>
      <c r="P248" t="s">
        <v>200</v>
      </c>
      <c r="Q248" t="s">
        <v>200</v>
      </c>
      <c r="R248">
        <v>7297</v>
      </c>
      <c r="S248" t="s">
        <v>897</v>
      </c>
      <c r="T248" t="s">
        <v>200</v>
      </c>
      <c r="U248" t="s">
        <v>898</v>
      </c>
      <c r="V248" t="s">
        <v>898</v>
      </c>
      <c r="X248" t="s">
        <v>899</v>
      </c>
      <c r="Y248">
        <v>49</v>
      </c>
      <c r="Z248" t="s">
        <v>895</v>
      </c>
      <c r="AA248" s="298">
        <v>3322114</v>
      </c>
      <c r="AB248" t="s">
        <v>211</v>
      </c>
      <c r="AC248" s="206">
        <v>363</v>
      </c>
      <c r="AD248" t="s">
        <v>206</v>
      </c>
      <c r="AE248">
        <v>2019</v>
      </c>
      <c r="AF248">
        <v>4</v>
      </c>
    </row>
    <row r="249" spans="1:32">
      <c r="A249" t="s">
        <v>192</v>
      </c>
      <c r="B249" t="s">
        <v>900</v>
      </c>
      <c r="C249" t="s">
        <v>895</v>
      </c>
      <c r="D249" t="s">
        <v>896</v>
      </c>
      <c r="E249" t="s">
        <v>194</v>
      </c>
      <c r="F249">
        <v>71620</v>
      </c>
      <c r="G249" t="s">
        <v>219</v>
      </c>
      <c r="H249" t="s">
        <v>196</v>
      </c>
      <c r="I249">
        <v>30000</v>
      </c>
      <c r="J249">
        <v>33803</v>
      </c>
      <c r="K249">
        <v>1981</v>
      </c>
      <c r="L249">
        <v>11363</v>
      </c>
      <c r="M249" t="s">
        <v>197</v>
      </c>
      <c r="N249">
        <v>108910</v>
      </c>
      <c r="O249" t="s">
        <v>198</v>
      </c>
      <c r="P249" t="s">
        <v>200</v>
      </c>
      <c r="Q249" t="s">
        <v>200</v>
      </c>
      <c r="R249">
        <v>7167</v>
      </c>
      <c r="S249" t="s">
        <v>337</v>
      </c>
      <c r="T249" t="s">
        <v>200</v>
      </c>
      <c r="U249" t="s">
        <v>898</v>
      </c>
      <c r="V249" t="s">
        <v>898</v>
      </c>
      <c r="X249" t="s">
        <v>899</v>
      </c>
      <c r="Y249">
        <v>46</v>
      </c>
      <c r="Z249" t="s">
        <v>895</v>
      </c>
      <c r="AA249" s="298">
        <v>3322114</v>
      </c>
      <c r="AB249" t="s">
        <v>211</v>
      </c>
      <c r="AC249" s="206">
        <v>363</v>
      </c>
      <c r="AD249" t="s">
        <v>206</v>
      </c>
      <c r="AE249">
        <v>2019</v>
      </c>
      <c r="AF249">
        <v>4</v>
      </c>
    </row>
    <row r="250" spans="1:32">
      <c r="A250" t="s">
        <v>192</v>
      </c>
      <c r="B250" t="s">
        <v>901</v>
      </c>
      <c r="C250" t="s">
        <v>895</v>
      </c>
      <c r="D250" t="s">
        <v>896</v>
      </c>
      <c r="E250" t="s">
        <v>194</v>
      </c>
      <c r="F250">
        <v>71620</v>
      </c>
      <c r="G250" t="s">
        <v>219</v>
      </c>
      <c r="H250" t="s">
        <v>196</v>
      </c>
      <c r="I250">
        <v>30000</v>
      </c>
      <c r="J250">
        <v>33803</v>
      </c>
      <c r="K250">
        <v>1981</v>
      </c>
      <c r="L250">
        <v>11363</v>
      </c>
      <c r="M250" t="s">
        <v>197</v>
      </c>
      <c r="N250">
        <v>108910</v>
      </c>
      <c r="O250" t="s">
        <v>198</v>
      </c>
      <c r="P250" t="s">
        <v>200</v>
      </c>
      <c r="Q250" t="s">
        <v>200</v>
      </c>
      <c r="R250">
        <v>6336</v>
      </c>
      <c r="S250" t="s">
        <v>596</v>
      </c>
      <c r="T250" t="s">
        <v>200</v>
      </c>
      <c r="U250" t="s">
        <v>902</v>
      </c>
      <c r="V250" t="s">
        <v>903</v>
      </c>
      <c r="X250" t="s">
        <v>899</v>
      </c>
      <c r="Y250">
        <v>47</v>
      </c>
      <c r="Z250" t="s">
        <v>895</v>
      </c>
      <c r="AA250" s="298">
        <v>3322114</v>
      </c>
      <c r="AB250" t="s">
        <v>211</v>
      </c>
      <c r="AC250" s="206">
        <v>363</v>
      </c>
      <c r="AD250" t="s">
        <v>206</v>
      </c>
      <c r="AE250">
        <v>2019</v>
      </c>
      <c r="AF250">
        <v>4</v>
      </c>
    </row>
    <row r="251" spans="1:32">
      <c r="A251" t="s">
        <v>192</v>
      </c>
      <c r="B251" t="s">
        <v>904</v>
      </c>
      <c r="C251" t="s">
        <v>895</v>
      </c>
      <c r="D251" t="s">
        <v>896</v>
      </c>
      <c r="E251" t="s">
        <v>194</v>
      </c>
      <c r="F251">
        <v>72311</v>
      </c>
      <c r="G251" t="s">
        <v>265</v>
      </c>
      <c r="H251" t="s">
        <v>196</v>
      </c>
      <c r="I251">
        <v>30000</v>
      </c>
      <c r="J251">
        <v>33803</v>
      </c>
      <c r="K251">
        <v>1981</v>
      </c>
      <c r="L251">
        <v>11363</v>
      </c>
      <c r="M251" t="s">
        <v>197</v>
      </c>
      <c r="N251">
        <v>108910</v>
      </c>
      <c r="O251" t="s">
        <v>198</v>
      </c>
      <c r="P251" t="s">
        <v>200</v>
      </c>
      <c r="Q251" t="s">
        <v>200</v>
      </c>
      <c r="R251">
        <v>6336</v>
      </c>
      <c r="S251" t="s">
        <v>596</v>
      </c>
      <c r="T251" t="s">
        <v>200</v>
      </c>
      <c r="U251" t="s">
        <v>902</v>
      </c>
      <c r="V251" t="s">
        <v>903</v>
      </c>
      <c r="X251" t="s">
        <v>899</v>
      </c>
      <c r="Y251">
        <v>61</v>
      </c>
      <c r="Z251" t="s">
        <v>895</v>
      </c>
      <c r="AA251" s="298">
        <v>787200</v>
      </c>
      <c r="AB251" t="s">
        <v>211</v>
      </c>
      <c r="AC251" s="206">
        <v>86.02</v>
      </c>
      <c r="AD251" t="s">
        <v>206</v>
      </c>
      <c r="AE251">
        <v>2019</v>
      </c>
      <c r="AF251">
        <v>4</v>
      </c>
    </row>
    <row r="252" spans="1:32">
      <c r="A252" t="s">
        <v>243</v>
      </c>
      <c r="B252" t="s">
        <v>911</v>
      </c>
      <c r="C252" t="s">
        <v>895</v>
      </c>
      <c r="D252" t="s">
        <v>906</v>
      </c>
      <c r="E252" t="s">
        <v>194</v>
      </c>
      <c r="F252">
        <v>72155</v>
      </c>
      <c r="G252" t="s">
        <v>416</v>
      </c>
      <c r="H252" t="s">
        <v>196</v>
      </c>
      <c r="I252">
        <v>30000</v>
      </c>
      <c r="J252">
        <v>33803</v>
      </c>
      <c r="K252">
        <v>11147</v>
      </c>
      <c r="L252">
        <v>11363</v>
      </c>
      <c r="M252" t="s">
        <v>197</v>
      </c>
      <c r="N252">
        <v>108910</v>
      </c>
      <c r="O252" t="s">
        <v>214</v>
      </c>
      <c r="P252" t="s">
        <v>200</v>
      </c>
      <c r="Q252" t="s">
        <v>907</v>
      </c>
      <c r="R252">
        <v>6889</v>
      </c>
      <c r="S252" t="s">
        <v>267</v>
      </c>
      <c r="T252">
        <v>84886</v>
      </c>
      <c r="U252" t="s">
        <v>908</v>
      </c>
      <c r="V252" t="s">
        <v>909</v>
      </c>
      <c r="X252" t="s">
        <v>910</v>
      </c>
      <c r="Y252">
        <v>7</v>
      </c>
      <c r="Z252" t="s">
        <v>895</v>
      </c>
      <c r="AA252" s="298">
        <v>68366663</v>
      </c>
      <c r="AB252" t="s">
        <v>211</v>
      </c>
      <c r="AC252" s="206">
        <v>7431.2</v>
      </c>
      <c r="AD252" t="s">
        <v>206</v>
      </c>
      <c r="AE252">
        <v>2019</v>
      </c>
      <c r="AF252">
        <v>4</v>
      </c>
    </row>
    <row r="253" spans="1:32">
      <c r="A253" t="s">
        <v>243</v>
      </c>
      <c r="B253" t="s">
        <v>914</v>
      </c>
      <c r="C253" t="s">
        <v>895</v>
      </c>
      <c r="D253" t="s">
        <v>906</v>
      </c>
      <c r="E253" t="s">
        <v>194</v>
      </c>
      <c r="F253">
        <v>72155</v>
      </c>
      <c r="G253" t="s">
        <v>416</v>
      </c>
      <c r="H253" t="s">
        <v>196</v>
      </c>
      <c r="I253">
        <v>30000</v>
      </c>
      <c r="J253">
        <v>33803</v>
      </c>
      <c r="K253">
        <v>11150</v>
      </c>
      <c r="L253">
        <v>11363</v>
      </c>
      <c r="M253" t="s">
        <v>197</v>
      </c>
      <c r="N253">
        <v>108910</v>
      </c>
      <c r="O253" t="s">
        <v>214</v>
      </c>
      <c r="P253" t="s">
        <v>200</v>
      </c>
      <c r="Q253" t="s">
        <v>912</v>
      </c>
      <c r="R253">
        <v>6890</v>
      </c>
      <c r="S253" t="s">
        <v>270</v>
      </c>
      <c r="T253">
        <v>84885</v>
      </c>
      <c r="U253" t="s">
        <v>913</v>
      </c>
      <c r="V253" t="s">
        <v>913</v>
      </c>
      <c r="X253" t="s">
        <v>910</v>
      </c>
      <c r="Y253">
        <v>8</v>
      </c>
      <c r="Z253" t="s">
        <v>895</v>
      </c>
      <c r="AA253" s="298">
        <v>41107924</v>
      </c>
      <c r="AB253" t="s">
        <v>211</v>
      </c>
      <c r="AC253" s="206">
        <v>4468.28</v>
      </c>
      <c r="AD253" t="s">
        <v>206</v>
      </c>
      <c r="AE253">
        <v>2019</v>
      </c>
      <c r="AF253">
        <v>4</v>
      </c>
    </row>
    <row r="254" spans="1:32">
      <c r="A254" t="s">
        <v>243</v>
      </c>
      <c r="B254" t="s">
        <v>915</v>
      </c>
      <c r="C254" t="s">
        <v>916</v>
      </c>
      <c r="D254" t="s">
        <v>917</v>
      </c>
      <c r="E254" t="s">
        <v>194</v>
      </c>
      <c r="F254">
        <v>71620</v>
      </c>
      <c r="G254" t="s">
        <v>219</v>
      </c>
      <c r="H254" t="s">
        <v>196</v>
      </c>
      <c r="I254">
        <v>30000</v>
      </c>
      <c r="J254">
        <v>33803</v>
      </c>
      <c r="K254">
        <v>1981</v>
      </c>
      <c r="L254">
        <v>11363</v>
      </c>
      <c r="M254" t="s">
        <v>197</v>
      </c>
      <c r="N254">
        <v>108910</v>
      </c>
      <c r="O254" t="s">
        <v>198</v>
      </c>
      <c r="P254" t="s">
        <v>200</v>
      </c>
      <c r="Q254" t="s">
        <v>918</v>
      </c>
      <c r="R254">
        <v>3051</v>
      </c>
      <c r="S254" t="s">
        <v>905</v>
      </c>
      <c r="T254" t="s">
        <v>200</v>
      </c>
      <c r="U254" t="s">
        <v>919</v>
      </c>
      <c r="V254" t="s">
        <v>920</v>
      </c>
      <c r="X254" t="s">
        <v>921</v>
      </c>
      <c r="Y254">
        <v>21</v>
      </c>
      <c r="Z254" t="s">
        <v>916</v>
      </c>
      <c r="AA254" s="298">
        <v>37550000</v>
      </c>
      <c r="AB254" t="s">
        <v>211</v>
      </c>
      <c r="AC254" s="206">
        <v>4103</v>
      </c>
      <c r="AD254" t="s">
        <v>206</v>
      </c>
      <c r="AE254">
        <v>2019</v>
      </c>
      <c r="AF254">
        <v>4</v>
      </c>
    </row>
    <row r="255" spans="1:32">
      <c r="A255" t="s">
        <v>192</v>
      </c>
      <c r="B255" t="s">
        <v>922</v>
      </c>
      <c r="C255" t="s">
        <v>923</v>
      </c>
      <c r="D255" t="s">
        <v>924</v>
      </c>
      <c r="E255" t="s">
        <v>194</v>
      </c>
      <c r="F255">
        <v>72425</v>
      </c>
      <c r="G255" t="s">
        <v>925</v>
      </c>
      <c r="H255" t="s">
        <v>196</v>
      </c>
      <c r="I255">
        <v>30000</v>
      </c>
      <c r="J255">
        <v>33804</v>
      </c>
      <c r="K255">
        <v>1981</v>
      </c>
      <c r="L255">
        <v>11363</v>
      </c>
      <c r="M255" t="s">
        <v>197</v>
      </c>
      <c r="N255">
        <v>108910</v>
      </c>
      <c r="O255" t="s">
        <v>214</v>
      </c>
      <c r="P255" t="s">
        <v>199</v>
      </c>
      <c r="Q255" t="s">
        <v>200</v>
      </c>
      <c r="R255">
        <v>2329</v>
      </c>
      <c r="S255" t="s">
        <v>487</v>
      </c>
      <c r="T255" t="s">
        <v>200</v>
      </c>
      <c r="U255" t="s">
        <v>926</v>
      </c>
      <c r="V255" t="s">
        <v>927</v>
      </c>
      <c r="X255" t="s">
        <v>928</v>
      </c>
      <c r="Y255">
        <v>59</v>
      </c>
      <c r="Z255" t="s">
        <v>923</v>
      </c>
      <c r="AA255" s="298">
        <v>855932</v>
      </c>
      <c r="AB255" t="s">
        <v>211</v>
      </c>
      <c r="AC255" s="206">
        <v>93.53</v>
      </c>
      <c r="AD255" t="s">
        <v>206</v>
      </c>
      <c r="AE255">
        <v>2019</v>
      </c>
      <c r="AF255">
        <v>4</v>
      </c>
    </row>
    <row r="256" spans="1:32">
      <c r="A256" t="s">
        <v>192</v>
      </c>
      <c r="B256" t="s">
        <v>929</v>
      </c>
      <c r="C256" t="s">
        <v>930</v>
      </c>
      <c r="D256" t="s">
        <v>924</v>
      </c>
      <c r="E256" t="s">
        <v>194</v>
      </c>
      <c r="F256">
        <v>76125</v>
      </c>
      <c r="G256" t="s">
        <v>289</v>
      </c>
      <c r="H256" t="s">
        <v>196</v>
      </c>
      <c r="I256">
        <v>30000</v>
      </c>
      <c r="J256">
        <v>33804</v>
      </c>
      <c r="K256">
        <v>1981</v>
      </c>
      <c r="L256">
        <v>11363</v>
      </c>
      <c r="M256" t="s">
        <v>197</v>
      </c>
      <c r="N256">
        <v>108910</v>
      </c>
      <c r="O256" t="s">
        <v>214</v>
      </c>
      <c r="P256" t="s">
        <v>199</v>
      </c>
      <c r="Q256" t="s">
        <v>200</v>
      </c>
      <c r="R256">
        <v>2329</v>
      </c>
      <c r="S256" t="s">
        <v>487</v>
      </c>
      <c r="T256" t="s">
        <v>200</v>
      </c>
      <c r="U256" t="s">
        <v>289</v>
      </c>
      <c r="V256" t="s">
        <v>927</v>
      </c>
      <c r="X256" t="s">
        <v>931</v>
      </c>
      <c r="Y256">
        <v>257</v>
      </c>
      <c r="Z256" t="s">
        <v>930</v>
      </c>
      <c r="AA256" s="298">
        <v>0</v>
      </c>
      <c r="AB256" t="s">
        <v>211</v>
      </c>
      <c r="AC256" s="206">
        <v>0.19</v>
      </c>
      <c r="AD256" t="s">
        <v>206</v>
      </c>
      <c r="AE256">
        <v>2019</v>
      </c>
      <c r="AF256">
        <v>5</v>
      </c>
    </row>
    <row r="257" spans="1:32">
      <c r="A257" t="s">
        <v>243</v>
      </c>
      <c r="B257" t="s">
        <v>938</v>
      </c>
      <c r="C257" t="s">
        <v>932</v>
      </c>
      <c r="D257" t="s">
        <v>933</v>
      </c>
      <c r="E257" t="s">
        <v>194</v>
      </c>
      <c r="F257">
        <v>72165</v>
      </c>
      <c r="G257" t="s">
        <v>423</v>
      </c>
      <c r="H257" t="s">
        <v>196</v>
      </c>
      <c r="I257">
        <v>30000</v>
      </c>
      <c r="J257">
        <v>33803</v>
      </c>
      <c r="K257">
        <v>11146</v>
      </c>
      <c r="L257">
        <v>11363</v>
      </c>
      <c r="M257" t="s">
        <v>197</v>
      </c>
      <c r="N257">
        <v>108910</v>
      </c>
      <c r="O257" t="s">
        <v>214</v>
      </c>
      <c r="P257" t="s">
        <v>199</v>
      </c>
      <c r="Q257" t="s">
        <v>934</v>
      </c>
      <c r="R257">
        <v>6893</v>
      </c>
      <c r="S257" t="s">
        <v>266</v>
      </c>
      <c r="T257">
        <v>84887</v>
      </c>
      <c r="U257" t="s">
        <v>935</v>
      </c>
      <c r="V257" t="s">
        <v>936</v>
      </c>
      <c r="X257" t="s">
        <v>937</v>
      </c>
      <c r="Y257">
        <v>4</v>
      </c>
      <c r="Z257" t="s">
        <v>932</v>
      </c>
      <c r="AA257" s="298">
        <v>69713339</v>
      </c>
      <c r="AB257" t="s">
        <v>211</v>
      </c>
      <c r="AC257" s="206">
        <v>7577.58</v>
      </c>
      <c r="AD257" t="s">
        <v>206</v>
      </c>
      <c r="AE257">
        <v>2019</v>
      </c>
      <c r="AF257">
        <v>5</v>
      </c>
    </row>
    <row r="258" spans="1:32">
      <c r="A258" t="s">
        <v>243</v>
      </c>
      <c r="B258" t="s">
        <v>943</v>
      </c>
      <c r="C258" t="s">
        <v>932</v>
      </c>
      <c r="D258" t="s">
        <v>924</v>
      </c>
      <c r="E258" t="s">
        <v>194</v>
      </c>
      <c r="F258">
        <v>72165</v>
      </c>
      <c r="G258" t="s">
        <v>423</v>
      </c>
      <c r="H258" t="s">
        <v>196</v>
      </c>
      <c r="I258">
        <v>30000</v>
      </c>
      <c r="J258">
        <v>33803</v>
      </c>
      <c r="K258">
        <v>1981</v>
      </c>
      <c r="L258">
        <v>11363</v>
      </c>
      <c r="M258" t="s">
        <v>197</v>
      </c>
      <c r="N258">
        <v>108910</v>
      </c>
      <c r="O258" t="s">
        <v>214</v>
      </c>
      <c r="P258" t="s">
        <v>200</v>
      </c>
      <c r="Q258" t="s">
        <v>939</v>
      </c>
      <c r="R258">
        <v>6892</v>
      </c>
      <c r="S258" t="s">
        <v>269</v>
      </c>
      <c r="T258">
        <v>81705</v>
      </c>
      <c r="U258" t="s">
        <v>940</v>
      </c>
      <c r="V258" t="s">
        <v>941</v>
      </c>
      <c r="X258" t="s">
        <v>942</v>
      </c>
      <c r="Y258">
        <v>13</v>
      </c>
      <c r="Z258" t="s">
        <v>932</v>
      </c>
      <c r="AA258" s="298">
        <v>29610418</v>
      </c>
      <c r="AB258" t="s">
        <v>211</v>
      </c>
      <c r="AC258" s="206">
        <v>3282.06</v>
      </c>
      <c r="AD258" t="s">
        <v>206</v>
      </c>
      <c r="AE258">
        <v>2019</v>
      </c>
      <c r="AF258">
        <v>5</v>
      </c>
    </row>
    <row r="259" spans="1:32">
      <c r="A259" t="s">
        <v>192</v>
      </c>
      <c r="B259" t="s">
        <v>944</v>
      </c>
      <c r="C259" t="s">
        <v>924</v>
      </c>
      <c r="D259" t="s">
        <v>945</v>
      </c>
      <c r="E259" t="s">
        <v>194</v>
      </c>
      <c r="F259">
        <v>72425</v>
      </c>
      <c r="G259" t="s">
        <v>925</v>
      </c>
      <c r="H259" t="s">
        <v>196</v>
      </c>
      <c r="I259">
        <v>30000</v>
      </c>
      <c r="J259">
        <v>33803</v>
      </c>
      <c r="K259">
        <v>1981</v>
      </c>
      <c r="L259">
        <v>11363</v>
      </c>
      <c r="M259" t="s">
        <v>197</v>
      </c>
      <c r="N259">
        <v>108910</v>
      </c>
      <c r="O259" t="s">
        <v>214</v>
      </c>
      <c r="P259" t="s">
        <v>200</v>
      </c>
      <c r="Q259" t="s">
        <v>200</v>
      </c>
      <c r="R259">
        <v>2329</v>
      </c>
      <c r="S259" t="s">
        <v>487</v>
      </c>
      <c r="T259" t="s">
        <v>200</v>
      </c>
      <c r="U259" t="s">
        <v>946</v>
      </c>
      <c r="V259" t="s">
        <v>947</v>
      </c>
      <c r="X259" t="s">
        <v>948</v>
      </c>
      <c r="Y259">
        <v>18</v>
      </c>
      <c r="Z259" t="s">
        <v>924</v>
      </c>
      <c r="AA259" s="298">
        <v>18008440</v>
      </c>
      <c r="AB259" t="s">
        <v>211</v>
      </c>
      <c r="AC259" s="206">
        <v>1971.69</v>
      </c>
      <c r="AD259" t="s">
        <v>206</v>
      </c>
      <c r="AE259">
        <v>2019</v>
      </c>
      <c r="AF259">
        <v>5</v>
      </c>
    </row>
    <row r="260" spans="1:32">
      <c r="A260" t="s">
        <v>192</v>
      </c>
      <c r="B260" t="s">
        <v>949</v>
      </c>
      <c r="C260" t="s">
        <v>950</v>
      </c>
      <c r="D260" t="s">
        <v>951</v>
      </c>
      <c r="E260" t="s">
        <v>194</v>
      </c>
      <c r="F260">
        <v>72425</v>
      </c>
      <c r="G260" t="s">
        <v>925</v>
      </c>
      <c r="H260" t="s">
        <v>196</v>
      </c>
      <c r="I260">
        <v>30000</v>
      </c>
      <c r="J260">
        <v>33803</v>
      </c>
      <c r="K260">
        <v>1981</v>
      </c>
      <c r="L260">
        <v>11363</v>
      </c>
      <c r="M260" t="s">
        <v>197</v>
      </c>
      <c r="N260">
        <v>108910</v>
      </c>
      <c r="O260" t="s">
        <v>198</v>
      </c>
      <c r="P260" t="s">
        <v>199</v>
      </c>
      <c r="Q260" t="s">
        <v>200</v>
      </c>
      <c r="R260">
        <v>2329</v>
      </c>
      <c r="S260" t="s">
        <v>487</v>
      </c>
      <c r="T260" t="s">
        <v>200</v>
      </c>
      <c r="U260" t="s">
        <v>952</v>
      </c>
      <c r="V260" t="s">
        <v>953</v>
      </c>
      <c r="X260" t="s">
        <v>954</v>
      </c>
      <c r="Y260">
        <v>86</v>
      </c>
      <c r="Z260" t="s">
        <v>950</v>
      </c>
      <c r="AA260" s="298">
        <v>584746</v>
      </c>
      <c r="AB260" t="s">
        <v>211</v>
      </c>
      <c r="AC260" s="206">
        <v>64.02</v>
      </c>
      <c r="AD260" t="s">
        <v>206</v>
      </c>
      <c r="AE260">
        <v>2019</v>
      </c>
      <c r="AF260">
        <v>5</v>
      </c>
    </row>
    <row r="261" spans="1:32">
      <c r="A261" t="s">
        <v>192</v>
      </c>
      <c r="B261" t="s">
        <v>955</v>
      </c>
      <c r="C261" t="s">
        <v>956</v>
      </c>
      <c r="D261" t="s">
        <v>951</v>
      </c>
      <c r="E261" t="s">
        <v>194</v>
      </c>
      <c r="F261">
        <v>76125</v>
      </c>
      <c r="G261" t="s">
        <v>289</v>
      </c>
      <c r="H261" t="s">
        <v>196</v>
      </c>
      <c r="I261">
        <v>30000</v>
      </c>
      <c r="J261">
        <v>33803</v>
      </c>
      <c r="K261">
        <v>1981</v>
      </c>
      <c r="L261">
        <v>11363</v>
      </c>
      <c r="M261" t="s">
        <v>197</v>
      </c>
      <c r="N261">
        <v>108910</v>
      </c>
      <c r="O261" t="s">
        <v>198</v>
      </c>
      <c r="P261" t="s">
        <v>199</v>
      </c>
      <c r="Q261" t="s">
        <v>200</v>
      </c>
      <c r="R261">
        <v>2329</v>
      </c>
      <c r="S261" t="s">
        <v>487</v>
      </c>
      <c r="T261" t="s">
        <v>200</v>
      </c>
      <c r="U261" t="s">
        <v>289</v>
      </c>
      <c r="V261" t="s">
        <v>953</v>
      </c>
      <c r="X261" t="s">
        <v>957</v>
      </c>
      <c r="Y261">
        <v>342</v>
      </c>
      <c r="Z261" t="s">
        <v>956</v>
      </c>
      <c r="AA261" s="298">
        <v>0</v>
      </c>
      <c r="AB261" t="s">
        <v>211</v>
      </c>
      <c r="AC261" s="206">
        <v>0</v>
      </c>
      <c r="AD261" t="s">
        <v>206</v>
      </c>
      <c r="AE261">
        <v>2019</v>
      </c>
      <c r="AF261">
        <v>5</v>
      </c>
    </row>
    <row r="262" spans="1:32">
      <c r="A262" t="s">
        <v>192</v>
      </c>
      <c r="B262" t="s">
        <v>958</v>
      </c>
      <c r="C262" s="297">
        <v>43629</v>
      </c>
      <c r="D262" s="297">
        <v>43630</v>
      </c>
      <c r="E262" t="s">
        <v>194</v>
      </c>
      <c r="F262">
        <v>73410</v>
      </c>
      <c r="G262" t="s">
        <v>349</v>
      </c>
      <c r="H262" t="s">
        <v>196</v>
      </c>
      <c r="I262">
        <v>30000</v>
      </c>
      <c r="J262">
        <v>33804</v>
      </c>
      <c r="K262">
        <v>1981</v>
      </c>
      <c r="L262">
        <v>11363</v>
      </c>
      <c r="M262" t="s">
        <v>197</v>
      </c>
      <c r="N262">
        <v>108910</v>
      </c>
      <c r="O262" t="s">
        <v>214</v>
      </c>
      <c r="P262" t="s">
        <v>200</v>
      </c>
      <c r="Q262" t="s">
        <v>200</v>
      </c>
      <c r="R262">
        <v>4378</v>
      </c>
      <c r="S262" t="s">
        <v>959</v>
      </c>
      <c r="T262" t="s">
        <v>200</v>
      </c>
      <c r="U262" t="s">
        <v>960</v>
      </c>
      <c r="V262" t="s">
        <v>961</v>
      </c>
      <c r="X262" t="s">
        <v>962</v>
      </c>
      <c r="Y262">
        <v>12</v>
      </c>
      <c r="Z262" s="297">
        <v>43629</v>
      </c>
      <c r="AA262" s="298">
        <v>4404000</v>
      </c>
      <c r="AB262" t="s">
        <v>211</v>
      </c>
      <c r="AC262" s="206">
        <v>476.81</v>
      </c>
      <c r="AD262" t="s">
        <v>206</v>
      </c>
      <c r="AE262">
        <v>2019</v>
      </c>
      <c r="AF262">
        <v>6</v>
      </c>
    </row>
    <row r="263" spans="1:32">
      <c r="A263" t="s">
        <v>192</v>
      </c>
      <c r="B263" t="s">
        <v>963</v>
      </c>
      <c r="C263" s="297">
        <v>43636</v>
      </c>
      <c r="D263" s="297">
        <v>43641</v>
      </c>
      <c r="E263" t="s">
        <v>194</v>
      </c>
      <c r="F263">
        <v>72425</v>
      </c>
      <c r="G263" t="s">
        <v>925</v>
      </c>
      <c r="H263" t="s">
        <v>196</v>
      </c>
      <c r="I263">
        <v>30000</v>
      </c>
      <c r="J263">
        <v>33803</v>
      </c>
      <c r="K263">
        <v>1981</v>
      </c>
      <c r="L263">
        <v>11363</v>
      </c>
      <c r="M263" t="s">
        <v>197</v>
      </c>
      <c r="N263">
        <v>108910</v>
      </c>
      <c r="O263" t="s">
        <v>198</v>
      </c>
      <c r="P263" t="s">
        <v>199</v>
      </c>
      <c r="Q263" t="s">
        <v>200</v>
      </c>
      <c r="R263">
        <v>2329</v>
      </c>
      <c r="S263" t="s">
        <v>487</v>
      </c>
      <c r="T263" t="s">
        <v>200</v>
      </c>
      <c r="U263" t="s">
        <v>242</v>
      </c>
      <c r="V263" t="s">
        <v>964</v>
      </c>
      <c r="X263" t="s">
        <v>965</v>
      </c>
      <c r="Y263">
        <v>55</v>
      </c>
      <c r="Z263" s="297">
        <v>43636</v>
      </c>
      <c r="AA263" s="298">
        <v>1449154</v>
      </c>
      <c r="AB263" t="s">
        <v>211</v>
      </c>
      <c r="AC263" s="206">
        <v>156.9</v>
      </c>
      <c r="AD263" t="s">
        <v>206</v>
      </c>
      <c r="AE263">
        <v>2019</v>
      </c>
      <c r="AF263">
        <v>6</v>
      </c>
    </row>
    <row r="264" spans="1:32">
      <c r="A264" t="s">
        <v>243</v>
      </c>
      <c r="B264" t="s">
        <v>966</v>
      </c>
      <c r="C264" s="297">
        <v>43640</v>
      </c>
      <c r="D264" s="297">
        <v>43649</v>
      </c>
      <c r="E264" t="s">
        <v>194</v>
      </c>
      <c r="F264">
        <v>72105</v>
      </c>
      <c r="G264" t="s">
        <v>808</v>
      </c>
      <c r="H264" t="s">
        <v>196</v>
      </c>
      <c r="I264">
        <v>30000</v>
      </c>
      <c r="J264">
        <v>33803</v>
      </c>
      <c r="K264">
        <v>11148</v>
      </c>
      <c r="L264">
        <v>11363</v>
      </c>
      <c r="M264" t="s">
        <v>197</v>
      </c>
      <c r="N264">
        <v>108910</v>
      </c>
      <c r="O264" t="s">
        <v>214</v>
      </c>
      <c r="P264" t="s">
        <v>199</v>
      </c>
      <c r="Q264" t="s">
        <v>967</v>
      </c>
      <c r="R264">
        <v>6891</v>
      </c>
      <c r="S264" t="s">
        <v>268</v>
      </c>
      <c r="T264">
        <v>81704</v>
      </c>
      <c r="U264" t="s">
        <v>242</v>
      </c>
      <c r="V264" t="s">
        <v>968</v>
      </c>
      <c r="X264" t="s">
        <v>969</v>
      </c>
      <c r="Y264">
        <v>7</v>
      </c>
      <c r="Z264" s="297">
        <v>43640</v>
      </c>
      <c r="AA264" s="298">
        <v>8219245</v>
      </c>
      <c r="AB264" t="s">
        <v>211</v>
      </c>
      <c r="AC264" s="206">
        <v>911.03</v>
      </c>
      <c r="AD264" t="s">
        <v>206</v>
      </c>
      <c r="AE264">
        <v>2019</v>
      </c>
      <c r="AF264">
        <v>6</v>
      </c>
    </row>
    <row r="265" spans="1:32">
      <c r="A265" t="s">
        <v>243</v>
      </c>
      <c r="B265" t="s">
        <v>970</v>
      </c>
      <c r="C265" s="297">
        <v>43640</v>
      </c>
      <c r="D265" s="297">
        <v>43649</v>
      </c>
      <c r="E265" t="s">
        <v>194</v>
      </c>
      <c r="F265">
        <v>72105</v>
      </c>
      <c r="G265" t="s">
        <v>808</v>
      </c>
      <c r="H265" t="s">
        <v>196</v>
      </c>
      <c r="I265">
        <v>30000</v>
      </c>
      <c r="J265">
        <v>33803</v>
      </c>
      <c r="K265">
        <v>11148</v>
      </c>
      <c r="L265">
        <v>11363</v>
      </c>
      <c r="M265" t="s">
        <v>197</v>
      </c>
      <c r="N265">
        <v>108910</v>
      </c>
      <c r="O265" t="s">
        <v>214</v>
      </c>
      <c r="P265" t="s">
        <v>199</v>
      </c>
      <c r="Q265" t="s">
        <v>971</v>
      </c>
      <c r="R265">
        <v>6891</v>
      </c>
      <c r="S265" t="s">
        <v>268</v>
      </c>
      <c r="T265">
        <v>84415</v>
      </c>
      <c r="U265" t="s">
        <v>242</v>
      </c>
      <c r="V265" t="s">
        <v>972</v>
      </c>
      <c r="X265" t="s">
        <v>969</v>
      </c>
      <c r="Y265">
        <v>8</v>
      </c>
      <c r="Z265" s="297">
        <v>43640</v>
      </c>
      <c r="AA265" s="298">
        <v>40155262</v>
      </c>
      <c r="AB265" t="s">
        <v>211</v>
      </c>
      <c r="AC265" s="206">
        <v>4374.24</v>
      </c>
      <c r="AD265" t="s">
        <v>206</v>
      </c>
      <c r="AE265">
        <v>2019</v>
      </c>
      <c r="AF265">
        <v>6</v>
      </c>
    </row>
    <row r="266" spans="1:32">
      <c r="A266" t="s">
        <v>243</v>
      </c>
      <c r="B266" t="s">
        <v>977</v>
      </c>
      <c r="C266" s="297">
        <v>43641</v>
      </c>
      <c r="D266" s="297">
        <v>43649</v>
      </c>
      <c r="E266" t="s">
        <v>194</v>
      </c>
      <c r="F266">
        <v>72165</v>
      </c>
      <c r="G266" t="s">
        <v>423</v>
      </c>
      <c r="H266" t="s">
        <v>196</v>
      </c>
      <c r="I266">
        <v>30000</v>
      </c>
      <c r="J266">
        <v>33804</v>
      </c>
      <c r="K266">
        <v>11165</v>
      </c>
      <c r="L266">
        <v>11363</v>
      </c>
      <c r="M266" t="s">
        <v>197</v>
      </c>
      <c r="N266">
        <v>108910</v>
      </c>
      <c r="O266" t="s">
        <v>486</v>
      </c>
      <c r="P266" t="s">
        <v>199</v>
      </c>
      <c r="Q266" t="s">
        <v>973</v>
      </c>
      <c r="R266">
        <v>6904</v>
      </c>
      <c r="S266" t="s">
        <v>864</v>
      </c>
      <c r="T266">
        <v>85133</v>
      </c>
      <c r="U266" t="s">
        <v>974</v>
      </c>
      <c r="V266" t="s">
        <v>975</v>
      </c>
      <c r="X266" t="s">
        <v>976</v>
      </c>
      <c r="Y266">
        <v>5</v>
      </c>
      <c r="Z266" s="297">
        <v>43641</v>
      </c>
      <c r="AA266" s="298">
        <v>147000000</v>
      </c>
      <c r="AB266" t="s">
        <v>211</v>
      </c>
      <c r="AC266" s="206">
        <v>16083.45</v>
      </c>
      <c r="AD266" t="s">
        <v>206</v>
      </c>
      <c r="AE266">
        <v>2019</v>
      </c>
      <c r="AF266">
        <v>6</v>
      </c>
    </row>
    <row r="267" spans="1:32">
      <c r="A267" t="s">
        <v>192</v>
      </c>
      <c r="B267" t="s">
        <v>978</v>
      </c>
      <c r="C267" s="297">
        <v>43650</v>
      </c>
      <c r="D267" s="297">
        <v>43651</v>
      </c>
      <c r="E267" t="s">
        <v>194</v>
      </c>
      <c r="F267">
        <v>73406</v>
      </c>
      <c r="G267" t="s">
        <v>469</v>
      </c>
      <c r="H267" t="s">
        <v>196</v>
      </c>
      <c r="I267">
        <v>30000</v>
      </c>
      <c r="J267">
        <v>33803</v>
      </c>
      <c r="K267">
        <v>1981</v>
      </c>
      <c r="L267">
        <v>11363</v>
      </c>
      <c r="M267" t="s">
        <v>197</v>
      </c>
      <c r="N267">
        <v>108910</v>
      </c>
      <c r="O267" t="s">
        <v>214</v>
      </c>
      <c r="P267" t="s">
        <v>200</v>
      </c>
      <c r="Q267" t="s">
        <v>200</v>
      </c>
      <c r="R267">
        <v>887</v>
      </c>
      <c r="S267" t="s">
        <v>979</v>
      </c>
      <c r="T267" t="s">
        <v>200</v>
      </c>
      <c r="U267" t="s">
        <v>980</v>
      </c>
      <c r="V267" t="s">
        <v>981</v>
      </c>
      <c r="X267" t="s">
        <v>982</v>
      </c>
      <c r="Y267">
        <v>13</v>
      </c>
      <c r="Z267" s="297">
        <v>43650</v>
      </c>
      <c r="AA267" s="298">
        <v>2150000</v>
      </c>
      <c r="AB267" t="s">
        <v>211</v>
      </c>
      <c r="AC267" s="206">
        <v>232.94</v>
      </c>
      <c r="AD267" t="s">
        <v>206</v>
      </c>
      <c r="AE267">
        <v>2019</v>
      </c>
      <c r="AF267">
        <v>7</v>
      </c>
    </row>
    <row r="268" spans="1:32">
      <c r="A268" t="s">
        <v>192</v>
      </c>
      <c r="B268" t="s">
        <v>983</v>
      </c>
      <c r="C268" s="297">
        <v>43658</v>
      </c>
      <c r="D268" s="297">
        <v>43659</v>
      </c>
      <c r="E268" t="s">
        <v>194</v>
      </c>
      <c r="F268">
        <v>71605</v>
      </c>
      <c r="G268" t="s">
        <v>611</v>
      </c>
      <c r="H268" t="s">
        <v>196</v>
      </c>
      <c r="I268">
        <v>30000</v>
      </c>
      <c r="J268">
        <v>33803</v>
      </c>
      <c r="K268">
        <v>1981</v>
      </c>
      <c r="L268">
        <v>11363</v>
      </c>
      <c r="M268" t="s">
        <v>197</v>
      </c>
      <c r="N268">
        <v>108910</v>
      </c>
      <c r="O268" t="s">
        <v>198</v>
      </c>
      <c r="P268" t="s">
        <v>200</v>
      </c>
      <c r="Q268" t="s">
        <v>200</v>
      </c>
      <c r="R268">
        <v>3697</v>
      </c>
      <c r="S268" t="s">
        <v>215</v>
      </c>
      <c r="T268" t="s">
        <v>200</v>
      </c>
      <c r="U268" t="s">
        <v>984</v>
      </c>
      <c r="V268" t="s">
        <v>985</v>
      </c>
      <c r="X268" t="s">
        <v>986</v>
      </c>
      <c r="Y268">
        <v>10</v>
      </c>
      <c r="Z268" s="297">
        <v>43658</v>
      </c>
      <c r="AA268" s="298">
        <v>53608065</v>
      </c>
      <c r="AB268" t="s">
        <v>211</v>
      </c>
      <c r="AC268" s="206">
        <v>5808.02</v>
      </c>
      <c r="AD268" t="s">
        <v>206</v>
      </c>
      <c r="AE268">
        <v>2019</v>
      </c>
      <c r="AF268">
        <v>7</v>
      </c>
    </row>
    <row r="269" spans="1:32">
      <c r="A269" t="s">
        <v>192</v>
      </c>
      <c r="B269" t="s">
        <v>987</v>
      </c>
      <c r="C269" s="297">
        <v>43661</v>
      </c>
      <c r="D269" t="s">
        <v>988</v>
      </c>
      <c r="E269" t="s">
        <v>194</v>
      </c>
      <c r="F269">
        <v>72220</v>
      </c>
      <c r="G269" t="s">
        <v>305</v>
      </c>
      <c r="H269" t="s">
        <v>196</v>
      </c>
      <c r="I269">
        <v>30000</v>
      </c>
      <c r="J269">
        <v>33803</v>
      </c>
      <c r="K269">
        <v>1981</v>
      </c>
      <c r="L269">
        <v>11363</v>
      </c>
      <c r="M269" t="s">
        <v>197</v>
      </c>
      <c r="N269">
        <v>108910</v>
      </c>
      <c r="O269" t="s">
        <v>486</v>
      </c>
      <c r="P269" t="s">
        <v>200</v>
      </c>
      <c r="Q269" t="s">
        <v>200</v>
      </c>
      <c r="R269">
        <v>254</v>
      </c>
      <c r="S269" t="s">
        <v>989</v>
      </c>
      <c r="T269" t="s">
        <v>200</v>
      </c>
      <c r="U269" t="s">
        <v>990</v>
      </c>
      <c r="V269" t="s">
        <v>990</v>
      </c>
      <c r="X269" t="s">
        <v>991</v>
      </c>
      <c r="Y269">
        <v>2</v>
      </c>
      <c r="Z269" s="297">
        <v>43661</v>
      </c>
      <c r="AA269" s="298">
        <v>2794000</v>
      </c>
      <c r="AB269" t="s">
        <v>211</v>
      </c>
      <c r="AC269" s="206">
        <v>302.70999999999998</v>
      </c>
      <c r="AD269" t="s">
        <v>206</v>
      </c>
      <c r="AE269">
        <v>2019</v>
      </c>
      <c r="AF269">
        <v>7</v>
      </c>
    </row>
    <row r="270" spans="1:32">
      <c r="A270" t="s">
        <v>192</v>
      </c>
      <c r="B270" t="s">
        <v>993</v>
      </c>
      <c r="C270" t="s">
        <v>994</v>
      </c>
      <c r="D270" t="s">
        <v>995</v>
      </c>
      <c r="E270" t="s">
        <v>194</v>
      </c>
      <c r="F270">
        <v>72220</v>
      </c>
      <c r="G270" t="s">
        <v>305</v>
      </c>
      <c r="H270" t="s">
        <v>196</v>
      </c>
      <c r="I270">
        <v>30000</v>
      </c>
      <c r="J270">
        <v>33803</v>
      </c>
      <c r="K270">
        <v>1981</v>
      </c>
      <c r="L270">
        <v>11363</v>
      </c>
      <c r="M270" t="s">
        <v>197</v>
      </c>
      <c r="N270">
        <v>108910</v>
      </c>
      <c r="O270" t="s">
        <v>486</v>
      </c>
      <c r="P270" t="s">
        <v>199</v>
      </c>
      <c r="Q270" t="s">
        <v>200</v>
      </c>
      <c r="R270">
        <v>6311</v>
      </c>
      <c r="S270" t="s">
        <v>996</v>
      </c>
      <c r="T270" t="s">
        <v>200</v>
      </c>
      <c r="U270" t="s">
        <v>997</v>
      </c>
      <c r="V270" t="s">
        <v>998</v>
      </c>
      <c r="X270" t="s">
        <v>999</v>
      </c>
      <c r="Y270">
        <v>6</v>
      </c>
      <c r="Z270" t="s">
        <v>994</v>
      </c>
      <c r="AA270" s="298">
        <v>39000000</v>
      </c>
      <c r="AB270" t="s">
        <v>211</v>
      </c>
      <c r="AC270" s="206">
        <v>4225.3500000000004</v>
      </c>
      <c r="AD270" t="s">
        <v>206</v>
      </c>
      <c r="AE270">
        <v>2019</v>
      </c>
      <c r="AF270">
        <v>8</v>
      </c>
    </row>
    <row r="271" spans="1:32">
      <c r="A271" t="s">
        <v>192</v>
      </c>
      <c r="B271" t="s">
        <v>1003</v>
      </c>
      <c r="C271" s="297">
        <v>43755</v>
      </c>
      <c r="D271" s="297">
        <v>43757</v>
      </c>
      <c r="E271" t="s">
        <v>194</v>
      </c>
      <c r="F271">
        <v>72220</v>
      </c>
      <c r="G271" t="s">
        <v>305</v>
      </c>
      <c r="H271" t="s">
        <v>196</v>
      </c>
      <c r="I271">
        <v>30000</v>
      </c>
      <c r="J271">
        <v>33803</v>
      </c>
      <c r="K271">
        <v>1981</v>
      </c>
      <c r="L271">
        <v>11363</v>
      </c>
      <c r="M271" t="s">
        <v>197</v>
      </c>
      <c r="N271">
        <v>108910</v>
      </c>
      <c r="O271" t="s">
        <v>486</v>
      </c>
      <c r="P271" t="s">
        <v>200</v>
      </c>
      <c r="Q271" t="s">
        <v>200</v>
      </c>
      <c r="R271">
        <v>1448</v>
      </c>
      <c r="S271" t="s">
        <v>1002</v>
      </c>
      <c r="T271" t="s">
        <v>200</v>
      </c>
      <c r="U271" t="s">
        <v>1004</v>
      </c>
      <c r="V271" t="s">
        <v>1005</v>
      </c>
      <c r="X271" t="s">
        <v>1006</v>
      </c>
      <c r="Y271">
        <v>11</v>
      </c>
      <c r="Z271" s="297">
        <v>43755</v>
      </c>
      <c r="AA271" s="298">
        <v>5300000</v>
      </c>
      <c r="AB271" t="s">
        <v>211</v>
      </c>
      <c r="AC271" s="206">
        <v>574.21</v>
      </c>
      <c r="AD271" t="s">
        <v>206</v>
      </c>
      <c r="AE271">
        <v>2019</v>
      </c>
      <c r="AF271">
        <v>10</v>
      </c>
    </row>
    <row r="272" spans="1:32">
      <c r="A272" t="s">
        <v>192</v>
      </c>
      <c r="B272" t="s">
        <v>1007</v>
      </c>
      <c r="C272" s="297">
        <v>43763</v>
      </c>
      <c r="D272" s="297">
        <v>43770</v>
      </c>
      <c r="E272" t="s">
        <v>194</v>
      </c>
      <c r="F272">
        <v>72425</v>
      </c>
      <c r="G272" t="s">
        <v>925</v>
      </c>
      <c r="H272" t="s">
        <v>196</v>
      </c>
      <c r="I272">
        <v>30000</v>
      </c>
      <c r="J272">
        <v>33803</v>
      </c>
      <c r="K272">
        <v>1981</v>
      </c>
      <c r="L272">
        <v>11363</v>
      </c>
      <c r="M272" t="s">
        <v>197</v>
      </c>
      <c r="N272">
        <v>108910</v>
      </c>
      <c r="O272" t="s">
        <v>214</v>
      </c>
      <c r="P272" t="s">
        <v>199</v>
      </c>
      <c r="Q272" t="s">
        <v>200</v>
      </c>
      <c r="R272">
        <v>2329</v>
      </c>
      <c r="S272" t="s">
        <v>487</v>
      </c>
      <c r="T272" t="s">
        <v>200</v>
      </c>
      <c r="U272" t="s">
        <v>242</v>
      </c>
      <c r="V272" t="s">
        <v>1008</v>
      </c>
      <c r="X272" t="s">
        <v>1009</v>
      </c>
      <c r="Y272">
        <v>62</v>
      </c>
      <c r="Z272" s="297">
        <v>43763</v>
      </c>
      <c r="AA272" s="298">
        <v>144068</v>
      </c>
      <c r="AB272" t="s">
        <v>211</v>
      </c>
      <c r="AC272" s="206">
        <v>15.61</v>
      </c>
      <c r="AD272" t="s">
        <v>206</v>
      </c>
      <c r="AE272">
        <v>2019</v>
      </c>
      <c r="AF272">
        <v>10</v>
      </c>
    </row>
    <row r="273" spans="1:32">
      <c r="A273" t="s">
        <v>192</v>
      </c>
      <c r="B273" t="s">
        <v>1010</v>
      </c>
      <c r="C273" s="297">
        <v>43770</v>
      </c>
      <c r="D273" s="297">
        <v>43771</v>
      </c>
      <c r="E273" t="s">
        <v>194</v>
      </c>
      <c r="F273">
        <v>76135</v>
      </c>
      <c r="G273" t="s">
        <v>357</v>
      </c>
      <c r="H273" t="s">
        <v>196</v>
      </c>
      <c r="I273">
        <v>30000</v>
      </c>
      <c r="J273">
        <v>33803</v>
      </c>
      <c r="K273">
        <v>1981</v>
      </c>
      <c r="L273">
        <v>11363</v>
      </c>
      <c r="M273" t="s">
        <v>197</v>
      </c>
      <c r="N273">
        <v>108910</v>
      </c>
      <c r="O273" t="s">
        <v>214</v>
      </c>
      <c r="P273" t="s">
        <v>199</v>
      </c>
      <c r="Q273" t="s">
        <v>200</v>
      </c>
      <c r="R273">
        <v>2329</v>
      </c>
      <c r="S273" t="s">
        <v>487</v>
      </c>
      <c r="T273" t="s">
        <v>200</v>
      </c>
      <c r="U273" t="s">
        <v>357</v>
      </c>
      <c r="V273" t="s">
        <v>1008</v>
      </c>
      <c r="X273" t="s">
        <v>1011</v>
      </c>
      <c r="Y273">
        <v>606</v>
      </c>
      <c r="Z273" s="297">
        <v>43770</v>
      </c>
      <c r="AA273" s="298">
        <v>0</v>
      </c>
      <c r="AB273" t="s">
        <v>211</v>
      </c>
      <c r="AC273" s="206">
        <v>-0.02</v>
      </c>
      <c r="AD273" t="s">
        <v>206</v>
      </c>
      <c r="AE273">
        <v>2019</v>
      </c>
      <c r="AF273">
        <v>11</v>
      </c>
    </row>
    <row r="274" spans="1:32">
      <c r="A274" t="s">
        <v>192</v>
      </c>
      <c r="B274" t="s">
        <v>1012</v>
      </c>
      <c r="C274" s="297">
        <v>43763</v>
      </c>
      <c r="D274" s="297">
        <v>43770</v>
      </c>
      <c r="E274" t="s">
        <v>194</v>
      </c>
      <c r="F274">
        <v>72425</v>
      </c>
      <c r="G274" t="s">
        <v>925</v>
      </c>
      <c r="H274" t="s">
        <v>196</v>
      </c>
      <c r="I274">
        <v>30000</v>
      </c>
      <c r="J274">
        <v>33803</v>
      </c>
      <c r="K274">
        <v>1981</v>
      </c>
      <c r="L274">
        <v>11363</v>
      </c>
      <c r="M274" t="s">
        <v>197</v>
      </c>
      <c r="N274">
        <v>108910</v>
      </c>
      <c r="O274" t="s">
        <v>198</v>
      </c>
      <c r="P274" t="s">
        <v>199</v>
      </c>
      <c r="Q274" t="s">
        <v>200</v>
      </c>
      <c r="R274">
        <v>2329</v>
      </c>
      <c r="S274" t="s">
        <v>487</v>
      </c>
      <c r="T274" t="s">
        <v>200</v>
      </c>
      <c r="U274" t="s">
        <v>242</v>
      </c>
      <c r="V274" t="s">
        <v>1008</v>
      </c>
      <c r="X274" t="s">
        <v>1009</v>
      </c>
      <c r="Y274">
        <v>63</v>
      </c>
      <c r="Z274" s="297">
        <v>43763</v>
      </c>
      <c r="AA274" s="298">
        <v>923730</v>
      </c>
      <c r="AB274" t="s">
        <v>211</v>
      </c>
      <c r="AC274" s="206">
        <v>100.08</v>
      </c>
      <c r="AD274" t="s">
        <v>206</v>
      </c>
      <c r="AE274">
        <v>2019</v>
      </c>
      <c r="AF274">
        <v>10</v>
      </c>
    </row>
    <row r="275" spans="1:32">
      <c r="A275" t="s">
        <v>192</v>
      </c>
      <c r="B275" t="s">
        <v>1013</v>
      </c>
      <c r="C275" s="297">
        <v>43770</v>
      </c>
      <c r="D275" s="297">
        <v>43771</v>
      </c>
      <c r="E275" t="s">
        <v>194</v>
      </c>
      <c r="F275">
        <v>76135</v>
      </c>
      <c r="G275" t="s">
        <v>357</v>
      </c>
      <c r="H275" t="s">
        <v>196</v>
      </c>
      <c r="I275">
        <v>30000</v>
      </c>
      <c r="J275">
        <v>33803</v>
      </c>
      <c r="K275">
        <v>1981</v>
      </c>
      <c r="L275">
        <v>11363</v>
      </c>
      <c r="M275" t="s">
        <v>197</v>
      </c>
      <c r="N275">
        <v>108910</v>
      </c>
      <c r="O275" t="s">
        <v>198</v>
      </c>
      <c r="P275" t="s">
        <v>199</v>
      </c>
      <c r="Q275" t="s">
        <v>200</v>
      </c>
      <c r="R275">
        <v>2329</v>
      </c>
      <c r="S275" t="s">
        <v>487</v>
      </c>
      <c r="T275" t="s">
        <v>200</v>
      </c>
      <c r="U275" t="s">
        <v>357</v>
      </c>
      <c r="V275" t="s">
        <v>1008</v>
      </c>
      <c r="X275" t="s">
        <v>1011</v>
      </c>
      <c r="Y275">
        <v>607</v>
      </c>
      <c r="Z275" s="297">
        <v>43770</v>
      </c>
      <c r="AA275" s="298">
        <v>0</v>
      </c>
      <c r="AB275" t="s">
        <v>211</v>
      </c>
      <c r="AC275" s="206">
        <v>-0.11</v>
      </c>
      <c r="AD275" t="s">
        <v>206</v>
      </c>
      <c r="AE275">
        <v>2019</v>
      </c>
      <c r="AF275">
        <v>11</v>
      </c>
    </row>
    <row r="276" spans="1:32">
      <c r="A276" t="s">
        <v>192</v>
      </c>
      <c r="B276" t="s">
        <v>1014</v>
      </c>
      <c r="C276" s="297">
        <v>43767</v>
      </c>
      <c r="D276" s="297">
        <v>43770</v>
      </c>
      <c r="E276" t="s">
        <v>194</v>
      </c>
      <c r="F276">
        <v>72425</v>
      </c>
      <c r="G276" t="s">
        <v>925</v>
      </c>
      <c r="H276" t="s">
        <v>196</v>
      </c>
      <c r="I276">
        <v>30000</v>
      </c>
      <c r="J276">
        <v>33803</v>
      </c>
      <c r="K276">
        <v>1981</v>
      </c>
      <c r="L276">
        <v>11363</v>
      </c>
      <c r="M276" t="s">
        <v>197</v>
      </c>
      <c r="N276">
        <v>108910</v>
      </c>
      <c r="O276" t="s">
        <v>214</v>
      </c>
      <c r="P276" t="s">
        <v>200</v>
      </c>
      <c r="Q276" t="s">
        <v>200</v>
      </c>
      <c r="R276">
        <v>2329</v>
      </c>
      <c r="S276" t="s">
        <v>487</v>
      </c>
      <c r="T276" t="s">
        <v>200</v>
      </c>
      <c r="U276" t="s">
        <v>242</v>
      </c>
      <c r="V276" t="s">
        <v>1015</v>
      </c>
      <c r="X276" t="s">
        <v>1016</v>
      </c>
      <c r="Y276">
        <v>110</v>
      </c>
      <c r="Z276" s="297">
        <v>43767</v>
      </c>
      <c r="AA276" s="298">
        <v>144068</v>
      </c>
      <c r="AB276" t="s">
        <v>211</v>
      </c>
      <c r="AC276" s="206">
        <v>15.61</v>
      </c>
      <c r="AD276" t="s">
        <v>206</v>
      </c>
      <c r="AE276">
        <v>2019</v>
      </c>
      <c r="AF276">
        <v>10</v>
      </c>
    </row>
    <row r="277" spans="1:32">
      <c r="A277" t="s">
        <v>192</v>
      </c>
      <c r="B277" t="s">
        <v>1017</v>
      </c>
      <c r="C277" s="297">
        <v>43770</v>
      </c>
      <c r="D277" s="297">
        <v>43771</v>
      </c>
      <c r="E277" t="s">
        <v>194</v>
      </c>
      <c r="F277">
        <v>76135</v>
      </c>
      <c r="G277" t="s">
        <v>357</v>
      </c>
      <c r="H277" t="s">
        <v>196</v>
      </c>
      <c r="I277">
        <v>30000</v>
      </c>
      <c r="J277">
        <v>33803</v>
      </c>
      <c r="K277">
        <v>1981</v>
      </c>
      <c r="L277">
        <v>11363</v>
      </c>
      <c r="M277" t="s">
        <v>197</v>
      </c>
      <c r="N277">
        <v>108910</v>
      </c>
      <c r="O277" t="s">
        <v>214</v>
      </c>
      <c r="P277" t="s">
        <v>200</v>
      </c>
      <c r="Q277" t="s">
        <v>200</v>
      </c>
      <c r="R277">
        <v>2329</v>
      </c>
      <c r="S277" t="s">
        <v>487</v>
      </c>
      <c r="T277" t="s">
        <v>200</v>
      </c>
      <c r="U277" t="s">
        <v>357</v>
      </c>
      <c r="V277" t="s">
        <v>1015</v>
      </c>
      <c r="X277" t="s">
        <v>1011</v>
      </c>
      <c r="Y277">
        <v>663</v>
      </c>
      <c r="Z277" s="297">
        <v>43770</v>
      </c>
      <c r="AA277" s="298">
        <v>0</v>
      </c>
      <c r="AB277" t="s">
        <v>211</v>
      </c>
      <c r="AC277" s="206">
        <v>-0.02</v>
      </c>
      <c r="AD277" t="s">
        <v>206</v>
      </c>
      <c r="AE277">
        <v>2019</v>
      </c>
      <c r="AF277">
        <v>11</v>
      </c>
    </row>
    <row r="278" spans="1:32">
      <c r="A278" t="s">
        <v>192</v>
      </c>
      <c r="B278" t="s">
        <v>1018</v>
      </c>
      <c r="C278" s="297">
        <v>43767</v>
      </c>
      <c r="D278" s="297">
        <v>43770</v>
      </c>
      <c r="E278" t="s">
        <v>194</v>
      </c>
      <c r="F278">
        <v>72425</v>
      </c>
      <c r="G278" t="s">
        <v>925</v>
      </c>
      <c r="H278" t="s">
        <v>196</v>
      </c>
      <c r="I278">
        <v>30000</v>
      </c>
      <c r="J278">
        <v>33803</v>
      </c>
      <c r="K278">
        <v>1981</v>
      </c>
      <c r="L278">
        <v>11363</v>
      </c>
      <c r="M278" t="s">
        <v>197</v>
      </c>
      <c r="N278">
        <v>108910</v>
      </c>
      <c r="O278" t="s">
        <v>198</v>
      </c>
      <c r="P278" t="s">
        <v>200</v>
      </c>
      <c r="Q278" t="s">
        <v>200</v>
      </c>
      <c r="R278">
        <v>2329</v>
      </c>
      <c r="S278" t="s">
        <v>487</v>
      </c>
      <c r="T278" t="s">
        <v>200</v>
      </c>
      <c r="U278" t="s">
        <v>242</v>
      </c>
      <c r="V278" t="s">
        <v>1015</v>
      </c>
      <c r="X278" t="s">
        <v>1016</v>
      </c>
      <c r="Y278">
        <v>111</v>
      </c>
      <c r="Z278" s="297">
        <v>43767</v>
      </c>
      <c r="AA278" s="298">
        <v>923730</v>
      </c>
      <c r="AB278" t="s">
        <v>211</v>
      </c>
      <c r="AC278" s="206">
        <v>100.08</v>
      </c>
      <c r="AD278" t="s">
        <v>206</v>
      </c>
      <c r="AE278">
        <v>2019</v>
      </c>
      <c r="AF278">
        <v>10</v>
      </c>
    </row>
    <row r="279" spans="1:32">
      <c r="A279" t="s">
        <v>192</v>
      </c>
      <c r="B279" t="s">
        <v>1019</v>
      </c>
      <c r="C279" s="297">
        <v>43770</v>
      </c>
      <c r="D279" s="297">
        <v>43771</v>
      </c>
      <c r="E279" t="s">
        <v>194</v>
      </c>
      <c r="F279">
        <v>76135</v>
      </c>
      <c r="G279" t="s">
        <v>357</v>
      </c>
      <c r="H279" t="s">
        <v>196</v>
      </c>
      <c r="I279">
        <v>30000</v>
      </c>
      <c r="J279">
        <v>33803</v>
      </c>
      <c r="K279">
        <v>1981</v>
      </c>
      <c r="L279">
        <v>11363</v>
      </c>
      <c r="M279" t="s">
        <v>197</v>
      </c>
      <c r="N279">
        <v>108910</v>
      </c>
      <c r="O279" t="s">
        <v>198</v>
      </c>
      <c r="P279" t="s">
        <v>200</v>
      </c>
      <c r="Q279" t="s">
        <v>200</v>
      </c>
      <c r="R279">
        <v>2329</v>
      </c>
      <c r="S279" t="s">
        <v>487</v>
      </c>
      <c r="T279" t="s">
        <v>200</v>
      </c>
      <c r="U279" t="s">
        <v>357</v>
      </c>
      <c r="V279" t="s">
        <v>1015</v>
      </c>
      <c r="X279" t="s">
        <v>1011</v>
      </c>
      <c r="Y279">
        <v>664</v>
      </c>
      <c r="Z279" s="297">
        <v>43770</v>
      </c>
      <c r="AA279" s="298">
        <v>0</v>
      </c>
      <c r="AB279" t="s">
        <v>211</v>
      </c>
      <c r="AC279" s="206">
        <v>-0.11</v>
      </c>
      <c r="AD279" t="s">
        <v>206</v>
      </c>
      <c r="AE279">
        <v>2019</v>
      </c>
      <c r="AF279">
        <v>11</v>
      </c>
    </row>
    <row r="280" spans="1:32">
      <c r="A280" t="s">
        <v>243</v>
      </c>
      <c r="B280" t="s">
        <v>1020</v>
      </c>
      <c r="C280" s="297">
        <v>43789</v>
      </c>
      <c r="D280" s="297">
        <v>43791</v>
      </c>
      <c r="E280" t="s">
        <v>194</v>
      </c>
      <c r="F280">
        <v>71305</v>
      </c>
      <c r="G280" t="s">
        <v>1001</v>
      </c>
      <c r="H280" t="s">
        <v>196</v>
      </c>
      <c r="I280">
        <v>30000</v>
      </c>
      <c r="J280">
        <v>33804</v>
      </c>
      <c r="K280">
        <v>11165</v>
      </c>
      <c r="L280">
        <v>11363</v>
      </c>
      <c r="M280" t="s">
        <v>197</v>
      </c>
      <c r="N280">
        <v>108910</v>
      </c>
      <c r="O280" t="s">
        <v>486</v>
      </c>
      <c r="P280" t="s">
        <v>199</v>
      </c>
      <c r="Q280" t="s">
        <v>1021</v>
      </c>
      <c r="R280">
        <v>6904</v>
      </c>
      <c r="S280" t="s">
        <v>864</v>
      </c>
      <c r="T280" t="s">
        <v>200</v>
      </c>
      <c r="U280" t="s">
        <v>1022</v>
      </c>
      <c r="V280" t="s">
        <v>1023</v>
      </c>
      <c r="X280" t="s">
        <v>1024</v>
      </c>
      <c r="Y280">
        <v>22</v>
      </c>
      <c r="Z280" s="297">
        <v>43789</v>
      </c>
      <c r="AA280" s="298">
        <v>75697760</v>
      </c>
      <c r="AB280" t="s">
        <v>211</v>
      </c>
      <c r="AC280" s="206">
        <v>8282.18</v>
      </c>
      <c r="AD280" t="s">
        <v>206</v>
      </c>
      <c r="AE280">
        <v>2019</v>
      </c>
      <c r="AF280">
        <v>11</v>
      </c>
    </row>
    <row r="281" spans="1:32">
      <c r="A281" t="s">
        <v>243</v>
      </c>
      <c r="B281" t="s">
        <v>1025</v>
      </c>
      <c r="C281" s="297">
        <v>43789</v>
      </c>
      <c r="D281" s="297">
        <v>43791</v>
      </c>
      <c r="E281" t="s">
        <v>194</v>
      </c>
      <c r="F281">
        <v>72505</v>
      </c>
      <c r="G281" t="s">
        <v>379</v>
      </c>
      <c r="H281" t="s">
        <v>196</v>
      </c>
      <c r="I281">
        <v>30000</v>
      </c>
      <c r="J281">
        <v>33804</v>
      </c>
      <c r="K281">
        <v>11165</v>
      </c>
      <c r="L281">
        <v>11363</v>
      </c>
      <c r="M281" t="s">
        <v>197</v>
      </c>
      <c r="N281">
        <v>108910</v>
      </c>
      <c r="O281" t="s">
        <v>486</v>
      </c>
      <c r="P281" t="s">
        <v>199</v>
      </c>
      <c r="Q281" t="s">
        <v>1021</v>
      </c>
      <c r="R281">
        <v>6904</v>
      </c>
      <c r="S281" t="s">
        <v>864</v>
      </c>
      <c r="T281" t="s">
        <v>200</v>
      </c>
      <c r="U281" t="s">
        <v>1022</v>
      </c>
      <c r="V281" t="s">
        <v>1023</v>
      </c>
      <c r="X281" t="s">
        <v>1024</v>
      </c>
      <c r="Y281">
        <v>23</v>
      </c>
      <c r="Z281" s="297">
        <v>43789</v>
      </c>
      <c r="AA281" s="298">
        <v>673580</v>
      </c>
      <c r="AB281" t="s">
        <v>211</v>
      </c>
      <c r="AC281" s="206">
        <v>73.7</v>
      </c>
      <c r="AD281" t="s">
        <v>206</v>
      </c>
      <c r="AE281">
        <v>2019</v>
      </c>
      <c r="AF281">
        <v>11</v>
      </c>
    </row>
    <row r="282" spans="1:32">
      <c r="A282" t="s">
        <v>192</v>
      </c>
      <c r="B282" t="s">
        <v>1027</v>
      </c>
      <c r="C282" t="s">
        <v>1028</v>
      </c>
      <c r="D282" t="s">
        <v>1029</v>
      </c>
      <c r="E282" t="s">
        <v>194</v>
      </c>
      <c r="F282">
        <v>72425</v>
      </c>
      <c r="G282" t="s">
        <v>925</v>
      </c>
      <c r="H282" t="s">
        <v>196</v>
      </c>
      <c r="I282">
        <v>30000</v>
      </c>
      <c r="J282">
        <v>33803</v>
      </c>
      <c r="K282">
        <v>1981</v>
      </c>
      <c r="L282">
        <v>11363</v>
      </c>
      <c r="M282" t="s">
        <v>197</v>
      </c>
      <c r="N282">
        <v>108910</v>
      </c>
      <c r="O282" t="s">
        <v>198</v>
      </c>
      <c r="P282" t="s">
        <v>199</v>
      </c>
      <c r="Q282" t="s">
        <v>200</v>
      </c>
      <c r="R282">
        <v>2329</v>
      </c>
      <c r="S282" t="s">
        <v>487</v>
      </c>
      <c r="T282" t="s">
        <v>200</v>
      </c>
      <c r="U282" t="s">
        <v>242</v>
      </c>
      <c r="V282" t="s">
        <v>1030</v>
      </c>
      <c r="X282" t="s">
        <v>1031</v>
      </c>
      <c r="Y282">
        <v>64</v>
      </c>
      <c r="Z282" t="s">
        <v>1028</v>
      </c>
      <c r="AA282" s="298">
        <v>1364408</v>
      </c>
      <c r="AB282" t="s">
        <v>211</v>
      </c>
      <c r="AC282" s="206">
        <v>147.03</v>
      </c>
      <c r="AD282" t="s">
        <v>206</v>
      </c>
      <c r="AE282">
        <v>2019</v>
      </c>
      <c r="AF282">
        <v>12</v>
      </c>
    </row>
    <row r="283" spans="1:32">
      <c r="A283" t="s">
        <v>192</v>
      </c>
      <c r="B283" t="s">
        <v>1032</v>
      </c>
      <c r="C283" t="s">
        <v>1033</v>
      </c>
      <c r="D283" t="s">
        <v>1034</v>
      </c>
      <c r="E283" t="s">
        <v>194</v>
      </c>
      <c r="F283">
        <v>76125</v>
      </c>
      <c r="G283" t="s">
        <v>289</v>
      </c>
      <c r="H283" t="s">
        <v>196</v>
      </c>
      <c r="I283">
        <v>30000</v>
      </c>
      <c r="J283">
        <v>33803</v>
      </c>
      <c r="K283">
        <v>1981</v>
      </c>
      <c r="L283">
        <v>11363</v>
      </c>
      <c r="M283" t="s">
        <v>197</v>
      </c>
      <c r="N283">
        <v>108910</v>
      </c>
      <c r="O283" t="s">
        <v>198</v>
      </c>
      <c r="P283" t="s">
        <v>199</v>
      </c>
      <c r="Q283" t="s">
        <v>200</v>
      </c>
      <c r="R283">
        <v>2329</v>
      </c>
      <c r="S283" t="s">
        <v>487</v>
      </c>
      <c r="T283" t="s">
        <v>200</v>
      </c>
      <c r="U283" t="s">
        <v>289</v>
      </c>
      <c r="V283" t="s">
        <v>1030</v>
      </c>
      <c r="X283" t="s">
        <v>1035</v>
      </c>
      <c r="Y283">
        <v>354</v>
      </c>
      <c r="Z283" t="s">
        <v>1033</v>
      </c>
      <c r="AA283" s="298">
        <v>0</v>
      </c>
      <c r="AB283" t="s">
        <v>211</v>
      </c>
      <c r="AC283" s="206">
        <v>0</v>
      </c>
      <c r="AD283" t="s">
        <v>206</v>
      </c>
      <c r="AE283">
        <v>2019</v>
      </c>
      <c r="AF283">
        <v>12</v>
      </c>
    </row>
    <row r="284" spans="1:32">
      <c r="A284" t="s">
        <v>192</v>
      </c>
      <c r="B284" t="s">
        <v>1036</v>
      </c>
      <c r="C284" t="s">
        <v>1028</v>
      </c>
      <c r="D284" t="s">
        <v>1029</v>
      </c>
      <c r="E284" t="s">
        <v>194</v>
      </c>
      <c r="F284">
        <v>72425</v>
      </c>
      <c r="G284" t="s">
        <v>925</v>
      </c>
      <c r="H284" t="s">
        <v>196</v>
      </c>
      <c r="I284">
        <v>30000</v>
      </c>
      <c r="J284">
        <v>33803</v>
      </c>
      <c r="K284">
        <v>1981</v>
      </c>
      <c r="L284">
        <v>11363</v>
      </c>
      <c r="M284" t="s">
        <v>197</v>
      </c>
      <c r="N284">
        <v>108910</v>
      </c>
      <c r="O284" t="s">
        <v>214</v>
      </c>
      <c r="P284" t="s">
        <v>199</v>
      </c>
      <c r="Q284" t="s">
        <v>200</v>
      </c>
      <c r="R284">
        <v>2329</v>
      </c>
      <c r="S284" t="s">
        <v>487</v>
      </c>
      <c r="T284" t="s">
        <v>200</v>
      </c>
      <c r="U284" t="s">
        <v>242</v>
      </c>
      <c r="V284" t="s">
        <v>1030</v>
      </c>
      <c r="X284" t="s">
        <v>1031</v>
      </c>
      <c r="Y284">
        <v>65</v>
      </c>
      <c r="Z284" t="s">
        <v>1028</v>
      </c>
      <c r="AA284" s="298">
        <v>144068</v>
      </c>
      <c r="AB284" t="s">
        <v>211</v>
      </c>
      <c r="AC284" s="206">
        <v>15.52</v>
      </c>
      <c r="AD284" t="s">
        <v>206</v>
      </c>
      <c r="AE284">
        <v>2019</v>
      </c>
      <c r="AF284">
        <v>12</v>
      </c>
    </row>
    <row r="285" spans="1:32">
      <c r="A285" t="s">
        <v>192</v>
      </c>
      <c r="B285" t="s">
        <v>1037</v>
      </c>
      <c r="C285" t="s">
        <v>1033</v>
      </c>
      <c r="D285" t="s">
        <v>1034</v>
      </c>
      <c r="E285" t="s">
        <v>194</v>
      </c>
      <c r="F285">
        <v>76125</v>
      </c>
      <c r="G285" t="s">
        <v>289</v>
      </c>
      <c r="H285" t="s">
        <v>196</v>
      </c>
      <c r="I285">
        <v>30000</v>
      </c>
      <c r="J285">
        <v>33803</v>
      </c>
      <c r="K285">
        <v>1981</v>
      </c>
      <c r="L285">
        <v>11363</v>
      </c>
      <c r="M285" t="s">
        <v>197</v>
      </c>
      <c r="N285">
        <v>108910</v>
      </c>
      <c r="O285" t="s">
        <v>214</v>
      </c>
      <c r="P285" t="s">
        <v>199</v>
      </c>
      <c r="Q285" t="s">
        <v>200</v>
      </c>
      <c r="R285">
        <v>2329</v>
      </c>
      <c r="S285" t="s">
        <v>487</v>
      </c>
      <c r="T285" t="s">
        <v>200</v>
      </c>
      <c r="U285" t="s">
        <v>289</v>
      </c>
      <c r="V285" t="s">
        <v>1030</v>
      </c>
      <c r="X285" t="s">
        <v>1035</v>
      </c>
      <c r="Y285">
        <v>355</v>
      </c>
      <c r="Z285" t="s">
        <v>1033</v>
      </c>
      <c r="AA285" s="298">
        <v>0</v>
      </c>
      <c r="AB285" t="s">
        <v>211</v>
      </c>
      <c r="AC285" s="206">
        <v>0</v>
      </c>
      <c r="AD285" t="s">
        <v>206</v>
      </c>
      <c r="AE285">
        <v>2019</v>
      </c>
      <c r="AF285">
        <v>12</v>
      </c>
    </row>
    <row r="286" spans="1:32">
      <c r="A286" t="s">
        <v>192</v>
      </c>
      <c r="B286" t="s">
        <v>1038</v>
      </c>
      <c r="C286" t="s">
        <v>1028</v>
      </c>
      <c r="D286" t="s">
        <v>1029</v>
      </c>
      <c r="E286" t="s">
        <v>194</v>
      </c>
      <c r="F286">
        <v>72425</v>
      </c>
      <c r="G286" t="s">
        <v>925</v>
      </c>
      <c r="H286" t="s">
        <v>196</v>
      </c>
      <c r="I286">
        <v>30000</v>
      </c>
      <c r="J286">
        <v>33803</v>
      </c>
      <c r="K286">
        <v>1981</v>
      </c>
      <c r="L286">
        <v>11363</v>
      </c>
      <c r="M286" t="s">
        <v>197</v>
      </c>
      <c r="N286">
        <v>108910</v>
      </c>
      <c r="O286" t="s">
        <v>214</v>
      </c>
      <c r="P286" t="s">
        <v>199</v>
      </c>
      <c r="Q286" t="s">
        <v>200</v>
      </c>
      <c r="R286">
        <v>2329</v>
      </c>
      <c r="S286" t="s">
        <v>487</v>
      </c>
      <c r="T286" t="s">
        <v>200</v>
      </c>
      <c r="U286" t="s">
        <v>242</v>
      </c>
      <c r="V286" t="s">
        <v>1030</v>
      </c>
      <c r="X286" t="s">
        <v>1031</v>
      </c>
      <c r="Y286">
        <v>66</v>
      </c>
      <c r="Z286" t="s">
        <v>1028</v>
      </c>
      <c r="AA286" s="298">
        <v>440678</v>
      </c>
      <c r="AB286" t="s">
        <v>211</v>
      </c>
      <c r="AC286" s="206">
        <v>47.49</v>
      </c>
      <c r="AD286" t="s">
        <v>206</v>
      </c>
      <c r="AE286">
        <v>2019</v>
      </c>
      <c r="AF286">
        <v>12</v>
      </c>
    </row>
    <row r="287" spans="1:32">
      <c r="A287" t="s">
        <v>192</v>
      </c>
      <c r="B287" t="s">
        <v>1039</v>
      </c>
      <c r="C287" t="s">
        <v>1033</v>
      </c>
      <c r="D287" t="s">
        <v>1034</v>
      </c>
      <c r="E287" t="s">
        <v>194</v>
      </c>
      <c r="F287">
        <v>76125</v>
      </c>
      <c r="G287" t="s">
        <v>289</v>
      </c>
      <c r="H287" t="s">
        <v>196</v>
      </c>
      <c r="I287">
        <v>30000</v>
      </c>
      <c r="J287">
        <v>33803</v>
      </c>
      <c r="K287">
        <v>1981</v>
      </c>
      <c r="L287">
        <v>11363</v>
      </c>
      <c r="M287" t="s">
        <v>197</v>
      </c>
      <c r="N287">
        <v>108910</v>
      </c>
      <c r="O287" t="s">
        <v>214</v>
      </c>
      <c r="P287" t="s">
        <v>199</v>
      </c>
      <c r="Q287" t="s">
        <v>200</v>
      </c>
      <c r="R287">
        <v>2329</v>
      </c>
      <c r="S287" t="s">
        <v>487</v>
      </c>
      <c r="T287" t="s">
        <v>200</v>
      </c>
      <c r="U287" t="s">
        <v>289</v>
      </c>
      <c r="V287" t="s">
        <v>1030</v>
      </c>
      <c r="X287" t="s">
        <v>1035</v>
      </c>
      <c r="Y287">
        <v>356</v>
      </c>
      <c r="Z287" t="s">
        <v>1033</v>
      </c>
      <c r="AA287" s="298">
        <v>0</v>
      </c>
      <c r="AB287" t="s">
        <v>211</v>
      </c>
      <c r="AC287" s="206">
        <v>0</v>
      </c>
      <c r="AD287" t="s">
        <v>206</v>
      </c>
      <c r="AE287">
        <v>2019</v>
      </c>
      <c r="AF287">
        <v>12</v>
      </c>
    </row>
    <row r="288" spans="1:32">
      <c r="A288" t="s">
        <v>192</v>
      </c>
      <c r="B288" t="s">
        <v>1040</v>
      </c>
      <c r="C288" s="297">
        <v>43838</v>
      </c>
      <c r="D288" t="s">
        <v>1041</v>
      </c>
      <c r="E288" t="s">
        <v>194</v>
      </c>
      <c r="F288">
        <v>72425</v>
      </c>
      <c r="G288" t="s">
        <v>925</v>
      </c>
      <c r="H288" t="s">
        <v>196</v>
      </c>
      <c r="I288">
        <v>30000</v>
      </c>
      <c r="J288">
        <v>33804</v>
      </c>
      <c r="K288">
        <v>1981</v>
      </c>
      <c r="L288">
        <v>11363</v>
      </c>
      <c r="M288" t="s">
        <v>197</v>
      </c>
      <c r="N288">
        <v>108910</v>
      </c>
      <c r="O288" t="s">
        <v>214</v>
      </c>
      <c r="P288" t="s">
        <v>199</v>
      </c>
      <c r="Q288" t="s">
        <v>200</v>
      </c>
      <c r="R288">
        <v>1974</v>
      </c>
      <c r="S288" t="s">
        <v>884</v>
      </c>
      <c r="T288" t="s">
        <v>200</v>
      </c>
      <c r="U288" t="s">
        <v>242</v>
      </c>
      <c r="V288" t="s">
        <v>1042</v>
      </c>
      <c r="X288" t="s">
        <v>1043</v>
      </c>
      <c r="Y288">
        <v>48</v>
      </c>
      <c r="Z288" s="297">
        <v>43838</v>
      </c>
      <c r="AA288" s="298">
        <v>503415</v>
      </c>
      <c r="AB288" t="s">
        <v>211</v>
      </c>
      <c r="AC288" s="206">
        <v>54.25</v>
      </c>
      <c r="AD288" t="s">
        <v>206</v>
      </c>
      <c r="AE288">
        <v>2020</v>
      </c>
      <c r="AF288">
        <v>1</v>
      </c>
    </row>
    <row r="289" spans="1:32">
      <c r="A289" t="s">
        <v>192</v>
      </c>
      <c r="B289" t="s">
        <v>1044</v>
      </c>
      <c r="C289" t="s">
        <v>1045</v>
      </c>
      <c r="D289" t="s">
        <v>1041</v>
      </c>
      <c r="E289" t="s">
        <v>194</v>
      </c>
      <c r="F289">
        <v>76135</v>
      </c>
      <c r="G289" t="s">
        <v>357</v>
      </c>
      <c r="H289" t="s">
        <v>196</v>
      </c>
      <c r="I289">
        <v>30000</v>
      </c>
      <c r="J289">
        <v>33804</v>
      </c>
      <c r="K289">
        <v>1981</v>
      </c>
      <c r="L289">
        <v>11363</v>
      </c>
      <c r="M289" t="s">
        <v>197</v>
      </c>
      <c r="N289">
        <v>108910</v>
      </c>
      <c r="O289" t="s">
        <v>214</v>
      </c>
      <c r="P289" t="s">
        <v>199</v>
      </c>
      <c r="Q289" t="s">
        <v>200</v>
      </c>
      <c r="R289">
        <v>1974</v>
      </c>
      <c r="S289" t="s">
        <v>884</v>
      </c>
      <c r="T289" t="s">
        <v>200</v>
      </c>
      <c r="U289" t="s">
        <v>357</v>
      </c>
      <c r="V289" t="s">
        <v>1042</v>
      </c>
      <c r="X289" t="s">
        <v>1046</v>
      </c>
      <c r="Y289">
        <v>191</v>
      </c>
      <c r="Z289" t="s">
        <v>1045</v>
      </c>
      <c r="AA289" s="298">
        <v>0</v>
      </c>
      <c r="AB289" t="s">
        <v>211</v>
      </c>
      <c r="AC289" s="206">
        <v>-0.12</v>
      </c>
      <c r="AD289" t="s">
        <v>206</v>
      </c>
      <c r="AE289">
        <v>2020</v>
      </c>
      <c r="AF289">
        <v>2</v>
      </c>
    </row>
    <row r="290" spans="1:32">
      <c r="A290" t="s">
        <v>192</v>
      </c>
      <c r="B290" t="s">
        <v>1047</v>
      </c>
      <c r="C290" s="297">
        <v>43837</v>
      </c>
      <c r="D290" s="297">
        <v>43838</v>
      </c>
      <c r="E290" t="s">
        <v>194</v>
      </c>
      <c r="F290">
        <v>74210</v>
      </c>
      <c r="G290" t="s">
        <v>395</v>
      </c>
      <c r="H290" t="s">
        <v>196</v>
      </c>
      <c r="I290">
        <v>30000</v>
      </c>
      <c r="J290">
        <v>33803</v>
      </c>
      <c r="K290">
        <v>1981</v>
      </c>
      <c r="L290">
        <v>11363</v>
      </c>
      <c r="M290" t="s">
        <v>197</v>
      </c>
      <c r="N290">
        <v>108910</v>
      </c>
      <c r="O290" t="s">
        <v>511</v>
      </c>
      <c r="P290" t="s">
        <v>199</v>
      </c>
      <c r="Q290" t="s">
        <v>200</v>
      </c>
      <c r="R290">
        <v>5760</v>
      </c>
      <c r="S290" t="s">
        <v>571</v>
      </c>
      <c r="T290" t="s">
        <v>200</v>
      </c>
      <c r="U290" t="s">
        <v>607</v>
      </c>
      <c r="V290" t="s">
        <v>1048</v>
      </c>
      <c r="X290" t="s">
        <v>1049</v>
      </c>
      <c r="Y290">
        <v>2</v>
      </c>
      <c r="Z290" s="297">
        <v>43837</v>
      </c>
      <c r="AA290" s="298">
        <v>78000000</v>
      </c>
      <c r="AB290" t="s">
        <v>211</v>
      </c>
      <c r="AC290" s="206">
        <v>8409.7000000000007</v>
      </c>
      <c r="AD290" t="s">
        <v>206</v>
      </c>
      <c r="AE290">
        <v>2020</v>
      </c>
      <c r="AF290">
        <v>1</v>
      </c>
    </row>
    <row r="291" spans="1:32">
      <c r="A291" t="s">
        <v>192</v>
      </c>
      <c r="B291" t="s">
        <v>1051</v>
      </c>
      <c r="C291" s="297">
        <v>43853</v>
      </c>
      <c r="D291" t="s">
        <v>1052</v>
      </c>
      <c r="E291" t="s">
        <v>194</v>
      </c>
      <c r="F291">
        <v>72425</v>
      </c>
      <c r="G291" t="s">
        <v>925</v>
      </c>
      <c r="H291" t="s">
        <v>196</v>
      </c>
      <c r="I291">
        <v>30000</v>
      </c>
      <c r="J291">
        <v>33803</v>
      </c>
      <c r="K291">
        <v>1981</v>
      </c>
      <c r="L291">
        <v>11363</v>
      </c>
      <c r="M291" t="s">
        <v>197</v>
      </c>
      <c r="N291">
        <v>108910</v>
      </c>
      <c r="O291" t="s">
        <v>198</v>
      </c>
      <c r="P291" t="s">
        <v>199</v>
      </c>
      <c r="Q291" t="s">
        <v>200</v>
      </c>
      <c r="R291">
        <v>2329</v>
      </c>
      <c r="S291" t="s">
        <v>487</v>
      </c>
      <c r="T291" t="s">
        <v>200</v>
      </c>
      <c r="U291" t="s">
        <v>242</v>
      </c>
      <c r="V291" t="s">
        <v>1053</v>
      </c>
      <c r="X291" t="s">
        <v>1054</v>
      </c>
      <c r="Y291">
        <v>108</v>
      </c>
      <c r="Z291" s="297">
        <v>43853</v>
      </c>
      <c r="AA291" s="298">
        <v>1364408</v>
      </c>
      <c r="AB291" t="s">
        <v>211</v>
      </c>
      <c r="AC291" s="206">
        <v>147.11000000000001</v>
      </c>
      <c r="AD291" t="s">
        <v>206</v>
      </c>
      <c r="AE291">
        <v>2020</v>
      </c>
      <c r="AF291">
        <v>1</v>
      </c>
    </row>
    <row r="292" spans="1:32">
      <c r="A292" t="s">
        <v>192</v>
      </c>
      <c r="B292" t="s">
        <v>1055</v>
      </c>
      <c r="C292" t="s">
        <v>1052</v>
      </c>
      <c r="D292" t="s">
        <v>1056</v>
      </c>
      <c r="E292" t="s">
        <v>194</v>
      </c>
      <c r="F292">
        <v>76135</v>
      </c>
      <c r="G292" t="s">
        <v>357</v>
      </c>
      <c r="H292" t="s">
        <v>196</v>
      </c>
      <c r="I292">
        <v>30000</v>
      </c>
      <c r="J292">
        <v>33803</v>
      </c>
      <c r="K292">
        <v>1981</v>
      </c>
      <c r="L292">
        <v>11363</v>
      </c>
      <c r="M292" t="s">
        <v>197</v>
      </c>
      <c r="N292">
        <v>108910</v>
      </c>
      <c r="O292" t="s">
        <v>198</v>
      </c>
      <c r="P292" t="s">
        <v>199</v>
      </c>
      <c r="Q292" t="s">
        <v>200</v>
      </c>
      <c r="R292">
        <v>2329</v>
      </c>
      <c r="S292" t="s">
        <v>487</v>
      </c>
      <c r="T292" t="s">
        <v>200</v>
      </c>
      <c r="U292" t="s">
        <v>357</v>
      </c>
      <c r="V292" t="s">
        <v>1053</v>
      </c>
      <c r="X292" t="s">
        <v>1057</v>
      </c>
      <c r="Y292">
        <v>321</v>
      </c>
      <c r="Z292" t="s">
        <v>1052</v>
      </c>
      <c r="AA292" s="298">
        <v>0</v>
      </c>
      <c r="AB292" t="s">
        <v>211</v>
      </c>
      <c r="AC292" s="206">
        <v>-0.4</v>
      </c>
      <c r="AD292" t="s">
        <v>206</v>
      </c>
      <c r="AE292">
        <v>2020</v>
      </c>
      <c r="AF292">
        <v>2</v>
      </c>
    </row>
    <row r="293" spans="1:32">
      <c r="A293" t="s">
        <v>192</v>
      </c>
      <c r="B293" t="s">
        <v>1058</v>
      </c>
      <c r="C293" s="297">
        <v>43853</v>
      </c>
      <c r="D293" t="s">
        <v>1052</v>
      </c>
      <c r="E293" t="s">
        <v>194</v>
      </c>
      <c r="F293">
        <v>72425</v>
      </c>
      <c r="G293" t="s">
        <v>925</v>
      </c>
      <c r="H293" t="s">
        <v>196</v>
      </c>
      <c r="I293">
        <v>30000</v>
      </c>
      <c r="J293">
        <v>33803</v>
      </c>
      <c r="K293">
        <v>1981</v>
      </c>
      <c r="L293">
        <v>11363</v>
      </c>
      <c r="M293" t="s">
        <v>197</v>
      </c>
      <c r="N293">
        <v>108910</v>
      </c>
      <c r="O293" t="s">
        <v>214</v>
      </c>
      <c r="P293" t="s">
        <v>199</v>
      </c>
      <c r="Q293" t="s">
        <v>200</v>
      </c>
      <c r="R293">
        <v>2329</v>
      </c>
      <c r="S293" t="s">
        <v>487</v>
      </c>
      <c r="T293" t="s">
        <v>200</v>
      </c>
      <c r="U293" t="s">
        <v>242</v>
      </c>
      <c r="V293" t="s">
        <v>1053</v>
      </c>
      <c r="X293" t="s">
        <v>1054</v>
      </c>
      <c r="Y293">
        <v>109</v>
      </c>
      <c r="Z293" s="297">
        <v>43853</v>
      </c>
      <c r="AA293" s="298">
        <v>144068</v>
      </c>
      <c r="AB293" t="s">
        <v>211</v>
      </c>
      <c r="AC293" s="206">
        <v>15.53</v>
      </c>
      <c r="AD293" t="s">
        <v>206</v>
      </c>
      <c r="AE293">
        <v>2020</v>
      </c>
      <c r="AF293">
        <v>1</v>
      </c>
    </row>
    <row r="294" spans="1:32">
      <c r="A294" t="s">
        <v>192</v>
      </c>
      <c r="B294" t="s">
        <v>1059</v>
      </c>
      <c r="C294" t="s">
        <v>1052</v>
      </c>
      <c r="D294" t="s">
        <v>1056</v>
      </c>
      <c r="E294" t="s">
        <v>194</v>
      </c>
      <c r="F294">
        <v>76135</v>
      </c>
      <c r="G294" t="s">
        <v>357</v>
      </c>
      <c r="H294" t="s">
        <v>196</v>
      </c>
      <c r="I294">
        <v>30000</v>
      </c>
      <c r="J294">
        <v>33803</v>
      </c>
      <c r="K294">
        <v>1981</v>
      </c>
      <c r="L294">
        <v>11363</v>
      </c>
      <c r="M294" t="s">
        <v>197</v>
      </c>
      <c r="N294">
        <v>108910</v>
      </c>
      <c r="O294" t="s">
        <v>214</v>
      </c>
      <c r="P294" t="s">
        <v>199</v>
      </c>
      <c r="Q294" t="s">
        <v>200</v>
      </c>
      <c r="R294">
        <v>2329</v>
      </c>
      <c r="S294" t="s">
        <v>487</v>
      </c>
      <c r="T294" t="s">
        <v>200</v>
      </c>
      <c r="U294" t="s">
        <v>357</v>
      </c>
      <c r="V294" t="s">
        <v>1053</v>
      </c>
      <c r="X294" t="s">
        <v>1057</v>
      </c>
      <c r="Y294">
        <v>285</v>
      </c>
      <c r="Z294" t="s">
        <v>1052</v>
      </c>
      <c r="AA294" s="298">
        <v>0</v>
      </c>
      <c r="AB294" t="s">
        <v>211</v>
      </c>
      <c r="AC294" s="206">
        <v>-0.04</v>
      </c>
      <c r="AD294" t="s">
        <v>206</v>
      </c>
      <c r="AE294">
        <v>2020</v>
      </c>
      <c r="AF294">
        <v>2</v>
      </c>
    </row>
    <row r="295" spans="1:32">
      <c r="A295" t="s">
        <v>192</v>
      </c>
      <c r="B295" t="s">
        <v>1060</v>
      </c>
      <c r="C295" t="s">
        <v>1061</v>
      </c>
      <c r="D295" t="s">
        <v>1052</v>
      </c>
      <c r="E295" t="s">
        <v>194</v>
      </c>
      <c r="F295">
        <v>72145</v>
      </c>
      <c r="G295" t="s">
        <v>247</v>
      </c>
      <c r="H295" t="s">
        <v>196</v>
      </c>
      <c r="I295">
        <v>30000</v>
      </c>
      <c r="J295">
        <v>33803</v>
      </c>
      <c r="K295">
        <v>1981</v>
      </c>
      <c r="L295">
        <v>11363</v>
      </c>
      <c r="M295" t="s">
        <v>197</v>
      </c>
      <c r="N295">
        <v>108910</v>
      </c>
      <c r="O295" t="s">
        <v>198</v>
      </c>
      <c r="P295" t="s">
        <v>200</v>
      </c>
      <c r="Q295" t="s">
        <v>200</v>
      </c>
      <c r="R295">
        <v>3697</v>
      </c>
      <c r="S295" t="s">
        <v>215</v>
      </c>
      <c r="T295" t="s">
        <v>200</v>
      </c>
      <c r="U295" t="s">
        <v>1062</v>
      </c>
      <c r="V295" t="s">
        <v>1063</v>
      </c>
      <c r="X295" t="s">
        <v>1064</v>
      </c>
      <c r="Y295">
        <v>21</v>
      </c>
      <c r="Z295" t="s">
        <v>1061</v>
      </c>
      <c r="AA295" s="298">
        <v>271824000</v>
      </c>
      <c r="AB295" t="s">
        <v>211</v>
      </c>
      <c r="AC295" s="206">
        <v>29228.39</v>
      </c>
      <c r="AD295" t="s">
        <v>206</v>
      </c>
      <c r="AE295">
        <v>2020</v>
      </c>
      <c r="AF295">
        <v>2</v>
      </c>
    </row>
    <row r="296" spans="1:32">
      <c r="A296" t="s">
        <v>192</v>
      </c>
      <c r="B296" t="s">
        <v>1065</v>
      </c>
      <c r="C296" t="s">
        <v>1061</v>
      </c>
      <c r="D296" t="s">
        <v>1052</v>
      </c>
      <c r="E296" t="s">
        <v>194</v>
      </c>
      <c r="F296">
        <v>75711</v>
      </c>
      <c r="G296" t="s">
        <v>213</v>
      </c>
      <c r="H296" t="s">
        <v>196</v>
      </c>
      <c r="I296">
        <v>30000</v>
      </c>
      <c r="J296">
        <v>33803</v>
      </c>
      <c r="K296">
        <v>1981</v>
      </c>
      <c r="L296">
        <v>11363</v>
      </c>
      <c r="M296" t="s">
        <v>197</v>
      </c>
      <c r="N296">
        <v>108910</v>
      </c>
      <c r="O296" t="s">
        <v>361</v>
      </c>
      <c r="P296" t="s">
        <v>200</v>
      </c>
      <c r="Q296" t="s">
        <v>200</v>
      </c>
      <c r="R296">
        <v>3697</v>
      </c>
      <c r="S296" t="s">
        <v>215</v>
      </c>
      <c r="T296" t="s">
        <v>200</v>
      </c>
      <c r="U296" t="s">
        <v>1066</v>
      </c>
      <c r="V296" t="s">
        <v>1067</v>
      </c>
      <c r="X296" t="s">
        <v>1064</v>
      </c>
      <c r="Y296">
        <v>25</v>
      </c>
      <c r="Z296" t="s">
        <v>1061</v>
      </c>
      <c r="AA296" s="298">
        <v>207515400</v>
      </c>
      <c r="AB296" t="s">
        <v>211</v>
      </c>
      <c r="AC296" s="206">
        <v>22313.48</v>
      </c>
      <c r="AD296" t="s">
        <v>206</v>
      </c>
      <c r="AE296">
        <v>2020</v>
      </c>
      <c r="AF296">
        <v>2</v>
      </c>
    </row>
    <row r="297" spans="1:32">
      <c r="A297" t="s">
        <v>192</v>
      </c>
      <c r="B297" t="s">
        <v>1068</v>
      </c>
      <c r="C297" t="s">
        <v>1061</v>
      </c>
      <c r="D297" t="s">
        <v>1052</v>
      </c>
      <c r="E297" t="s">
        <v>194</v>
      </c>
      <c r="F297">
        <v>72145</v>
      </c>
      <c r="G297" t="s">
        <v>247</v>
      </c>
      <c r="H297" t="s">
        <v>196</v>
      </c>
      <c r="I297">
        <v>30000</v>
      </c>
      <c r="J297">
        <v>33803</v>
      </c>
      <c r="K297">
        <v>1981</v>
      </c>
      <c r="L297">
        <v>11363</v>
      </c>
      <c r="M297" t="s">
        <v>197</v>
      </c>
      <c r="N297">
        <v>108910</v>
      </c>
      <c r="O297" t="s">
        <v>198</v>
      </c>
      <c r="P297" t="s">
        <v>200</v>
      </c>
      <c r="Q297" t="s">
        <v>200</v>
      </c>
      <c r="R297">
        <v>3697</v>
      </c>
      <c r="S297" t="s">
        <v>215</v>
      </c>
      <c r="T297" t="s">
        <v>200</v>
      </c>
      <c r="U297" t="s">
        <v>1069</v>
      </c>
      <c r="V297" t="s">
        <v>1070</v>
      </c>
      <c r="X297" t="s">
        <v>1064</v>
      </c>
      <c r="Y297">
        <v>22</v>
      </c>
      <c r="Z297" t="s">
        <v>1061</v>
      </c>
      <c r="AA297" s="298">
        <v>208492400</v>
      </c>
      <c r="AB297" t="s">
        <v>211</v>
      </c>
      <c r="AC297" s="206">
        <v>22418.54</v>
      </c>
      <c r="AD297" t="s">
        <v>206</v>
      </c>
      <c r="AE297">
        <v>2020</v>
      </c>
      <c r="AF297">
        <v>2</v>
      </c>
    </row>
    <row r="298" spans="1:32">
      <c r="A298" t="s">
        <v>192</v>
      </c>
      <c r="B298" t="s">
        <v>1071</v>
      </c>
      <c r="C298" s="297">
        <v>43895</v>
      </c>
      <c r="D298" s="297">
        <v>43897</v>
      </c>
      <c r="E298" t="s">
        <v>194</v>
      </c>
      <c r="F298">
        <v>72220</v>
      </c>
      <c r="G298" t="s">
        <v>305</v>
      </c>
      <c r="H298" t="s">
        <v>196</v>
      </c>
      <c r="I298">
        <v>30000</v>
      </c>
      <c r="J298">
        <v>33803</v>
      </c>
      <c r="K298">
        <v>1981</v>
      </c>
      <c r="L298">
        <v>11363</v>
      </c>
      <c r="M298" t="s">
        <v>197</v>
      </c>
      <c r="N298">
        <v>108910</v>
      </c>
      <c r="O298" t="s">
        <v>198</v>
      </c>
      <c r="P298" t="s">
        <v>200</v>
      </c>
      <c r="Q298" t="s">
        <v>200</v>
      </c>
      <c r="R298">
        <v>254</v>
      </c>
      <c r="S298" t="s">
        <v>989</v>
      </c>
      <c r="T298" t="s">
        <v>200</v>
      </c>
      <c r="U298" t="s">
        <v>1072</v>
      </c>
      <c r="V298" t="s">
        <v>1073</v>
      </c>
      <c r="X298" t="s">
        <v>1074</v>
      </c>
      <c r="Y298">
        <v>14</v>
      </c>
      <c r="Z298" s="297">
        <v>43895</v>
      </c>
      <c r="AA298" s="298">
        <v>1172000</v>
      </c>
      <c r="AB298" t="s">
        <v>211</v>
      </c>
      <c r="AC298" s="206">
        <v>124.01</v>
      </c>
      <c r="AD298" t="s">
        <v>206</v>
      </c>
      <c r="AE298">
        <v>2020</v>
      </c>
      <c r="AF298">
        <v>3</v>
      </c>
    </row>
    <row r="299" spans="1:32">
      <c r="A299" t="s">
        <v>192</v>
      </c>
      <c r="B299" t="s">
        <v>1075</v>
      </c>
      <c r="C299" s="297">
        <v>43896</v>
      </c>
      <c r="D299" s="297">
        <v>43897</v>
      </c>
      <c r="E299" t="s">
        <v>194</v>
      </c>
      <c r="F299">
        <v>72215</v>
      </c>
      <c r="G299" t="s">
        <v>1076</v>
      </c>
      <c r="H299" t="s">
        <v>196</v>
      </c>
      <c r="I299">
        <v>30000</v>
      </c>
      <c r="J299">
        <v>33803</v>
      </c>
      <c r="K299">
        <v>1981</v>
      </c>
      <c r="L299">
        <v>11363</v>
      </c>
      <c r="M299" t="s">
        <v>197</v>
      </c>
      <c r="N299">
        <v>108910</v>
      </c>
      <c r="O299" t="s">
        <v>198</v>
      </c>
      <c r="P299" t="s">
        <v>199</v>
      </c>
      <c r="Q299" t="s">
        <v>200</v>
      </c>
      <c r="R299">
        <v>6946</v>
      </c>
      <c r="S299" t="s">
        <v>561</v>
      </c>
      <c r="T299" t="s">
        <v>200</v>
      </c>
      <c r="U299" t="s">
        <v>562</v>
      </c>
      <c r="V299" t="s">
        <v>1077</v>
      </c>
      <c r="X299" t="s">
        <v>1078</v>
      </c>
      <c r="Y299">
        <v>14</v>
      </c>
      <c r="Z299" s="297">
        <v>43896</v>
      </c>
      <c r="AA299" s="298">
        <v>19800000</v>
      </c>
      <c r="AB299" t="s">
        <v>211</v>
      </c>
      <c r="AC299" s="206">
        <v>2095.02</v>
      </c>
      <c r="AD299" t="s">
        <v>206</v>
      </c>
      <c r="AE299">
        <v>2020</v>
      </c>
      <c r="AF299">
        <v>3</v>
      </c>
    </row>
    <row r="300" spans="1:32">
      <c r="A300" t="s">
        <v>192</v>
      </c>
      <c r="B300" t="s">
        <v>1079</v>
      </c>
      <c r="C300" s="297">
        <v>43896</v>
      </c>
      <c r="D300" s="297">
        <v>43897</v>
      </c>
      <c r="E300" t="s">
        <v>194</v>
      </c>
      <c r="F300">
        <v>71305</v>
      </c>
      <c r="G300" t="s">
        <v>1001</v>
      </c>
      <c r="H300" t="s">
        <v>196</v>
      </c>
      <c r="I300">
        <v>30000</v>
      </c>
      <c r="J300">
        <v>33804</v>
      </c>
      <c r="K300">
        <v>1981</v>
      </c>
      <c r="L300">
        <v>11363</v>
      </c>
      <c r="M300" t="s">
        <v>197</v>
      </c>
      <c r="N300">
        <v>108910</v>
      </c>
      <c r="O300" t="s">
        <v>486</v>
      </c>
      <c r="P300" t="s">
        <v>199</v>
      </c>
      <c r="Q300" t="s">
        <v>200</v>
      </c>
      <c r="R300">
        <v>7719</v>
      </c>
      <c r="S300" t="s">
        <v>1080</v>
      </c>
      <c r="T300" t="s">
        <v>200</v>
      </c>
      <c r="U300" t="s">
        <v>1081</v>
      </c>
      <c r="V300" t="s">
        <v>1082</v>
      </c>
      <c r="X300" t="s">
        <v>1078</v>
      </c>
      <c r="Y300">
        <v>12</v>
      </c>
      <c r="Z300" s="297">
        <v>43896</v>
      </c>
      <c r="AA300" s="298">
        <v>32100000</v>
      </c>
      <c r="AB300" t="s">
        <v>211</v>
      </c>
      <c r="AC300" s="206">
        <v>3396.47</v>
      </c>
      <c r="AD300" t="s">
        <v>206</v>
      </c>
      <c r="AE300">
        <v>2020</v>
      </c>
      <c r="AF300">
        <v>3</v>
      </c>
    </row>
    <row r="301" spans="1:32">
      <c r="A301" t="s">
        <v>192</v>
      </c>
      <c r="B301" t="s">
        <v>1083</v>
      </c>
      <c r="C301" s="297">
        <v>43896</v>
      </c>
      <c r="D301" s="297">
        <v>43897</v>
      </c>
      <c r="E301" t="s">
        <v>194</v>
      </c>
      <c r="F301">
        <v>71305</v>
      </c>
      <c r="G301" t="s">
        <v>1001</v>
      </c>
      <c r="H301" t="s">
        <v>196</v>
      </c>
      <c r="I301">
        <v>30000</v>
      </c>
      <c r="J301">
        <v>33804</v>
      </c>
      <c r="K301">
        <v>1981</v>
      </c>
      <c r="L301">
        <v>11363</v>
      </c>
      <c r="M301" t="s">
        <v>197</v>
      </c>
      <c r="N301">
        <v>108910</v>
      </c>
      <c r="O301" t="s">
        <v>486</v>
      </c>
      <c r="P301" t="s">
        <v>199</v>
      </c>
      <c r="Q301" t="s">
        <v>200</v>
      </c>
      <c r="R301">
        <v>7719</v>
      </c>
      <c r="S301" t="s">
        <v>1080</v>
      </c>
      <c r="T301" t="s">
        <v>200</v>
      </c>
      <c r="U301" t="s">
        <v>1081</v>
      </c>
      <c r="V301" t="s">
        <v>1084</v>
      </c>
      <c r="X301" t="s">
        <v>1078</v>
      </c>
      <c r="Y301">
        <v>13</v>
      </c>
      <c r="Z301" s="297">
        <v>43896</v>
      </c>
      <c r="AA301" s="298">
        <v>53500000</v>
      </c>
      <c r="AB301" t="s">
        <v>211</v>
      </c>
      <c r="AC301" s="206">
        <v>5660.78</v>
      </c>
      <c r="AD301" t="s">
        <v>206</v>
      </c>
      <c r="AE301">
        <v>2020</v>
      </c>
      <c r="AF301">
        <v>3</v>
      </c>
    </row>
    <row r="302" spans="1:32">
      <c r="A302" t="s">
        <v>243</v>
      </c>
      <c r="B302" t="s">
        <v>1085</v>
      </c>
      <c r="C302" s="297">
        <v>43906</v>
      </c>
      <c r="D302" s="297">
        <v>43908</v>
      </c>
      <c r="E302" t="s">
        <v>194</v>
      </c>
      <c r="F302">
        <v>72145</v>
      </c>
      <c r="G302" t="s">
        <v>247</v>
      </c>
      <c r="H302" t="s">
        <v>196</v>
      </c>
      <c r="I302">
        <v>30000</v>
      </c>
      <c r="J302">
        <v>33803</v>
      </c>
      <c r="K302">
        <v>1981</v>
      </c>
      <c r="L302">
        <v>11363</v>
      </c>
      <c r="M302" t="s">
        <v>197</v>
      </c>
      <c r="N302">
        <v>108910</v>
      </c>
      <c r="O302" t="s">
        <v>214</v>
      </c>
      <c r="P302" t="s">
        <v>200</v>
      </c>
      <c r="Q302" t="s">
        <v>1086</v>
      </c>
      <c r="R302">
        <v>7627</v>
      </c>
      <c r="S302" t="s">
        <v>1087</v>
      </c>
      <c r="T302" t="s">
        <v>200</v>
      </c>
      <c r="U302" t="s">
        <v>242</v>
      </c>
      <c r="V302" t="s">
        <v>1088</v>
      </c>
      <c r="X302" t="s">
        <v>1089</v>
      </c>
      <c r="Y302">
        <v>7</v>
      </c>
      <c r="Z302" s="297">
        <v>43906</v>
      </c>
      <c r="AA302" s="298">
        <v>187220000</v>
      </c>
      <c r="AB302" t="s">
        <v>211</v>
      </c>
      <c r="AC302" s="206">
        <v>19809.54</v>
      </c>
      <c r="AD302" t="s">
        <v>206</v>
      </c>
      <c r="AE302">
        <v>2020</v>
      </c>
      <c r="AF302">
        <v>3</v>
      </c>
    </row>
    <row r="303" spans="1:32">
      <c r="A303" t="s">
        <v>192</v>
      </c>
      <c r="B303" t="s">
        <v>1090</v>
      </c>
      <c r="C303" s="297">
        <v>43916</v>
      </c>
      <c r="D303" s="297">
        <v>43917</v>
      </c>
      <c r="E303" t="s">
        <v>194</v>
      </c>
      <c r="F303">
        <v>71305</v>
      </c>
      <c r="G303" t="s">
        <v>1001</v>
      </c>
      <c r="H303" t="s">
        <v>196</v>
      </c>
      <c r="I303">
        <v>30000</v>
      </c>
      <c r="J303">
        <v>33804</v>
      </c>
      <c r="K303">
        <v>1981</v>
      </c>
      <c r="L303">
        <v>11363</v>
      </c>
      <c r="M303" t="s">
        <v>197</v>
      </c>
      <c r="N303">
        <v>108910</v>
      </c>
      <c r="O303" t="s">
        <v>486</v>
      </c>
      <c r="P303" t="s">
        <v>199</v>
      </c>
      <c r="Q303" t="s">
        <v>200</v>
      </c>
      <c r="R303">
        <v>7719</v>
      </c>
      <c r="S303" t="s">
        <v>1080</v>
      </c>
      <c r="T303" t="s">
        <v>200</v>
      </c>
      <c r="U303" t="s">
        <v>1081</v>
      </c>
      <c r="V303" t="s">
        <v>1091</v>
      </c>
      <c r="X303" t="s">
        <v>1092</v>
      </c>
      <c r="Y303">
        <v>26</v>
      </c>
      <c r="Z303" s="297">
        <v>43916</v>
      </c>
      <c r="AA303" s="298">
        <v>21400000</v>
      </c>
      <c r="AB303" t="s">
        <v>211</v>
      </c>
      <c r="AC303" s="206">
        <v>2264.31</v>
      </c>
      <c r="AD303" t="s">
        <v>206</v>
      </c>
      <c r="AE303">
        <v>2020</v>
      </c>
      <c r="AF303">
        <v>3</v>
      </c>
    </row>
    <row r="304" spans="1:32">
      <c r="A304" t="s">
        <v>192</v>
      </c>
      <c r="B304" t="s">
        <v>1093</v>
      </c>
      <c r="C304" t="s">
        <v>1094</v>
      </c>
      <c r="D304" t="s">
        <v>1095</v>
      </c>
      <c r="E304" t="s">
        <v>194</v>
      </c>
      <c r="F304">
        <v>73410</v>
      </c>
      <c r="G304" t="s">
        <v>349</v>
      </c>
      <c r="H304" t="s">
        <v>196</v>
      </c>
      <c r="I304">
        <v>30000</v>
      </c>
      <c r="J304">
        <v>33801</v>
      </c>
      <c r="K304">
        <v>1981</v>
      </c>
      <c r="L304">
        <v>11363</v>
      </c>
      <c r="M304" t="s">
        <v>197</v>
      </c>
      <c r="N304">
        <v>108910</v>
      </c>
      <c r="O304" t="s">
        <v>486</v>
      </c>
      <c r="P304" t="s">
        <v>200</v>
      </c>
      <c r="Q304" t="s">
        <v>200</v>
      </c>
      <c r="R304">
        <v>4378</v>
      </c>
      <c r="S304" t="s">
        <v>959</v>
      </c>
      <c r="T304" t="s">
        <v>200</v>
      </c>
      <c r="U304" t="s">
        <v>1096</v>
      </c>
      <c r="V304" t="s">
        <v>1097</v>
      </c>
      <c r="X304" t="s">
        <v>1098</v>
      </c>
      <c r="Y304">
        <v>10</v>
      </c>
      <c r="Z304" t="s">
        <v>1094</v>
      </c>
      <c r="AA304" s="298">
        <v>8489000</v>
      </c>
      <c r="AB304" t="s">
        <v>211</v>
      </c>
      <c r="AC304" s="206">
        <v>910.35</v>
      </c>
      <c r="AD304" t="s">
        <v>206</v>
      </c>
      <c r="AE304">
        <v>2020</v>
      </c>
      <c r="AF304">
        <v>4</v>
      </c>
    </row>
    <row r="305" spans="1:32">
      <c r="A305" t="s">
        <v>192</v>
      </c>
      <c r="B305" t="s">
        <v>1099</v>
      </c>
      <c r="C305" t="s">
        <v>1094</v>
      </c>
      <c r="D305" t="s">
        <v>1095</v>
      </c>
      <c r="E305" t="s">
        <v>194</v>
      </c>
      <c r="F305">
        <v>73410</v>
      </c>
      <c r="G305" t="s">
        <v>349</v>
      </c>
      <c r="H305" t="s">
        <v>196</v>
      </c>
      <c r="I305">
        <v>30000</v>
      </c>
      <c r="J305">
        <v>33801</v>
      </c>
      <c r="K305">
        <v>1981</v>
      </c>
      <c r="L305">
        <v>11363</v>
      </c>
      <c r="M305" t="s">
        <v>197</v>
      </c>
      <c r="N305">
        <v>108910</v>
      </c>
      <c r="O305" t="s">
        <v>486</v>
      </c>
      <c r="P305" t="s">
        <v>200</v>
      </c>
      <c r="Q305" t="s">
        <v>200</v>
      </c>
      <c r="R305">
        <v>7193</v>
      </c>
      <c r="S305" t="s">
        <v>1100</v>
      </c>
      <c r="T305" t="s">
        <v>200</v>
      </c>
      <c r="U305" t="s">
        <v>1101</v>
      </c>
      <c r="V305" t="s">
        <v>1102</v>
      </c>
      <c r="X305" t="s">
        <v>1098</v>
      </c>
      <c r="Y305">
        <v>11</v>
      </c>
      <c r="Z305" t="s">
        <v>1094</v>
      </c>
      <c r="AA305" s="298">
        <v>1800000</v>
      </c>
      <c r="AB305" t="s">
        <v>211</v>
      </c>
      <c r="AC305" s="206">
        <v>193.03</v>
      </c>
      <c r="AD305" t="s">
        <v>206</v>
      </c>
      <c r="AE305">
        <v>2020</v>
      </c>
      <c r="AF305">
        <v>4</v>
      </c>
    </row>
    <row r="306" spans="1:32">
      <c r="A306" t="s">
        <v>192</v>
      </c>
      <c r="B306" t="s">
        <v>1103</v>
      </c>
      <c r="C306" t="s">
        <v>1094</v>
      </c>
      <c r="D306" t="s">
        <v>1095</v>
      </c>
      <c r="E306" t="s">
        <v>194</v>
      </c>
      <c r="F306">
        <v>73410</v>
      </c>
      <c r="G306" t="s">
        <v>349</v>
      </c>
      <c r="H306" t="s">
        <v>196</v>
      </c>
      <c r="I306">
        <v>30000</v>
      </c>
      <c r="J306">
        <v>33801</v>
      </c>
      <c r="K306">
        <v>1981</v>
      </c>
      <c r="L306">
        <v>11363</v>
      </c>
      <c r="M306" t="s">
        <v>197</v>
      </c>
      <c r="N306">
        <v>108910</v>
      </c>
      <c r="O306" t="s">
        <v>486</v>
      </c>
      <c r="P306" t="s">
        <v>200</v>
      </c>
      <c r="Q306" t="s">
        <v>200</v>
      </c>
      <c r="R306">
        <v>4378</v>
      </c>
      <c r="S306" t="s">
        <v>959</v>
      </c>
      <c r="T306" t="s">
        <v>200</v>
      </c>
      <c r="U306" t="s">
        <v>1104</v>
      </c>
      <c r="V306" t="s">
        <v>1105</v>
      </c>
      <c r="X306" t="s">
        <v>1098</v>
      </c>
      <c r="Y306">
        <v>12</v>
      </c>
      <c r="Z306" t="s">
        <v>1094</v>
      </c>
      <c r="AA306" s="298">
        <v>7528000</v>
      </c>
      <c r="AB306" t="s">
        <v>211</v>
      </c>
      <c r="AC306" s="206">
        <v>807.29</v>
      </c>
      <c r="AD306" t="s">
        <v>206</v>
      </c>
      <c r="AE306">
        <v>2020</v>
      </c>
      <c r="AF306">
        <v>4</v>
      </c>
    </row>
    <row r="307" spans="1:32">
      <c r="A307" t="s">
        <v>192</v>
      </c>
      <c r="B307" t="s">
        <v>1106</v>
      </c>
      <c r="C307" s="297">
        <v>43985</v>
      </c>
      <c r="D307" s="297">
        <v>43986</v>
      </c>
      <c r="E307" t="s">
        <v>194</v>
      </c>
      <c r="F307">
        <v>72330</v>
      </c>
      <c r="G307" t="s">
        <v>1107</v>
      </c>
      <c r="H307" t="s">
        <v>196</v>
      </c>
      <c r="I307">
        <v>30000</v>
      </c>
      <c r="J307">
        <v>33803</v>
      </c>
      <c r="K307">
        <v>1981</v>
      </c>
      <c r="L307">
        <v>11363</v>
      </c>
      <c r="M307" t="s">
        <v>197</v>
      </c>
      <c r="N307">
        <v>108910</v>
      </c>
      <c r="O307" t="s">
        <v>198</v>
      </c>
      <c r="P307" t="s">
        <v>199</v>
      </c>
      <c r="Q307" t="s">
        <v>200</v>
      </c>
      <c r="R307">
        <v>477</v>
      </c>
      <c r="S307" t="s">
        <v>1108</v>
      </c>
      <c r="T307" t="s">
        <v>200</v>
      </c>
      <c r="U307" t="s">
        <v>1109</v>
      </c>
      <c r="V307" t="s">
        <v>1110</v>
      </c>
      <c r="X307" t="s">
        <v>1111</v>
      </c>
      <c r="Y307">
        <v>20</v>
      </c>
      <c r="Z307" s="297">
        <v>43985</v>
      </c>
      <c r="AA307" s="298">
        <v>961092000</v>
      </c>
      <c r="AB307" t="s">
        <v>211</v>
      </c>
      <c r="AC307" s="206">
        <v>102790.59</v>
      </c>
      <c r="AD307" t="s">
        <v>206</v>
      </c>
      <c r="AE307">
        <v>2020</v>
      </c>
      <c r="AF307">
        <v>6</v>
      </c>
    </row>
    <row r="308" spans="1:32">
      <c r="A308" t="s">
        <v>243</v>
      </c>
      <c r="B308" t="s">
        <v>1112</v>
      </c>
      <c r="C308" s="297">
        <v>44012</v>
      </c>
      <c r="D308" s="297">
        <v>44015</v>
      </c>
      <c r="E308" t="s">
        <v>194</v>
      </c>
      <c r="F308">
        <v>72105</v>
      </c>
      <c r="G308" t="s">
        <v>808</v>
      </c>
      <c r="H308" t="s">
        <v>196</v>
      </c>
      <c r="I308">
        <v>30000</v>
      </c>
      <c r="J308">
        <v>33804</v>
      </c>
      <c r="K308">
        <v>11165</v>
      </c>
      <c r="L308">
        <v>11363</v>
      </c>
      <c r="M308" t="s">
        <v>197</v>
      </c>
      <c r="N308">
        <v>108910</v>
      </c>
      <c r="O308" t="s">
        <v>486</v>
      </c>
      <c r="P308" t="s">
        <v>199</v>
      </c>
      <c r="Q308" t="s">
        <v>1113</v>
      </c>
      <c r="R308">
        <v>6904</v>
      </c>
      <c r="S308" t="s">
        <v>864</v>
      </c>
      <c r="T308">
        <v>85133</v>
      </c>
      <c r="U308" t="s">
        <v>1114</v>
      </c>
      <c r="V308" t="s">
        <v>1115</v>
      </c>
      <c r="X308" t="s">
        <v>1116</v>
      </c>
      <c r="Y308">
        <v>8</v>
      </c>
      <c r="Z308" s="297">
        <v>44012</v>
      </c>
      <c r="AA308" s="298">
        <v>14503660</v>
      </c>
      <c r="AB308" t="s">
        <v>211</v>
      </c>
      <c r="AC308" s="206">
        <v>1586.86</v>
      </c>
      <c r="AD308" t="s">
        <v>206</v>
      </c>
      <c r="AE308">
        <v>2020</v>
      </c>
      <c r="AF308">
        <v>6</v>
      </c>
    </row>
    <row r="309" spans="1:32">
      <c r="A309" t="s">
        <v>192</v>
      </c>
      <c r="B309" t="s">
        <v>1117</v>
      </c>
      <c r="C309" t="s">
        <v>1118</v>
      </c>
      <c r="D309" s="297">
        <v>44075</v>
      </c>
      <c r="E309" t="s">
        <v>194</v>
      </c>
      <c r="F309">
        <v>72220</v>
      </c>
      <c r="G309" t="s">
        <v>305</v>
      </c>
      <c r="H309" t="s">
        <v>196</v>
      </c>
      <c r="I309">
        <v>30000</v>
      </c>
      <c r="J309">
        <v>33804</v>
      </c>
      <c r="K309">
        <v>1981</v>
      </c>
      <c r="L309">
        <v>11363</v>
      </c>
      <c r="M309" t="s">
        <v>197</v>
      </c>
      <c r="N309">
        <v>108910</v>
      </c>
      <c r="O309" t="s">
        <v>214</v>
      </c>
      <c r="P309" t="s">
        <v>199</v>
      </c>
      <c r="Q309" t="s">
        <v>200</v>
      </c>
      <c r="R309">
        <v>7617</v>
      </c>
      <c r="S309" t="s">
        <v>1119</v>
      </c>
      <c r="T309" t="s">
        <v>200</v>
      </c>
      <c r="U309" t="s">
        <v>1120</v>
      </c>
      <c r="V309" t="s">
        <v>1121</v>
      </c>
      <c r="X309" t="s">
        <v>1122</v>
      </c>
      <c r="Y309">
        <v>2</v>
      </c>
      <c r="Z309" t="s">
        <v>1118</v>
      </c>
      <c r="AA309" s="298">
        <v>5390000</v>
      </c>
      <c r="AB309" t="s">
        <v>211</v>
      </c>
      <c r="AC309" s="206">
        <v>562.91999999999996</v>
      </c>
      <c r="AD309" t="s">
        <v>206</v>
      </c>
      <c r="AE309">
        <v>2020</v>
      </c>
      <c r="AF309">
        <v>8</v>
      </c>
    </row>
    <row r="310" spans="1:32">
      <c r="A310" t="s">
        <v>192</v>
      </c>
      <c r="B310" t="s">
        <v>1123</v>
      </c>
      <c r="C310" t="s">
        <v>1124</v>
      </c>
      <c r="D310" t="s">
        <v>1125</v>
      </c>
      <c r="E310" t="s">
        <v>194</v>
      </c>
      <c r="F310">
        <v>72210</v>
      </c>
      <c r="G310" t="s">
        <v>1126</v>
      </c>
      <c r="H310" t="s">
        <v>196</v>
      </c>
      <c r="I310">
        <v>30000</v>
      </c>
      <c r="J310">
        <v>33803</v>
      </c>
      <c r="K310">
        <v>1981</v>
      </c>
      <c r="L310">
        <v>11363</v>
      </c>
      <c r="M310" t="s">
        <v>197</v>
      </c>
      <c r="N310">
        <v>108910</v>
      </c>
      <c r="O310" t="s">
        <v>198</v>
      </c>
      <c r="P310" t="s">
        <v>199</v>
      </c>
      <c r="Q310" t="s">
        <v>200</v>
      </c>
      <c r="R310">
        <v>7819</v>
      </c>
      <c r="S310" t="s">
        <v>1127</v>
      </c>
      <c r="T310" t="s">
        <v>200</v>
      </c>
      <c r="U310" t="s">
        <v>1128</v>
      </c>
      <c r="V310" t="s">
        <v>1129</v>
      </c>
      <c r="X310" t="s">
        <v>1130</v>
      </c>
      <c r="Y310">
        <v>6</v>
      </c>
      <c r="Z310" t="s">
        <v>1124</v>
      </c>
      <c r="AA310" s="298">
        <v>157606206</v>
      </c>
      <c r="AB310" t="s">
        <v>211</v>
      </c>
      <c r="AC310" s="206">
        <v>16460.18</v>
      </c>
      <c r="AD310" t="s">
        <v>206</v>
      </c>
      <c r="AE310">
        <v>2020</v>
      </c>
      <c r="AF310">
        <v>8</v>
      </c>
    </row>
    <row r="311" spans="1:32">
      <c r="A311" t="s">
        <v>243</v>
      </c>
      <c r="B311" t="s">
        <v>1131</v>
      </c>
      <c r="C311" s="297">
        <v>44134</v>
      </c>
      <c r="D311" s="297">
        <v>44142</v>
      </c>
      <c r="E311" t="s">
        <v>194</v>
      </c>
      <c r="F311">
        <v>72105</v>
      </c>
      <c r="G311" t="s">
        <v>808</v>
      </c>
      <c r="H311" t="s">
        <v>196</v>
      </c>
      <c r="I311">
        <v>30000</v>
      </c>
      <c r="J311">
        <v>33804</v>
      </c>
      <c r="K311">
        <v>11165</v>
      </c>
      <c r="L311">
        <v>11363</v>
      </c>
      <c r="M311" t="s">
        <v>197</v>
      </c>
      <c r="N311">
        <v>108910</v>
      </c>
      <c r="O311" t="s">
        <v>486</v>
      </c>
      <c r="P311" t="s">
        <v>200</v>
      </c>
      <c r="Q311" t="s">
        <v>1132</v>
      </c>
      <c r="R311">
        <v>6904</v>
      </c>
      <c r="S311" t="s">
        <v>864</v>
      </c>
      <c r="T311">
        <v>85133</v>
      </c>
      <c r="U311" t="s">
        <v>1133</v>
      </c>
      <c r="V311" t="s">
        <v>1133</v>
      </c>
      <c r="X311" t="s">
        <v>1134</v>
      </c>
      <c r="Y311">
        <v>14</v>
      </c>
      <c r="Z311" s="297">
        <v>44134</v>
      </c>
      <c r="AA311" s="298">
        <v>2875000</v>
      </c>
      <c r="AB311" t="s">
        <v>211</v>
      </c>
      <c r="AC311" s="206">
        <v>314.56</v>
      </c>
      <c r="AD311" t="s">
        <v>206</v>
      </c>
      <c r="AE311">
        <v>2020</v>
      </c>
      <c r="AF311">
        <v>10</v>
      </c>
    </row>
    <row r="312" spans="1:32">
      <c r="A312" t="s">
        <v>243</v>
      </c>
      <c r="B312" t="s">
        <v>1135</v>
      </c>
      <c r="C312" s="297">
        <v>44134</v>
      </c>
      <c r="D312" s="297">
        <v>44142</v>
      </c>
      <c r="E312" t="s">
        <v>194</v>
      </c>
      <c r="F312">
        <v>72105</v>
      </c>
      <c r="G312" t="s">
        <v>808</v>
      </c>
      <c r="H312" t="s">
        <v>196</v>
      </c>
      <c r="I312">
        <v>30000</v>
      </c>
      <c r="J312">
        <v>33803</v>
      </c>
      <c r="K312">
        <v>11148</v>
      </c>
      <c r="L312">
        <v>11363</v>
      </c>
      <c r="M312" t="s">
        <v>197</v>
      </c>
      <c r="N312">
        <v>108910</v>
      </c>
      <c r="O312" t="s">
        <v>214</v>
      </c>
      <c r="P312" t="s">
        <v>199</v>
      </c>
      <c r="Q312" t="s">
        <v>1136</v>
      </c>
      <c r="R312">
        <v>6891</v>
      </c>
      <c r="S312" t="s">
        <v>268</v>
      </c>
      <c r="T312">
        <v>87553</v>
      </c>
      <c r="U312" t="s">
        <v>1137</v>
      </c>
      <c r="V312" t="s">
        <v>1137</v>
      </c>
      <c r="X312" t="s">
        <v>1134</v>
      </c>
      <c r="Y312">
        <v>15</v>
      </c>
      <c r="Z312" s="297">
        <v>44134</v>
      </c>
      <c r="AA312" s="298">
        <v>229262</v>
      </c>
      <c r="AB312" t="s">
        <v>211</v>
      </c>
      <c r="AC312" s="206">
        <v>24.81</v>
      </c>
      <c r="AD312" t="s">
        <v>206</v>
      </c>
      <c r="AE312">
        <v>2020</v>
      </c>
      <c r="AF312">
        <v>10</v>
      </c>
    </row>
    <row r="313" spans="1:32">
      <c r="A313" t="s">
        <v>243</v>
      </c>
      <c r="B313" t="s">
        <v>1138</v>
      </c>
      <c r="C313" t="s">
        <v>1139</v>
      </c>
      <c r="D313" t="s">
        <v>1140</v>
      </c>
      <c r="E313" t="s">
        <v>194</v>
      </c>
      <c r="F313">
        <v>72145</v>
      </c>
      <c r="G313" t="s">
        <v>247</v>
      </c>
      <c r="H313" t="s">
        <v>196</v>
      </c>
      <c r="I313">
        <v>30000</v>
      </c>
      <c r="J313">
        <v>33803</v>
      </c>
      <c r="K313">
        <v>1981</v>
      </c>
      <c r="L313">
        <v>11363</v>
      </c>
      <c r="M313" t="s">
        <v>197</v>
      </c>
      <c r="N313">
        <v>108910</v>
      </c>
      <c r="O313" t="s">
        <v>306</v>
      </c>
      <c r="P313" t="s">
        <v>200</v>
      </c>
      <c r="Q313" t="s">
        <v>1141</v>
      </c>
      <c r="R313">
        <v>6890</v>
      </c>
      <c r="S313" t="s">
        <v>270</v>
      </c>
      <c r="T313">
        <v>89348</v>
      </c>
      <c r="U313" t="s">
        <v>1142</v>
      </c>
      <c r="V313" t="s">
        <v>1143</v>
      </c>
      <c r="X313" t="s">
        <v>1144</v>
      </c>
      <c r="Y313">
        <v>18</v>
      </c>
      <c r="Z313" t="s">
        <v>1139</v>
      </c>
      <c r="AA313" s="298">
        <v>7800000</v>
      </c>
      <c r="AB313" t="s">
        <v>211</v>
      </c>
      <c r="AC313" s="206">
        <v>838.71</v>
      </c>
      <c r="AD313" t="s">
        <v>206</v>
      </c>
      <c r="AE313">
        <v>2020</v>
      </c>
      <c r="AF313">
        <v>12</v>
      </c>
    </row>
    <row r="314" spans="1:32">
      <c r="A314" t="s">
        <v>243</v>
      </c>
      <c r="B314" t="s">
        <v>1145</v>
      </c>
      <c r="C314" t="s">
        <v>1139</v>
      </c>
      <c r="D314" t="s">
        <v>1140</v>
      </c>
      <c r="E314" t="s">
        <v>194</v>
      </c>
      <c r="F314">
        <v>71635</v>
      </c>
      <c r="G314" t="s">
        <v>405</v>
      </c>
      <c r="H314" t="s">
        <v>196</v>
      </c>
      <c r="I314">
        <v>30000</v>
      </c>
      <c r="J314">
        <v>33803</v>
      </c>
      <c r="K314">
        <v>1981</v>
      </c>
      <c r="L314">
        <v>11363</v>
      </c>
      <c r="M314" t="s">
        <v>197</v>
      </c>
      <c r="N314">
        <v>108910</v>
      </c>
      <c r="O314" t="s">
        <v>306</v>
      </c>
      <c r="P314" t="s">
        <v>200</v>
      </c>
      <c r="Q314" t="s">
        <v>1141</v>
      </c>
      <c r="R314">
        <v>6890</v>
      </c>
      <c r="S314" t="s">
        <v>270</v>
      </c>
      <c r="T314">
        <v>89348</v>
      </c>
      <c r="U314" t="s">
        <v>1142</v>
      </c>
      <c r="V314" t="s">
        <v>1143</v>
      </c>
      <c r="X314" t="s">
        <v>1144</v>
      </c>
      <c r="Y314">
        <v>16</v>
      </c>
      <c r="Z314" t="s">
        <v>1139</v>
      </c>
      <c r="AA314" s="298">
        <v>6000000</v>
      </c>
      <c r="AB314" t="s">
        <v>211</v>
      </c>
      <c r="AC314" s="206">
        <v>645.16</v>
      </c>
      <c r="AD314" t="s">
        <v>206</v>
      </c>
      <c r="AE314">
        <v>2020</v>
      </c>
      <c r="AF314">
        <v>12</v>
      </c>
    </row>
    <row r="315" spans="1:32">
      <c r="A315" t="s">
        <v>243</v>
      </c>
      <c r="B315" t="s">
        <v>1146</v>
      </c>
      <c r="C315" t="s">
        <v>1139</v>
      </c>
      <c r="D315" t="s">
        <v>1140</v>
      </c>
      <c r="E315" t="s">
        <v>194</v>
      </c>
      <c r="F315">
        <v>71630</v>
      </c>
      <c r="G315" t="s">
        <v>1147</v>
      </c>
      <c r="H315" t="s">
        <v>196</v>
      </c>
      <c r="I315">
        <v>30000</v>
      </c>
      <c r="J315">
        <v>33803</v>
      </c>
      <c r="K315">
        <v>1981</v>
      </c>
      <c r="L315">
        <v>11363</v>
      </c>
      <c r="M315" t="s">
        <v>197</v>
      </c>
      <c r="N315">
        <v>108910</v>
      </c>
      <c r="O315" t="s">
        <v>306</v>
      </c>
      <c r="P315" t="s">
        <v>200</v>
      </c>
      <c r="Q315" t="s">
        <v>1141</v>
      </c>
      <c r="R315">
        <v>6890</v>
      </c>
      <c r="S315" t="s">
        <v>270</v>
      </c>
      <c r="T315">
        <v>89348</v>
      </c>
      <c r="U315" t="s">
        <v>1142</v>
      </c>
      <c r="V315" t="s">
        <v>1143</v>
      </c>
      <c r="X315" t="s">
        <v>1144</v>
      </c>
      <c r="Y315">
        <v>15</v>
      </c>
      <c r="Z315" t="s">
        <v>1139</v>
      </c>
      <c r="AA315" s="298">
        <v>31650000</v>
      </c>
      <c r="AB315" t="s">
        <v>211</v>
      </c>
      <c r="AC315" s="206">
        <v>3403.23</v>
      </c>
      <c r="AD315" t="s">
        <v>206</v>
      </c>
      <c r="AE315">
        <v>2020</v>
      </c>
      <c r="AF315">
        <v>12</v>
      </c>
    </row>
    <row r="316" spans="1:32">
      <c r="A316" t="s">
        <v>243</v>
      </c>
      <c r="B316" t="s">
        <v>1148</v>
      </c>
      <c r="C316" t="s">
        <v>1139</v>
      </c>
      <c r="D316" t="s">
        <v>1140</v>
      </c>
      <c r="E316" t="s">
        <v>194</v>
      </c>
      <c r="F316">
        <v>72126</v>
      </c>
      <c r="G316" t="s">
        <v>1149</v>
      </c>
      <c r="H316" t="s">
        <v>196</v>
      </c>
      <c r="I316">
        <v>30000</v>
      </c>
      <c r="J316">
        <v>33803</v>
      </c>
      <c r="K316">
        <v>1981</v>
      </c>
      <c r="L316">
        <v>11363</v>
      </c>
      <c r="M316" t="s">
        <v>197</v>
      </c>
      <c r="N316">
        <v>108910</v>
      </c>
      <c r="O316" t="s">
        <v>306</v>
      </c>
      <c r="P316" t="s">
        <v>200</v>
      </c>
      <c r="Q316" t="s">
        <v>1141</v>
      </c>
      <c r="R316">
        <v>6890</v>
      </c>
      <c r="S316" t="s">
        <v>270</v>
      </c>
      <c r="T316">
        <v>89348</v>
      </c>
      <c r="U316" t="s">
        <v>1142</v>
      </c>
      <c r="V316" t="s">
        <v>1143</v>
      </c>
      <c r="X316" t="s">
        <v>1144</v>
      </c>
      <c r="Y316">
        <v>17</v>
      </c>
      <c r="Z316" t="s">
        <v>1139</v>
      </c>
      <c r="AA316" s="298">
        <v>15000000</v>
      </c>
      <c r="AB316" t="s">
        <v>211</v>
      </c>
      <c r="AC316" s="206">
        <v>1612.9</v>
      </c>
      <c r="AD316" t="s">
        <v>206</v>
      </c>
      <c r="AE316">
        <v>2020</v>
      </c>
      <c r="AF316">
        <v>12</v>
      </c>
    </row>
    <row r="317" spans="1:32">
      <c r="A317" t="s">
        <v>243</v>
      </c>
      <c r="B317" t="s">
        <v>1150</v>
      </c>
      <c r="C317" t="s">
        <v>1139</v>
      </c>
      <c r="D317" t="s">
        <v>1140</v>
      </c>
      <c r="E317" t="s">
        <v>194</v>
      </c>
      <c r="F317">
        <v>71305</v>
      </c>
      <c r="G317" t="s">
        <v>1001</v>
      </c>
      <c r="H317" t="s">
        <v>196</v>
      </c>
      <c r="I317">
        <v>30000</v>
      </c>
      <c r="J317">
        <v>33803</v>
      </c>
      <c r="K317">
        <v>1981</v>
      </c>
      <c r="L317">
        <v>11363</v>
      </c>
      <c r="M317" t="s">
        <v>197</v>
      </c>
      <c r="N317">
        <v>108910</v>
      </c>
      <c r="O317" t="s">
        <v>306</v>
      </c>
      <c r="P317" t="s">
        <v>200</v>
      </c>
      <c r="Q317" t="s">
        <v>1141</v>
      </c>
      <c r="R317">
        <v>6890</v>
      </c>
      <c r="S317" t="s">
        <v>270</v>
      </c>
      <c r="T317">
        <v>89348</v>
      </c>
      <c r="U317" t="s">
        <v>1142</v>
      </c>
      <c r="V317" t="s">
        <v>1143</v>
      </c>
      <c r="X317" t="s">
        <v>1144</v>
      </c>
      <c r="Y317">
        <v>11</v>
      </c>
      <c r="Z317" t="s">
        <v>1139</v>
      </c>
      <c r="AA317" s="298">
        <v>4400000</v>
      </c>
      <c r="AB317" t="s">
        <v>211</v>
      </c>
      <c r="AC317" s="206">
        <v>473.12</v>
      </c>
      <c r="AD317" t="s">
        <v>206</v>
      </c>
      <c r="AE317">
        <v>2020</v>
      </c>
      <c r="AF317">
        <v>12</v>
      </c>
    </row>
    <row r="318" spans="1:32">
      <c r="A318" t="s">
        <v>192</v>
      </c>
      <c r="B318" t="s">
        <v>1151</v>
      </c>
      <c r="C318" t="s">
        <v>1152</v>
      </c>
      <c r="D318" t="s">
        <v>1153</v>
      </c>
      <c r="E318" t="s">
        <v>194</v>
      </c>
      <c r="F318">
        <v>71205</v>
      </c>
      <c r="G318" t="s">
        <v>195</v>
      </c>
      <c r="H318" t="s">
        <v>196</v>
      </c>
      <c r="I318">
        <v>30000</v>
      </c>
      <c r="J318">
        <v>33803</v>
      </c>
      <c r="K318">
        <v>1981</v>
      </c>
      <c r="L318">
        <v>11363</v>
      </c>
      <c r="M318" t="s">
        <v>197</v>
      </c>
      <c r="N318">
        <v>108910</v>
      </c>
      <c r="O318" t="s">
        <v>361</v>
      </c>
      <c r="P318" t="s">
        <v>199</v>
      </c>
      <c r="Q318" t="s">
        <v>200</v>
      </c>
      <c r="R318">
        <v>7920</v>
      </c>
      <c r="S318" t="s">
        <v>1154</v>
      </c>
      <c r="T318" t="s">
        <v>200</v>
      </c>
      <c r="U318" t="s">
        <v>1155</v>
      </c>
      <c r="V318" t="s">
        <v>1156</v>
      </c>
      <c r="X318" t="s">
        <v>1157</v>
      </c>
      <c r="Y318">
        <v>25</v>
      </c>
      <c r="Z318" t="s">
        <v>1152</v>
      </c>
      <c r="AA318" s="298">
        <v>2519</v>
      </c>
      <c r="AB318" t="s">
        <v>205</v>
      </c>
      <c r="AC318" s="206">
        <v>2519</v>
      </c>
      <c r="AD318" t="s">
        <v>206</v>
      </c>
      <c r="AE318">
        <v>2020</v>
      </c>
      <c r="AF318">
        <v>12</v>
      </c>
    </row>
    <row r="319" spans="1:32">
      <c r="A319" t="s">
        <v>243</v>
      </c>
      <c r="B319" t="s">
        <v>1165</v>
      </c>
      <c r="C319" t="s">
        <v>1160</v>
      </c>
      <c r="D319" t="s">
        <v>1161</v>
      </c>
      <c r="E319" t="s">
        <v>194</v>
      </c>
      <c r="F319">
        <v>72105</v>
      </c>
      <c r="G319" t="s">
        <v>808</v>
      </c>
      <c r="H319" t="s">
        <v>196</v>
      </c>
      <c r="I319">
        <v>30000</v>
      </c>
      <c r="J319">
        <v>33803</v>
      </c>
      <c r="K319">
        <v>11146</v>
      </c>
      <c r="L319">
        <v>11363</v>
      </c>
      <c r="M319" t="s">
        <v>197</v>
      </c>
      <c r="N319">
        <v>108910</v>
      </c>
      <c r="O319" t="s">
        <v>306</v>
      </c>
      <c r="P319" t="s">
        <v>199</v>
      </c>
      <c r="Q319" t="s">
        <v>1162</v>
      </c>
      <c r="R319">
        <v>6893</v>
      </c>
      <c r="S319" t="s">
        <v>266</v>
      </c>
      <c r="T319">
        <v>89365</v>
      </c>
      <c r="U319" t="s">
        <v>1163</v>
      </c>
      <c r="V319" t="s">
        <v>1163</v>
      </c>
      <c r="X319" t="s">
        <v>1164</v>
      </c>
      <c r="Y319">
        <v>5</v>
      </c>
      <c r="Z319" t="s">
        <v>1160</v>
      </c>
      <c r="AA319" s="298">
        <v>215700000</v>
      </c>
      <c r="AB319" t="s">
        <v>211</v>
      </c>
      <c r="AC319" s="206">
        <v>23193.55</v>
      </c>
      <c r="AD319" t="s">
        <v>206</v>
      </c>
      <c r="AE319">
        <v>2020</v>
      </c>
      <c r="AF319">
        <v>12</v>
      </c>
    </row>
    <row r="320" spans="1:32">
      <c r="A320" t="s">
        <v>243</v>
      </c>
      <c r="B320" t="s">
        <v>1166</v>
      </c>
      <c r="C320" t="s">
        <v>1167</v>
      </c>
      <c r="D320" t="s">
        <v>1168</v>
      </c>
      <c r="E320" t="s">
        <v>194</v>
      </c>
      <c r="F320">
        <v>72145</v>
      </c>
      <c r="G320" t="s">
        <v>247</v>
      </c>
      <c r="H320" t="s">
        <v>196</v>
      </c>
      <c r="I320">
        <v>30000</v>
      </c>
      <c r="J320">
        <v>33804</v>
      </c>
      <c r="K320">
        <v>1981</v>
      </c>
      <c r="L320">
        <v>11363</v>
      </c>
      <c r="M320" t="s">
        <v>197</v>
      </c>
      <c r="N320">
        <v>108910</v>
      </c>
      <c r="O320" t="s">
        <v>1159</v>
      </c>
      <c r="P320" t="s">
        <v>200</v>
      </c>
      <c r="Q320" t="s">
        <v>1169</v>
      </c>
      <c r="R320">
        <v>4086</v>
      </c>
      <c r="S320" t="s">
        <v>209</v>
      </c>
      <c r="T320" t="s">
        <v>200</v>
      </c>
      <c r="U320" t="s">
        <v>1170</v>
      </c>
      <c r="V320" t="s">
        <v>1171</v>
      </c>
      <c r="X320" t="s">
        <v>1172</v>
      </c>
      <c r="Y320">
        <v>7</v>
      </c>
      <c r="Z320" t="s">
        <v>1167</v>
      </c>
      <c r="AA320" s="298">
        <v>170070000</v>
      </c>
      <c r="AB320" t="s">
        <v>211</v>
      </c>
      <c r="AC320" s="206">
        <v>17368.259999999998</v>
      </c>
      <c r="AD320" t="s">
        <v>206</v>
      </c>
      <c r="AE320">
        <v>2020</v>
      </c>
      <c r="AF320">
        <v>12</v>
      </c>
    </row>
    <row r="321" spans="1:32">
      <c r="A321" t="s">
        <v>192</v>
      </c>
      <c r="B321" t="s">
        <v>1173</v>
      </c>
      <c r="C321" t="s">
        <v>1168</v>
      </c>
      <c r="D321" t="s">
        <v>1174</v>
      </c>
      <c r="E321" t="s">
        <v>194</v>
      </c>
      <c r="F321">
        <v>72220</v>
      </c>
      <c r="G321" t="s">
        <v>305</v>
      </c>
      <c r="H321" t="s">
        <v>196</v>
      </c>
      <c r="I321">
        <v>30000</v>
      </c>
      <c r="J321">
        <v>33804</v>
      </c>
      <c r="K321">
        <v>1981</v>
      </c>
      <c r="L321">
        <v>11363</v>
      </c>
      <c r="M321" t="s">
        <v>197</v>
      </c>
      <c r="N321">
        <v>108910</v>
      </c>
      <c r="O321" t="s">
        <v>1159</v>
      </c>
      <c r="P321" t="s">
        <v>200</v>
      </c>
      <c r="Q321" t="s">
        <v>200</v>
      </c>
      <c r="R321">
        <v>7621</v>
      </c>
      <c r="S321" t="s">
        <v>1175</v>
      </c>
      <c r="T321" t="s">
        <v>200</v>
      </c>
      <c r="U321" t="s">
        <v>1176</v>
      </c>
      <c r="V321" t="s">
        <v>1177</v>
      </c>
      <c r="X321" t="s">
        <v>1178</v>
      </c>
      <c r="Y321">
        <v>47</v>
      </c>
      <c r="Z321" t="s">
        <v>1168</v>
      </c>
      <c r="AA321" s="298">
        <v>2627500</v>
      </c>
      <c r="AB321" t="s">
        <v>211</v>
      </c>
      <c r="AC321" s="206">
        <v>268.33</v>
      </c>
      <c r="AD321" t="s">
        <v>206</v>
      </c>
      <c r="AE321">
        <v>2020</v>
      </c>
      <c r="AF321">
        <v>12</v>
      </c>
    </row>
    <row r="322" spans="1:32">
      <c r="A322" t="s">
        <v>243</v>
      </c>
      <c r="B322" t="s">
        <v>1179</v>
      </c>
      <c r="C322" t="s">
        <v>1180</v>
      </c>
      <c r="D322" s="297">
        <v>44202</v>
      </c>
      <c r="E322" t="s">
        <v>194</v>
      </c>
      <c r="F322">
        <v>72105</v>
      </c>
      <c r="G322" t="s">
        <v>808</v>
      </c>
      <c r="H322" t="s">
        <v>196</v>
      </c>
      <c r="I322">
        <v>30000</v>
      </c>
      <c r="J322">
        <v>33803</v>
      </c>
      <c r="K322">
        <v>1981</v>
      </c>
      <c r="L322">
        <v>11363</v>
      </c>
      <c r="M322" t="s">
        <v>197</v>
      </c>
      <c r="N322">
        <v>108910</v>
      </c>
      <c r="O322" t="s">
        <v>214</v>
      </c>
      <c r="P322" t="s">
        <v>200</v>
      </c>
      <c r="Q322" t="s">
        <v>1181</v>
      </c>
      <c r="R322">
        <v>6892</v>
      </c>
      <c r="S322" t="s">
        <v>269</v>
      </c>
      <c r="T322">
        <v>81705</v>
      </c>
      <c r="U322" t="s">
        <v>1182</v>
      </c>
      <c r="V322" t="s">
        <v>1182</v>
      </c>
      <c r="X322" t="s">
        <v>1183</v>
      </c>
      <c r="Y322">
        <v>18</v>
      </c>
      <c r="Z322" t="s">
        <v>1180</v>
      </c>
      <c r="AA322" s="298">
        <v>29619</v>
      </c>
      <c r="AB322" t="s">
        <v>211</v>
      </c>
      <c r="AC322" s="206">
        <v>3.28</v>
      </c>
      <c r="AD322" t="s">
        <v>206</v>
      </c>
      <c r="AE322">
        <v>2020</v>
      </c>
      <c r="AF322">
        <v>12</v>
      </c>
    </row>
    <row r="323" spans="1:32">
      <c r="A323" t="s">
        <v>243</v>
      </c>
      <c r="B323" t="s">
        <v>1184</v>
      </c>
      <c r="C323" t="s">
        <v>1180</v>
      </c>
      <c r="D323" s="297">
        <v>44202</v>
      </c>
      <c r="E323" t="s">
        <v>194</v>
      </c>
      <c r="F323">
        <v>72105</v>
      </c>
      <c r="G323" t="s">
        <v>808</v>
      </c>
      <c r="H323" t="s">
        <v>196</v>
      </c>
      <c r="I323">
        <v>30000</v>
      </c>
      <c r="J323">
        <v>33803</v>
      </c>
      <c r="K323">
        <v>1981</v>
      </c>
      <c r="L323">
        <v>11363</v>
      </c>
      <c r="M323" t="s">
        <v>197</v>
      </c>
      <c r="N323">
        <v>108910</v>
      </c>
      <c r="O323" t="s">
        <v>214</v>
      </c>
      <c r="P323" t="s">
        <v>199</v>
      </c>
      <c r="Q323" t="s">
        <v>1185</v>
      </c>
      <c r="R323">
        <v>6889</v>
      </c>
      <c r="S323" t="s">
        <v>267</v>
      </c>
      <c r="T323">
        <v>81703</v>
      </c>
      <c r="U323" t="s">
        <v>1186</v>
      </c>
      <c r="V323" t="s">
        <v>1186</v>
      </c>
      <c r="X323" t="s">
        <v>1183</v>
      </c>
      <c r="Y323">
        <v>20</v>
      </c>
      <c r="Z323" t="s">
        <v>1180</v>
      </c>
      <c r="AA323" s="298">
        <v>1382237</v>
      </c>
      <c r="AB323" t="s">
        <v>211</v>
      </c>
      <c r="AC323" s="206">
        <v>153.21</v>
      </c>
      <c r="AD323" t="s">
        <v>206</v>
      </c>
      <c r="AE323">
        <v>2020</v>
      </c>
      <c r="AF323">
        <v>12</v>
      </c>
    </row>
    <row r="324" spans="1:32">
      <c r="A324" t="s">
        <v>243</v>
      </c>
      <c r="B324" t="s">
        <v>1187</v>
      </c>
      <c r="C324" t="s">
        <v>1180</v>
      </c>
      <c r="D324" s="297">
        <v>44202</v>
      </c>
      <c r="E324" t="s">
        <v>194</v>
      </c>
      <c r="F324">
        <v>72105</v>
      </c>
      <c r="G324" t="s">
        <v>808</v>
      </c>
      <c r="H324" t="s">
        <v>196</v>
      </c>
      <c r="I324">
        <v>30000</v>
      </c>
      <c r="J324">
        <v>33803</v>
      </c>
      <c r="K324">
        <v>1981</v>
      </c>
      <c r="L324">
        <v>11363</v>
      </c>
      <c r="M324" t="s">
        <v>197</v>
      </c>
      <c r="N324">
        <v>108910</v>
      </c>
      <c r="O324" t="s">
        <v>214</v>
      </c>
      <c r="P324" t="s">
        <v>199</v>
      </c>
      <c r="Q324" t="s">
        <v>1188</v>
      </c>
      <c r="R324">
        <v>6889</v>
      </c>
      <c r="S324" t="s">
        <v>267</v>
      </c>
      <c r="T324">
        <v>84886</v>
      </c>
      <c r="U324" t="s">
        <v>1189</v>
      </c>
      <c r="V324" t="s">
        <v>1189</v>
      </c>
      <c r="X324" t="s">
        <v>1183</v>
      </c>
      <c r="Y324">
        <v>16</v>
      </c>
      <c r="Z324" t="s">
        <v>1180</v>
      </c>
      <c r="AA324" s="298">
        <v>1345774</v>
      </c>
      <c r="AB324" t="s">
        <v>211</v>
      </c>
      <c r="AC324" s="206">
        <v>146.28</v>
      </c>
      <c r="AD324" t="s">
        <v>206</v>
      </c>
      <c r="AE324">
        <v>2020</v>
      </c>
      <c r="AF324">
        <v>12</v>
      </c>
    </row>
    <row r="325" spans="1:32">
      <c r="A325" t="s">
        <v>192</v>
      </c>
      <c r="B325" t="s">
        <v>1190</v>
      </c>
      <c r="C325" s="297">
        <v>44370</v>
      </c>
      <c r="D325" s="297">
        <v>44370</v>
      </c>
      <c r="E325" t="s">
        <v>194</v>
      </c>
      <c r="F325">
        <v>71205</v>
      </c>
      <c r="G325" t="s">
        <v>195</v>
      </c>
      <c r="H325" t="s">
        <v>196</v>
      </c>
      <c r="I325">
        <v>30000</v>
      </c>
      <c r="J325">
        <v>33803</v>
      </c>
      <c r="K325">
        <v>1981</v>
      </c>
      <c r="L325">
        <v>11363</v>
      </c>
      <c r="M325" t="s">
        <v>197</v>
      </c>
      <c r="N325">
        <v>108910</v>
      </c>
      <c r="O325" t="s">
        <v>361</v>
      </c>
      <c r="P325" t="s">
        <v>199</v>
      </c>
      <c r="Q325" t="s">
        <v>200</v>
      </c>
      <c r="R325">
        <v>7920</v>
      </c>
      <c r="S325" t="s">
        <v>1154</v>
      </c>
      <c r="T325" t="s">
        <v>200</v>
      </c>
      <c r="U325" t="s">
        <v>1155</v>
      </c>
      <c r="V325" t="s">
        <v>1191</v>
      </c>
      <c r="X325" t="s">
        <v>1192</v>
      </c>
      <c r="Y325">
        <v>5</v>
      </c>
      <c r="Z325" s="297">
        <v>44370</v>
      </c>
      <c r="AA325" s="298">
        <v>4197</v>
      </c>
      <c r="AB325" t="s">
        <v>205</v>
      </c>
      <c r="AC325" s="206">
        <v>4197</v>
      </c>
      <c r="AD325" t="s">
        <v>206</v>
      </c>
      <c r="AE325">
        <v>2021</v>
      </c>
      <c r="AF325">
        <v>6</v>
      </c>
    </row>
    <row r="326" spans="1:32">
      <c r="A326" t="s">
        <v>192</v>
      </c>
      <c r="B326" t="s">
        <v>1193</v>
      </c>
      <c r="C326" s="297">
        <v>44370</v>
      </c>
      <c r="D326" s="297">
        <v>44370</v>
      </c>
      <c r="E326" t="s">
        <v>194</v>
      </c>
      <c r="F326">
        <v>71205</v>
      </c>
      <c r="G326" t="s">
        <v>195</v>
      </c>
      <c r="H326" t="s">
        <v>196</v>
      </c>
      <c r="I326">
        <v>30000</v>
      </c>
      <c r="J326">
        <v>33803</v>
      </c>
      <c r="K326">
        <v>1981</v>
      </c>
      <c r="L326">
        <v>11363</v>
      </c>
      <c r="M326" t="s">
        <v>197</v>
      </c>
      <c r="N326">
        <v>108910</v>
      </c>
      <c r="O326" t="s">
        <v>361</v>
      </c>
      <c r="P326" t="s">
        <v>199</v>
      </c>
      <c r="Q326" t="s">
        <v>200</v>
      </c>
      <c r="R326">
        <v>7920</v>
      </c>
      <c r="S326" t="s">
        <v>1154</v>
      </c>
      <c r="T326" t="s">
        <v>200</v>
      </c>
      <c r="U326" t="s">
        <v>202</v>
      </c>
      <c r="V326" t="s">
        <v>1191</v>
      </c>
      <c r="X326" t="s">
        <v>1192</v>
      </c>
      <c r="Y326">
        <v>6</v>
      </c>
      <c r="Z326" s="297">
        <v>44370</v>
      </c>
      <c r="AA326" s="298">
        <v>1679</v>
      </c>
      <c r="AB326" t="s">
        <v>205</v>
      </c>
      <c r="AC326" s="206">
        <v>1679</v>
      </c>
      <c r="AD326" t="s">
        <v>206</v>
      </c>
      <c r="AE326">
        <v>2021</v>
      </c>
      <c r="AF326">
        <v>6</v>
      </c>
    </row>
    <row r="327" spans="1:32">
      <c r="A327" t="s">
        <v>243</v>
      </c>
      <c r="B327" t="s">
        <v>2569</v>
      </c>
      <c r="C327" s="297">
        <v>44468</v>
      </c>
      <c r="D327" s="297">
        <v>44478</v>
      </c>
      <c r="E327" t="s">
        <v>194</v>
      </c>
      <c r="F327">
        <v>71405</v>
      </c>
      <c r="G327" t="s">
        <v>272</v>
      </c>
      <c r="H327" t="s">
        <v>196</v>
      </c>
      <c r="I327">
        <v>30000</v>
      </c>
      <c r="J327">
        <v>33803</v>
      </c>
      <c r="K327">
        <v>11150</v>
      </c>
      <c r="L327">
        <v>11363</v>
      </c>
      <c r="M327" t="s">
        <v>197</v>
      </c>
      <c r="N327">
        <v>108910</v>
      </c>
      <c r="O327" t="s">
        <v>214</v>
      </c>
      <c r="P327" t="s">
        <v>200</v>
      </c>
      <c r="Q327" t="s">
        <v>2570</v>
      </c>
      <c r="R327">
        <v>6890</v>
      </c>
      <c r="S327" t="s">
        <v>270</v>
      </c>
      <c r="T327">
        <v>84885</v>
      </c>
      <c r="U327" t="s">
        <v>2571</v>
      </c>
      <c r="V327" t="s">
        <v>2572</v>
      </c>
      <c r="X327" t="s">
        <v>2573</v>
      </c>
      <c r="Y327">
        <v>4</v>
      </c>
      <c r="Z327" s="297">
        <v>44468</v>
      </c>
      <c r="AA327" s="298">
        <v>3856792</v>
      </c>
      <c r="AB327" t="s">
        <v>211</v>
      </c>
      <c r="AC327" s="206">
        <v>426.27</v>
      </c>
      <c r="AD327" t="s">
        <v>206</v>
      </c>
      <c r="AE327">
        <v>2021</v>
      </c>
      <c r="AF327">
        <v>9</v>
      </c>
    </row>
    <row r="328" spans="1:32">
      <c r="A328" t="s">
        <v>1196</v>
      </c>
      <c r="B328" t="s">
        <v>1197</v>
      </c>
      <c r="C328" s="297">
        <v>43190</v>
      </c>
      <c r="D328" t="s">
        <v>1198</v>
      </c>
      <c r="E328" t="s">
        <v>194</v>
      </c>
      <c r="F328">
        <v>75105</v>
      </c>
      <c r="G328" t="s">
        <v>1199</v>
      </c>
      <c r="H328" t="s">
        <v>196</v>
      </c>
      <c r="I328">
        <v>30000</v>
      </c>
      <c r="J328">
        <v>33803</v>
      </c>
      <c r="K328">
        <v>1981</v>
      </c>
      <c r="L328">
        <v>11363</v>
      </c>
      <c r="M328" t="s">
        <v>197</v>
      </c>
      <c r="N328">
        <v>108910</v>
      </c>
      <c r="O328" t="s">
        <v>198</v>
      </c>
      <c r="P328" t="s">
        <v>1200</v>
      </c>
      <c r="U328" t="s">
        <v>1201</v>
      </c>
      <c r="V328" t="s">
        <v>1202</v>
      </c>
      <c r="X328">
        <v>7436334</v>
      </c>
      <c r="Y328">
        <v>3415</v>
      </c>
      <c r="Z328" s="297">
        <v>43190</v>
      </c>
      <c r="AA328" s="298">
        <v>1085</v>
      </c>
      <c r="AB328" t="s">
        <v>205</v>
      </c>
      <c r="AC328" s="206">
        <v>1085</v>
      </c>
      <c r="AD328" t="s">
        <v>1203</v>
      </c>
      <c r="AE328">
        <v>2018</v>
      </c>
      <c r="AF328">
        <v>3</v>
      </c>
    </row>
    <row r="329" spans="1:32">
      <c r="A329" t="s">
        <v>1194</v>
      </c>
      <c r="B329" t="s">
        <v>1204</v>
      </c>
      <c r="C329" t="s">
        <v>1205</v>
      </c>
      <c r="D329" t="s">
        <v>1206</v>
      </c>
      <c r="E329" t="s">
        <v>194</v>
      </c>
      <c r="F329">
        <v>71211</v>
      </c>
      <c r="G329" t="s">
        <v>1207</v>
      </c>
      <c r="H329" t="s">
        <v>196</v>
      </c>
      <c r="I329">
        <v>30000</v>
      </c>
      <c r="J329">
        <v>33803</v>
      </c>
      <c r="K329">
        <v>1981</v>
      </c>
      <c r="L329">
        <v>11363</v>
      </c>
      <c r="M329" t="s">
        <v>197</v>
      </c>
      <c r="N329">
        <v>108910</v>
      </c>
      <c r="O329" t="s">
        <v>198</v>
      </c>
      <c r="P329" t="s">
        <v>1208</v>
      </c>
      <c r="U329" t="s">
        <v>1209</v>
      </c>
      <c r="V329" t="s">
        <v>1210</v>
      </c>
      <c r="X329">
        <v>7498462</v>
      </c>
      <c r="Y329">
        <v>2712</v>
      </c>
      <c r="Z329" t="s">
        <v>1205</v>
      </c>
      <c r="AA329" s="298">
        <v>968.75</v>
      </c>
      <c r="AB329" t="s">
        <v>205</v>
      </c>
      <c r="AC329" s="206">
        <v>968.75</v>
      </c>
      <c r="AD329" t="s">
        <v>1195</v>
      </c>
      <c r="AE329">
        <v>2018</v>
      </c>
      <c r="AF329">
        <v>5</v>
      </c>
    </row>
    <row r="330" spans="1:32">
      <c r="A330" t="s">
        <v>1196</v>
      </c>
      <c r="B330" t="s">
        <v>1211</v>
      </c>
      <c r="C330" t="s">
        <v>1212</v>
      </c>
      <c r="D330" s="297">
        <v>43266</v>
      </c>
      <c r="E330" t="s">
        <v>194</v>
      </c>
      <c r="F330">
        <v>75105</v>
      </c>
      <c r="G330" t="s">
        <v>1199</v>
      </c>
      <c r="H330" t="s">
        <v>196</v>
      </c>
      <c r="I330">
        <v>30000</v>
      </c>
      <c r="J330">
        <v>33803</v>
      </c>
      <c r="K330">
        <v>1981</v>
      </c>
      <c r="L330">
        <v>11363</v>
      </c>
      <c r="M330" t="s">
        <v>197</v>
      </c>
      <c r="N330">
        <v>108910</v>
      </c>
      <c r="O330" t="s">
        <v>214</v>
      </c>
      <c r="P330" t="s">
        <v>1200</v>
      </c>
      <c r="U330" t="s">
        <v>1213</v>
      </c>
      <c r="V330" t="s">
        <v>1202</v>
      </c>
      <c r="X330">
        <v>7535735</v>
      </c>
      <c r="Y330">
        <v>4536</v>
      </c>
      <c r="Z330" t="s">
        <v>1212</v>
      </c>
      <c r="AA330" s="298">
        <v>849.41</v>
      </c>
      <c r="AB330" t="s">
        <v>205</v>
      </c>
      <c r="AC330" s="206">
        <v>849.41</v>
      </c>
      <c r="AD330" t="s">
        <v>1203</v>
      </c>
      <c r="AE330">
        <v>2018</v>
      </c>
      <c r="AF330">
        <v>5</v>
      </c>
    </row>
    <row r="331" spans="1:32">
      <c r="A331" t="s">
        <v>1196</v>
      </c>
      <c r="B331" t="s">
        <v>1214</v>
      </c>
      <c r="C331" t="s">
        <v>1212</v>
      </c>
      <c r="D331" s="297">
        <v>43266</v>
      </c>
      <c r="E331" t="s">
        <v>194</v>
      </c>
      <c r="F331">
        <v>75105</v>
      </c>
      <c r="G331" t="s">
        <v>1199</v>
      </c>
      <c r="H331" t="s">
        <v>196</v>
      </c>
      <c r="I331">
        <v>30000</v>
      </c>
      <c r="J331">
        <v>33803</v>
      </c>
      <c r="K331">
        <v>1981</v>
      </c>
      <c r="L331">
        <v>11363</v>
      </c>
      <c r="M331" t="s">
        <v>197</v>
      </c>
      <c r="N331">
        <v>108910</v>
      </c>
      <c r="O331" t="s">
        <v>198</v>
      </c>
      <c r="P331" t="s">
        <v>1200</v>
      </c>
      <c r="U331" t="s">
        <v>1213</v>
      </c>
      <c r="V331" t="s">
        <v>1202</v>
      </c>
      <c r="X331">
        <v>7535735</v>
      </c>
      <c r="Y331">
        <v>4535</v>
      </c>
      <c r="Z331" t="s">
        <v>1212</v>
      </c>
      <c r="AA331" s="298">
        <v>270.69</v>
      </c>
      <c r="AB331" t="s">
        <v>205</v>
      </c>
      <c r="AC331" s="206">
        <v>270.69</v>
      </c>
      <c r="AD331" t="s">
        <v>1203</v>
      </c>
      <c r="AE331">
        <v>2018</v>
      </c>
      <c r="AF331">
        <v>5</v>
      </c>
    </row>
    <row r="332" spans="1:32">
      <c r="A332" t="s">
        <v>1196</v>
      </c>
      <c r="B332" t="s">
        <v>1216</v>
      </c>
      <c r="C332" s="297">
        <v>43281</v>
      </c>
      <c r="D332" s="297">
        <v>43290</v>
      </c>
      <c r="E332" t="s">
        <v>194</v>
      </c>
      <c r="F332">
        <v>75105</v>
      </c>
      <c r="G332" t="s">
        <v>1199</v>
      </c>
      <c r="H332" t="s">
        <v>196</v>
      </c>
      <c r="I332">
        <v>30000</v>
      </c>
      <c r="J332">
        <v>33803</v>
      </c>
      <c r="K332">
        <v>1981</v>
      </c>
      <c r="L332">
        <v>11363</v>
      </c>
      <c r="M332" t="s">
        <v>197</v>
      </c>
      <c r="N332">
        <v>108910</v>
      </c>
      <c r="O332" t="s">
        <v>214</v>
      </c>
      <c r="P332" t="s">
        <v>1200</v>
      </c>
      <c r="U332" t="s">
        <v>1215</v>
      </c>
      <c r="V332" t="s">
        <v>1202</v>
      </c>
      <c r="X332">
        <v>7564087</v>
      </c>
      <c r="Y332">
        <v>3690</v>
      </c>
      <c r="Z332" s="297">
        <v>43281</v>
      </c>
      <c r="AA332" s="298">
        <v>288.91000000000003</v>
      </c>
      <c r="AB332" t="s">
        <v>205</v>
      </c>
      <c r="AC332" s="206">
        <v>288.91000000000003</v>
      </c>
      <c r="AD332" t="s">
        <v>1203</v>
      </c>
      <c r="AE332">
        <v>2018</v>
      </c>
      <c r="AF332">
        <v>6</v>
      </c>
    </row>
    <row r="333" spans="1:32">
      <c r="A333" t="s">
        <v>1196</v>
      </c>
      <c r="B333" t="s">
        <v>1220</v>
      </c>
      <c r="C333" s="297">
        <v>43312</v>
      </c>
      <c r="D333" t="s">
        <v>355</v>
      </c>
      <c r="E333" t="s">
        <v>194</v>
      </c>
      <c r="F333">
        <v>75105</v>
      </c>
      <c r="G333" t="s">
        <v>1199</v>
      </c>
      <c r="H333" t="s">
        <v>196</v>
      </c>
      <c r="I333">
        <v>30000</v>
      </c>
      <c r="J333">
        <v>33803</v>
      </c>
      <c r="K333">
        <v>1981</v>
      </c>
      <c r="L333">
        <v>11363</v>
      </c>
      <c r="M333" t="s">
        <v>197</v>
      </c>
      <c r="N333">
        <v>108910</v>
      </c>
      <c r="O333" t="s">
        <v>214</v>
      </c>
      <c r="P333" t="s">
        <v>1200</v>
      </c>
      <c r="U333" t="s">
        <v>1218</v>
      </c>
      <c r="V333" t="s">
        <v>1202</v>
      </c>
      <c r="X333">
        <v>7618315</v>
      </c>
      <c r="Y333">
        <v>3661</v>
      </c>
      <c r="Z333" s="297">
        <v>43312</v>
      </c>
      <c r="AA333" s="298">
        <v>519.80999999999995</v>
      </c>
      <c r="AB333" t="s">
        <v>205</v>
      </c>
      <c r="AC333" s="206">
        <v>519.80999999999995</v>
      </c>
      <c r="AD333" t="s">
        <v>1203</v>
      </c>
      <c r="AE333">
        <v>2018</v>
      </c>
      <c r="AF333">
        <v>7</v>
      </c>
    </row>
    <row r="334" spans="1:32">
      <c r="A334" t="s">
        <v>1196</v>
      </c>
      <c r="B334" t="s">
        <v>1222</v>
      </c>
      <c r="C334" s="297">
        <v>43312</v>
      </c>
      <c r="D334" t="s">
        <v>355</v>
      </c>
      <c r="E334" t="s">
        <v>194</v>
      </c>
      <c r="F334">
        <v>75105</v>
      </c>
      <c r="G334" t="s">
        <v>1199</v>
      </c>
      <c r="H334" t="s">
        <v>196</v>
      </c>
      <c r="I334">
        <v>30000</v>
      </c>
      <c r="J334">
        <v>33804</v>
      </c>
      <c r="K334">
        <v>1981</v>
      </c>
      <c r="L334">
        <v>11363</v>
      </c>
      <c r="M334" t="s">
        <v>197</v>
      </c>
      <c r="N334">
        <v>108910</v>
      </c>
      <c r="O334" t="s">
        <v>214</v>
      </c>
      <c r="P334" t="s">
        <v>1200</v>
      </c>
      <c r="U334" t="s">
        <v>1218</v>
      </c>
      <c r="V334" t="s">
        <v>1202</v>
      </c>
      <c r="X334">
        <v>7618315</v>
      </c>
      <c r="Y334">
        <v>3656</v>
      </c>
      <c r="Z334" s="297">
        <v>43312</v>
      </c>
      <c r="AA334" s="298">
        <v>406.6</v>
      </c>
      <c r="AB334" t="s">
        <v>205</v>
      </c>
      <c r="AC334" s="206">
        <v>406.6</v>
      </c>
      <c r="AD334" t="s">
        <v>1203</v>
      </c>
      <c r="AE334">
        <v>2018</v>
      </c>
      <c r="AF334">
        <v>7</v>
      </c>
    </row>
    <row r="335" spans="1:32">
      <c r="A335" t="s">
        <v>1196</v>
      </c>
      <c r="B335" t="s">
        <v>1223</v>
      </c>
      <c r="C335" s="297">
        <v>43312</v>
      </c>
      <c r="D335" t="s">
        <v>355</v>
      </c>
      <c r="E335" t="s">
        <v>194</v>
      </c>
      <c r="F335">
        <v>75105</v>
      </c>
      <c r="G335" t="s">
        <v>1199</v>
      </c>
      <c r="H335" t="s">
        <v>196</v>
      </c>
      <c r="I335">
        <v>30000</v>
      </c>
      <c r="J335">
        <v>33803</v>
      </c>
      <c r="K335">
        <v>1981</v>
      </c>
      <c r="L335">
        <v>11363</v>
      </c>
      <c r="M335" t="s">
        <v>197</v>
      </c>
      <c r="N335">
        <v>108910</v>
      </c>
      <c r="O335" t="s">
        <v>198</v>
      </c>
      <c r="P335" t="s">
        <v>1200</v>
      </c>
      <c r="U335" t="s">
        <v>1218</v>
      </c>
      <c r="V335" t="s">
        <v>1202</v>
      </c>
      <c r="X335">
        <v>7618315</v>
      </c>
      <c r="Y335">
        <v>3659</v>
      </c>
      <c r="Z335" s="297">
        <v>43312</v>
      </c>
      <c r="AA335" s="298">
        <v>2540.7399999999998</v>
      </c>
      <c r="AB335" t="s">
        <v>205</v>
      </c>
      <c r="AC335" s="206">
        <v>2540.7399999999998</v>
      </c>
      <c r="AD335" t="s">
        <v>1203</v>
      </c>
      <c r="AE335">
        <v>2018</v>
      </c>
      <c r="AF335">
        <v>7</v>
      </c>
    </row>
    <row r="336" spans="1:32">
      <c r="A336" t="s">
        <v>1196</v>
      </c>
      <c r="B336" t="s">
        <v>1219</v>
      </c>
      <c r="C336" s="297">
        <v>43312</v>
      </c>
      <c r="D336" t="s">
        <v>355</v>
      </c>
      <c r="E336" t="s">
        <v>194</v>
      </c>
      <c r="F336">
        <v>75105</v>
      </c>
      <c r="G336" t="s">
        <v>1199</v>
      </c>
      <c r="H336" t="s">
        <v>196</v>
      </c>
      <c r="I336">
        <v>30000</v>
      </c>
      <c r="J336">
        <v>33804</v>
      </c>
      <c r="K336">
        <v>1981</v>
      </c>
      <c r="L336">
        <v>11363</v>
      </c>
      <c r="M336" t="s">
        <v>197</v>
      </c>
      <c r="N336">
        <v>108910</v>
      </c>
      <c r="O336" t="s">
        <v>306</v>
      </c>
      <c r="P336" t="s">
        <v>1200</v>
      </c>
      <c r="U336" t="s">
        <v>1218</v>
      </c>
      <c r="V336" t="s">
        <v>1202</v>
      </c>
      <c r="X336">
        <v>7618315</v>
      </c>
      <c r="Y336">
        <v>3658</v>
      </c>
      <c r="Z336" s="297">
        <v>43312</v>
      </c>
      <c r="AA336" s="298">
        <v>86.92</v>
      </c>
      <c r="AB336" t="s">
        <v>205</v>
      </c>
      <c r="AC336" s="206">
        <v>86.92</v>
      </c>
      <c r="AD336" t="s">
        <v>1203</v>
      </c>
      <c r="AE336">
        <v>2018</v>
      </c>
      <c r="AF336">
        <v>7</v>
      </c>
    </row>
    <row r="337" spans="1:32">
      <c r="A337" t="s">
        <v>1196</v>
      </c>
      <c r="B337" t="s">
        <v>1217</v>
      </c>
      <c r="C337" s="297">
        <v>43312</v>
      </c>
      <c r="D337" t="s">
        <v>355</v>
      </c>
      <c r="E337" t="s">
        <v>194</v>
      </c>
      <c r="F337">
        <v>75105</v>
      </c>
      <c r="G337" t="s">
        <v>1199</v>
      </c>
      <c r="H337" t="s">
        <v>196</v>
      </c>
      <c r="I337">
        <v>30000</v>
      </c>
      <c r="J337">
        <v>33804</v>
      </c>
      <c r="K337">
        <v>1981</v>
      </c>
      <c r="L337">
        <v>11363</v>
      </c>
      <c r="M337" t="s">
        <v>197</v>
      </c>
      <c r="N337">
        <v>108910</v>
      </c>
      <c r="O337" t="s">
        <v>486</v>
      </c>
      <c r="P337" t="s">
        <v>1200</v>
      </c>
      <c r="U337" t="s">
        <v>1218</v>
      </c>
      <c r="V337" t="s">
        <v>1202</v>
      </c>
      <c r="X337">
        <v>7618315</v>
      </c>
      <c r="Y337">
        <v>3660</v>
      </c>
      <c r="Z337" s="297">
        <v>43312</v>
      </c>
      <c r="AA337" s="298">
        <v>1305.75</v>
      </c>
      <c r="AB337" t="s">
        <v>205</v>
      </c>
      <c r="AC337" s="206">
        <v>1305.75</v>
      </c>
      <c r="AD337" t="s">
        <v>1203</v>
      </c>
      <c r="AE337">
        <v>2018</v>
      </c>
      <c r="AF337">
        <v>7</v>
      </c>
    </row>
    <row r="338" spans="1:32">
      <c r="A338" t="s">
        <v>1196</v>
      </c>
      <c r="B338" t="s">
        <v>1221</v>
      </c>
      <c r="C338" s="297">
        <v>43312</v>
      </c>
      <c r="D338" t="s">
        <v>355</v>
      </c>
      <c r="E338" t="s">
        <v>194</v>
      </c>
      <c r="F338">
        <v>75105</v>
      </c>
      <c r="G338" t="s">
        <v>1199</v>
      </c>
      <c r="H338" t="s">
        <v>196</v>
      </c>
      <c r="I338">
        <v>30000</v>
      </c>
      <c r="J338">
        <v>33804</v>
      </c>
      <c r="K338">
        <v>1981</v>
      </c>
      <c r="L338">
        <v>11363</v>
      </c>
      <c r="M338" t="s">
        <v>197</v>
      </c>
      <c r="N338">
        <v>108910</v>
      </c>
      <c r="O338" t="s">
        <v>511</v>
      </c>
      <c r="P338" t="s">
        <v>1200</v>
      </c>
      <c r="U338" t="s">
        <v>1218</v>
      </c>
      <c r="V338" t="s">
        <v>1202</v>
      </c>
      <c r="X338">
        <v>7618315</v>
      </c>
      <c r="Y338">
        <v>3657</v>
      </c>
      <c r="Z338" s="297">
        <v>43312</v>
      </c>
      <c r="AA338" s="298">
        <v>340.77</v>
      </c>
      <c r="AB338" t="s">
        <v>205</v>
      </c>
      <c r="AC338" s="206">
        <v>340.77</v>
      </c>
      <c r="AD338" t="s">
        <v>1203</v>
      </c>
      <c r="AE338">
        <v>2018</v>
      </c>
      <c r="AF338">
        <v>7</v>
      </c>
    </row>
    <row r="339" spans="1:32">
      <c r="A339" t="s">
        <v>1196</v>
      </c>
      <c r="B339" t="s">
        <v>1224</v>
      </c>
      <c r="C339" t="s">
        <v>391</v>
      </c>
      <c r="D339" s="297">
        <v>43355</v>
      </c>
      <c r="E339" t="s">
        <v>194</v>
      </c>
      <c r="F339">
        <v>75105</v>
      </c>
      <c r="G339" t="s">
        <v>1199</v>
      </c>
      <c r="H339" t="s">
        <v>196</v>
      </c>
      <c r="I339">
        <v>30000</v>
      </c>
      <c r="J339">
        <v>33803</v>
      </c>
      <c r="K339">
        <v>1981</v>
      </c>
      <c r="L339">
        <v>11363</v>
      </c>
      <c r="M339" t="s">
        <v>197</v>
      </c>
      <c r="N339">
        <v>108910</v>
      </c>
      <c r="O339" t="s">
        <v>214</v>
      </c>
      <c r="P339" t="s">
        <v>1200</v>
      </c>
      <c r="U339" t="s">
        <v>1225</v>
      </c>
      <c r="V339" t="s">
        <v>1202</v>
      </c>
      <c r="X339">
        <v>7653313</v>
      </c>
      <c r="Y339">
        <v>3011</v>
      </c>
      <c r="Z339" t="s">
        <v>391</v>
      </c>
      <c r="AA339" s="298">
        <v>2588.64</v>
      </c>
      <c r="AB339" t="s">
        <v>205</v>
      </c>
      <c r="AC339" s="206">
        <v>2588.64</v>
      </c>
      <c r="AD339" t="s">
        <v>1203</v>
      </c>
      <c r="AE339">
        <v>2018</v>
      </c>
      <c r="AF339">
        <v>8</v>
      </c>
    </row>
    <row r="340" spans="1:32">
      <c r="A340" t="s">
        <v>1196</v>
      </c>
      <c r="B340" t="s">
        <v>1227</v>
      </c>
      <c r="C340" t="s">
        <v>391</v>
      </c>
      <c r="D340" s="297">
        <v>43355</v>
      </c>
      <c r="E340" t="s">
        <v>194</v>
      </c>
      <c r="F340">
        <v>75105</v>
      </c>
      <c r="G340" t="s">
        <v>1199</v>
      </c>
      <c r="H340" t="s">
        <v>196</v>
      </c>
      <c r="I340">
        <v>30000</v>
      </c>
      <c r="J340">
        <v>33803</v>
      </c>
      <c r="K340">
        <v>1981</v>
      </c>
      <c r="L340">
        <v>11363</v>
      </c>
      <c r="M340" t="s">
        <v>197</v>
      </c>
      <c r="N340">
        <v>108910</v>
      </c>
      <c r="O340" t="s">
        <v>198</v>
      </c>
      <c r="P340" t="s">
        <v>1200</v>
      </c>
      <c r="U340" t="s">
        <v>1225</v>
      </c>
      <c r="V340" t="s">
        <v>1202</v>
      </c>
      <c r="X340">
        <v>7653313</v>
      </c>
      <c r="Y340">
        <v>3010</v>
      </c>
      <c r="Z340" t="s">
        <v>391</v>
      </c>
      <c r="AA340" s="298">
        <v>2702.31</v>
      </c>
      <c r="AB340" t="s">
        <v>205</v>
      </c>
      <c r="AC340" s="206">
        <v>2702.31</v>
      </c>
      <c r="AD340" t="s">
        <v>1203</v>
      </c>
      <c r="AE340">
        <v>2018</v>
      </c>
      <c r="AF340">
        <v>8</v>
      </c>
    </row>
    <row r="341" spans="1:32">
      <c r="A341" t="s">
        <v>1196</v>
      </c>
      <c r="B341" t="s">
        <v>1226</v>
      </c>
      <c r="C341" t="s">
        <v>391</v>
      </c>
      <c r="D341" s="297">
        <v>43355</v>
      </c>
      <c r="E341" t="s">
        <v>194</v>
      </c>
      <c r="F341">
        <v>75105</v>
      </c>
      <c r="G341" t="s">
        <v>1199</v>
      </c>
      <c r="H341" t="s">
        <v>196</v>
      </c>
      <c r="I341">
        <v>30000</v>
      </c>
      <c r="J341">
        <v>33803</v>
      </c>
      <c r="K341">
        <v>1981</v>
      </c>
      <c r="L341">
        <v>11363</v>
      </c>
      <c r="M341" t="s">
        <v>197</v>
      </c>
      <c r="N341">
        <v>108910</v>
      </c>
      <c r="O341" t="s">
        <v>361</v>
      </c>
      <c r="P341" t="s">
        <v>1200</v>
      </c>
      <c r="U341" t="s">
        <v>1225</v>
      </c>
      <c r="V341" t="s">
        <v>1202</v>
      </c>
      <c r="X341">
        <v>7653313</v>
      </c>
      <c r="Y341">
        <v>3009</v>
      </c>
      <c r="Z341" t="s">
        <v>391</v>
      </c>
      <c r="AA341" s="298">
        <v>112.75</v>
      </c>
      <c r="AB341" t="s">
        <v>205</v>
      </c>
      <c r="AC341" s="206">
        <v>112.75</v>
      </c>
      <c r="AD341" t="s">
        <v>1203</v>
      </c>
      <c r="AE341">
        <v>2018</v>
      </c>
      <c r="AF341">
        <v>8</v>
      </c>
    </row>
    <row r="342" spans="1:32">
      <c r="A342" t="s">
        <v>1196</v>
      </c>
      <c r="B342" t="s">
        <v>1231</v>
      </c>
      <c r="C342" s="297">
        <v>43373</v>
      </c>
      <c r="D342" s="297">
        <v>43389</v>
      </c>
      <c r="E342" t="s">
        <v>194</v>
      </c>
      <c r="F342">
        <v>75105</v>
      </c>
      <c r="G342" t="s">
        <v>1199</v>
      </c>
      <c r="H342" t="s">
        <v>196</v>
      </c>
      <c r="I342">
        <v>30000</v>
      </c>
      <c r="J342">
        <v>33803</v>
      </c>
      <c r="K342">
        <v>1981</v>
      </c>
      <c r="L342">
        <v>11363</v>
      </c>
      <c r="M342" t="s">
        <v>197</v>
      </c>
      <c r="N342">
        <v>108910</v>
      </c>
      <c r="O342" t="s">
        <v>486</v>
      </c>
      <c r="P342" t="s">
        <v>1200</v>
      </c>
      <c r="U342" t="s">
        <v>1229</v>
      </c>
      <c r="V342" t="s">
        <v>1202</v>
      </c>
      <c r="X342">
        <v>7699903</v>
      </c>
      <c r="Y342">
        <v>1972</v>
      </c>
      <c r="Z342" s="297">
        <v>43373</v>
      </c>
      <c r="AA342" s="298">
        <v>87.66</v>
      </c>
      <c r="AB342" t="s">
        <v>205</v>
      </c>
      <c r="AC342" s="206">
        <v>87.66</v>
      </c>
      <c r="AD342" t="s">
        <v>1203</v>
      </c>
      <c r="AE342">
        <v>2018</v>
      </c>
      <c r="AF342">
        <v>9</v>
      </c>
    </row>
    <row r="343" spans="1:32">
      <c r="A343" t="s">
        <v>1196</v>
      </c>
      <c r="B343" t="s">
        <v>1232</v>
      </c>
      <c r="C343" s="297">
        <v>43373</v>
      </c>
      <c r="D343" s="297">
        <v>43389</v>
      </c>
      <c r="E343" t="s">
        <v>194</v>
      </c>
      <c r="F343">
        <v>75105</v>
      </c>
      <c r="G343" t="s">
        <v>1199</v>
      </c>
      <c r="H343" t="s">
        <v>196</v>
      </c>
      <c r="I343">
        <v>30000</v>
      </c>
      <c r="J343">
        <v>33803</v>
      </c>
      <c r="K343">
        <v>1981</v>
      </c>
      <c r="L343">
        <v>11363</v>
      </c>
      <c r="M343" t="s">
        <v>197</v>
      </c>
      <c r="N343">
        <v>108910</v>
      </c>
      <c r="O343" t="s">
        <v>214</v>
      </c>
      <c r="P343" t="s">
        <v>1200</v>
      </c>
      <c r="U343" t="s">
        <v>1229</v>
      </c>
      <c r="V343" t="s">
        <v>1202</v>
      </c>
      <c r="X343">
        <v>7699903</v>
      </c>
      <c r="Y343">
        <v>1968</v>
      </c>
      <c r="Z343" s="297">
        <v>43373</v>
      </c>
      <c r="AA343" s="298">
        <v>942.05</v>
      </c>
      <c r="AB343" t="s">
        <v>205</v>
      </c>
      <c r="AC343" s="206">
        <v>942.05</v>
      </c>
      <c r="AD343" t="s">
        <v>1203</v>
      </c>
      <c r="AE343">
        <v>2018</v>
      </c>
      <c r="AF343">
        <v>9</v>
      </c>
    </row>
    <row r="344" spans="1:32">
      <c r="A344" t="s">
        <v>1196</v>
      </c>
      <c r="B344" t="s">
        <v>1230</v>
      </c>
      <c r="C344" s="297">
        <v>43373</v>
      </c>
      <c r="D344" s="297">
        <v>43389</v>
      </c>
      <c r="E344" t="s">
        <v>194</v>
      </c>
      <c r="F344">
        <v>75105</v>
      </c>
      <c r="G344" t="s">
        <v>1199</v>
      </c>
      <c r="H344" t="s">
        <v>196</v>
      </c>
      <c r="I344">
        <v>30000</v>
      </c>
      <c r="J344">
        <v>33804</v>
      </c>
      <c r="K344">
        <v>1981</v>
      </c>
      <c r="L344">
        <v>11363</v>
      </c>
      <c r="M344" t="s">
        <v>197</v>
      </c>
      <c r="N344">
        <v>108910</v>
      </c>
      <c r="O344" t="s">
        <v>214</v>
      </c>
      <c r="P344" t="s">
        <v>1200</v>
      </c>
      <c r="U344" t="s">
        <v>1229</v>
      </c>
      <c r="V344" t="s">
        <v>1202</v>
      </c>
      <c r="X344">
        <v>7699903</v>
      </c>
      <c r="Y344">
        <v>1969</v>
      </c>
      <c r="Z344" s="297">
        <v>43373</v>
      </c>
      <c r="AA344" s="298">
        <v>13.71</v>
      </c>
      <c r="AB344" t="s">
        <v>205</v>
      </c>
      <c r="AC344" s="206">
        <v>13.71</v>
      </c>
      <c r="AD344" t="s">
        <v>1203</v>
      </c>
      <c r="AE344">
        <v>2018</v>
      </c>
      <c r="AF344">
        <v>9</v>
      </c>
    </row>
    <row r="345" spans="1:32">
      <c r="A345" t="s">
        <v>1196</v>
      </c>
      <c r="B345" t="s">
        <v>1228</v>
      </c>
      <c r="C345" s="297">
        <v>43373</v>
      </c>
      <c r="D345" s="297">
        <v>43389</v>
      </c>
      <c r="E345" t="s">
        <v>194</v>
      </c>
      <c r="F345">
        <v>75105</v>
      </c>
      <c r="G345" t="s">
        <v>1199</v>
      </c>
      <c r="H345" t="s">
        <v>196</v>
      </c>
      <c r="I345">
        <v>30000</v>
      </c>
      <c r="J345">
        <v>33803</v>
      </c>
      <c r="K345">
        <v>1981</v>
      </c>
      <c r="L345">
        <v>11363</v>
      </c>
      <c r="M345" t="s">
        <v>197</v>
      </c>
      <c r="N345">
        <v>108910</v>
      </c>
      <c r="O345" t="s">
        <v>198</v>
      </c>
      <c r="P345" t="s">
        <v>1200</v>
      </c>
      <c r="U345" t="s">
        <v>1229</v>
      </c>
      <c r="V345" t="s">
        <v>1202</v>
      </c>
      <c r="X345">
        <v>7699903</v>
      </c>
      <c r="Y345">
        <v>1970</v>
      </c>
      <c r="Z345" s="297">
        <v>43373</v>
      </c>
      <c r="AA345" s="298">
        <v>1884.61</v>
      </c>
      <c r="AB345" t="s">
        <v>205</v>
      </c>
      <c r="AC345" s="206">
        <v>1884.61</v>
      </c>
      <c r="AD345" t="s">
        <v>1203</v>
      </c>
      <c r="AE345">
        <v>2018</v>
      </c>
      <c r="AF345">
        <v>9</v>
      </c>
    </row>
    <row r="346" spans="1:32">
      <c r="A346" t="s">
        <v>1196</v>
      </c>
      <c r="B346" t="s">
        <v>1233</v>
      </c>
      <c r="C346" s="297">
        <v>43373</v>
      </c>
      <c r="D346" s="297">
        <v>43389</v>
      </c>
      <c r="E346" t="s">
        <v>194</v>
      </c>
      <c r="F346">
        <v>75105</v>
      </c>
      <c r="G346" t="s">
        <v>1199</v>
      </c>
      <c r="H346" t="s">
        <v>196</v>
      </c>
      <c r="I346">
        <v>30000</v>
      </c>
      <c r="J346">
        <v>33803</v>
      </c>
      <c r="K346">
        <v>1981</v>
      </c>
      <c r="L346">
        <v>11363</v>
      </c>
      <c r="M346" t="s">
        <v>197</v>
      </c>
      <c r="N346">
        <v>108910</v>
      </c>
      <c r="O346" t="s">
        <v>214</v>
      </c>
      <c r="P346" t="s">
        <v>1200</v>
      </c>
      <c r="U346" t="s">
        <v>1229</v>
      </c>
      <c r="V346" t="s">
        <v>1202</v>
      </c>
      <c r="X346">
        <v>7699903</v>
      </c>
      <c r="Y346">
        <v>1971</v>
      </c>
      <c r="Z346" s="297">
        <v>43373</v>
      </c>
      <c r="AA346" s="298">
        <v>1168.83</v>
      </c>
      <c r="AB346" t="s">
        <v>205</v>
      </c>
      <c r="AC346" s="206">
        <v>1168.83</v>
      </c>
      <c r="AD346" t="s">
        <v>1203</v>
      </c>
      <c r="AE346">
        <v>2018</v>
      </c>
      <c r="AF346">
        <v>9</v>
      </c>
    </row>
    <row r="347" spans="1:32">
      <c r="A347" t="s">
        <v>1194</v>
      </c>
      <c r="B347" t="s">
        <v>1234</v>
      </c>
      <c r="C347" s="297">
        <v>43383</v>
      </c>
      <c r="D347" s="297">
        <v>43397</v>
      </c>
      <c r="E347" t="s">
        <v>194</v>
      </c>
      <c r="F347">
        <v>74505</v>
      </c>
      <c r="G347" t="s">
        <v>1235</v>
      </c>
      <c r="H347" t="s">
        <v>196</v>
      </c>
      <c r="I347">
        <v>30000</v>
      </c>
      <c r="J347">
        <v>33803</v>
      </c>
      <c r="K347">
        <v>1981</v>
      </c>
      <c r="L347">
        <v>11363</v>
      </c>
      <c r="M347" t="s">
        <v>197</v>
      </c>
      <c r="N347">
        <v>108910</v>
      </c>
      <c r="O347" t="s">
        <v>198</v>
      </c>
      <c r="P347" t="s">
        <v>1208</v>
      </c>
      <c r="U347" t="s">
        <v>1236</v>
      </c>
      <c r="V347" t="s">
        <v>1235</v>
      </c>
      <c r="X347">
        <v>7713019</v>
      </c>
      <c r="Y347">
        <v>73</v>
      </c>
      <c r="Z347" s="297">
        <v>43383</v>
      </c>
      <c r="AA347" s="298">
        <v>24.48</v>
      </c>
      <c r="AB347" t="s">
        <v>205</v>
      </c>
      <c r="AC347" s="206">
        <v>24.48</v>
      </c>
      <c r="AD347" t="s">
        <v>1195</v>
      </c>
      <c r="AE347">
        <v>2018</v>
      </c>
      <c r="AF347">
        <v>10</v>
      </c>
    </row>
    <row r="348" spans="1:32">
      <c r="A348" t="s">
        <v>1194</v>
      </c>
      <c r="B348" t="s">
        <v>1240</v>
      </c>
      <c r="C348" s="297">
        <v>43404</v>
      </c>
      <c r="D348" s="297">
        <v>43409</v>
      </c>
      <c r="E348" t="s">
        <v>194</v>
      </c>
      <c r="F348">
        <v>76110</v>
      </c>
      <c r="G348" t="s">
        <v>1241</v>
      </c>
      <c r="H348" t="s">
        <v>196</v>
      </c>
      <c r="I348">
        <v>30000</v>
      </c>
      <c r="J348">
        <v>33803</v>
      </c>
      <c r="K348">
        <v>1981</v>
      </c>
      <c r="L348">
        <v>11363</v>
      </c>
      <c r="M348" t="s">
        <v>197</v>
      </c>
      <c r="N348">
        <v>108910</v>
      </c>
      <c r="O348" t="s">
        <v>198</v>
      </c>
      <c r="P348" t="s">
        <v>1208</v>
      </c>
      <c r="U348" t="s">
        <v>1237</v>
      </c>
      <c r="V348" t="s">
        <v>1238</v>
      </c>
      <c r="X348">
        <v>7728893</v>
      </c>
      <c r="Y348">
        <v>272</v>
      </c>
      <c r="Z348" s="297">
        <v>43404</v>
      </c>
      <c r="AA348" s="298">
        <v>0</v>
      </c>
      <c r="AB348" t="s">
        <v>211</v>
      </c>
      <c r="AC348" s="206">
        <v>35.97</v>
      </c>
      <c r="AD348" t="s">
        <v>1239</v>
      </c>
      <c r="AE348">
        <v>2018</v>
      </c>
      <c r="AF348">
        <v>10</v>
      </c>
    </row>
    <row r="349" spans="1:32">
      <c r="A349" t="s">
        <v>1194</v>
      </c>
      <c r="B349" t="s">
        <v>1247</v>
      </c>
      <c r="C349" s="297">
        <v>43412</v>
      </c>
      <c r="D349" s="297">
        <v>43416</v>
      </c>
      <c r="E349" t="s">
        <v>194</v>
      </c>
      <c r="F349">
        <v>71535</v>
      </c>
      <c r="G349" t="s">
        <v>1248</v>
      </c>
      <c r="H349" t="s">
        <v>196</v>
      </c>
      <c r="I349">
        <v>30000</v>
      </c>
      <c r="J349">
        <v>33803</v>
      </c>
      <c r="K349">
        <v>1981</v>
      </c>
      <c r="L349">
        <v>11363</v>
      </c>
      <c r="M349" t="s">
        <v>197</v>
      </c>
      <c r="N349">
        <v>108910</v>
      </c>
      <c r="O349" t="s">
        <v>361</v>
      </c>
      <c r="P349" t="s">
        <v>1208</v>
      </c>
      <c r="U349" t="s">
        <v>1244</v>
      </c>
      <c r="V349" t="s">
        <v>1248</v>
      </c>
      <c r="X349">
        <v>7735593</v>
      </c>
      <c r="Y349">
        <v>4</v>
      </c>
      <c r="Z349" s="297">
        <v>43412</v>
      </c>
      <c r="AA349" s="298">
        <v>2722.43</v>
      </c>
      <c r="AB349" t="s">
        <v>205</v>
      </c>
      <c r="AC349" s="206">
        <v>2722.43</v>
      </c>
      <c r="AD349" t="s">
        <v>1195</v>
      </c>
      <c r="AE349">
        <v>2018</v>
      </c>
      <c r="AF349">
        <v>11</v>
      </c>
    </row>
    <row r="350" spans="1:32">
      <c r="A350" t="s">
        <v>1194</v>
      </c>
      <c r="B350" t="s">
        <v>1249</v>
      </c>
      <c r="C350" s="297">
        <v>43412</v>
      </c>
      <c r="D350" s="297">
        <v>43416</v>
      </c>
      <c r="E350" t="s">
        <v>194</v>
      </c>
      <c r="F350">
        <v>71520</v>
      </c>
      <c r="G350" t="s">
        <v>1250</v>
      </c>
      <c r="H350" t="s">
        <v>196</v>
      </c>
      <c r="I350">
        <v>30000</v>
      </c>
      <c r="J350">
        <v>33803</v>
      </c>
      <c r="K350">
        <v>1981</v>
      </c>
      <c r="L350">
        <v>11363</v>
      </c>
      <c r="M350" t="s">
        <v>197</v>
      </c>
      <c r="N350">
        <v>108910</v>
      </c>
      <c r="O350" t="s">
        <v>361</v>
      </c>
      <c r="P350" t="s">
        <v>1208</v>
      </c>
      <c r="U350" t="s">
        <v>1244</v>
      </c>
      <c r="V350" t="s">
        <v>1251</v>
      </c>
      <c r="X350">
        <v>7735593</v>
      </c>
      <c r="Y350">
        <v>3</v>
      </c>
      <c r="Z350" s="297">
        <v>43412</v>
      </c>
      <c r="AA350" s="298">
        <v>1985.48</v>
      </c>
      <c r="AB350" t="s">
        <v>205</v>
      </c>
      <c r="AC350" s="206">
        <v>1985.48</v>
      </c>
      <c r="AD350" t="s">
        <v>1195</v>
      </c>
      <c r="AE350">
        <v>2018</v>
      </c>
      <c r="AF350">
        <v>11</v>
      </c>
    </row>
    <row r="351" spans="1:32">
      <c r="A351" t="s">
        <v>1194</v>
      </c>
      <c r="B351" t="s">
        <v>1252</v>
      </c>
      <c r="C351" s="297">
        <v>43412</v>
      </c>
      <c r="D351" s="297">
        <v>43416</v>
      </c>
      <c r="E351" t="s">
        <v>194</v>
      </c>
      <c r="F351">
        <v>71510</v>
      </c>
      <c r="G351" t="s">
        <v>1253</v>
      </c>
      <c r="H351" t="s">
        <v>196</v>
      </c>
      <c r="I351">
        <v>30000</v>
      </c>
      <c r="J351">
        <v>33803</v>
      </c>
      <c r="K351">
        <v>1981</v>
      </c>
      <c r="L351">
        <v>11363</v>
      </c>
      <c r="M351" t="s">
        <v>197</v>
      </c>
      <c r="N351">
        <v>108910</v>
      </c>
      <c r="O351" t="s">
        <v>361</v>
      </c>
      <c r="P351" t="s">
        <v>1208</v>
      </c>
      <c r="U351" t="s">
        <v>1244</v>
      </c>
      <c r="V351" t="s">
        <v>1253</v>
      </c>
      <c r="X351">
        <v>7735593</v>
      </c>
      <c r="Y351">
        <v>2</v>
      </c>
      <c r="Z351" s="297">
        <v>43412</v>
      </c>
      <c r="AA351" s="298">
        <v>80.02</v>
      </c>
      <c r="AB351" t="s">
        <v>205</v>
      </c>
      <c r="AC351" s="206">
        <v>80.02</v>
      </c>
      <c r="AD351" t="s">
        <v>1195</v>
      </c>
      <c r="AE351">
        <v>2018</v>
      </c>
      <c r="AF351">
        <v>11</v>
      </c>
    </row>
    <row r="352" spans="1:32">
      <c r="A352" t="s">
        <v>1194</v>
      </c>
      <c r="B352" t="s">
        <v>1254</v>
      </c>
      <c r="C352" s="297">
        <v>43412</v>
      </c>
      <c r="D352" s="297">
        <v>43416</v>
      </c>
      <c r="E352" t="s">
        <v>194</v>
      </c>
      <c r="F352">
        <v>71505</v>
      </c>
      <c r="G352" t="s">
        <v>1255</v>
      </c>
      <c r="H352" t="s">
        <v>196</v>
      </c>
      <c r="I352">
        <v>30000</v>
      </c>
      <c r="J352">
        <v>33803</v>
      </c>
      <c r="K352">
        <v>1981</v>
      </c>
      <c r="L352">
        <v>11363</v>
      </c>
      <c r="M352" t="s">
        <v>197</v>
      </c>
      <c r="N352">
        <v>108910</v>
      </c>
      <c r="O352" t="s">
        <v>361</v>
      </c>
      <c r="P352" t="s">
        <v>1208</v>
      </c>
      <c r="U352" t="s">
        <v>1244</v>
      </c>
      <c r="V352" t="s">
        <v>1255</v>
      </c>
      <c r="X352">
        <v>7735593</v>
      </c>
      <c r="Y352">
        <v>1</v>
      </c>
      <c r="Z352" s="297">
        <v>43412</v>
      </c>
      <c r="AA352" s="298">
        <v>21830.42</v>
      </c>
      <c r="AB352" t="s">
        <v>205</v>
      </c>
      <c r="AC352" s="206">
        <v>21830.42</v>
      </c>
      <c r="AD352" t="s">
        <v>1195</v>
      </c>
      <c r="AE352">
        <v>2018</v>
      </c>
      <c r="AF352">
        <v>11</v>
      </c>
    </row>
    <row r="353" spans="1:32">
      <c r="A353" t="s">
        <v>1194</v>
      </c>
      <c r="B353" t="s">
        <v>1245</v>
      </c>
      <c r="C353" s="297">
        <v>43412</v>
      </c>
      <c r="D353" s="297">
        <v>43416</v>
      </c>
      <c r="E353" t="s">
        <v>194</v>
      </c>
      <c r="F353">
        <v>71540</v>
      </c>
      <c r="G353" t="s">
        <v>1246</v>
      </c>
      <c r="H353" t="s">
        <v>196</v>
      </c>
      <c r="I353">
        <v>30000</v>
      </c>
      <c r="J353">
        <v>33803</v>
      </c>
      <c r="K353">
        <v>1981</v>
      </c>
      <c r="L353">
        <v>11363</v>
      </c>
      <c r="M353" t="s">
        <v>197</v>
      </c>
      <c r="N353">
        <v>108910</v>
      </c>
      <c r="O353" t="s">
        <v>361</v>
      </c>
      <c r="P353" t="s">
        <v>1208</v>
      </c>
      <c r="U353" t="s">
        <v>1244</v>
      </c>
      <c r="V353" t="s">
        <v>1246</v>
      </c>
      <c r="X353">
        <v>7735593</v>
      </c>
      <c r="Y353">
        <v>5</v>
      </c>
      <c r="Z353" s="297">
        <v>43412</v>
      </c>
      <c r="AA353" s="298">
        <v>1600.39</v>
      </c>
      <c r="AB353" t="s">
        <v>205</v>
      </c>
      <c r="AC353" s="206">
        <v>1600.39</v>
      </c>
      <c r="AD353" t="s">
        <v>1195</v>
      </c>
      <c r="AE353">
        <v>2018</v>
      </c>
      <c r="AF353">
        <v>11</v>
      </c>
    </row>
    <row r="354" spans="1:32">
      <c r="A354" t="s">
        <v>1194</v>
      </c>
      <c r="B354" t="s">
        <v>1256</v>
      </c>
      <c r="C354" s="297">
        <v>43412</v>
      </c>
      <c r="D354" s="297">
        <v>43416</v>
      </c>
      <c r="E354" t="s">
        <v>194</v>
      </c>
      <c r="F354">
        <v>71590</v>
      </c>
      <c r="G354" t="s">
        <v>1257</v>
      </c>
      <c r="H354" t="s">
        <v>196</v>
      </c>
      <c r="I354">
        <v>30000</v>
      </c>
      <c r="J354">
        <v>33803</v>
      </c>
      <c r="K354">
        <v>1981</v>
      </c>
      <c r="L354">
        <v>11363</v>
      </c>
      <c r="M354" t="s">
        <v>197</v>
      </c>
      <c r="N354">
        <v>108910</v>
      </c>
      <c r="O354" t="s">
        <v>361</v>
      </c>
      <c r="P354" t="s">
        <v>1208</v>
      </c>
      <c r="U354" t="s">
        <v>1244</v>
      </c>
      <c r="V354" t="s">
        <v>1257</v>
      </c>
      <c r="X354">
        <v>7735593</v>
      </c>
      <c r="Y354">
        <v>8</v>
      </c>
      <c r="Z354" s="297">
        <v>43412</v>
      </c>
      <c r="AA354" s="298">
        <v>9887.73</v>
      </c>
      <c r="AB354" t="s">
        <v>205</v>
      </c>
      <c r="AC354" s="206">
        <v>9887.73</v>
      </c>
      <c r="AD354" t="s">
        <v>1195</v>
      </c>
      <c r="AE354">
        <v>2018</v>
      </c>
      <c r="AF354">
        <v>11</v>
      </c>
    </row>
    <row r="355" spans="1:32">
      <c r="A355" t="s">
        <v>1194</v>
      </c>
      <c r="B355" t="s">
        <v>1258</v>
      </c>
      <c r="C355" s="297">
        <v>43412</v>
      </c>
      <c r="D355" s="297">
        <v>43416</v>
      </c>
      <c r="E355" t="s">
        <v>194</v>
      </c>
      <c r="F355">
        <v>71550</v>
      </c>
      <c r="G355" t="s">
        <v>1259</v>
      </c>
      <c r="H355" t="s">
        <v>196</v>
      </c>
      <c r="I355">
        <v>30000</v>
      </c>
      <c r="J355">
        <v>33803</v>
      </c>
      <c r="K355">
        <v>1981</v>
      </c>
      <c r="L355">
        <v>11363</v>
      </c>
      <c r="M355" t="s">
        <v>197</v>
      </c>
      <c r="N355">
        <v>108910</v>
      </c>
      <c r="O355" t="s">
        <v>361</v>
      </c>
      <c r="P355" t="s">
        <v>1208</v>
      </c>
      <c r="U355" t="s">
        <v>1244</v>
      </c>
      <c r="V355" t="s">
        <v>1260</v>
      </c>
      <c r="X355">
        <v>7735593</v>
      </c>
      <c r="Y355">
        <v>7</v>
      </c>
      <c r="Z355" s="297">
        <v>43412</v>
      </c>
      <c r="AA355" s="298">
        <v>1819.23</v>
      </c>
      <c r="AB355" t="s">
        <v>205</v>
      </c>
      <c r="AC355" s="206">
        <v>1819.23</v>
      </c>
      <c r="AD355" t="s">
        <v>1195</v>
      </c>
      <c r="AE355">
        <v>2018</v>
      </c>
      <c r="AF355">
        <v>11</v>
      </c>
    </row>
    <row r="356" spans="1:32">
      <c r="A356" t="s">
        <v>1194</v>
      </c>
      <c r="B356" t="s">
        <v>1242</v>
      </c>
      <c r="C356" s="297">
        <v>43412</v>
      </c>
      <c r="D356" s="297">
        <v>43416</v>
      </c>
      <c r="E356" t="s">
        <v>194</v>
      </c>
      <c r="F356">
        <v>71541</v>
      </c>
      <c r="G356" t="s">
        <v>1243</v>
      </c>
      <c r="H356" t="s">
        <v>196</v>
      </c>
      <c r="I356">
        <v>30000</v>
      </c>
      <c r="J356">
        <v>33803</v>
      </c>
      <c r="K356">
        <v>1981</v>
      </c>
      <c r="L356">
        <v>11363</v>
      </c>
      <c r="M356" t="s">
        <v>197</v>
      </c>
      <c r="N356">
        <v>108910</v>
      </c>
      <c r="O356" t="s">
        <v>361</v>
      </c>
      <c r="P356" t="s">
        <v>1208</v>
      </c>
      <c r="U356" t="s">
        <v>1244</v>
      </c>
      <c r="V356" t="s">
        <v>1243</v>
      </c>
      <c r="X356">
        <v>7735593</v>
      </c>
      <c r="Y356">
        <v>6</v>
      </c>
      <c r="Z356" s="297">
        <v>43412</v>
      </c>
      <c r="AA356" s="298">
        <v>1239.54</v>
      </c>
      <c r="AB356" t="s">
        <v>205</v>
      </c>
      <c r="AC356" s="206">
        <v>1239.54</v>
      </c>
      <c r="AD356" t="s">
        <v>1195</v>
      </c>
      <c r="AE356">
        <v>2018</v>
      </c>
      <c r="AF356">
        <v>11</v>
      </c>
    </row>
    <row r="357" spans="1:32">
      <c r="A357" t="s">
        <v>1194</v>
      </c>
      <c r="B357" t="s">
        <v>1266</v>
      </c>
      <c r="C357" s="297">
        <v>43406</v>
      </c>
      <c r="D357" s="297">
        <v>43416</v>
      </c>
      <c r="E357" t="s">
        <v>194</v>
      </c>
      <c r="F357">
        <v>71405</v>
      </c>
      <c r="G357" t="s">
        <v>1267</v>
      </c>
      <c r="H357" t="s">
        <v>196</v>
      </c>
      <c r="I357">
        <v>30000</v>
      </c>
      <c r="J357">
        <v>33803</v>
      </c>
      <c r="K357">
        <v>1981</v>
      </c>
      <c r="L357">
        <v>11363</v>
      </c>
      <c r="M357" t="s">
        <v>197</v>
      </c>
      <c r="N357">
        <v>108910</v>
      </c>
      <c r="O357" t="s">
        <v>214</v>
      </c>
      <c r="P357" t="s">
        <v>1208</v>
      </c>
      <c r="U357" t="s">
        <v>1263</v>
      </c>
      <c r="V357" t="s">
        <v>1267</v>
      </c>
      <c r="X357">
        <v>7737906</v>
      </c>
      <c r="Y357">
        <v>1</v>
      </c>
      <c r="Z357" s="297">
        <v>43406</v>
      </c>
      <c r="AA357" s="298">
        <v>14564.36</v>
      </c>
      <c r="AB357" t="s">
        <v>205</v>
      </c>
      <c r="AC357" s="206">
        <v>14564.36</v>
      </c>
      <c r="AD357" t="s">
        <v>1195</v>
      </c>
      <c r="AE357">
        <v>2018</v>
      </c>
      <c r="AF357">
        <v>11</v>
      </c>
    </row>
    <row r="358" spans="1:32">
      <c r="A358" t="s">
        <v>1194</v>
      </c>
      <c r="B358" t="s">
        <v>1261</v>
      </c>
      <c r="C358" s="297">
        <v>43406</v>
      </c>
      <c r="D358" s="297">
        <v>43416</v>
      </c>
      <c r="E358" t="s">
        <v>194</v>
      </c>
      <c r="F358">
        <v>71410</v>
      </c>
      <c r="G358" t="s">
        <v>1262</v>
      </c>
      <c r="H358" t="s">
        <v>196</v>
      </c>
      <c r="I358">
        <v>30000</v>
      </c>
      <c r="J358">
        <v>33803</v>
      </c>
      <c r="K358">
        <v>1981</v>
      </c>
      <c r="L358">
        <v>11363</v>
      </c>
      <c r="M358" t="s">
        <v>197</v>
      </c>
      <c r="N358">
        <v>108910</v>
      </c>
      <c r="O358" t="s">
        <v>214</v>
      </c>
      <c r="P358" t="s">
        <v>1208</v>
      </c>
      <c r="U358" t="s">
        <v>1263</v>
      </c>
      <c r="V358" t="s">
        <v>1262</v>
      </c>
      <c r="X358">
        <v>7737906</v>
      </c>
      <c r="Y358">
        <v>2</v>
      </c>
      <c r="Z358" s="297">
        <v>43406</v>
      </c>
      <c r="AA358" s="298">
        <v>13.76</v>
      </c>
      <c r="AB358" t="s">
        <v>205</v>
      </c>
      <c r="AC358" s="206">
        <v>13.76</v>
      </c>
      <c r="AD358" t="s">
        <v>1195</v>
      </c>
      <c r="AE358">
        <v>2018</v>
      </c>
      <c r="AF358">
        <v>11</v>
      </c>
    </row>
    <row r="359" spans="1:32">
      <c r="A359" t="s">
        <v>1194</v>
      </c>
      <c r="B359" t="s">
        <v>1264</v>
      </c>
      <c r="C359" s="297">
        <v>43406</v>
      </c>
      <c r="D359" s="297">
        <v>43416</v>
      </c>
      <c r="E359" t="s">
        <v>194</v>
      </c>
      <c r="F359">
        <v>71415</v>
      </c>
      <c r="G359" t="s">
        <v>1265</v>
      </c>
      <c r="H359" t="s">
        <v>196</v>
      </c>
      <c r="I359">
        <v>30000</v>
      </c>
      <c r="J359">
        <v>33803</v>
      </c>
      <c r="K359">
        <v>1981</v>
      </c>
      <c r="L359">
        <v>11363</v>
      </c>
      <c r="M359" t="s">
        <v>197</v>
      </c>
      <c r="N359">
        <v>108910</v>
      </c>
      <c r="O359" t="s">
        <v>214</v>
      </c>
      <c r="P359" t="s">
        <v>1208</v>
      </c>
      <c r="U359" t="s">
        <v>1263</v>
      </c>
      <c r="V359" t="s">
        <v>1265</v>
      </c>
      <c r="X359">
        <v>7737906</v>
      </c>
      <c r="Y359">
        <v>3</v>
      </c>
      <c r="Z359" s="297">
        <v>43406</v>
      </c>
      <c r="AA359" s="298">
        <v>859.46</v>
      </c>
      <c r="AB359" t="s">
        <v>205</v>
      </c>
      <c r="AC359" s="206">
        <v>859.46</v>
      </c>
      <c r="AD359" t="s">
        <v>1195</v>
      </c>
      <c r="AE359">
        <v>2018</v>
      </c>
      <c r="AF359">
        <v>11</v>
      </c>
    </row>
    <row r="360" spans="1:32">
      <c r="A360" t="s">
        <v>1194</v>
      </c>
      <c r="B360" t="s">
        <v>1268</v>
      </c>
      <c r="C360" s="297">
        <v>43417</v>
      </c>
      <c r="D360" s="297">
        <v>43419</v>
      </c>
      <c r="E360" t="s">
        <v>194</v>
      </c>
      <c r="F360">
        <v>71205</v>
      </c>
      <c r="G360" t="s">
        <v>1269</v>
      </c>
      <c r="H360" t="s">
        <v>196</v>
      </c>
      <c r="I360">
        <v>30000</v>
      </c>
      <c r="J360">
        <v>33803</v>
      </c>
      <c r="K360">
        <v>1981</v>
      </c>
      <c r="L360">
        <v>11363</v>
      </c>
      <c r="M360" t="s">
        <v>197</v>
      </c>
      <c r="N360">
        <v>108910</v>
      </c>
      <c r="O360" t="s">
        <v>198</v>
      </c>
      <c r="P360" t="s">
        <v>1208</v>
      </c>
      <c r="U360" t="s">
        <v>1270</v>
      </c>
      <c r="V360" t="s">
        <v>1269</v>
      </c>
      <c r="X360">
        <v>7741530</v>
      </c>
      <c r="Y360">
        <v>2</v>
      </c>
      <c r="Z360" s="297">
        <v>43417</v>
      </c>
      <c r="AA360" s="298">
        <v>15500</v>
      </c>
      <c r="AB360" t="s">
        <v>205</v>
      </c>
      <c r="AC360" s="206">
        <v>15500</v>
      </c>
      <c r="AD360" t="s">
        <v>1195</v>
      </c>
      <c r="AE360">
        <v>2018</v>
      </c>
      <c r="AF360">
        <v>11</v>
      </c>
    </row>
    <row r="361" spans="1:32">
      <c r="A361" t="s">
        <v>1196</v>
      </c>
      <c r="B361" t="s">
        <v>1275</v>
      </c>
      <c r="C361" s="297">
        <v>43404</v>
      </c>
      <c r="D361" s="297">
        <v>43422</v>
      </c>
      <c r="E361" t="s">
        <v>194</v>
      </c>
      <c r="F361">
        <v>75105</v>
      </c>
      <c r="G361" t="s">
        <v>1199</v>
      </c>
      <c r="H361" t="s">
        <v>196</v>
      </c>
      <c r="I361">
        <v>30000</v>
      </c>
      <c r="J361">
        <v>33803</v>
      </c>
      <c r="K361">
        <v>1981</v>
      </c>
      <c r="L361">
        <v>11363</v>
      </c>
      <c r="M361" t="s">
        <v>197</v>
      </c>
      <c r="N361">
        <v>108910</v>
      </c>
      <c r="O361" t="s">
        <v>214</v>
      </c>
      <c r="P361" t="s">
        <v>1200</v>
      </c>
      <c r="U361" t="s">
        <v>1271</v>
      </c>
      <c r="V361" t="s">
        <v>1202</v>
      </c>
      <c r="X361">
        <v>7749355</v>
      </c>
      <c r="Y361">
        <v>3376</v>
      </c>
      <c r="Z361" s="297">
        <v>43404</v>
      </c>
      <c r="AA361" s="298">
        <v>2070.96</v>
      </c>
      <c r="AB361" t="s">
        <v>205</v>
      </c>
      <c r="AC361" s="206">
        <v>2070.96</v>
      </c>
      <c r="AD361" t="s">
        <v>1203</v>
      </c>
      <c r="AE361">
        <v>2018</v>
      </c>
      <c r="AF361">
        <v>10</v>
      </c>
    </row>
    <row r="362" spans="1:32">
      <c r="A362" t="s">
        <v>1196</v>
      </c>
      <c r="B362" t="s">
        <v>1274</v>
      </c>
      <c r="C362" s="297">
        <v>43404</v>
      </c>
      <c r="D362" s="297">
        <v>43422</v>
      </c>
      <c r="E362" t="s">
        <v>194</v>
      </c>
      <c r="F362">
        <v>75105</v>
      </c>
      <c r="G362" t="s">
        <v>1199</v>
      </c>
      <c r="H362" t="s">
        <v>196</v>
      </c>
      <c r="I362">
        <v>30000</v>
      </c>
      <c r="J362">
        <v>33803</v>
      </c>
      <c r="K362">
        <v>1981</v>
      </c>
      <c r="L362">
        <v>11363</v>
      </c>
      <c r="M362" t="s">
        <v>197</v>
      </c>
      <c r="N362">
        <v>108910</v>
      </c>
      <c r="O362" t="s">
        <v>198</v>
      </c>
      <c r="P362" t="s">
        <v>1200</v>
      </c>
      <c r="U362" t="s">
        <v>1271</v>
      </c>
      <c r="V362" t="s">
        <v>1202</v>
      </c>
      <c r="X362">
        <v>7749355</v>
      </c>
      <c r="Y362">
        <v>3375</v>
      </c>
      <c r="Z362" s="297">
        <v>43404</v>
      </c>
      <c r="AA362" s="298">
        <v>2706.07</v>
      </c>
      <c r="AB362" t="s">
        <v>205</v>
      </c>
      <c r="AC362" s="206">
        <v>2706.07</v>
      </c>
      <c r="AD362" t="s">
        <v>1203</v>
      </c>
      <c r="AE362">
        <v>2018</v>
      </c>
      <c r="AF362">
        <v>10</v>
      </c>
    </row>
    <row r="363" spans="1:32">
      <c r="A363" t="s">
        <v>1196</v>
      </c>
      <c r="B363" t="s">
        <v>1272</v>
      </c>
      <c r="C363" s="297">
        <v>43404</v>
      </c>
      <c r="D363" s="297">
        <v>43422</v>
      </c>
      <c r="E363" t="s">
        <v>194</v>
      </c>
      <c r="F363">
        <v>75105</v>
      </c>
      <c r="G363" t="s">
        <v>1199</v>
      </c>
      <c r="H363" t="s">
        <v>196</v>
      </c>
      <c r="I363">
        <v>30000</v>
      </c>
      <c r="J363">
        <v>33804</v>
      </c>
      <c r="K363">
        <v>1981</v>
      </c>
      <c r="L363">
        <v>11363</v>
      </c>
      <c r="M363" t="s">
        <v>197</v>
      </c>
      <c r="N363">
        <v>108910</v>
      </c>
      <c r="O363" t="s">
        <v>511</v>
      </c>
      <c r="P363" t="s">
        <v>1200</v>
      </c>
      <c r="U363" t="s">
        <v>1271</v>
      </c>
      <c r="V363" t="s">
        <v>1202</v>
      </c>
      <c r="X363">
        <v>7749355</v>
      </c>
      <c r="Y363">
        <v>3374</v>
      </c>
      <c r="Z363" s="297">
        <v>43404</v>
      </c>
      <c r="AA363" s="298">
        <v>361.34</v>
      </c>
      <c r="AB363" t="s">
        <v>205</v>
      </c>
      <c r="AC363" s="206">
        <v>361.34</v>
      </c>
      <c r="AD363" t="s">
        <v>1203</v>
      </c>
      <c r="AE363">
        <v>2018</v>
      </c>
      <c r="AF363">
        <v>10</v>
      </c>
    </row>
    <row r="364" spans="1:32">
      <c r="A364" t="s">
        <v>1196</v>
      </c>
      <c r="B364" t="s">
        <v>1273</v>
      </c>
      <c r="C364" s="297">
        <v>43404</v>
      </c>
      <c r="D364" s="297">
        <v>43422</v>
      </c>
      <c r="E364" t="s">
        <v>194</v>
      </c>
      <c r="F364">
        <v>75105</v>
      </c>
      <c r="G364" t="s">
        <v>1199</v>
      </c>
      <c r="H364" t="s">
        <v>196</v>
      </c>
      <c r="I364">
        <v>30000</v>
      </c>
      <c r="J364">
        <v>33803</v>
      </c>
      <c r="K364">
        <v>1981</v>
      </c>
      <c r="L364">
        <v>11363</v>
      </c>
      <c r="M364" t="s">
        <v>197</v>
      </c>
      <c r="N364">
        <v>108910</v>
      </c>
      <c r="O364" t="s">
        <v>214</v>
      </c>
      <c r="P364" t="s">
        <v>1200</v>
      </c>
      <c r="U364" t="s">
        <v>1271</v>
      </c>
      <c r="V364" t="s">
        <v>1202</v>
      </c>
      <c r="X364">
        <v>7749355</v>
      </c>
      <c r="Y364">
        <v>3373</v>
      </c>
      <c r="Z364" s="297">
        <v>43404</v>
      </c>
      <c r="AA364" s="298">
        <v>399.93</v>
      </c>
      <c r="AB364" t="s">
        <v>205</v>
      </c>
      <c r="AC364" s="206">
        <v>399.93</v>
      </c>
      <c r="AD364" t="s">
        <v>1203</v>
      </c>
      <c r="AE364">
        <v>2018</v>
      </c>
      <c r="AF364">
        <v>10</v>
      </c>
    </row>
    <row r="365" spans="1:32">
      <c r="A365" t="s">
        <v>1196</v>
      </c>
      <c r="B365" t="s">
        <v>1276</v>
      </c>
      <c r="C365" s="297">
        <v>43404</v>
      </c>
      <c r="D365" s="297">
        <v>43422</v>
      </c>
      <c r="E365" t="s">
        <v>194</v>
      </c>
      <c r="F365">
        <v>75105</v>
      </c>
      <c r="G365" t="s">
        <v>1199</v>
      </c>
      <c r="H365" t="s">
        <v>196</v>
      </c>
      <c r="I365">
        <v>30000</v>
      </c>
      <c r="J365">
        <v>33804</v>
      </c>
      <c r="K365">
        <v>1981</v>
      </c>
      <c r="L365">
        <v>11363</v>
      </c>
      <c r="M365" t="s">
        <v>200</v>
      </c>
      <c r="N365">
        <v>108910</v>
      </c>
      <c r="O365" t="s">
        <v>200</v>
      </c>
      <c r="P365" t="s">
        <v>1200</v>
      </c>
      <c r="U365" t="s">
        <v>1271</v>
      </c>
      <c r="V365" t="s">
        <v>1202</v>
      </c>
      <c r="X365">
        <v>7749355</v>
      </c>
      <c r="Y365">
        <v>3372</v>
      </c>
      <c r="Z365" s="297">
        <v>43404</v>
      </c>
      <c r="AA365" s="298">
        <v>7.99</v>
      </c>
      <c r="AB365" t="s">
        <v>205</v>
      </c>
      <c r="AC365" s="206">
        <v>7.99</v>
      </c>
      <c r="AD365" t="s">
        <v>1203</v>
      </c>
      <c r="AE365">
        <v>2018</v>
      </c>
      <c r="AF365">
        <v>10</v>
      </c>
    </row>
    <row r="366" spans="1:32">
      <c r="A366" t="s">
        <v>1196</v>
      </c>
      <c r="B366" t="s">
        <v>1280</v>
      </c>
      <c r="C366" s="297">
        <v>43434</v>
      </c>
      <c r="D366" t="s">
        <v>717</v>
      </c>
      <c r="E366" t="s">
        <v>194</v>
      </c>
      <c r="F366">
        <v>75105</v>
      </c>
      <c r="G366" t="s">
        <v>1199</v>
      </c>
      <c r="H366" t="s">
        <v>196</v>
      </c>
      <c r="I366">
        <v>30000</v>
      </c>
      <c r="J366">
        <v>33803</v>
      </c>
      <c r="K366">
        <v>1981</v>
      </c>
      <c r="L366">
        <v>11363</v>
      </c>
      <c r="M366" t="s">
        <v>197</v>
      </c>
      <c r="N366">
        <v>108910</v>
      </c>
      <c r="O366" t="s">
        <v>214</v>
      </c>
      <c r="P366" t="s">
        <v>1200</v>
      </c>
      <c r="U366" t="s">
        <v>1278</v>
      </c>
      <c r="V366" t="s">
        <v>1202</v>
      </c>
      <c r="X366">
        <v>7788930</v>
      </c>
      <c r="Y366">
        <v>1467</v>
      </c>
      <c r="Z366" s="297">
        <v>43434</v>
      </c>
      <c r="AA366" s="298">
        <v>2489.48</v>
      </c>
      <c r="AB366" t="s">
        <v>205</v>
      </c>
      <c r="AC366" s="206">
        <v>2489.48</v>
      </c>
      <c r="AD366" t="s">
        <v>1203</v>
      </c>
      <c r="AE366">
        <v>2018</v>
      </c>
      <c r="AF366">
        <v>11</v>
      </c>
    </row>
    <row r="367" spans="1:32">
      <c r="A367" t="s">
        <v>1196</v>
      </c>
      <c r="B367" t="s">
        <v>1279</v>
      </c>
      <c r="C367" s="297">
        <v>43434</v>
      </c>
      <c r="D367" t="s">
        <v>717</v>
      </c>
      <c r="E367" t="s">
        <v>194</v>
      </c>
      <c r="F367">
        <v>75105</v>
      </c>
      <c r="G367" t="s">
        <v>1199</v>
      </c>
      <c r="H367" t="s">
        <v>196</v>
      </c>
      <c r="I367">
        <v>30000</v>
      </c>
      <c r="J367">
        <v>33803</v>
      </c>
      <c r="K367">
        <v>1981</v>
      </c>
      <c r="L367">
        <v>11363</v>
      </c>
      <c r="M367" t="s">
        <v>197</v>
      </c>
      <c r="N367">
        <v>108910</v>
      </c>
      <c r="O367" t="s">
        <v>198</v>
      </c>
      <c r="P367" t="s">
        <v>1200</v>
      </c>
      <c r="U367" t="s">
        <v>1278</v>
      </c>
      <c r="V367" t="s">
        <v>1202</v>
      </c>
      <c r="X367">
        <v>7788930</v>
      </c>
      <c r="Y367">
        <v>1466</v>
      </c>
      <c r="Z367" s="297">
        <v>43434</v>
      </c>
      <c r="AA367" s="298">
        <v>4377.2700000000004</v>
      </c>
      <c r="AB367" t="s">
        <v>205</v>
      </c>
      <c r="AC367" s="206">
        <v>4377.2700000000004</v>
      </c>
      <c r="AD367" t="s">
        <v>1203</v>
      </c>
      <c r="AE367">
        <v>2018</v>
      </c>
      <c r="AF367">
        <v>11</v>
      </c>
    </row>
    <row r="368" spans="1:32">
      <c r="A368" t="s">
        <v>1196</v>
      </c>
      <c r="B368" t="s">
        <v>1277</v>
      </c>
      <c r="C368" s="297">
        <v>43434</v>
      </c>
      <c r="D368" t="s">
        <v>717</v>
      </c>
      <c r="E368" t="s">
        <v>194</v>
      </c>
      <c r="F368">
        <v>75105</v>
      </c>
      <c r="G368" t="s">
        <v>1199</v>
      </c>
      <c r="H368" t="s">
        <v>196</v>
      </c>
      <c r="I368">
        <v>30000</v>
      </c>
      <c r="J368">
        <v>33803</v>
      </c>
      <c r="K368">
        <v>1981</v>
      </c>
      <c r="L368">
        <v>11363</v>
      </c>
      <c r="M368" t="s">
        <v>197</v>
      </c>
      <c r="N368">
        <v>108910</v>
      </c>
      <c r="O368" t="s">
        <v>361</v>
      </c>
      <c r="P368" t="s">
        <v>1200</v>
      </c>
      <c r="U368" t="s">
        <v>1278</v>
      </c>
      <c r="V368" t="s">
        <v>1202</v>
      </c>
      <c r="X368">
        <v>7788930</v>
      </c>
      <c r="Y368">
        <v>1465</v>
      </c>
      <c r="Z368" s="297">
        <v>43434</v>
      </c>
      <c r="AA368" s="298">
        <v>2881.57</v>
      </c>
      <c r="AB368" t="s">
        <v>205</v>
      </c>
      <c r="AC368" s="206">
        <v>2881.57</v>
      </c>
      <c r="AD368" t="s">
        <v>1203</v>
      </c>
      <c r="AE368">
        <v>2018</v>
      </c>
      <c r="AF368">
        <v>11</v>
      </c>
    </row>
    <row r="369" spans="1:32">
      <c r="A369" t="s">
        <v>1196</v>
      </c>
      <c r="B369" t="s">
        <v>1281</v>
      </c>
      <c r="C369" s="297">
        <v>43434</v>
      </c>
      <c r="D369" t="s">
        <v>717</v>
      </c>
      <c r="E369" t="s">
        <v>194</v>
      </c>
      <c r="F369">
        <v>75105</v>
      </c>
      <c r="G369" t="s">
        <v>1199</v>
      </c>
      <c r="H369" t="s">
        <v>196</v>
      </c>
      <c r="I369">
        <v>30000</v>
      </c>
      <c r="J369">
        <v>33803</v>
      </c>
      <c r="K369">
        <v>1981</v>
      </c>
      <c r="L369">
        <v>11363</v>
      </c>
      <c r="M369" t="s">
        <v>197</v>
      </c>
      <c r="N369">
        <v>108910</v>
      </c>
      <c r="O369" t="s">
        <v>511</v>
      </c>
      <c r="P369" t="s">
        <v>1200</v>
      </c>
      <c r="U369" t="s">
        <v>1278</v>
      </c>
      <c r="V369" t="s">
        <v>1202</v>
      </c>
      <c r="X369">
        <v>7788930</v>
      </c>
      <c r="Y369">
        <v>1468</v>
      </c>
      <c r="Z369" s="297">
        <v>43434</v>
      </c>
      <c r="AA369" s="298">
        <v>82.44</v>
      </c>
      <c r="AB369" t="s">
        <v>205</v>
      </c>
      <c r="AC369" s="206">
        <v>82.44</v>
      </c>
      <c r="AD369" t="s">
        <v>1203</v>
      </c>
      <c r="AE369">
        <v>2018</v>
      </c>
      <c r="AF369">
        <v>11</v>
      </c>
    </row>
    <row r="370" spans="1:32">
      <c r="A370" t="s">
        <v>1194</v>
      </c>
      <c r="B370" t="s">
        <v>1292</v>
      </c>
      <c r="C370" t="s">
        <v>754</v>
      </c>
      <c r="D370" t="s">
        <v>1283</v>
      </c>
      <c r="E370" t="s">
        <v>194</v>
      </c>
      <c r="F370">
        <v>72145</v>
      </c>
      <c r="G370" t="s">
        <v>1289</v>
      </c>
      <c r="H370" t="s">
        <v>196</v>
      </c>
      <c r="I370">
        <v>30000</v>
      </c>
      <c r="J370">
        <v>33803</v>
      </c>
      <c r="K370">
        <v>1981</v>
      </c>
      <c r="L370">
        <v>11363</v>
      </c>
      <c r="M370" t="s">
        <v>197</v>
      </c>
      <c r="N370">
        <v>108910</v>
      </c>
      <c r="O370" t="s">
        <v>198</v>
      </c>
      <c r="P370" t="s">
        <v>1208</v>
      </c>
      <c r="U370" t="s">
        <v>1285</v>
      </c>
      <c r="V370" t="s">
        <v>1289</v>
      </c>
      <c r="X370">
        <v>7806491</v>
      </c>
      <c r="Y370">
        <v>1</v>
      </c>
      <c r="Z370" t="s">
        <v>754</v>
      </c>
      <c r="AA370" s="298">
        <v>8059.42</v>
      </c>
      <c r="AB370" t="s">
        <v>205</v>
      </c>
      <c r="AC370" s="206">
        <v>8059.42</v>
      </c>
      <c r="AD370" t="s">
        <v>1195</v>
      </c>
      <c r="AE370">
        <v>2018</v>
      </c>
      <c r="AF370">
        <v>12</v>
      </c>
    </row>
    <row r="371" spans="1:32">
      <c r="A371" t="s">
        <v>1194</v>
      </c>
      <c r="B371" t="s">
        <v>1294</v>
      </c>
      <c r="C371" t="s">
        <v>754</v>
      </c>
      <c r="D371" t="s">
        <v>1283</v>
      </c>
      <c r="E371" t="s">
        <v>194</v>
      </c>
      <c r="F371">
        <v>73410</v>
      </c>
      <c r="G371" t="s">
        <v>1295</v>
      </c>
      <c r="H371" t="s">
        <v>196</v>
      </c>
      <c r="I371">
        <v>30000</v>
      </c>
      <c r="J371">
        <v>33803</v>
      </c>
      <c r="K371">
        <v>1981</v>
      </c>
      <c r="L371">
        <v>11363</v>
      </c>
      <c r="M371" t="s">
        <v>197</v>
      </c>
      <c r="N371">
        <v>108910</v>
      </c>
      <c r="O371" t="s">
        <v>361</v>
      </c>
      <c r="P371" t="s">
        <v>1208</v>
      </c>
      <c r="U371" t="s">
        <v>1285</v>
      </c>
      <c r="V371" t="s">
        <v>1295</v>
      </c>
      <c r="X371">
        <v>7806491</v>
      </c>
      <c r="Y371">
        <v>6</v>
      </c>
      <c r="Z371" t="s">
        <v>754</v>
      </c>
      <c r="AA371" s="298">
        <v>-1610.78</v>
      </c>
      <c r="AB371" t="s">
        <v>205</v>
      </c>
      <c r="AC371" s="206">
        <v>-1610.78</v>
      </c>
      <c r="AD371" t="s">
        <v>1195</v>
      </c>
      <c r="AE371">
        <v>2018</v>
      </c>
      <c r="AF371">
        <v>12</v>
      </c>
    </row>
    <row r="372" spans="1:32">
      <c r="A372" t="s">
        <v>1194</v>
      </c>
      <c r="B372" t="s">
        <v>1291</v>
      </c>
      <c r="C372" t="s">
        <v>754</v>
      </c>
      <c r="D372" t="s">
        <v>1283</v>
      </c>
      <c r="E372" t="s">
        <v>194</v>
      </c>
      <c r="F372">
        <v>72145</v>
      </c>
      <c r="G372" t="s">
        <v>1289</v>
      </c>
      <c r="H372" t="s">
        <v>196</v>
      </c>
      <c r="I372">
        <v>30000</v>
      </c>
      <c r="J372">
        <v>33803</v>
      </c>
      <c r="K372">
        <v>1981</v>
      </c>
      <c r="L372">
        <v>11363</v>
      </c>
      <c r="M372" t="s">
        <v>197</v>
      </c>
      <c r="N372">
        <v>108910</v>
      </c>
      <c r="O372" t="s">
        <v>214</v>
      </c>
      <c r="P372" t="s">
        <v>1208</v>
      </c>
      <c r="U372" t="s">
        <v>1285</v>
      </c>
      <c r="V372" t="s">
        <v>1289</v>
      </c>
      <c r="X372">
        <v>7806491</v>
      </c>
      <c r="Y372">
        <v>5</v>
      </c>
      <c r="Z372" t="s">
        <v>754</v>
      </c>
      <c r="AA372" s="298">
        <v>1610.78</v>
      </c>
      <c r="AB372" t="s">
        <v>205</v>
      </c>
      <c r="AC372" s="206">
        <v>1610.78</v>
      </c>
      <c r="AD372" t="s">
        <v>1195</v>
      </c>
      <c r="AE372">
        <v>2018</v>
      </c>
      <c r="AF372">
        <v>12</v>
      </c>
    </row>
    <row r="373" spans="1:32">
      <c r="A373" t="s">
        <v>1194</v>
      </c>
      <c r="B373" t="s">
        <v>1290</v>
      </c>
      <c r="C373" t="s">
        <v>754</v>
      </c>
      <c r="D373" t="s">
        <v>1283</v>
      </c>
      <c r="E373" t="s">
        <v>194</v>
      </c>
      <c r="F373">
        <v>72145</v>
      </c>
      <c r="G373" t="s">
        <v>1289</v>
      </c>
      <c r="H373" t="s">
        <v>196</v>
      </c>
      <c r="I373">
        <v>30000</v>
      </c>
      <c r="J373">
        <v>33803</v>
      </c>
      <c r="K373">
        <v>1981</v>
      </c>
      <c r="L373">
        <v>11363</v>
      </c>
      <c r="M373" t="s">
        <v>197</v>
      </c>
      <c r="N373">
        <v>108910</v>
      </c>
      <c r="O373" t="s">
        <v>486</v>
      </c>
      <c r="P373" t="s">
        <v>1208</v>
      </c>
      <c r="U373" t="s">
        <v>1285</v>
      </c>
      <c r="V373" t="s">
        <v>1289</v>
      </c>
      <c r="X373">
        <v>7806491</v>
      </c>
      <c r="Y373">
        <v>7</v>
      </c>
      <c r="Z373" t="s">
        <v>754</v>
      </c>
      <c r="AA373" s="298">
        <v>52029.31</v>
      </c>
      <c r="AB373" t="s">
        <v>205</v>
      </c>
      <c r="AC373" s="206">
        <v>52029.31</v>
      </c>
      <c r="AD373" t="s">
        <v>1195</v>
      </c>
      <c r="AE373">
        <v>2018</v>
      </c>
      <c r="AF373">
        <v>12</v>
      </c>
    </row>
    <row r="374" spans="1:32">
      <c r="A374" t="s">
        <v>1194</v>
      </c>
      <c r="B374" t="s">
        <v>1288</v>
      </c>
      <c r="C374" t="s">
        <v>754</v>
      </c>
      <c r="D374" t="s">
        <v>1283</v>
      </c>
      <c r="E374" t="s">
        <v>194</v>
      </c>
      <c r="F374">
        <v>72145</v>
      </c>
      <c r="G374" t="s">
        <v>1289</v>
      </c>
      <c r="H374" t="s">
        <v>196</v>
      </c>
      <c r="I374">
        <v>30000</v>
      </c>
      <c r="J374">
        <v>33803</v>
      </c>
      <c r="K374">
        <v>1981</v>
      </c>
      <c r="L374">
        <v>11363</v>
      </c>
      <c r="M374" t="s">
        <v>197</v>
      </c>
      <c r="N374">
        <v>108910</v>
      </c>
      <c r="O374" t="s">
        <v>486</v>
      </c>
      <c r="P374" t="s">
        <v>1208</v>
      </c>
      <c r="U374" t="s">
        <v>1285</v>
      </c>
      <c r="V374" t="s">
        <v>1289</v>
      </c>
      <c r="X374">
        <v>7806491</v>
      </c>
      <c r="Y374">
        <v>9</v>
      </c>
      <c r="Z374" t="s">
        <v>754</v>
      </c>
      <c r="AA374" s="298">
        <v>27258.18</v>
      </c>
      <c r="AB374" t="s">
        <v>205</v>
      </c>
      <c r="AC374" s="206">
        <v>27258.18</v>
      </c>
      <c r="AD374" t="s">
        <v>1195</v>
      </c>
      <c r="AE374">
        <v>2018</v>
      </c>
      <c r="AF374">
        <v>12</v>
      </c>
    </row>
    <row r="375" spans="1:32">
      <c r="A375" t="s">
        <v>1194</v>
      </c>
      <c r="B375" t="s">
        <v>1293</v>
      </c>
      <c r="C375" t="s">
        <v>754</v>
      </c>
      <c r="D375" t="s">
        <v>1283</v>
      </c>
      <c r="E375" t="s">
        <v>194</v>
      </c>
      <c r="F375">
        <v>72145</v>
      </c>
      <c r="G375" t="s">
        <v>1289</v>
      </c>
      <c r="H375" t="s">
        <v>196</v>
      </c>
      <c r="I375">
        <v>30000</v>
      </c>
      <c r="J375">
        <v>33803</v>
      </c>
      <c r="K375">
        <v>1981</v>
      </c>
      <c r="L375">
        <v>11363</v>
      </c>
      <c r="M375" t="s">
        <v>197</v>
      </c>
      <c r="N375">
        <v>108910</v>
      </c>
      <c r="O375" t="s">
        <v>214</v>
      </c>
      <c r="P375" t="s">
        <v>1208</v>
      </c>
      <c r="U375" t="s">
        <v>1285</v>
      </c>
      <c r="V375" t="s">
        <v>1289</v>
      </c>
      <c r="X375">
        <v>7806491</v>
      </c>
      <c r="Y375">
        <v>3</v>
      </c>
      <c r="Z375" t="s">
        <v>754</v>
      </c>
      <c r="AA375" s="298">
        <v>3341.86</v>
      </c>
      <c r="AB375" t="s">
        <v>205</v>
      </c>
      <c r="AC375" s="206">
        <v>3341.86</v>
      </c>
      <c r="AD375" t="s">
        <v>1195</v>
      </c>
      <c r="AE375">
        <v>2018</v>
      </c>
      <c r="AF375">
        <v>12</v>
      </c>
    </row>
    <row r="376" spans="1:32">
      <c r="A376" t="s">
        <v>1194</v>
      </c>
      <c r="B376" t="s">
        <v>1282</v>
      </c>
      <c r="C376" t="s">
        <v>754</v>
      </c>
      <c r="D376" t="s">
        <v>1283</v>
      </c>
      <c r="E376" t="s">
        <v>194</v>
      </c>
      <c r="F376">
        <v>73110</v>
      </c>
      <c r="G376" t="s">
        <v>1284</v>
      </c>
      <c r="H376" t="s">
        <v>196</v>
      </c>
      <c r="I376">
        <v>30000</v>
      </c>
      <c r="J376">
        <v>33803</v>
      </c>
      <c r="K376">
        <v>1981</v>
      </c>
      <c r="L376">
        <v>11363</v>
      </c>
      <c r="M376" t="s">
        <v>197</v>
      </c>
      <c r="N376">
        <v>108910</v>
      </c>
      <c r="O376" t="s">
        <v>214</v>
      </c>
      <c r="P376" t="s">
        <v>1208</v>
      </c>
      <c r="U376" t="s">
        <v>1285</v>
      </c>
      <c r="V376" t="s">
        <v>1284</v>
      </c>
      <c r="X376">
        <v>7806491</v>
      </c>
      <c r="Y376">
        <v>4</v>
      </c>
      <c r="Z376" t="s">
        <v>754</v>
      </c>
      <c r="AA376" s="298">
        <v>-3341.86</v>
      </c>
      <c r="AB376" t="s">
        <v>205</v>
      </c>
      <c r="AC376" s="206">
        <v>-3341.86</v>
      </c>
      <c r="AD376" t="s">
        <v>1195</v>
      </c>
      <c r="AE376">
        <v>2018</v>
      </c>
      <c r="AF376">
        <v>12</v>
      </c>
    </row>
    <row r="377" spans="1:32">
      <c r="A377" t="s">
        <v>1194</v>
      </c>
      <c r="B377" t="s">
        <v>1286</v>
      </c>
      <c r="C377" t="s">
        <v>754</v>
      </c>
      <c r="D377" t="s">
        <v>1283</v>
      </c>
      <c r="E377" t="s">
        <v>194</v>
      </c>
      <c r="F377">
        <v>73107</v>
      </c>
      <c r="G377" t="s">
        <v>1287</v>
      </c>
      <c r="H377" t="s">
        <v>196</v>
      </c>
      <c r="I377">
        <v>30000</v>
      </c>
      <c r="J377">
        <v>33803</v>
      </c>
      <c r="K377">
        <v>1981</v>
      </c>
      <c r="L377">
        <v>11363</v>
      </c>
      <c r="M377" t="s">
        <v>197</v>
      </c>
      <c r="N377">
        <v>108910</v>
      </c>
      <c r="O377" t="s">
        <v>198</v>
      </c>
      <c r="P377" t="s">
        <v>1208</v>
      </c>
      <c r="U377" t="s">
        <v>1285</v>
      </c>
      <c r="V377" t="s">
        <v>1287</v>
      </c>
      <c r="X377">
        <v>7806491</v>
      </c>
      <c r="Y377">
        <v>2</v>
      </c>
      <c r="Z377" t="s">
        <v>754</v>
      </c>
      <c r="AA377" s="298">
        <v>-8059.42</v>
      </c>
      <c r="AB377" t="s">
        <v>205</v>
      </c>
      <c r="AC377" s="206">
        <v>-8059.42</v>
      </c>
      <c r="AD377" t="s">
        <v>1195</v>
      </c>
      <c r="AE377">
        <v>2018</v>
      </c>
      <c r="AF377">
        <v>12</v>
      </c>
    </row>
    <row r="378" spans="1:32">
      <c r="A378" t="s">
        <v>1194</v>
      </c>
      <c r="B378" t="s">
        <v>1296</v>
      </c>
      <c r="C378" t="s">
        <v>754</v>
      </c>
      <c r="D378" t="s">
        <v>1283</v>
      </c>
      <c r="E378" t="s">
        <v>194</v>
      </c>
      <c r="F378">
        <v>75711</v>
      </c>
      <c r="G378" t="s">
        <v>1297</v>
      </c>
      <c r="H378" t="s">
        <v>196</v>
      </c>
      <c r="I378">
        <v>30000</v>
      </c>
      <c r="J378">
        <v>33803</v>
      </c>
      <c r="K378">
        <v>1981</v>
      </c>
      <c r="L378">
        <v>11363</v>
      </c>
      <c r="M378" t="s">
        <v>197</v>
      </c>
      <c r="N378">
        <v>108910</v>
      </c>
      <c r="O378" t="s">
        <v>198</v>
      </c>
      <c r="P378" t="s">
        <v>1208</v>
      </c>
      <c r="U378" t="s">
        <v>1285</v>
      </c>
      <c r="V378" t="s">
        <v>1297</v>
      </c>
      <c r="X378">
        <v>7806491</v>
      </c>
      <c r="Y378">
        <v>10</v>
      </c>
      <c r="Z378" t="s">
        <v>754</v>
      </c>
      <c r="AA378" s="298">
        <v>-27258.18</v>
      </c>
      <c r="AB378" t="s">
        <v>205</v>
      </c>
      <c r="AC378" s="206">
        <v>-27258.18</v>
      </c>
      <c r="AD378" t="s">
        <v>1195</v>
      </c>
      <c r="AE378">
        <v>2018</v>
      </c>
      <c r="AF378">
        <v>12</v>
      </c>
    </row>
    <row r="379" spans="1:32">
      <c r="A379" t="s">
        <v>1194</v>
      </c>
      <c r="B379" t="s">
        <v>1298</v>
      </c>
      <c r="C379" t="s">
        <v>754</v>
      </c>
      <c r="D379" t="s">
        <v>1283</v>
      </c>
      <c r="E379" t="s">
        <v>194</v>
      </c>
      <c r="F379">
        <v>75711</v>
      </c>
      <c r="G379" t="s">
        <v>1297</v>
      </c>
      <c r="H379" t="s">
        <v>196</v>
      </c>
      <c r="I379">
        <v>30000</v>
      </c>
      <c r="J379">
        <v>33803</v>
      </c>
      <c r="K379">
        <v>1981</v>
      </c>
      <c r="L379">
        <v>11363</v>
      </c>
      <c r="M379" t="s">
        <v>197</v>
      </c>
      <c r="N379">
        <v>108910</v>
      </c>
      <c r="O379" t="s">
        <v>214</v>
      </c>
      <c r="P379" t="s">
        <v>1208</v>
      </c>
      <c r="U379" t="s">
        <v>1285</v>
      </c>
      <c r="V379" t="s">
        <v>1297</v>
      </c>
      <c r="X379">
        <v>7806491</v>
      </c>
      <c r="Y379">
        <v>8</v>
      </c>
      <c r="Z379" t="s">
        <v>754</v>
      </c>
      <c r="AA379" s="298">
        <v>-52029.31</v>
      </c>
      <c r="AB379" t="s">
        <v>205</v>
      </c>
      <c r="AC379" s="206">
        <v>-52029.31</v>
      </c>
      <c r="AD379" t="s">
        <v>1195</v>
      </c>
      <c r="AE379">
        <v>2018</v>
      </c>
      <c r="AF379">
        <v>12</v>
      </c>
    </row>
    <row r="380" spans="1:32">
      <c r="A380" t="s">
        <v>1196</v>
      </c>
      <c r="B380" t="s">
        <v>1299</v>
      </c>
      <c r="C380" s="297">
        <v>43434</v>
      </c>
      <c r="D380" t="s">
        <v>771</v>
      </c>
      <c r="E380" t="s">
        <v>194</v>
      </c>
      <c r="F380">
        <v>75105</v>
      </c>
      <c r="G380" t="s">
        <v>1199</v>
      </c>
      <c r="H380" t="s">
        <v>196</v>
      </c>
      <c r="I380">
        <v>30000</v>
      </c>
      <c r="J380">
        <v>33804</v>
      </c>
      <c r="K380">
        <v>1981</v>
      </c>
      <c r="L380">
        <v>11363</v>
      </c>
      <c r="M380" t="s">
        <v>200</v>
      </c>
      <c r="N380">
        <v>108910</v>
      </c>
      <c r="O380" t="s">
        <v>200</v>
      </c>
      <c r="P380" t="s">
        <v>1200</v>
      </c>
      <c r="U380" t="s">
        <v>1300</v>
      </c>
      <c r="V380" t="s">
        <v>1202</v>
      </c>
      <c r="X380">
        <v>7811026</v>
      </c>
      <c r="Y380">
        <v>54</v>
      </c>
      <c r="Z380" s="297">
        <v>43434</v>
      </c>
      <c r="AA380" s="298">
        <v>1.33</v>
      </c>
      <c r="AB380" t="s">
        <v>205</v>
      </c>
      <c r="AC380" s="206">
        <v>1.33</v>
      </c>
      <c r="AD380" t="s">
        <v>1203</v>
      </c>
      <c r="AE380">
        <v>2018</v>
      </c>
      <c r="AF380">
        <v>11</v>
      </c>
    </row>
    <row r="381" spans="1:32">
      <c r="A381" t="s">
        <v>1194</v>
      </c>
      <c r="B381" t="s">
        <v>1301</v>
      </c>
      <c r="C381" t="s">
        <v>1302</v>
      </c>
      <c r="D381" s="297">
        <v>43469</v>
      </c>
      <c r="E381" t="s">
        <v>194</v>
      </c>
      <c r="F381">
        <v>76110</v>
      </c>
      <c r="G381" t="s">
        <v>1241</v>
      </c>
      <c r="H381" t="s">
        <v>196</v>
      </c>
      <c r="I381">
        <v>30000</v>
      </c>
      <c r="J381">
        <v>33803</v>
      </c>
      <c r="K381">
        <v>1981</v>
      </c>
      <c r="L381">
        <v>11363</v>
      </c>
      <c r="M381" t="s">
        <v>197</v>
      </c>
      <c r="N381">
        <v>108910</v>
      </c>
      <c r="O381" t="s">
        <v>198</v>
      </c>
      <c r="P381" t="s">
        <v>1208</v>
      </c>
      <c r="U381" t="s">
        <v>1303</v>
      </c>
      <c r="V381" t="s">
        <v>1303</v>
      </c>
      <c r="X381">
        <v>7826900</v>
      </c>
      <c r="Y381">
        <v>489</v>
      </c>
      <c r="Z381" t="s">
        <v>1302</v>
      </c>
      <c r="AA381" s="298">
        <v>0</v>
      </c>
      <c r="AB381" t="s">
        <v>211</v>
      </c>
      <c r="AC381" s="206">
        <v>140.81</v>
      </c>
      <c r="AD381" t="s">
        <v>1239</v>
      </c>
      <c r="AE381">
        <v>2018</v>
      </c>
      <c r="AF381">
        <v>12</v>
      </c>
    </row>
    <row r="382" spans="1:32">
      <c r="A382" t="s">
        <v>1196</v>
      </c>
      <c r="B382" t="s">
        <v>1309</v>
      </c>
      <c r="C382" t="s">
        <v>802</v>
      </c>
      <c r="D382" s="297">
        <v>43472</v>
      </c>
      <c r="E382" t="s">
        <v>194</v>
      </c>
      <c r="F382">
        <v>75105</v>
      </c>
      <c r="G382" t="s">
        <v>1199</v>
      </c>
      <c r="H382" t="s">
        <v>196</v>
      </c>
      <c r="I382">
        <v>30000</v>
      </c>
      <c r="J382">
        <v>33803</v>
      </c>
      <c r="K382">
        <v>1981</v>
      </c>
      <c r="L382">
        <v>11363</v>
      </c>
      <c r="M382" t="s">
        <v>197</v>
      </c>
      <c r="N382">
        <v>108910</v>
      </c>
      <c r="O382" t="s">
        <v>214</v>
      </c>
      <c r="P382" t="s">
        <v>1200</v>
      </c>
      <c r="U382" t="s">
        <v>1305</v>
      </c>
      <c r="V382" t="s">
        <v>1202</v>
      </c>
      <c r="X382">
        <v>7828498</v>
      </c>
      <c r="Y382">
        <v>1066</v>
      </c>
      <c r="Z382" t="s">
        <v>802</v>
      </c>
      <c r="AA382" s="298">
        <v>-2675.45</v>
      </c>
      <c r="AB382" t="s">
        <v>205</v>
      </c>
      <c r="AC382" s="206">
        <v>-2675.45</v>
      </c>
      <c r="AD382" t="s">
        <v>1203</v>
      </c>
      <c r="AE382">
        <v>2018</v>
      </c>
      <c r="AF382">
        <v>12</v>
      </c>
    </row>
    <row r="383" spans="1:32">
      <c r="A383" t="s">
        <v>1196</v>
      </c>
      <c r="B383" t="s">
        <v>1304</v>
      </c>
      <c r="C383" t="s">
        <v>802</v>
      </c>
      <c r="D383" s="297">
        <v>43472</v>
      </c>
      <c r="E383" t="s">
        <v>194</v>
      </c>
      <c r="F383">
        <v>75105</v>
      </c>
      <c r="G383" t="s">
        <v>1199</v>
      </c>
      <c r="H383" t="s">
        <v>196</v>
      </c>
      <c r="I383">
        <v>30000</v>
      </c>
      <c r="J383">
        <v>33801</v>
      </c>
      <c r="K383">
        <v>1981</v>
      </c>
      <c r="L383">
        <v>11363</v>
      </c>
      <c r="M383" t="s">
        <v>197</v>
      </c>
      <c r="N383">
        <v>108910</v>
      </c>
      <c r="O383" t="s">
        <v>198</v>
      </c>
      <c r="P383" t="s">
        <v>1200</v>
      </c>
      <c r="U383" t="s">
        <v>1305</v>
      </c>
      <c r="V383" t="s">
        <v>1202</v>
      </c>
      <c r="X383">
        <v>7828498</v>
      </c>
      <c r="Y383">
        <v>1068</v>
      </c>
      <c r="Z383" t="s">
        <v>802</v>
      </c>
      <c r="AA383" s="298">
        <v>98.48</v>
      </c>
      <c r="AB383" t="s">
        <v>205</v>
      </c>
      <c r="AC383" s="206">
        <v>98.48</v>
      </c>
      <c r="AD383" t="s">
        <v>1203</v>
      </c>
      <c r="AE383">
        <v>2018</v>
      </c>
      <c r="AF383">
        <v>12</v>
      </c>
    </row>
    <row r="384" spans="1:32">
      <c r="A384" t="s">
        <v>1196</v>
      </c>
      <c r="B384" t="s">
        <v>1308</v>
      </c>
      <c r="C384" t="s">
        <v>802</v>
      </c>
      <c r="D384" s="297">
        <v>43472</v>
      </c>
      <c r="E384" t="s">
        <v>194</v>
      </c>
      <c r="F384">
        <v>75105</v>
      </c>
      <c r="G384" t="s">
        <v>1199</v>
      </c>
      <c r="H384" t="s">
        <v>196</v>
      </c>
      <c r="I384">
        <v>30000</v>
      </c>
      <c r="J384">
        <v>33803</v>
      </c>
      <c r="K384">
        <v>1981</v>
      </c>
      <c r="L384">
        <v>11363</v>
      </c>
      <c r="M384" t="s">
        <v>197</v>
      </c>
      <c r="N384">
        <v>108910</v>
      </c>
      <c r="O384" t="s">
        <v>486</v>
      </c>
      <c r="P384" t="s">
        <v>1200</v>
      </c>
      <c r="U384" t="s">
        <v>1305</v>
      </c>
      <c r="V384" t="s">
        <v>1202</v>
      </c>
      <c r="X384">
        <v>7828498</v>
      </c>
      <c r="Y384">
        <v>1067</v>
      </c>
      <c r="Z384" t="s">
        <v>802</v>
      </c>
      <c r="AA384" s="298">
        <v>5550.12</v>
      </c>
      <c r="AB384" t="s">
        <v>205</v>
      </c>
      <c r="AC384" s="206">
        <v>5550.12</v>
      </c>
      <c r="AD384" t="s">
        <v>1203</v>
      </c>
      <c r="AE384">
        <v>2018</v>
      </c>
      <c r="AF384">
        <v>12</v>
      </c>
    </row>
    <row r="385" spans="1:32">
      <c r="A385" t="s">
        <v>1196</v>
      </c>
      <c r="B385" t="s">
        <v>1307</v>
      </c>
      <c r="C385" t="s">
        <v>802</v>
      </c>
      <c r="D385" s="297">
        <v>43472</v>
      </c>
      <c r="E385" t="s">
        <v>194</v>
      </c>
      <c r="F385">
        <v>75105</v>
      </c>
      <c r="G385" t="s">
        <v>1199</v>
      </c>
      <c r="H385" t="s">
        <v>196</v>
      </c>
      <c r="I385">
        <v>30000</v>
      </c>
      <c r="J385">
        <v>33803</v>
      </c>
      <c r="K385">
        <v>1981</v>
      </c>
      <c r="L385">
        <v>11363</v>
      </c>
      <c r="M385" t="s">
        <v>197</v>
      </c>
      <c r="N385">
        <v>108910</v>
      </c>
      <c r="O385" t="s">
        <v>198</v>
      </c>
      <c r="P385" t="s">
        <v>1200</v>
      </c>
      <c r="U385" t="s">
        <v>1305</v>
      </c>
      <c r="V385" t="s">
        <v>1202</v>
      </c>
      <c r="X385">
        <v>7828498</v>
      </c>
      <c r="Y385">
        <v>1065</v>
      </c>
      <c r="Z385" t="s">
        <v>802</v>
      </c>
      <c r="AA385" s="298">
        <v>790.77</v>
      </c>
      <c r="AB385" t="s">
        <v>205</v>
      </c>
      <c r="AC385" s="206">
        <v>790.77</v>
      </c>
      <c r="AD385" t="s">
        <v>1203</v>
      </c>
      <c r="AE385">
        <v>2018</v>
      </c>
      <c r="AF385">
        <v>12</v>
      </c>
    </row>
    <row r="386" spans="1:32">
      <c r="A386" t="s">
        <v>1196</v>
      </c>
      <c r="B386" t="s">
        <v>1306</v>
      </c>
      <c r="C386" t="s">
        <v>802</v>
      </c>
      <c r="D386" s="297">
        <v>43472</v>
      </c>
      <c r="E386" t="s">
        <v>194</v>
      </c>
      <c r="F386">
        <v>75105</v>
      </c>
      <c r="G386" t="s">
        <v>1199</v>
      </c>
      <c r="H386" t="s">
        <v>196</v>
      </c>
      <c r="I386">
        <v>30000</v>
      </c>
      <c r="J386">
        <v>33803</v>
      </c>
      <c r="K386">
        <v>1981</v>
      </c>
      <c r="L386">
        <v>11363</v>
      </c>
      <c r="M386" t="s">
        <v>197</v>
      </c>
      <c r="N386">
        <v>108910</v>
      </c>
      <c r="O386" t="s">
        <v>361</v>
      </c>
      <c r="P386" t="s">
        <v>1200</v>
      </c>
      <c r="U386" t="s">
        <v>1305</v>
      </c>
      <c r="V386" t="s">
        <v>1202</v>
      </c>
      <c r="X386">
        <v>7828498</v>
      </c>
      <c r="Y386">
        <v>1064</v>
      </c>
      <c r="Z386" t="s">
        <v>802</v>
      </c>
      <c r="AA386" s="298">
        <v>-112.75</v>
      </c>
      <c r="AB386" t="s">
        <v>205</v>
      </c>
      <c r="AC386" s="206">
        <v>-112.75</v>
      </c>
      <c r="AD386" t="s">
        <v>1203</v>
      </c>
      <c r="AE386">
        <v>2018</v>
      </c>
      <c r="AF386">
        <v>12</v>
      </c>
    </row>
    <row r="387" spans="1:32">
      <c r="A387" t="s">
        <v>1196</v>
      </c>
      <c r="B387" t="s">
        <v>1310</v>
      </c>
      <c r="C387" t="s">
        <v>802</v>
      </c>
      <c r="D387" s="297">
        <v>43478</v>
      </c>
      <c r="E387" t="s">
        <v>194</v>
      </c>
      <c r="F387">
        <v>75105</v>
      </c>
      <c r="G387" t="s">
        <v>1199</v>
      </c>
      <c r="H387" t="s">
        <v>196</v>
      </c>
      <c r="I387">
        <v>30000</v>
      </c>
      <c r="J387">
        <v>33803</v>
      </c>
      <c r="K387">
        <v>1981</v>
      </c>
      <c r="L387">
        <v>11363</v>
      </c>
      <c r="M387" t="s">
        <v>197</v>
      </c>
      <c r="N387">
        <v>108910</v>
      </c>
      <c r="O387" t="s">
        <v>198</v>
      </c>
      <c r="P387" t="s">
        <v>1200</v>
      </c>
      <c r="U387" t="s">
        <v>1311</v>
      </c>
      <c r="V387" t="s">
        <v>1202</v>
      </c>
      <c r="X387">
        <v>7837685</v>
      </c>
      <c r="Y387">
        <v>1753</v>
      </c>
      <c r="Z387" t="s">
        <v>802</v>
      </c>
      <c r="AA387" s="298">
        <v>1077.72</v>
      </c>
      <c r="AB387" t="s">
        <v>205</v>
      </c>
      <c r="AC387" s="206">
        <v>1077.72</v>
      </c>
      <c r="AD387" t="s">
        <v>1203</v>
      </c>
      <c r="AE387">
        <v>2018</v>
      </c>
      <c r="AF387">
        <v>12</v>
      </c>
    </row>
    <row r="388" spans="1:32">
      <c r="A388" t="s">
        <v>1196</v>
      </c>
      <c r="B388" t="s">
        <v>1312</v>
      </c>
      <c r="C388" t="s">
        <v>802</v>
      </c>
      <c r="D388" s="297">
        <v>43486</v>
      </c>
      <c r="E388" t="s">
        <v>194</v>
      </c>
      <c r="F388">
        <v>75105</v>
      </c>
      <c r="G388" t="s">
        <v>1199</v>
      </c>
      <c r="H388" t="s">
        <v>196</v>
      </c>
      <c r="I388">
        <v>30000</v>
      </c>
      <c r="J388">
        <v>33803</v>
      </c>
      <c r="K388">
        <v>1981</v>
      </c>
      <c r="L388">
        <v>11363</v>
      </c>
      <c r="M388" t="s">
        <v>197</v>
      </c>
      <c r="N388">
        <v>108910</v>
      </c>
      <c r="O388" t="s">
        <v>214</v>
      </c>
      <c r="P388" t="s">
        <v>1200</v>
      </c>
      <c r="U388" t="s">
        <v>1313</v>
      </c>
      <c r="V388" t="s">
        <v>1202</v>
      </c>
      <c r="X388">
        <v>7848561</v>
      </c>
      <c r="Y388">
        <v>840</v>
      </c>
      <c r="Z388" t="s">
        <v>802</v>
      </c>
      <c r="AA388" s="298">
        <v>525.28</v>
      </c>
      <c r="AB388" t="s">
        <v>205</v>
      </c>
      <c r="AC388" s="206">
        <v>525.28</v>
      </c>
      <c r="AD388" t="s">
        <v>1203</v>
      </c>
      <c r="AE388">
        <v>2018</v>
      </c>
      <c r="AF388">
        <v>12</v>
      </c>
    </row>
    <row r="389" spans="1:32">
      <c r="A389" t="s">
        <v>1196</v>
      </c>
      <c r="B389" t="s">
        <v>1314</v>
      </c>
      <c r="C389" t="s">
        <v>802</v>
      </c>
      <c r="D389" s="297">
        <v>43486</v>
      </c>
      <c r="E389" t="s">
        <v>194</v>
      </c>
      <c r="F389">
        <v>75105</v>
      </c>
      <c r="G389" t="s">
        <v>1199</v>
      </c>
      <c r="H389" t="s">
        <v>196</v>
      </c>
      <c r="I389">
        <v>30000</v>
      </c>
      <c r="J389">
        <v>33803</v>
      </c>
      <c r="K389">
        <v>1981</v>
      </c>
      <c r="L389">
        <v>11363</v>
      </c>
      <c r="M389" t="s">
        <v>197</v>
      </c>
      <c r="N389">
        <v>108910</v>
      </c>
      <c r="O389" t="s">
        <v>214</v>
      </c>
      <c r="P389" t="s">
        <v>1200</v>
      </c>
      <c r="U389" t="s">
        <v>1313</v>
      </c>
      <c r="V389" t="s">
        <v>1202</v>
      </c>
      <c r="X389">
        <v>7848561</v>
      </c>
      <c r="Y389">
        <v>2705</v>
      </c>
      <c r="Z389" t="s">
        <v>802</v>
      </c>
      <c r="AA389" s="298">
        <v>1467.7</v>
      </c>
      <c r="AB389" t="s">
        <v>205</v>
      </c>
      <c r="AC389" s="206">
        <v>1467.7</v>
      </c>
      <c r="AD389" t="s">
        <v>1203</v>
      </c>
      <c r="AE389">
        <v>2018</v>
      </c>
      <c r="AF389">
        <v>12</v>
      </c>
    </row>
    <row r="390" spans="1:32">
      <c r="A390" t="s">
        <v>1196</v>
      </c>
      <c r="B390" t="s">
        <v>1316</v>
      </c>
      <c r="C390" t="s">
        <v>802</v>
      </c>
      <c r="D390" s="297">
        <v>43492</v>
      </c>
      <c r="E390" t="s">
        <v>194</v>
      </c>
      <c r="F390">
        <v>75105</v>
      </c>
      <c r="G390" t="s">
        <v>1199</v>
      </c>
      <c r="H390" t="s">
        <v>196</v>
      </c>
      <c r="I390">
        <v>30000</v>
      </c>
      <c r="J390">
        <v>33804</v>
      </c>
      <c r="K390">
        <v>1981</v>
      </c>
      <c r="L390">
        <v>11363</v>
      </c>
      <c r="M390" t="s">
        <v>200</v>
      </c>
      <c r="N390">
        <v>108910</v>
      </c>
      <c r="O390" t="s">
        <v>200</v>
      </c>
      <c r="P390" t="s">
        <v>200</v>
      </c>
      <c r="U390" t="s">
        <v>1315</v>
      </c>
      <c r="V390" t="s">
        <v>1202</v>
      </c>
      <c r="X390">
        <v>7857261</v>
      </c>
      <c r="Y390">
        <v>259</v>
      </c>
      <c r="Z390" t="s">
        <v>802</v>
      </c>
      <c r="AA390" s="298">
        <v>1.33</v>
      </c>
      <c r="AB390" t="s">
        <v>205</v>
      </c>
      <c r="AC390" s="206">
        <v>1.33</v>
      </c>
      <c r="AD390" t="s">
        <v>1203</v>
      </c>
      <c r="AE390">
        <v>2018</v>
      </c>
      <c r="AF390">
        <v>12</v>
      </c>
    </row>
    <row r="391" spans="1:32">
      <c r="A391" t="s">
        <v>1196</v>
      </c>
      <c r="B391" t="s">
        <v>1322</v>
      </c>
      <c r="C391" s="297">
        <v>43496</v>
      </c>
      <c r="D391" s="297">
        <v>43534</v>
      </c>
      <c r="E391" t="s">
        <v>194</v>
      </c>
      <c r="F391">
        <v>75105</v>
      </c>
      <c r="G391" t="s">
        <v>1199</v>
      </c>
      <c r="H391" t="s">
        <v>196</v>
      </c>
      <c r="I391">
        <v>30000</v>
      </c>
      <c r="J391">
        <v>33804</v>
      </c>
      <c r="K391">
        <v>1981</v>
      </c>
      <c r="L391">
        <v>11363</v>
      </c>
      <c r="M391" t="s">
        <v>200</v>
      </c>
      <c r="N391">
        <v>108910</v>
      </c>
      <c r="O391" t="s">
        <v>200</v>
      </c>
      <c r="P391" t="s">
        <v>1200</v>
      </c>
      <c r="U391" t="s">
        <v>1318</v>
      </c>
      <c r="V391" t="s">
        <v>1319</v>
      </c>
      <c r="X391">
        <v>7913301</v>
      </c>
      <c r="Y391">
        <v>849</v>
      </c>
      <c r="Z391" s="297">
        <v>43496</v>
      </c>
      <c r="AA391" s="298">
        <v>1.33</v>
      </c>
      <c r="AB391" t="s">
        <v>205</v>
      </c>
      <c r="AC391" s="206">
        <v>1.33</v>
      </c>
      <c r="AD391" t="s">
        <v>1203</v>
      </c>
      <c r="AE391">
        <v>2019</v>
      </c>
      <c r="AF391">
        <v>1</v>
      </c>
    </row>
    <row r="392" spans="1:32">
      <c r="A392" t="s">
        <v>1196</v>
      </c>
      <c r="B392" t="s">
        <v>1321</v>
      </c>
      <c r="C392" s="297">
        <v>43496</v>
      </c>
      <c r="D392" s="297">
        <v>43534</v>
      </c>
      <c r="E392" t="s">
        <v>194</v>
      </c>
      <c r="F392">
        <v>75105</v>
      </c>
      <c r="G392" t="s">
        <v>1199</v>
      </c>
      <c r="H392" t="s">
        <v>196</v>
      </c>
      <c r="I392">
        <v>30000</v>
      </c>
      <c r="J392">
        <v>33804</v>
      </c>
      <c r="K392">
        <v>1981</v>
      </c>
      <c r="L392">
        <v>11363</v>
      </c>
      <c r="M392" t="s">
        <v>197</v>
      </c>
      <c r="N392">
        <v>108910</v>
      </c>
      <c r="O392" t="s">
        <v>214</v>
      </c>
      <c r="P392" t="s">
        <v>1200</v>
      </c>
      <c r="U392" t="s">
        <v>1318</v>
      </c>
      <c r="V392" t="s">
        <v>1319</v>
      </c>
      <c r="X392">
        <v>7913301</v>
      </c>
      <c r="Y392">
        <v>850</v>
      </c>
      <c r="Z392" s="297">
        <v>43496</v>
      </c>
      <c r="AA392" s="298">
        <v>320.89</v>
      </c>
      <c r="AB392" t="s">
        <v>205</v>
      </c>
      <c r="AC392" s="206">
        <v>320.89</v>
      </c>
      <c r="AD392" t="s">
        <v>1203</v>
      </c>
      <c r="AE392">
        <v>2019</v>
      </c>
      <c r="AF392">
        <v>1</v>
      </c>
    </row>
    <row r="393" spans="1:32">
      <c r="A393" t="s">
        <v>1196</v>
      </c>
      <c r="B393" t="s">
        <v>1317</v>
      </c>
      <c r="C393" s="297">
        <v>43496</v>
      </c>
      <c r="D393" s="297">
        <v>43534</v>
      </c>
      <c r="E393" t="s">
        <v>194</v>
      </c>
      <c r="F393">
        <v>75105</v>
      </c>
      <c r="G393" t="s">
        <v>1199</v>
      </c>
      <c r="H393" t="s">
        <v>196</v>
      </c>
      <c r="I393">
        <v>30000</v>
      </c>
      <c r="J393">
        <v>33803</v>
      </c>
      <c r="K393">
        <v>1981</v>
      </c>
      <c r="L393">
        <v>11363</v>
      </c>
      <c r="M393" t="s">
        <v>197</v>
      </c>
      <c r="N393">
        <v>108910</v>
      </c>
      <c r="O393" t="s">
        <v>214</v>
      </c>
      <c r="P393" t="s">
        <v>1200</v>
      </c>
      <c r="U393" t="s">
        <v>1318</v>
      </c>
      <c r="V393" t="s">
        <v>1319</v>
      </c>
      <c r="X393">
        <v>7913301</v>
      </c>
      <c r="Y393">
        <v>852</v>
      </c>
      <c r="Z393" s="297">
        <v>43496</v>
      </c>
      <c r="AA393" s="298">
        <v>65.98</v>
      </c>
      <c r="AB393" t="s">
        <v>205</v>
      </c>
      <c r="AC393" s="206">
        <v>65.98</v>
      </c>
      <c r="AD393" t="s">
        <v>1203</v>
      </c>
      <c r="AE393">
        <v>2019</v>
      </c>
      <c r="AF393">
        <v>1</v>
      </c>
    </row>
    <row r="394" spans="1:32">
      <c r="A394" t="s">
        <v>1196</v>
      </c>
      <c r="B394" t="s">
        <v>1320</v>
      </c>
      <c r="C394" s="297">
        <v>43496</v>
      </c>
      <c r="D394" s="297">
        <v>43534</v>
      </c>
      <c r="E394" t="s">
        <v>194</v>
      </c>
      <c r="F394">
        <v>75105</v>
      </c>
      <c r="G394" t="s">
        <v>1199</v>
      </c>
      <c r="H394" t="s">
        <v>196</v>
      </c>
      <c r="I394">
        <v>30000</v>
      </c>
      <c r="J394">
        <v>33803</v>
      </c>
      <c r="K394">
        <v>1981</v>
      </c>
      <c r="L394">
        <v>11363</v>
      </c>
      <c r="M394" t="s">
        <v>197</v>
      </c>
      <c r="N394">
        <v>108910</v>
      </c>
      <c r="O394" t="s">
        <v>198</v>
      </c>
      <c r="P394" t="s">
        <v>1200</v>
      </c>
      <c r="U394" t="s">
        <v>1318</v>
      </c>
      <c r="V394" t="s">
        <v>1319</v>
      </c>
      <c r="X394">
        <v>7913301</v>
      </c>
      <c r="Y394">
        <v>851</v>
      </c>
      <c r="Z394" s="297">
        <v>43496</v>
      </c>
      <c r="AA394" s="298">
        <v>653.79999999999995</v>
      </c>
      <c r="AB394" t="s">
        <v>205</v>
      </c>
      <c r="AC394" s="206">
        <v>653.79999999999995</v>
      </c>
      <c r="AD394" t="s">
        <v>1203</v>
      </c>
      <c r="AE394">
        <v>2019</v>
      </c>
      <c r="AF394">
        <v>1</v>
      </c>
    </row>
    <row r="395" spans="1:32">
      <c r="A395" t="s">
        <v>1196</v>
      </c>
      <c r="B395" t="s">
        <v>1326</v>
      </c>
      <c r="C395" t="s">
        <v>1323</v>
      </c>
      <c r="D395" t="s">
        <v>1324</v>
      </c>
      <c r="E395" t="s">
        <v>194</v>
      </c>
      <c r="F395">
        <v>75105</v>
      </c>
      <c r="G395" t="s">
        <v>1199</v>
      </c>
      <c r="H395" t="s">
        <v>196</v>
      </c>
      <c r="I395">
        <v>30000</v>
      </c>
      <c r="J395">
        <v>33803</v>
      </c>
      <c r="K395">
        <v>1981</v>
      </c>
      <c r="L395">
        <v>11363</v>
      </c>
      <c r="M395" t="s">
        <v>197</v>
      </c>
      <c r="N395">
        <v>108910</v>
      </c>
      <c r="O395" t="s">
        <v>486</v>
      </c>
      <c r="P395" t="s">
        <v>1200</v>
      </c>
      <c r="U395" t="s">
        <v>1325</v>
      </c>
      <c r="V395" t="s">
        <v>1319</v>
      </c>
      <c r="X395">
        <v>7944499</v>
      </c>
      <c r="Y395">
        <v>4291</v>
      </c>
      <c r="Z395" t="s">
        <v>1323</v>
      </c>
      <c r="AA395" s="298">
        <v>7.76</v>
      </c>
      <c r="AB395" t="s">
        <v>205</v>
      </c>
      <c r="AC395" s="206">
        <v>7.76</v>
      </c>
      <c r="AD395" t="s">
        <v>1203</v>
      </c>
      <c r="AE395">
        <v>2019</v>
      </c>
      <c r="AF395">
        <v>2</v>
      </c>
    </row>
    <row r="396" spans="1:32">
      <c r="A396" t="s">
        <v>1196</v>
      </c>
      <c r="B396" t="s">
        <v>1328</v>
      </c>
      <c r="C396" t="s">
        <v>1323</v>
      </c>
      <c r="D396" t="s">
        <v>1324</v>
      </c>
      <c r="E396" t="s">
        <v>194</v>
      </c>
      <c r="F396">
        <v>75105</v>
      </c>
      <c r="G396" t="s">
        <v>1199</v>
      </c>
      <c r="H396" t="s">
        <v>196</v>
      </c>
      <c r="I396">
        <v>30000</v>
      </c>
      <c r="J396">
        <v>33803</v>
      </c>
      <c r="K396">
        <v>1981</v>
      </c>
      <c r="L396">
        <v>11363</v>
      </c>
      <c r="M396" t="s">
        <v>197</v>
      </c>
      <c r="N396">
        <v>108910</v>
      </c>
      <c r="O396" t="s">
        <v>198</v>
      </c>
      <c r="P396" t="s">
        <v>1200</v>
      </c>
      <c r="U396" t="s">
        <v>1325</v>
      </c>
      <c r="V396" t="s">
        <v>1319</v>
      </c>
      <c r="X396">
        <v>7944499</v>
      </c>
      <c r="Y396">
        <v>4289</v>
      </c>
      <c r="Z396" t="s">
        <v>1323</v>
      </c>
      <c r="AA396" s="298">
        <v>2577.4899999999998</v>
      </c>
      <c r="AB396" t="s">
        <v>205</v>
      </c>
      <c r="AC396" s="206">
        <v>2577.4899999999998</v>
      </c>
      <c r="AD396" t="s">
        <v>1203</v>
      </c>
      <c r="AE396">
        <v>2019</v>
      </c>
      <c r="AF396">
        <v>2</v>
      </c>
    </row>
    <row r="397" spans="1:32">
      <c r="A397" t="s">
        <v>1196</v>
      </c>
      <c r="B397" t="s">
        <v>1327</v>
      </c>
      <c r="C397" t="s">
        <v>1323</v>
      </c>
      <c r="D397" t="s">
        <v>1324</v>
      </c>
      <c r="E397" t="s">
        <v>194</v>
      </c>
      <c r="F397">
        <v>75105</v>
      </c>
      <c r="G397" t="s">
        <v>1199</v>
      </c>
      <c r="H397" t="s">
        <v>196</v>
      </c>
      <c r="I397">
        <v>30000</v>
      </c>
      <c r="J397">
        <v>33803</v>
      </c>
      <c r="K397">
        <v>1981</v>
      </c>
      <c r="L397">
        <v>11363</v>
      </c>
      <c r="M397" t="s">
        <v>197</v>
      </c>
      <c r="N397">
        <v>108910</v>
      </c>
      <c r="O397" t="s">
        <v>214</v>
      </c>
      <c r="P397" t="s">
        <v>1200</v>
      </c>
      <c r="U397" t="s">
        <v>1325</v>
      </c>
      <c r="V397" t="s">
        <v>1319</v>
      </c>
      <c r="X397">
        <v>7944499</v>
      </c>
      <c r="Y397">
        <v>4290</v>
      </c>
      <c r="Z397" t="s">
        <v>1323</v>
      </c>
      <c r="AA397" s="298">
        <v>146.77000000000001</v>
      </c>
      <c r="AB397" t="s">
        <v>205</v>
      </c>
      <c r="AC397" s="206">
        <v>146.77000000000001</v>
      </c>
      <c r="AD397" t="s">
        <v>1203</v>
      </c>
      <c r="AE397">
        <v>2019</v>
      </c>
      <c r="AF397">
        <v>2</v>
      </c>
    </row>
    <row r="398" spans="1:32">
      <c r="A398" t="s">
        <v>1196</v>
      </c>
      <c r="B398" t="s">
        <v>1329</v>
      </c>
      <c r="C398" t="s">
        <v>1323</v>
      </c>
      <c r="D398" t="s">
        <v>1324</v>
      </c>
      <c r="E398" t="s">
        <v>194</v>
      </c>
      <c r="F398">
        <v>75105</v>
      </c>
      <c r="G398" t="s">
        <v>1199</v>
      </c>
      <c r="H398" t="s">
        <v>196</v>
      </c>
      <c r="I398">
        <v>30000</v>
      </c>
      <c r="J398">
        <v>33804</v>
      </c>
      <c r="K398">
        <v>1981</v>
      </c>
      <c r="L398">
        <v>11363</v>
      </c>
      <c r="M398" t="s">
        <v>197</v>
      </c>
      <c r="N398">
        <v>108910</v>
      </c>
      <c r="O398" t="s">
        <v>214</v>
      </c>
      <c r="P398" t="s">
        <v>1200</v>
      </c>
      <c r="U398" t="s">
        <v>1325</v>
      </c>
      <c r="V398" t="s">
        <v>1319</v>
      </c>
      <c r="X398">
        <v>7944499</v>
      </c>
      <c r="Y398">
        <v>4288</v>
      </c>
      <c r="Z398" t="s">
        <v>1323</v>
      </c>
      <c r="AA398" s="298">
        <v>318.85000000000002</v>
      </c>
      <c r="AB398" t="s">
        <v>205</v>
      </c>
      <c r="AC398" s="206">
        <v>318.85000000000002</v>
      </c>
      <c r="AD398" t="s">
        <v>1203</v>
      </c>
      <c r="AE398">
        <v>2019</v>
      </c>
      <c r="AF398">
        <v>2</v>
      </c>
    </row>
    <row r="399" spans="1:32">
      <c r="A399" t="s">
        <v>1196</v>
      </c>
      <c r="B399" t="s">
        <v>1330</v>
      </c>
      <c r="C399" t="s">
        <v>1323</v>
      </c>
      <c r="D399" t="s">
        <v>1324</v>
      </c>
      <c r="E399" t="s">
        <v>194</v>
      </c>
      <c r="F399">
        <v>75105</v>
      </c>
      <c r="G399" t="s">
        <v>1199</v>
      </c>
      <c r="H399" t="s">
        <v>196</v>
      </c>
      <c r="I399">
        <v>30000</v>
      </c>
      <c r="J399">
        <v>33804</v>
      </c>
      <c r="K399">
        <v>1981</v>
      </c>
      <c r="L399">
        <v>11363</v>
      </c>
      <c r="M399" t="s">
        <v>200</v>
      </c>
      <c r="N399">
        <v>108910</v>
      </c>
      <c r="O399" t="s">
        <v>200</v>
      </c>
      <c r="P399" t="s">
        <v>1200</v>
      </c>
      <c r="U399" t="s">
        <v>1325</v>
      </c>
      <c r="V399" t="s">
        <v>1319</v>
      </c>
      <c r="X399">
        <v>7944499</v>
      </c>
      <c r="Y399">
        <v>4287</v>
      </c>
      <c r="Z399" t="s">
        <v>1323</v>
      </c>
      <c r="AA399" s="298">
        <v>1.33</v>
      </c>
      <c r="AB399" t="s">
        <v>205</v>
      </c>
      <c r="AC399" s="206">
        <v>1.33</v>
      </c>
      <c r="AD399" t="s">
        <v>1203</v>
      </c>
      <c r="AE399">
        <v>2019</v>
      </c>
      <c r="AF399">
        <v>2</v>
      </c>
    </row>
    <row r="400" spans="1:32">
      <c r="A400" t="s">
        <v>1194</v>
      </c>
      <c r="B400" t="s">
        <v>1337</v>
      </c>
      <c r="C400" t="s">
        <v>1332</v>
      </c>
      <c r="D400" t="s">
        <v>1333</v>
      </c>
      <c r="E400" t="s">
        <v>194</v>
      </c>
      <c r="F400">
        <v>75705</v>
      </c>
      <c r="G400" t="s">
        <v>1334</v>
      </c>
      <c r="H400" t="s">
        <v>196</v>
      </c>
      <c r="I400">
        <v>30000</v>
      </c>
      <c r="J400">
        <v>33803</v>
      </c>
      <c r="K400">
        <v>1981</v>
      </c>
      <c r="L400">
        <v>11363</v>
      </c>
      <c r="M400" t="s">
        <v>197</v>
      </c>
      <c r="N400">
        <v>108910</v>
      </c>
      <c r="O400" t="s">
        <v>306</v>
      </c>
      <c r="P400" t="s">
        <v>1208</v>
      </c>
      <c r="U400" t="s">
        <v>1335</v>
      </c>
      <c r="V400" t="s">
        <v>1334</v>
      </c>
      <c r="X400">
        <v>7973421</v>
      </c>
      <c r="Y400">
        <v>3</v>
      </c>
      <c r="Z400" t="s">
        <v>1332</v>
      </c>
      <c r="AA400" s="298">
        <v>40</v>
      </c>
      <c r="AB400" t="s">
        <v>205</v>
      </c>
      <c r="AC400" s="206">
        <v>40</v>
      </c>
      <c r="AD400" t="s">
        <v>1195</v>
      </c>
      <c r="AE400">
        <v>2019</v>
      </c>
      <c r="AF400">
        <v>4</v>
      </c>
    </row>
    <row r="401" spans="1:32">
      <c r="A401" t="s">
        <v>1194</v>
      </c>
      <c r="B401" t="s">
        <v>1331</v>
      </c>
      <c r="C401" t="s">
        <v>1332</v>
      </c>
      <c r="D401" t="s">
        <v>1333</v>
      </c>
      <c r="E401" t="s">
        <v>194</v>
      </c>
      <c r="F401">
        <v>75705</v>
      </c>
      <c r="G401" t="s">
        <v>1334</v>
      </c>
      <c r="H401" t="s">
        <v>196</v>
      </c>
      <c r="I401">
        <v>30000</v>
      </c>
      <c r="J401">
        <v>33803</v>
      </c>
      <c r="K401">
        <v>1981</v>
      </c>
      <c r="L401">
        <v>11363</v>
      </c>
      <c r="M401" t="s">
        <v>197</v>
      </c>
      <c r="N401">
        <v>108910</v>
      </c>
      <c r="O401" t="s">
        <v>306</v>
      </c>
      <c r="P401" t="s">
        <v>1208</v>
      </c>
      <c r="U401" t="s">
        <v>1335</v>
      </c>
      <c r="V401" t="s">
        <v>1334</v>
      </c>
      <c r="X401">
        <v>7973421</v>
      </c>
      <c r="Y401">
        <v>2</v>
      </c>
      <c r="Z401" t="s">
        <v>1332</v>
      </c>
      <c r="AA401" s="298">
        <v>40</v>
      </c>
      <c r="AB401" t="s">
        <v>205</v>
      </c>
      <c r="AC401" s="206">
        <v>40</v>
      </c>
      <c r="AD401" t="s">
        <v>1195</v>
      </c>
      <c r="AE401">
        <v>2019</v>
      </c>
      <c r="AF401">
        <v>4</v>
      </c>
    </row>
    <row r="402" spans="1:32">
      <c r="A402" t="s">
        <v>1194</v>
      </c>
      <c r="B402" t="s">
        <v>1340</v>
      </c>
      <c r="C402" t="s">
        <v>1332</v>
      </c>
      <c r="D402" t="s">
        <v>1333</v>
      </c>
      <c r="E402" t="s">
        <v>194</v>
      </c>
      <c r="F402">
        <v>75705</v>
      </c>
      <c r="G402" t="s">
        <v>1334</v>
      </c>
      <c r="H402" t="s">
        <v>196</v>
      </c>
      <c r="I402">
        <v>30000</v>
      </c>
      <c r="J402">
        <v>33803</v>
      </c>
      <c r="K402">
        <v>1981</v>
      </c>
      <c r="L402">
        <v>11363</v>
      </c>
      <c r="M402" t="s">
        <v>197</v>
      </c>
      <c r="N402">
        <v>108910</v>
      </c>
      <c r="O402" t="s">
        <v>306</v>
      </c>
      <c r="P402" t="s">
        <v>1208</v>
      </c>
      <c r="U402" t="s">
        <v>1335</v>
      </c>
      <c r="V402" t="s">
        <v>1334</v>
      </c>
      <c r="X402">
        <v>7973421</v>
      </c>
      <c r="Y402">
        <v>1</v>
      </c>
      <c r="Z402" t="s">
        <v>1332</v>
      </c>
      <c r="AA402" s="298">
        <v>40</v>
      </c>
      <c r="AB402" t="s">
        <v>205</v>
      </c>
      <c r="AC402" s="206">
        <v>40</v>
      </c>
      <c r="AD402" t="s">
        <v>1195</v>
      </c>
      <c r="AE402">
        <v>2019</v>
      </c>
      <c r="AF402">
        <v>4</v>
      </c>
    </row>
    <row r="403" spans="1:32">
      <c r="A403" t="s">
        <v>1194</v>
      </c>
      <c r="B403" t="s">
        <v>1336</v>
      </c>
      <c r="C403" t="s">
        <v>1332</v>
      </c>
      <c r="D403" t="s">
        <v>1333</v>
      </c>
      <c r="E403" t="s">
        <v>194</v>
      </c>
      <c r="F403">
        <v>75705</v>
      </c>
      <c r="G403" t="s">
        <v>1334</v>
      </c>
      <c r="H403" t="s">
        <v>196</v>
      </c>
      <c r="I403">
        <v>30000</v>
      </c>
      <c r="J403">
        <v>33803</v>
      </c>
      <c r="K403">
        <v>1981</v>
      </c>
      <c r="L403">
        <v>11363</v>
      </c>
      <c r="M403" t="s">
        <v>197</v>
      </c>
      <c r="N403">
        <v>108910</v>
      </c>
      <c r="O403" t="s">
        <v>306</v>
      </c>
      <c r="P403" t="s">
        <v>1208</v>
      </c>
      <c r="U403" t="s">
        <v>1335</v>
      </c>
      <c r="V403" t="s">
        <v>1334</v>
      </c>
      <c r="X403">
        <v>7973421</v>
      </c>
      <c r="Y403">
        <v>4</v>
      </c>
      <c r="Z403" t="s">
        <v>1332</v>
      </c>
      <c r="AA403" s="298">
        <v>40</v>
      </c>
      <c r="AB403" t="s">
        <v>205</v>
      </c>
      <c r="AC403" s="206">
        <v>40</v>
      </c>
      <c r="AD403" t="s">
        <v>1195</v>
      </c>
      <c r="AE403">
        <v>2019</v>
      </c>
      <c r="AF403">
        <v>4</v>
      </c>
    </row>
    <row r="404" spans="1:32">
      <c r="A404" t="s">
        <v>1194</v>
      </c>
      <c r="B404" t="s">
        <v>1339</v>
      </c>
      <c r="C404" t="s">
        <v>1332</v>
      </c>
      <c r="D404" t="s">
        <v>1333</v>
      </c>
      <c r="E404" t="s">
        <v>194</v>
      </c>
      <c r="F404">
        <v>75705</v>
      </c>
      <c r="G404" t="s">
        <v>1334</v>
      </c>
      <c r="H404" t="s">
        <v>196</v>
      </c>
      <c r="I404">
        <v>30000</v>
      </c>
      <c r="J404">
        <v>33803</v>
      </c>
      <c r="K404">
        <v>1981</v>
      </c>
      <c r="L404">
        <v>11363</v>
      </c>
      <c r="M404" t="s">
        <v>197</v>
      </c>
      <c r="N404">
        <v>108910</v>
      </c>
      <c r="O404" t="s">
        <v>306</v>
      </c>
      <c r="P404" t="s">
        <v>1208</v>
      </c>
      <c r="U404" t="s">
        <v>1335</v>
      </c>
      <c r="V404" t="s">
        <v>1334</v>
      </c>
      <c r="X404">
        <v>7973421</v>
      </c>
      <c r="Y404">
        <v>7</v>
      </c>
      <c r="Z404" t="s">
        <v>1332</v>
      </c>
      <c r="AA404" s="298">
        <v>40</v>
      </c>
      <c r="AB404" t="s">
        <v>205</v>
      </c>
      <c r="AC404" s="206">
        <v>40</v>
      </c>
      <c r="AD404" t="s">
        <v>1195</v>
      </c>
      <c r="AE404">
        <v>2019</v>
      </c>
      <c r="AF404">
        <v>4</v>
      </c>
    </row>
    <row r="405" spans="1:32">
      <c r="A405" t="s">
        <v>1194</v>
      </c>
      <c r="B405" t="s">
        <v>1338</v>
      </c>
      <c r="C405" t="s">
        <v>1332</v>
      </c>
      <c r="D405" t="s">
        <v>1333</v>
      </c>
      <c r="E405" t="s">
        <v>194</v>
      </c>
      <c r="F405">
        <v>75705</v>
      </c>
      <c r="G405" t="s">
        <v>1334</v>
      </c>
      <c r="H405" t="s">
        <v>196</v>
      </c>
      <c r="I405">
        <v>30000</v>
      </c>
      <c r="J405">
        <v>33803</v>
      </c>
      <c r="K405">
        <v>1981</v>
      </c>
      <c r="L405">
        <v>11363</v>
      </c>
      <c r="M405" t="s">
        <v>197</v>
      </c>
      <c r="N405">
        <v>108910</v>
      </c>
      <c r="O405" t="s">
        <v>306</v>
      </c>
      <c r="P405" t="s">
        <v>1208</v>
      </c>
      <c r="U405" t="s">
        <v>1335</v>
      </c>
      <c r="V405" t="s">
        <v>1334</v>
      </c>
      <c r="X405">
        <v>7973421</v>
      </c>
      <c r="Y405">
        <v>6</v>
      </c>
      <c r="Z405" t="s">
        <v>1332</v>
      </c>
      <c r="AA405" s="298">
        <v>40</v>
      </c>
      <c r="AB405" t="s">
        <v>205</v>
      </c>
      <c r="AC405" s="206">
        <v>40</v>
      </c>
      <c r="AD405" t="s">
        <v>1195</v>
      </c>
      <c r="AE405">
        <v>2019</v>
      </c>
      <c r="AF405">
        <v>4</v>
      </c>
    </row>
    <row r="406" spans="1:32">
      <c r="A406" t="s">
        <v>1194</v>
      </c>
      <c r="B406" t="s">
        <v>1341</v>
      </c>
      <c r="C406" t="s">
        <v>1332</v>
      </c>
      <c r="D406" t="s">
        <v>1333</v>
      </c>
      <c r="E406" t="s">
        <v>194</v>
      </c>
      <c r="F406">
        <v>75705</v>
      </c>
      <c r="G406" t="s">
        <v>1334</v>
      </c>
      <c r="H406" t="s">
        <v>196</v>
      </c>
      <c r="I406">
        <v>30000</v>
      </c>
      <c r="J406">
        <v>33803</v>
      </c>
      <c r="K406">
        <v>1981</v>
      </c>
      <c r="L406">
        <v>11363</v>
      </c>
      <c r="M406" t="s">
        <v>197</v>
      </c>
      <c r="N406">
        <v>108910</v>
      </c>
      <c r="O406" t="s">
        <v>306</v>
      </c>
      <c r="P406" t="s">
        <v>1208</v>
      </c>
      <c r="U406" t="s">
        <v>1335</v>
      </c>
      <c r="V406" t="s">
        <v>1334</v>
      </c>
      <c r="X406">
        <v>7973421</v>
      </c>
      <c r="Y406">
        <v>5</v>
      </c>
      <c r="Z406" t="s">
        <v>1332</v>
      </c>
      <c r="AA406" s="298">
        <v>40</v>
      </c>
      <c r="AB406" t="s">
        <v>205</v>
      </c>
      <c r="AC406" s="206">
        <v>40</v>
      </c>
      <c r="AD406" t="s">
        <v>1195</v>
      </c>
      <c r="AE406">
        <v>2019</v>
      </c>
      <c r="AF406">
        <v>4</v>
      </c>
    </row>
    <row r="407" spans="1:32">
      <c r="A407" t="s">
        <v>1196</v>
      </c>
      <c r="B407" t="s">
        <v>1345</v>
      </c>
      <c r="C407" s="297">
        <v>43555</v>
      </c>
      <c r="D407" t="s">
        <v>1333</v>
      </c>
      <c r="E407" t="s">
        <v>194</v>
      </c>
      <c r="F407">
        <v>75105</v>
      </c>
      <c r="G407" t="s">
        <v>1199</v>
      </c>
      <c r="H407" t="s">
        <v>196</v>
      </c>
      <c r="I407">
        <v>30000</v>
      </c>
      <c r="J407">
        <v>33803</v>
      </c>
      <c r="K407">
        <v>1981</v>
      </c>
      <c r="L407">
        <v>11363</v>
      </c>
      <c r="M407" t="s">
        <v>197</v>
      </c>
      <c r="N407">
        <v>108910</v>
      </c>
      <c r="O407" t="s">
        <v>198</v>
      </c>
      <c r="P407" t="s">
        <v>1200</v>
      </c>
      <c r="U407" t="s">
        <v>1343</v>
      </c>
      <c r="V407" t="s">
        <v>1319</v>
      </c>
      <c r="X407">
        <v>7973484</v>
      </c>
      <c r="Y407">
        <v>4497</v>
      </c>
      <c r="Z407" s="297">
        <v>43555</v>
      </c>
      <c r="AA407" s="298">
        <v>1553.96</v>
      </c>
      <c r="AB407" t="s">
        <v>205</v>
      </c>
      <c r="AC407" s="206">
        <v>1553.96</v>
      </c>
      <c r="AD407" t="s">
        <v>1203</v>
      </c>
      <c r="AE407">
        <v>2019</v>
      </c>
      <c r="AF407">
        <v>3</v>
      </c>
    </row>
    <row r="408" spans="1:32">
      <c r="A408" t="s">
        <v>1196</v>
      </c>
      <c r="B408" t="s">
        <v>1346</v>
      </c>
      <c r="C408" s="297">
        <v>43555</v>
      </c>
      <c r="D408" t="s">
        <v>1333</v>
      </c>
      <c r="E408" t="s">
        <v>194</v>
      </c>
      <c r="F408">
        <v>75105</v>
      </c>
      <c r="G408" t="s">
        <v>1199</v>
      </c>
      <c r="H408" t="s">
        <v>196</v>
      </c>
      <c r="I408">
        <v>30000</v>
      </c>
      <c r="J408">
        <v>33804</v>
      </c>
      <c r="K408">
        <v>1981</v>
      </c>
      <c r="L408">
        <v>11363</v>
      </c>
      <c r="M408" t="s">
        <v>197</v>
      </c>
      <c r="N408">
        <v>108910</v>
      </c>
      <c r="O408" t="s">
        <v>214</v>
      </c>
      <c r="P408" t="s">
        <v>1200</v>
      </c>
      <c r="U408" t="s">
        <v>1343</v>
      </c>
      <c r="V408" t="s">
        <v>1319</v>
      </c>
      <c r="X408">
        <v>7973484</v>
      </c>
      <c r="Y408">
        <v>4496</v>
      </c>
      <c r="Z408" s="297">
        <v>43555</v>
      </c>
      <c r="AA408" s="298">
        <v>315.93</v>
      </c>
      <c r="AB408" t="s">
        <v>205</v>
      </c>
      <c r="AC408" s="206">
        <v>315.93</v>
      </c>
      <c r="AD408" t="s">
        <v>1203</v>
      </c>
      <c r="AE408">
        <v>2019</v>
      </c>
      <c r="AF408">
        <v>3</v>
      </c>
    </row>
    <row r="409" spans="1:32">
      <c r="A409" t="s">
        <v>1196</v>
      </c>
      <c r="B409" t="s">
        <v>1344</v>
      </c>
      <c r="C409" s="297">
        <v>43555</v>
      </c>
      <c r="D409" t="s">
        <v>1333</v>
      </c>
      <c r="E409" t="s">
        <v>194</v>
      </c>
      <c r="F409">
        <v>75105</v>
      </c>
      <c r="G409" t="s">
        <v>1199</v>
      </c>
      <c r="H409" t="s">
        <v>196</v>
      </c>
      <c r="I409">
        <v>30000</v>
      </c>
      <c r="J409">
        <v>33804</v>
      </c>
      <c r="K409">
        <v>1981</v>
      </c>
      <c r="L409">
        <v>11363</v>
      </c>
      <c r="M409" t="s">
        <v>200</v>
      </c>
      <c r="N409">
        <v>108910</v>
      </c>
      <c r="O409" t="s">
        <v>200</v>
      </c>
      <c r="P409" t="s">
        <v>1200</v>
      </c>
      <c r="U409" t="s">
        <v>1343</v>
      </c>
      <c r="V409" t="s">
        <v>1319</v>
      </c>
      <c r="X409">
        <v>7973484</v>
      </c>
      <c r="Y409">
        <v>4495</v>
      </c>
      <c r="Z409" s="297">
        <v>43555</v>
      </c>
      <c r="AA409" s="298">
        <v>1.33</v>
      </c>
      <c r="AB409" t="s">
        <v>205</v>
      </c>
      <c r="AC409" s="206">
        <v>1.33</v>
      </c>
      <c r="AD409" t="s">
        <v>1203</v>
      </c>
      <c r="AE409">
        <v>2019</v>
      </c>
      <c r="AF409">
        <v>3</v>
      </c>
    </row>
    <row r="410" spans="1:32">
      <c r="A410" t="s">
        <v>1196</v>
      </c>
      <c r="B410" t="s">
        <v>1342</v>
      </c>
      <c r="C410" s="297">
        <v>43555</v>
      </c>
      <c r="D410" t="s">
        <v>1333</v>
      </c>
      <c r="E410" t="s">
        <v>194</v>
      </c>
      <c r="F410">
        <v>75105</v>
      </c>
      <c r="G410" t="s">
        <v>1199</v>
      </c>
      <c r="H410" t="s">
        <v>196</v>
      </c>
      <c r="I410">
        <v>30000</v>
      </c>
      <c r="J410">
        <v>33803</v>
      </c>
      <c r="K410">
        <v>1981</v>
      </c>
      <c r="L410">
        <v>11363</v>
      </c>
      <c r="M410" t="s">
        <v>197</v>
      </c>
      <c r="N410">
        <v>108910</v>
      </c>
      <c r="O410" t="s">
        <v>214</v>
      </c>
      <c r="P410" t="s">
        <v>1200</v>
      </c>
      <c r="U410" t="s">
        <v>1343</v>
      </c>
      <c r="V410" t="s">
        <v>1319</v>
      </c>
      <c r="X410">
        <v>7973484</v>
      </c>
      <c r="Y410">
        <v>4498</v>
      </c>
      <c r="Z410" s="297">
        <v>43555</v>
      </c>
      <c r="AA410" s="298">
        <v>69.69</v>
      </c>
      <c r="AB410" t="s">
        <v>205</v>
      </c>
      <c r="AC410" s="206">
        <v>69.69</v>
      </c>
      <c r="AD410" t="s">
        <v>1203</v>
      </c>
      <c r="AE410">
        <v>2019</v>
      </c>
      <c r="AF410">
        <v>3</v>
      </c>
    </row>
    <row r="411" spans="1:32">
      <c r="A411" t="s">
        <v>1196</v>
      </c>
      <c r="B411" t="s">
        <v>1347</v>
      </c>
      <c r="C411" t="s">
        <v>923</v>
      </c>
      <c r="D411" t="s">
        <v>951</v>
      </c>
      <c r="E411" t="s">
        <v>194</v>
      </c>
      <c r="F411">
        <v>75105</v>
      </c>
      <c r="G411" t="s">
        <v>1199</v>
      </c>
      <c r="H411" t="s">
        <v>196</v>
      </c>
      <c r="I411">
        <v>30000</v>
      </c>
      <c r="J411">
        <v>33803</v>
      </c>
      <c r="K411">
        <v>11150</v>
      </c>
      <c r="L411">
        <v>11363</v>
      </c>
      <c r="M411" t="s">
        <v>197</v>
      </c>
      <c r="N411">
        <v>108910</v>
      </c>
      <c r="O411" t="s">
        <v>214</v>
      </c>
      <c r="P411" t="s">
        <v>1200</v>
      </c>
      <c r="U411" t="s">
        <v>1348</v>
      </c>
      <c r="V411" t="s">
        <v>1319</v>
      </c>
      <c r="X411">
        <v>8012512</v>
      </c>
      <c r="Y411">
        <v>2127</v>
      </c>
      <c r="Z411" t="s">
        <v>923</v>
      </c>
      <c r="AA411" s="298">
        <v>312.77999999999997</v>
      </c>
      <c r="AB411" t="s">
        <v>205</v>
      </c>
      <c r="AC411" s="206">
        <v>312.77999999999997</v>
      </c>
      <c r="AD411" t="s">
        <v>1203</v>
      </c>
      <c r="AE411">
        <v>2019</v>
      </c>
      <c r="AF411">
        <v>4</v>
      </c>
    </row>
    <row r="412" spans="1:32">
      <c r="A412" t="s">
        <v>1196</v>
      </c>
      <c r="B412" t="s">
        <v>1351</v>
      </c>
      <c r="C412" t="s">
        <v>923</v>
      </c>
      <c r="D412" t="s">
        <v>951</v>
      </c>
      <c r="E412" t="s">
        <v>194</v>
      </c>
      <c r="F412">
        <v>75105</v>
      </c>
      <c r="G412" t="s">
        <v>1199</v>
      </c>
      <c r="H412" t="s">
        <v>196</v>
      </c>
      <c r="I412">
        <v>30000</v>
      </c>
      <c r="J412">
        <v>33803</v>
      </c>
      <c r="K412">
        <v>11147</v>
      </c>
      <c r="L412">
        <v>11363</v>
      </c>
      <c r="M412" t="s">
        <v>197</v>
      </c>
      <c r="N412">
        <v>108910</v>
      </c>
      <c r="O412" t="s">
        <v>214</v>
      </c>
      <c r="P412" t="s">
        <v>1200</v>
      </c>
      <c r="U412" t="s">
        <v>1348</v>
      </c>
      <c r="V412" t="s">
        <v>1319</v>
      </c>
      <c r="X412">
        <v>8012512</v>
      </c>
      <c r="Y412">
        <v>2132</v>
      </c>
      <c r="Z412" t="s">
        <v>923</v>
      </c>
      <c r="AA412" s="298">
        <v>520.17999999999995</v>
      </c>
      <c r="AB412" t="s">
        <v>205</v>
      </c>
      <c r="AC412" s="206">
        <v>520.17999999999995</v>
      </c>
      <c r="AD412" t="s">
        <v>1203</v>
      </c>
      <c r="AE412">
        <v>2019</v>
      </c>
      <c r="AF412">
        <v>4</v>
      </c>
    </row>
    <row r="413" spans="1:32">
      <c r="A413" t="s">
        <v>1196</v>
      </c>
      <c r="B413" t="s">
        <v>1354</v>
      </c>
      <c r="C413" t="s">
        <v>923</v>
      </c>
      <c r="D413" t="s">
        <v>951</v>
      </c>
      <c r="E413" t="s">
        <v>194</v>
      </c>
      <c r="F413">
        <v>75105</v>
      </c>
      <c r="G413" t="s">
        <v>1199</v>
      </c>
      <c r="H413" t="s">
        <v>196</v>
      </c>
      <c r="I413">
        <v>30000</v>
      </c>
      <c r="J413">
        <v>33804</v>
      </c>
      <c r="K413">
        <v>1981</v>
      </c>
      <c r="L413">
        <v>11363</v>
      </c>
      <c r="M413" t="s">
        <v>197</v>
      </c>
      <c r="N413">
        <v>108910</v>
      </c>
      <c r="O413" t="s">
        <v>214</v>
      </c>
      <c r="P413" t="s">
        <v>1200</v>
      </c>
      <c r="U413" t="s">
        <v>1348</v>
      </c>
      <c r="V413" t="s">
        <v>1319</v>
      </c>
      <c r="X413">
        <v>8012512</v>
      </c>
      <c r="Y413">
        <v>2128</v>
      </c>
      <c r="Z413" t="s">
        <v>923</v>
      </c>
      <c r="AA413" s="298">
        <v>325.01</v>
      </c>
      <c r="AB413" t="s">
        <v>205</v>
      </c>
      <c r="AC413" s="206">
        <v>325.01</v>
      </c>
      <c r="AD413" t="s">
        <v>1203</v>
      </c>
      <c r="AE413">
        <v>2019</v>
      </c>
      <c r="AF413">
        <v>4</v>
      </c>
    </row>
    <row r="414" spans="1:32">
      <c r="A414" t="s">
        <v>1196</v>
      </c>
      <c r="B414" t="s">
        <v>1350</v>
      </c>
      <c r="C414" t="s">
        <v>923</v>
      </c>
      <c r="D414" t="s">
        <v>951</v>
      </c>
      <c r="E414" t="s">
        <v>194</v>
      </c>
      <c r="F414">
        <v>75105</v>
      </c>
      <c r="G414" t="s">
        <v>1199</v>
      </c>
      <c r="H414" t="s">
        <v>196</v>
      </c>
      <c r="I414">
        <v>30000</v>
      </c>
      <c r="J414">
        <v>33803</v>
      </c>
      <c r="K414">
        <v>1981</v>
      </c>
      <c r="L414">
        <v>11363</v>
      </c>
      <c r="M414" t="s">
        <v>197</v>
      </c>
      <c r="N414">
        <v>108910</v>
      </c>
      <c r="O414" t="s">
        <v>198</v>
      </c>
      <c r="P414" t="s">
        <v>1200</v>
      </c>
      <c r="U414" t="s">
        <v>1348</v>
      </c>
      <c r="V414" t="s">
        <v>1319</v>
      </c>
      <c r="X414">
        <v>8012512</v>
      </c>
      <c r="Y414">
        <v>2129</v>
      </c>
      <c r="Z414" t="s">
        <v>923</v>
      </c>
      <c r="AA414" s="298">
        <v>1854.47</v>
      </c>
      <c r="AB414" t="s">
        <v>205</v>
      </c>
      <c r="AC414" s="206">
        <v>1854.47</v>
      </c>
      <c r="AD414" t="s">
        <v>1203</v>
      </c>
      <c r="AE414">
        <v>2019</v>
      </c>
      <c r="AF414">
        <v>4</v>
      </c>
    </row>
    <row r="415" spans="1:32">
      <c r="A415" t="s">
        <v>1196</v>
      </c>
      <c r="B415" t="s">
        <v>1353</v>
      </c>
      <c r="C415" t="s">
        <v>923</v>
      </c>
      <c r="D415" t="s">
        <v>951</v>
      </c>
      <c r="E415" t="s">
        <v>194</v>
      </c>
      <c r="F415">
        <v>75105</v>
      </c>
      <c r="G415" t="s">
        <v>1199</v>
      </c>
      <c r="H415" t="s">
        <v>196</v>
      </c>
      <c r="I415">
        <v>30000</v>
      </c>
      <c r="J415">
        <v>33803</v>
      </c>
      <c r="K415">
        <v>1981</v>
      </c>
      <c r="L415">
        <v>11363</v>
      </c>
      <c r="M415" t="s">
        <v>197</v>
      </c>
      <c r="N415">
        <v>108910</v>
      </c>
      <c r="O415" t="s">
        <v>214</v>
      </c>
      <c r="P415" t="s">
        <v>1200</v>
      </c>
      <c r="U415" t="s">
        <v>1348</v>
      </c>
      <c r="V415" t="s">
        <v>1319</v>
      </c>
      <c r="X415">
        <v>8012512</v>
      </c>
      <c r="Y415">
        <v>2130</v>
      </c>
      <c r="Z415" t="s">
        <v>923</v>
      </c>
      <c r="AA415" s="298">
        <v>70.12</v>
      </c>
      <c r="AB415" t="s">
        <v>205</v>
      </c>
      <c r="AC415" s="206">
        <v>70.12</v>
      </c>
      <c r="AD415" t="s">
        <v>1203</v>
      </c>
      <c r="AE415">
        <v>2019</v>
      </c>
      <c r="AF415">
        <v>4</v>
      </c>
    </row>
    <row r="416" spans="1:32">
      <c r="A416" t="s">
        <v>1196</v>
      </c>
      <c r="B416" t="s">
        <v>1352</v>
      </c>
      <c r="C416" t="s">
        <v>923</v>
      </c>
      <c r="D416" t="s">
        <v>951</v>
      </c>
      <c r="E416" t="s">
        <v>194</v>
      </c>
      <c r="F416">
        <v>75105</v>
      </c>
      <c r="G416" t="s">
        <v>1199</v>
      </c>
      <c r="H416" t="s">
        <v>196</v>
      </c>
      <c r="I416">
        <v>30000</v>
      </c>
      <c r="J416">
        <v>33803</v>
      </c>
      <c r="K416">
        <v>1981</v>
      </c>
      <c r="L416">
        <v>11363</v>
      </c>
      <c r="M416" t="s">
        <v>197</v>
      </c>
      <c r="N416">
        <v>108910</v>
      </c>
      <c r="O416" t="s">
        <v>306</v>
      </c>
      <c r="P416" t="s">
        <v>1200</v>
      </c>
      <c r="U416" t="s">
        <v>1348</v>
      </c>
      <c r="V416" t="s">
        <v>1319</v>
      </c>
      <c r="X416">
        <v>8012512</v>
      </c>
      <c r="Y416">
        <v>2131</v>
      </c>
      <c r="Z416" t="s">
        <v>923</v>
      </c>
      <c r="AA416" s="298">
        <v>19.600000000000001</v>
      </c>
      <c r="AB416" t="s">
        <v>205</v>
      </c>
      <c r="AC416" s="206">
        <v>19.600000000000001</v>
      </c>
      <c r="AD416" t="s">
        <v>1203</v>
      </c>
      <c r="AE416">
        <v>2019</v>
      </c>
      <c r="AF416">
        <v>4</v>
      </c>
    </row>
    <row r="417" spans="1:32">
      <c r="A417" t="s">
        <v>1196</v>
      </c>
      <c r="B417" t="s">
        <v>1349</v>
      </c>
      <c r="C417" t="s">
        <v>923</v>
      </c>
      <c r="D417" t="s">
        <v>951</v>
      </c>
      <c r="E417" t="s">
        <v>194</v>
      </c>
      <c r="F417">
        <v>75105</v>
      </c>
      <c r="G417" t="s">
        <v>1199</v>
      </c>
      <c r="H417" t="s">
        <v>196</v>
      </c>
      <c r="I417">
        <v>30000</v>
      </c>
      <c r="J417">
        <v>33804</v>
      </c>
      <c r="K417">
        <v>1981</v>
      </c>
      <c r="L417">
        <v>11363</v>
      </c>
      <c r="M417" t="s">
        <v>200</v>
      </c>
      <c r="N417">
        <v>108910</v>
      </c>
      <c r="O417" t="s">
        <v>200</v>
      </c>
      <c r="P417" t="s">
        <v>1200</v>
      </c>
      <c r="U417" t="s">
        <v>1348</v>
      </c>
      <c r="V417" t="s">
        <v>1319</v>
      </c>
      <c r="X417">
        <v>8012512</v>
      </c>
      <c r="Y417">
        <v>2126</v>
      </c>
      <c r="Z417" t="s">
        <v>923</v>
      </c>
      <c r="AA417" s="298">
        <v>1.33</v>
      </c>
      <c r="AB417" t="s">
        <v>205</v>
      </c>
      <c r="AC417" s="206">
        <v>1.33</v>
      </c>
      <c r="AD417" t="s">
        <v>1203</v>
      </c>
      <c r="AE417">
        <v>2019</v>
      </c>
      <c r="AF417">
        <v>4</v>
      </c>
    </row>
    <row r="418" spans="1:32">
      <c r="A418" t="s">
        <v>1196</v>
      </c>
      <c r="B418" t="s">
        <v>1358</v>
      </c>
      <c r="C418" t="s">
        <v>1355</v>
      </c>
      <c r="D418" s="297">
        <v>43640</v>
      </c>
      <c r="E418" t="s">
        <v>194</v>
      </c>
      <c r="F418">
        <v>75105</v>
      </c>
      <c r="G418" t="s">
        <v>1199</v>
      </c>
      <c r="H418" t="s">
        <v>196</v>
      </c>
      <c r="I418">
        <v>30000</v>
      </c>
      <c r="J418">
        <v>33803</v>
      </c>
      <c r="K418">
        <v>1981</v>
      </c>
      <c r="L418">
        <v>11363</v>
      </c>
      <c r="M418" t="s">
        <v>197</v>
      </c>
      <c r="N418">
        <v>108910</v>
      </c>
      <c r="O418" t="s">
        <v>198</v>
      </c>
      <c r="P418" t="s">
        <v>1200</v>
      </c>
      <c r="U418" t="s">
        <v>1356</v>
      </c>
      <c r="V418" t="s">
        <v>1319</v>
      </c>
      <c r="X418">
        <v>8050860</v>
      </c>
      <c r="Y418">
        <v>4388</v>
      </c>
      <c r="Z418" t="s">
        <v>1355</v>
      </c>
      <c r="AA418" s="298">
        <v>1490.09</v>
      </c>
      <c r="AB418" t="s">
        <v>205</v>
      </c>
      <c r="AC418" s="206">
        <v>1490.09</v>
      </c>
      <c r="AD418" t="s">
        <v>1203</v>
      </c>
      <c r="AE418">
        <v>2019</v>
      </c>
      <c r="AF418">
        <v>5</v>
      </c>
    </row>
    <row r="419" spans="1:32">
      <c r="A419" t="s">
        <v>1196</v>
      </c>
      <c r="B419" t="s">
        <v>1357</v>
      </c>
      <c r="C419" t="s">
        <v>1355</v>
      </c>
      <c r="D419" s="297">
        <v>43640</v>
      </c>
      <c r="E419" t="s">
        <v>194</v>
      </c>
      <c r="F419">
        <v>75105</v>
      </c>
      <c r="G419" t="s">
        <v>1199</v>
      </c>
      <c r="H419" t="s">
        <v>196</v>
      </c>
      <c r="I419">
        <v>30000</v>
      </c>
      <c r="J419">
        <v>33803</v>
      </c>
      <c r="K419">
        <v>1981</v>
      </c>
      <c r="L419">
        <v>11363</v>
      </c>
      <c r="M419" t="s">
        <v>197</v>
      </c>
      <c r="N419">
        <v>108910</v>
      </c>
      <c r="O419" t="s">
        <v>214</v>
      </c>
      <c r="P419" t="s">
        <v>1200</v>
      </c>
      <c r="U419" t="s">
        <v>1356</v>
      </c>
      <c r="V419" t="s">
        <v>1319</v>
      </c>
      <c r="X419">
        <v>8050860</v>
      </c>
      <c r="Y419">
        <v>4389</v>
      </c>
      <c r="Z419" t="s">
        <v>1355</v>
      </c>
      <c r="AA419" s="298">
        <v>208.24</v>
      </c>
      <c r="AB419" t="s">
        <v>205</v>
      </c>
      <c r="AC419" s="206">
        <v>208.24</v>
      </c>
      <c r="AD419" t="s">
        <v>1203</v>
      </c>
      <c r="AE419">
        <v>2019</v>
      </c>
      <c r="AF419">
        <v>5</v>
      </c>
    </row>
    <row r="420" spans="1:32">
      <c r="A420" t="s">
        <v>1196</v>
      </c>
      <c r="B420" t="s">
        <v>1361</v>
      </c>
      <c r="C420" t="s">
        <v>1355</v>
      </c>
      <c r="D420" s="297">
        <v>43640</v>
      </c>
      <c r="E420" t="s">
        <v>194</v>
      </c>
      <c r="F420">
        <v>75105</v>
      </c>
      <c r="G420" t="s">
        <v>1199</v>
      </c>
      <c r="H420" t="s">
        <v>196</v>
      </c>
      <c r="I420">
        <v>30000</v>
      </c>
      <c r="J420">
        <v>33803</v>
      </c>
      <c r="K420">
        <v>1981</v>
      </c>
      <c r="L420">
        <v>11363</v>
      </c>
      <c r="M420" t="s">
        <v>197</v>
      </c>
      <c r="N420">
        <v>108910</v>
      </c>
      <c r="O420" t="s">
        <v>214</v>
      </c>
      <c r="P420" t="s">
        <v>1200</v>
      </c>
      <c r="U420" t="s">
        <v>1356</v>
      </c>
      <c r="V420" t="s">
        <v>1319</v>
      </c>
      <c r="X420">
        <v>8050860</v>
      </c>
      <c r="Y420">
        <v>4384</v>
      </c>
      <c r="Z420" t="s">
        <v>1355</v>
      </c>
      <c r="AA420" s="298">
        <v>229.74</v>
      </c>
      <c r="AB420" t="s">
        <v>205</v>
      </c>
      <c r="AC420" s="206">
        <v>229.74</v>
      </c>
      <c r="AD420" t="s">
        <v>1203</v>
      </c>
      <c r="AE420">
        <v>2019</v>
      </c>
      <c r="AF420">
        <v>5</v>
      </c>
    </row>
    <row r="421" spans="1:32">
      <c r="A421" t="s">
        <v>1196</v>
      </c>
      <c r="B421" t="s">
        <v>1359</v>
      </c>
      <c r="C421" t="s">
        <v>1355</v>
      </c>
      <c r="D421" s="297">
        <v>43640</v>
      </c>
      <c r="E421" t="s">
        <v>194</v>
      </c>
      <c r="F421">
        <v>75105</v>
      </c>
      <c r="G421" t="s">
        <v>1199</v>
      </c>
      <c r="H421" t="s">
        <v>196</v>
      </c>
      <c r="I421">
        <v>30000</v>
      </c>
      <c r="J421">
        <v>33804</v>
      </c>
      <c r="K421">
        <v>1981</v>
      </c>
      <c r="L421">
        <v>11363</v>
      </c>
      <c r="M421" t="s">
        <v>197</v>
      </c>
      <c r="N421">
        <v>108910</v>
      </c>
      <c r="O421" t="s">
        <v>214</v>
      </c>
      <c r="P421" t="s">
        <v>1200</v>
      </c>
      <c r="U421" t="s">
        <v>1356</v>
      </c>
      <c r="V421" t="s">
        <v>1319</v>
      </c>
      <c r="X421">
        <v>8050860</v>
      </c>
      <c r="Y421">
        <v>4387</v>
      </c>
      <c r="Z421" t="s">
        <v>1355</v>
      </c>
      <c r="AA421" s="298">
        <v>200.34</v>
      </c>
      <c r="AB421" t="s">
        <v>205</v>
      </c>
      <c r="AC421" s="206">
        <v>200.34</v>
      </c>
      <c r="AD421" t="s">
        <v>1203</v>
      </c>
      <c r="AE421">
        <v>2019</v>
      </c>
      <c r="AF421">
        <v>5</v>
      </c>
    </row>
    <row r="422" spans="1:32">
      <c r="A422" t="s">
        <v>1196</v>
      </c>
      <c r="B422" t="s">
        <v>1360</v>
      </c>
      <c r="C422" t="s">
        <v>1355</v>
      </c>
      <c r="D422" s="297">
        <v>43640</v>
      </c>
      <c r="E422" t="s">
        <v>194</v>
      </c>
      <c r="F422">
        <v>75105</v>
      </c>
      <c r="G422" t="s">
        <v>1199</v>
      </c>
      <c r="H422" t="s">
        <v>196</v>
      </c>
      <c r="I422">
        <v>30000</v>
      </c>
      <c r="J422">
        <v>33803</v>
      </c>
      <c r="K422">
        <v>11146</v>
      </c>
      <c r="L422">
        <v>11363</v>
      </c>
      <c r="M422" t="s">
        <v>197</v>
      </c>
      <c r="N422">
        <v>108910</v>
      </c>
      <c r="O422" t="s">
        <v>214</v>
      </c>
      <c r="P422" t="s">
        <v>1200</v>
      </c>
      <c r="U422" t="s">
        <v>1356</v>
      </c>
      <c r="V422" t="s">
        <v>1319</v>
      </c>
      <c r="X422">
        <v>8050860</v>
      </c>
      <c r="Y422">
        <v>4386</v>
      </c>
      <c r="Z422" t="s">
        <v>1355</v>
      </c>
      <c r="AA422" s="298">
        <v>530.42999999999995</v>
      </c>
      <c r="AB422" t="s">
        <v>205</v>
      </c>
      <c r="AC422" s="206">
        <v>530.42999999999995</v>
      </c>
      <c r="AD422" t="s">
        <v>1203</v>
      </c>
      <c r="AE422">
        <v>2019</v>
      </c>
      <c r="AF422">
        <v>5</v>
      </c>
    </row>
    <row r="423" spans="1:32">
      <c r="A423" t="s">
        <v>1196</v>
      </c>
      <c r="B423" t="s">
        <v>1362</v>
      </c>
      <c r="C423" t="s">
        <v>1355</v>
      </c>
      <c r="D423" s="297">
        <v>43640</v>
      </c>
      <c r="E423" t="s">
        <v>194</v>
      </c>
      <c r="F423">
        <v>75105</v>
      </c>
      <c r="G423" t="s">
        <v>1199</v>
      </c>
      <c r="H423" t="s">
        <v>196</v>
      </c>
      <c r="I423">
        <v>30000</v>
      </c>
      <c r="J423">
        <v>33804</v>
      </c>
      <c r="K423">
        <v>1981</v>
      </c>
      <c r="L423">
        <v>11363</v>
      </c>
      <c r="M423" t="s">
        <v>200</v>
      </c>
      <c r="N423">
        <v>108910</v>
      </c>
      <c r="O423" t="s">
        <v>200</v>
      </c>
      <c r="P423" t="s">
        <v>1200</v>
      </c>
      <c r="U423" t="s">
        <v>1356</v>
      </c>
      <c r="V423" t="s">
        <v>1319</v>
      </c>
      <c r="X423">
        <v>8050860</v>
      </c>
      <c r="Y423">
        <v>4385</v>
      </c>
      <c r="Z423" t="s">
        <v>1355</v>
      </c>
      <c r="AA423" s="298">
        <v>1.33</v>
      </c>
      <c r="AB423" t="s">
        <v>205</v>
      </c>
      <c r="AC423" s="206">
        <v>1.33</v>
      </c>
      <c r="AD423" t="s">
        <v>1203</v>
      </c>
      <c r="AE423">
        <v>2019</v>
      </c>
      <c r="AF423">
        <v>5</v>
      </c>
    </row>
    <row r="424" spans="1:32">
      <c r="A424" t="s">
        <v>1196</v>
      </c>
      <c r="B424" t="s">
        <v>1369</v>
      </c>
      <c r="C424" s="297">
        <v>43646</v>
      </c>
      <c r="D424" s="297">
        <v>43662</v>
      </c>
      <c r="E424" t="s">
        <v>194</v>
      </c>
      <c r="F424">
        <v>75105</v>
      </c>
      <c r="G424" t="s">
        <v>1199</v>
      </c>
      <c r="H424" t="s">
        <v>196</v>
      </c>
      <c r="I424">
        <v>30000</v>
      </c>
      <c r="J424">
        <v>33801</v>
      </c>
      <c r="K424">
        <v>1981</v>
      </c>
      <c r="L424">
        <v>11363</v>
      </c>
      <c r="M424" t="s">
        <v>197</v>
      </c>
      <c r="N424">
        <v>108910</v>
      </c>
      <c r="O424" t="s">
        <v>1159</v>
      </c>
      <c r="P424" t="s">
        <v>1200</v>
      </c>
      <c r="U424" t="s">
        <v>1363</v>
      </c>
      <c r="V424" t="s">
        <v>1319</v>
      </c>
      <c r="X424">
        <v>8081431</v>
      </c>
      <c r="Y424">
        <v>4208</v>
      </c>
      <c r="Z424" s="297">
        <v>43646</v>
      </c>
      <c r="AA424" s="298">
        <v>278.06</v>
      </c>
      <c r="AB424" t="s">
        <v>205</v>
      </c>
      <c r="AC424" s="206">
        <v>278.06</v>
      </c>
      <c r="AD424" t="s">
        <v>1203</v>
      </c>
      <c r="AE424">
        <v>2019</v>
      </c>
      <c r="AF424">
        <v>6</v>
      </c>
    </row>
    <row r="425" spans="1:32">
      <c r="A425" t="s">
        <v>1196</v>
      </c>
      <c r="B425" t="s">
        <v>1368</v>
      </c>
      <c r="C425" s="297">
        <v>43646</v>
      </c>
      <c r="D425" s="297">
        <v>43662</v>
      </c>
      <c r="E425" t="s">
        <v>194</v>
      </c>
      <c r="F425">
        <v>75105</v>
      </c>
      <c r="G425" t="s">
        <v>1199</v>
      </c>
      <c r="H425" t="s">
        <v>196</v>
      </c>
      <c r="I425">
        <v>30000</v>
      </c>
      <c r="J425">
        <v>33803</v>
      </c>
      <c r="K425">
        <v>1981</v>
      </c>
      <c r="L425">
        <v>11363</v>
      </c>
      <c r="M425" t="s">
        <v>197</v>
      </c>
      <c r="N425">
        <v>108910</v>
      </c>
      <c r="O425" t="s">
        <v>198</v>
      </c>
      <c r="P425" t="s">
        <v>1200</v>
      </c>
      <c r="U425" t="s">
        <v>1363</v>
      </c>
      <c r="V425" t="s">
        <v>1319</v>
      </c>
      <c r="X425">
        <v>8081431</v>
      </c>
      <c r="Y425">
        <v>4207</v>
      </c>
      <c r="Z425" s="297">
        <v>43646</v>
      </c>
      <c r="AA425" s="298">
        <v>1577.73</v>
      </c>
      <c r="AB425" t="s">
        <v>205</v>
      </c>
      <c r="AC425" s="206">
        <v>1577.73</v>
      </c>
      <c r="AD425" t="s">
        <v>1203</v>
      </c>
      <c r="AE425">
        <v>2019</v>
      </c>
      <c r="AF425">
        <v>6</v>
      </c>
    </row>
    <row r="426" spans="1:32">
      <c r="A426" t="s">
        <v>1196</v>
      </c>
      <c r="B426" t="s">
        <v>1367</v>
      </c>
      <c r="C426" s="297">
        <v>43646</v>
      </c>
      <c r="D426" s="297">
        <v>43662</v>
      </c>
      <c r="E426" t="s">
        <v>194</v>
      </c>
      <c r="F426">
        <v>75105</v>
      </c>
      <c r="G426" t="s">
        <v>1199</v>
      </c>
      <c r="H426" t="s">
        <v>196</v>
      </c>
      <c r="I426">
        <v>30000</v>
      </c>
      <c r="J426">
        <v>33803</v>
      </c>
      <c r="K426">
        <v>1981</v>
      </c>
      <c r="L426">
        <v>11363</v>
      </c>
      <c r="M426" t="s">
        <v>197</v>
      </c>
      <c r="N426">
        <v>108910</v>
      </c>
      <c r="O426" t="s">
        <v>214</v>
      </c>
      <c r="P426" t="s">
        <v>1200</v>
      </c>
      <c r="U426" t="s">
        <v>1363</v>
      </c>
      <c r="V426" t="s">
        <v>1319</v>
      </c>
      <c r="X426">
        <v>8081431</v>
      </c>
      <c r="Y426">
        <v>4206</v>
      </c>
      <c r="Z426" s="297">
        <v>43646</v>
      </c>
      <c r="AA426" s="298">
        <v>69.66</v>
      </c>
      <c r="AB426" t="s">
        <v>205</v>
      </c>
      <c r="AC426" s="206">
        <v>69.66</v>
      </c>
      <c r="AD426" t="s">
        <v>1203</v>
      </c>
      <c r="AE426">
        <v>2019</v>
      </c>
      <c r="AF426">
        <v>6</v>
      </c>
    </row>
    <row r="427" spans="1:32">
      <c r="A427" t="s">
        <v>1196</v>
      </c>
      <c r="B427" t="s">
        <v>1366</v>
      </c>
      <c r="C427" s="297">
        <v>43646</v>
      </c>
      <c r="D427" s="297">
        <v>43662</v>
      </c>
      <c r="E427" t="s">
        <v>194</v>
      </c>
      <c r="F427">
        <v>75105</v>
      </c>
      <c r="G427" t="s">
        <v>1199</v>
      </c>
      <c r="H427" t="s">
        <v>196</v>
      </c>
      <c r="I427">
        <v>30000</v>
      </c>
      <c r="J427">
        <v>33804</v>
      </c>
      <c r="K427">
        <v>11165</v>
      </c>
      <c r="L427">
        <v>11363</v>
      </c>
      <c r="M427" t="s">
        <v>197</v>
      </c>
      <c r="N427">
        <v>108910</v>
      </c>
      <c r="O427" t="s">
        <v>486</v>
      </c>
      <c r="P427" t="s">
        <v>1200</v>
      </c>
      <c r="U427" t="s">
        <v>1363</v>
      </c>
      <c r="V427" t="s">
        <v>1319</v>
      </c>
      <c r="X427">
        <v>8081431</v>
      </c>
      <c r="Y427">
        <v>4203</v>
      </c>
      <c r="Z427" s="297">
        <v>43646</v>
      </c>
      <c r="AA427" s="298">
        <v>1125.8399999999999</v>
      </c>
      <c r="AB427" t="s">
        <v>205</v>
      </c>
      <c r="AC427" s="206">
        <v>1125.8399999999999</v>
      </c>
      <c r="AD427" t="s">
        <v>1203</v>
      </c>
      <c r="AE427">
        <v>2019</v>
      </c>
      <c r="AF427">
        <v>6</v>
      </c>
    </row>
    <row r="428" spans="1:32">
      <c r="A428" t="s">
        <v>1196</v>
      </c>
      <c r="B428" t="s">
        <v>1365</v>
      </c>
      <c r="C428" s="297">
        <v>43646</v>
      </c>
      <c r="D428" s="297">
        <v>43662</v>
      </c>
      <c r="E428" t="s">
        <v>194</v>
      </c>
      <c r="F428">
        <v>75105</v>
      </c>
      <c r="G428" t="s">
        <v>1199</v>
      </c>
      <c r="H428" t="s">
        <v>196</v>
      </c>
      <c r="I428">
        <v>30000</v>
      </c>
      <c r="J428">
        <v>33804</v>
      </c>
      <c r="K428">
        <v>1981</v>
      </c>
      <c r="L428">
        <v>11363</v>
      </c>
      <c r="M428" t="s">
        <v>197</v>
      </c>
      <c r="N428">
        <v>108910</v>
      </c>
      <c r="O428" t="s">
        <v>214</v>
      </c>
      <c r="P428" t="s">
        <v>1200</v>
      </c>
      <c r="U428" t="s">
        <v>1363</v>
      </c>
      <c r="V428" t="s">
        <v>1319</v>
      </c>
      <c r="X428">
        <v>8081431</v>
      </c>
      <c r="Y428">
        <v>4201</v>
      </c>
      <c r="Z428" s="297">
        <v>43646</v>
      </c>
      <c r="AA428" s="298">
        <v>150.83000000000001</v>
      </c>
      <c r="AB428" t="s">
        <v>205</v>
      </c>
      <c r="AC428" s="206">
        <v>150.83000000000001</v>
      </c>
      <c r="AD428" t="s">
        <v>1203</v>
      </c>
      <c r="AE428">
        <v>2019</v>
      </c>
      <c r="AF428">
        <v>6</v>
      </c>
    </row>
    <row r="429" spans="1:32">
      <c r="A429" t="s">
        <v>1196</v>
      </c>
      <c r="B429" t="s">
        <v>1364</v>
      </c>
      <c r="C429" s="297">
        <v>43646</v>
      </c>
      <c r="D429" s="297">
        <v>43662</v>
      </c>
      <c r="E429" t="s">
        <v>194</v>
      </c>
      <c r="F429">
        <v>75105</v>
      </c>
      <c r="G429" t="s">
        <v>1199</v>
      </c>
      <c r="H429" t="s">
        <v>196</v>
      </c>
      <c r="I429">
        <v>30000</v>
      </c>
      <c r="J429">
        <v>33803</v>
      </c>
      <c r="K429">
        <v>11148</v>
      </c>
      <c r="L429">
        <v>11363</v>
      </c>
      <c r="M429" t="s">
        <v>197</v>
      </c>
      <c r="N429">
        <v>108910</v>
      </c>
      <c r="O429" t="s">
        <v>214</v>
      </c>
      <c r="P429" t="s">
        <v>1200</v>
      </c>
      <c r="U429" t="s">
        <v>1363</v>
      </c>
      <c r="V429" t="s">
        <v>1319</v>
      </c>
      <c r="X429">
        <v>8081431</v>
      </c>
      <c r="Y429">
        <v>4200</v>
      </c>
      <c r="Z429" s="297">
        <v>43646</v>
      </c>
      <c r="AA429" s="298">
        <v>369.97</v>
      </c>
      <c r="AB429" t="s">
        <v>205</v>
      </c>
      <c r="AC429" s="206">
        <v>369.97</v>
      </c>
      <c r="AD429" t="s">
        <v>1203</v>
      </c>
      <c r="AE429">
        <v>2019</v>
      </c>
      <c r="AF429">
        <v>6</v>
      </c>
    </row>
    <row r="430" spans="1:32">
      <c r="A430" t="s">
        <v>1196</v>
      </c>
      <c r="B430" t="s">
        <v>1370</v>
      </c>
      <c r="C430" s="297">
        <v>43646</v>
      </c>
      <c r="D430" t="s">
        <v>988</v>
      </c>
      <c r="E430" t="s">
        <v>194</v>
      </c>
      <c r="F430">
        <v>75105</v>
      </c>
      <c r="G430" t="s">
        <v>1199</v>
      </c>
      <c r="H430" t="s">
        <v>196</v>
      </c>
      <c r="I430">
        <v>30000</v>
      </c>
      <c r="J430">
        <v>33804</v>
      </c>
      <c r="K430">
        <v>1981</v>
      </c>
      <c r="L430">
        <v>11363</v>
      </c>
      <c r="M430" t="s">
        <v>200</v>
      </c>
      <c r="N430">
        <v>108910</v>
      </c>
      <c r="O430" t="s">
        <v>200</v>
      </c>
      <c r="P430" t="s">
        <v>1200</v>
      </c>
      <c r="U430" t="s">
        <v>1371</v>
      </c>
      <c r="V430" t="s">
        <v>1319</v>
      </c>
      <c r="X430">
        <v>8109179</v>
      </c>
      <c r="Y430">
        <v>641</v>
      </c>
      <c r="Z430" s="297">
        <v>43646</v>
      </c>
      <c r="AA430" s="298">
        <v>1.33</v>
      </c>
      <c r="AB430" t="s">
        <v>205</v>
      </c>
      <c r="AC430" s="206">
        <v>1.33</v>
      </c>
      <c r="AD430" t="s">
        <v>1203</v>
      </c>
      <c r="AE430">
        <v>2019</v>
      </c>
      <c r="AF430">
        <v>6</v>
      </c>
    </row>
    <row r="431" spans="1:32">
      <c r="A431" t="s">
        <v>1196</v>
      </c>
      <c r="B431" t="s">
        <v>1376</v>
      </c>
      <c r="C431" s="297">
        <v>43677</v>
      </c>
      <c r="D431" t="s">
        <v>1372</v>
      </c>
      <c r="E431" t="s">
        <v>194</v>
      </c>
      <c r="F431">
        <v>75105</v>
      </c>
      <c r="G431" t="s">
        <v>1199</v>
      </c>
      <c r="H431" t="s">
        <v>196</v>
      </c>
      <c r="I431">
        <v>30000</v>
      </c>
      <c r="J431">
        <v>33803</v>
      </c>
      <c r="K431">
        <v>1981</v>
      </c>
      <c r="L431">
        <v>11363</v>
      </c>
      <c r="M431" t="s">
        <v>197</v>
      </c>
      <c r="N431">
        <v>108910</v>
      </c>
      <c r="O431" t="s">
        <v>198</v>
      </c>
      <c r="P431" t="s">
        <v>1200</v>
      </c>
      <c r="U431" t="s">
        <v>1373</v>
      </c>
      <c r="V431" t="s">
        <v>1319</v>
      </c>
      <c r="X431">
        <v>8138702</v>
      </c>
      <c r="Y431">
        <v>3522</v>
      </c>
      <c r="Z431" s="297">
        <v>43677</v>
      </c>
      <c r="AA431" s="298">
        <v>2002.93</v>
      </c>
      <c r="AB431" t="s">
        <v>205</v>
      </c>
      <c r="AC431" s="206">
        <v>2002.93</v>
      </c>
      <c r="AD431" t="s">
        <v>1203</v>
      </c>
      <c r="AE431">
        <v>2019</v>
      </c>
      <c r="AF431">
        <v>7</v>
      </c>
    </row>
    <row r="432" spans="1:32">
      <c r="A432" t="s">
        <v>1196</v>
      </c>
      <c r="B432" t="s">
        <v>1375</v>
      </c>
      <c r="C432" s="297">
        <v>43677</v>
      </c>
      <c r="D432" t="s">
        <v>1372</v>
      </c>
      <c r="E432" t="s">
        <v>194</v>
      </c>
      <c r="F432">
        <v>75105</v>
      </c>
      <c r="G432" t="s">
        <v>1199</v>
      </c>
      <c r="H432" t="s">
        <v>196</v>
      </c>
      <c r="I432">
        <v>30000</v>
      </c>
      <c r="J432">
        <v>33803</v>
      </c>
      <c r="K432">
        <v>1981</v>
      </c>
      <c r="L432">
        <v>11363</v>
      </c>
      <c r="M432" t="s">
        <v>197</v>
      </c>
      <c r="N432">
        <v>108910</v>
      </c>
      <c r="O432" t="s">
        <v>214</v>
      </c>
      <c r="P432" t="s">
        <v>1200</v>
      </c>
      <c r="U432" t="s">
        <v>1373</v>
      </c>
      <c r="V432" t="s">
        <v>1319</v>
      </c>
      <c r="X432">
        <v>8138702</v>
      </c>
      <c r="Y432">
        <v>3523</v>
      </c>
      <c r="Z432" s="297">
        <v>43677</v>
      </c>
      <c r="AA432" s="298">
        <v>86</v>
      </c>
      <c r="AB432" t="s">
        <v>205</v>
      </c>
      <c r="AC432" s="206">
        <v>86</v>
      </c>
      <c r="AD432" t="s">
        <v>1203</v>
      </c>
      <c r="AE432">
        <v>2019</v>
      </c>
      <c r="AF432">
        <v>7</v>
      </c>
    </row>
    <row r="433" spans="1:32">
      <c r="A433" t="s">
        <v>1196</v>
      </c>
      <c r="B433" t="s">
        <v>1374</v>
      </c>
      <c r="C433" s="297">
        <v>43677</v>
      </c>
      <c r="D433" t="s">
        <v>1372</v>
      </c>
      <c r="E433" t="s">
        <v>194</v>
      </c>
      <c r="F433">
        <v>75105</v>
      </c>
      <c r="G433" t="s">
        <v>1199</v>
      </c>
      <c r="H433" t="s">
        <v>196</v>
      </c>
      <c r="I433">
        <v>30000</v>
      </c>
      <c r="J433">
        <v>33803</v>
      </c>
      <c r="K433">
        <v>1981</v>
      </c>
      <c r="L433">
        <v>11363</v>
      </c>
      <c r="M433" t="s">
        <v>197</v>
      </c>
      <c r="N433">
        <v>108910</v>
      </c>
      <c r="O433" t="s">
        <v>486</v>
      </c>
      <c r="P433" t="s">
        <v>1200</v>
      </c>
      <c r="U433" t="s">
        <v>1373</v>
      </c>
      <c r="V433" t="s">
        <v>1319</v>
      </c>
      <c r="X433">
        <v>8138702</v>
      </c>
      <c r="Y433">
        <v>3524</v>
      </c>
      <c r="Z433" s="297">
        <v>43677</v>
      </c>
      <c r="AA433" s="298">
        <v>316.95999999999998</v>
      </c>
      <c r="AB433" t="s">
        <v>205</v>
      </c>
      <c r="AC433" s="206">
        <v>316.95999999999998</v>
      </c>
      <c r="AD433" t="s">
        <v>1203</v>
      </c>
      <c r="AE433">
        <v>2019</v>
      </c>
      <c r="AF433">
        <v>7</v>
      </c>
    </row>
    <row r="434" spans="1:32">
      <c r="A434" t="s">
        <v>1196</v>
      </c>
      <c r="B434" t="s">
        <v>1377</v>
      </c>
      <c r="C434" s="297">
        <v>43677</v>
      </c>
      <c r="D434" t="s">
        <v>1372</v>
      </c>
      <c r="E434" t="s">
        <v>194</v>
      </c>
      <c r="F434">
        <v>75105</v>
      </c>
      <c r="G434" t="s">
        <v>1199</v>
      </c>
      <c r="H434" t="s">
        <v>196</v>
      </c>
      <c r="I434">
        <v>30000</v>
      </c>
      <c r="J434">
        <v>33804</v>
      </c>
      <c r="K434">
        <v>1981</v>
      </c>
      <c r="L434">
        <v>11363</v>
      </c>
      <c r="M434" t="s">
        <v>197</v>
      </c>
      <c r="N434">
        <v>108910</v>
      </c>
      <c r="O434" t="s">
        <v>214</v>
      </c>
      <c r="P434" t="s">
        <v>1200</v>
      </c>
      <c r="U434" t="s">
        <v>1373</v>
      </c>
      <c r="V434" t="s">
        <v>1319</v>
      </c>
      <c r="X434">
        <v>8138702</v>
      </c>
      <c r="Y434">
        <v>3521</v>
      </c>
      <c r="Z434" s="297">
        <v>43677</v>
      </c>
      <c r="AA434" s="298">
        <v>117.53</v>
      </c>
      <c r="AB434" t="s">
        <v>205</v>
      </c>
      <c r="AC434" s="206">
        <v>117.53</v>
      </c>
      <c r="AD434" t="s">
        <v>1203</v>
      </c>
      <c r="AE434">
        <v>2019</v>
      </c>
      <c r="AF434">
        <v>7</v>
      </c>
    </row>
    <row r="435" spans="1:32">
      <c r="A435" t="s">
        <v>1196</v>
      </c>
      <c r="B435" t="s">
        <v>1378</v>
      </c>
      <c r="C435" s="297">
        <v>43677</v>
      </c>
      <c r="D435" t="s">
        <v>1372</v>
      </c>
      <c r="E435" t="s">
        <v>194</v>
      </c>
      <c r="F435">
        <v>75105</v>
      </c>
      <c r="G435" t="s">
        <v>1199</v>
      </c>
      <c r="H435" t="s">
        <v>196</v>
      </c>
      <c r="I435">
        <v>30000</v>
      </c>
      <c r="J435">
        <v>33804</v>
      </c>
      <c r="K435">
        <v>1981</v>
      </c>
      <c r="L435">
        <v>11363</v>
      </c>
      <c r="M435" t="s">
        <v>200</v>
      </c>
      <c r="N435">
        <v>108910</v>
      </c>
      <c r="O435" t="s">
        <v>200</v>
      </c>
      <c r="P435" t="s">
        <v>1200</v>
      </c>
      <c r="U435" t="s">
        <v>1373</v>
      </c>
      <c r="V435" t="s">
        <v>1319</v>
      </c>
      <c r="X435">
        <v>8138702</v>
      </c>
      <c r="Y435">
        <v>3520</v>
      </c>
      <c r="Z435" s="297">
        <v>43677</v>
      </c>
      <c r="AA435" s="298">
        <v>1.33</v>
      </c>
      <c r="AB435" t="s">
        <v>205</v>
      </c>
      <c r="AC435" s="206">
        <v>1.33</v>
      </c>
      <c r="AD435" t="s">
        <v>1203</v>
      </c>
      <c r="AE435">
        <v>2019</v>
      </c>
      <c r="AF435">
        <v>7</v>
      </c>
    </row>
    <row r="436" spans="1:32">
      <c r="A436" t="s">
        <v>1194</v>
      </c>
      <c r="B436" t="s">
        <v>1379</v>
      </c>
      <c r="C436" t="s">
        <v>1380</v>
      </c>
      <c r="D436" s="297">
        <v>43710</v>
      </c>
      <c r="E436" t="s">
        <v>194</v>
      </c>
      <c r="F436">
        <v>72220</v>
      </c>
      <c r="G436" t="s">
        <v>1381</v>
      </c>
      <c r="H436" t="s">
        <v>196</v>
      </c>
      <c r="I436">
        <v>30000</v>
      </c>
      <c r="J436">
        <v>33803</v>
      </c>
      <c r="K436">
        <v>1981</v>
      </c>
      <c r="L436">
        <v>11363</v>
      </c>
      <c r="M436" t="s">
        <v>197</v>
      </c>
      <c r="N436">
        <v>108910</v>
      </c>
      <c r="O436" t="s">
        <v>486</v>
      </c>
      <c r="P436" t="s">
        <v>1208</v>
      </c>
      <c r="U436" t="s">
        <v>1382</v>
      </c>
      <c r="V436" t="s">
        <v>1381</v>
      </c>
      <c r="X436">
        <v>8145730</v>
      </c>
      <c r="Y436">
        <v>5</v>
      </c>
      <c r="Z436" t="s">
        <v>1380</v>
      </c>
      <c r="AA436" s="298">
        <v>-15881.85</v>
      </c>
      <c r="AB436" t="s">
        <v>205</v>
      </c>
      <c r="AC436" s="206">
        <v>-15881.85</v>
      </c>
      <c r="AD436" t="s">
        <v>1195</v>
      </c>
      <c r="AE436">
        <v>2019</v>
      </c>
      <c r="AF436">
        <v>8</v>
      </c>
    </row>
    <row r="437" spans="1:32">
      <c r="A437" t="s">
        <v>1194</v>
      </c>
      <c r="B437" t="s">
        <v>1383</v>
      </c>
      <c r="C437" t="s">
        <v>1384</v>
      </c>
      <c r="D437" s="297">
        <v>43717</v>
      </c>
      <c r="E437" t="s">
        <v>194</v>
      </c>
      <c r="F437">
        <v>71405</v>
      </c>
      <c r="G437" t="s">
        <v>1267</v>
      </c>
      <c r="H437" t="s">
        <v>196</v>
      </c>
      <c r="I437">
        <v>30000</v>
      </c>
      <c r="J437">
        <v>33803</v>
      </c>
      <c r="K437">
        <v>1981</v>
      </c>
      <c r="L437">
        <v>11363</v>
      </c>
      <c r="M437" t="s">
        <v>197</v>
      </c>
      <c r="N437">
        <v>108910</v>
      </c>
      <c r="O437" t="s">
        <v>198</v>
      </c>
      <c r="P437" t="s">
        <v>1208</v>
      </c>
      <c r="U437" t="s">
        <v>1385</v>
      </c>
      <c r="V437" t="s">
        <v>1267</v>
      </c>
      <c r="X437">
        <v>8159477</v>
      </c>
      <c r="Y437">
        <v>7</v>
      </c>
      <c r="Z437" t="s">
        <v>1384</v>
      </c>
      <c r="AA437" s="298">
        <v>-24468.86</v>
      </c>
      <c r="AB437" t="s">
        <v>205</v>
      </c>
      <c r="AC437" s="206">
        <v>-24468.86</v>
      </c>
      <c r="AD437" t="s">
        <v>1195</v>
      </c>
      <c r="AE437">
        <v>2019</v>
      </c>
      <c r="AF437">
        <v>8</v>
      </c>
    </row>
    <row r="438" spans="1:32">
      <c r="A438" t="s">
        <v>1196</v>
      </c>
      <c r="B438" t="s">
        <v>1390</v>
      </c>
      <c r="C438" t="s">
        <v>1387</v>
      </c>
      <c r="D438" s="297">
        <v>43724</v>
      </c>
      <c r="E438" t="s">
        <v>194</v>
      </c>
      <c r="F438">
        <v>75105</v>
      </c>
      <c r="G438" t="s">
        <v>1199</v>
      </c>
      <c r="H438" t="s">
        <v>196</v>
      </c>
      <c r="I438">
        <v>30000</v>
      </c>
      <c r="J438">
        <v>33803</v>
      </c>
      <c r="K438">
        <v>1981</v>
      </c>
      <c r="L438">
        <v>11363</v>
      </c>
      <c r="M438" t="s">
        <v>197</v>
      </c>
      <c r="N438">
        <v>108910</v>
      </c>
      <c r="O438" t="s">
        <v>486</v>
      </c>
      <c r="P438" t="s">
        <v>1200</v>
      </c>
      <c r="U438" t="s">
        <v>1388</v>
      </c>
      <c r="V438" t="s">
        <v>1319</v>
      </c>
      <c r="X438">
        <v>8169109</v>
      </c>
      <c r="Y438">
        <v>2917</v>
      </c>
      <c r="Z438" t="s">
        <v>1387</v>
      </c>
      <c r="AA438" s="298">
        <v>-1111.73</v>
      </c>
      <c r="AB438" t="s">
        <v>205</v>
      </c>
      <c r="AC438" s="206">
        <v>-1111.73</v>
      </c>
      <c r="AD438" t="s">
        <v>1203</v>
      </c>
      <c r="AE438">
        <v>2019</v>
      </c>
      <c r="AF438">
        <v>8</v>
      </c>
    </row>
    <row r="439" spans="1:32">
      <c r="A439" t="s">
        <v>1196</v>
      </c>
      <c r="B439" t="s">
        <v>1391</v>
      </c>
      <c r="C439" t="s">
        <v>1387</v>
      </c>
      <c r="D439" s="297">
        <v>43724</v>
      </c>
      <c r="E439" t="s">
        <v>194</v>
      </c>
      <c r="F439">
        <v>75105</v>
      </c>
      <c r="G439" t="s">
        <v>1199</v>
      </c>
      <c r="H439" t="s">
        <v>196</v>
      </c>
      <c r="I439">
        <v>30000</v>
      </c>
      <c r="J439">
        <v>33804</v>
      </c>
      <c r="K439">
        <v>1981</v>
      </c>
      <c r="L439">
        <v>11363</v>
      </c>
      <c r="M439" t="s">
        <v>197</v>
      </c>
      <c r="N439">
        <v>108910</v>
      </c>
      <c r="O439" t="s">
        <v>214</v>
      </c>
      <c r="P439" t="s">
        <v>1200</v>
      </c>
      <c r="U439" t="s">
        <v>1388</v>
      </c>
      <c r="V439" t="s">
        <v>1319</v>
      </c>
      <c r="X439">
        <v>8169109</v>
      </c>
      <c r="Y439">
        <v>2914</v>
      </c>
      <c r="Z439" t="s">
        <v>1387</v>
      </c>
      <c r="AA439" s="298">
        <v>117.53</v>
      </c>
      <c r="AB439" t="s">
        <v>205</v>
      </c>
      <c r="AC439" s="206">
        <v>117.53</v>
      </c>
      <c r="AD439" t="s">
        <v>1203</v>
      </c>
      <c r="AE439">
        <v>2019</v>
      </c>
      <c r="AF439">
        <v>8</v>
      </c>
    </row>
    <row r="440" spans="1:32">
      <c r="A440" t="s">
        <v>1196</v>
      </c>
      <c r="B440" t="s">
        <v>1389</v>
      </c>
      <c r="C440" t="s">
        <v>1387</v>
      </c>
      <c r="D440" s="297">
        <v>43724</v>
      </c>
      <c r="E440" t="s">
        <v>194</v>
      </c>
      <c r="F440">
        <v>75105</v>
      </c>
      <c r="G440" t="s">
        <v>1199</v>
      </c>
      <c r="H440" t="s">
        <v>196</v>
      </c>
      <c r="I440">
        <v>30000</v>
      </c>
      <c r="J440">
        <v>33804</v>
      </c>
      <c r="K440">
        <v>1981</v>
      </c>
      <c r="L440">
        <v>11363</v>
      </c>
      <c r="M440" t="s">
        <v>200</v>
      </c>
      <c r="N440">
        <v>108910</v>
      </c>
      <c r="O440" t="s">
        <v>200</v>
      </c>
      <c r="P440" t="s">
        <v>1200</v>
      </c>
      <c r="U440" t="s">
        <v>1388</v>
      </c>
      <c r="V440" t="s">
        <v>1319</v>
      </c>
      <c r="X440">
        <v>8169109</v>
      </c>
      <c r="Y440">
        <v>2913</v>
      </c>
      <c r="Z440" t="s">
        <v>1387</v>
      </c>
      <c r="AA440" s="298">
        <v>1.33</v>
      </c>
      <c r="AB440" t="s">
        <v>205</v>
      </c>
      <c r="AC440" s="206">
        <v>1.33</v>
      </c>
      <c r="AD440" t="s">
        <v>1203</v>
      </c>
      <c r="AE440">
        <v>2019</v>
      </c>
      <c r="AF440">
        <v>8</v>
      </c>
    </row>
    <row r="441" spans="1:32">
      <c r="A441" t="s">
        <v>1196</v>
      </c>
      <c r="B441" t="s">
        <v>1386</v>
      </c>
      <c r="C441" t="s">
        <v>1387</v>
      </c>
      <c r="D441" s="297">
        <v>43724</v>
      </c>
      <c r="E441" t="s">
        <v>194</v>
      </c>
      <c r="F441">
        <v>75105</v>
      </c>
      <c r="G441" t="s">
        <v>1199</v>
      </c>
      <c r="H441" t="s">
        <v>196</v>
      </c>
      <c r="I441">
        <v>30000</v>
      </c>
      <c r="J441">
        <v>33803</v>
      </c>
      <c r="K441">
        <v>1981</v>
      </c>
      <c r="L441">
        <v>11363</v>
      </c>
      <c r="M441" t="s">
        <v>197</v>
      </c>
      <c r="N441">
        <v>108910</v>
      </c>
      <c r="O441" t="s">
        <v>214</v>
      </c>
      <c r="P441" t="s">
        <v>1200</v>
      </c>
      <c r="U441" t="s">
        <v>1388</v>
      </c>
      <c r="V441" t="s">
        <v>1319</v>
      </c>
      <c r="X441">
        <v>8169109</v>
      </c>
      <c r="Y441">
        <v>2916</v>
      </c>
      <c r="Z441" t="s">
        <v>1387</v>
      </c>
      <c r="AA441" s="298">
        <v>69.69</v>
      </c>
      <c r="AB441" t="s">
        <v>205</v>
      </c>
      <c r="AC441" s="206">
        <v>69.69</v>
      </c>
      <c r="AD441" t="s">
        <v>1203</v>
      </c>
      <c r="AE441">
        <v>2019</v>
      </c>
      <c r="AF441">
        <v>8</v>
      </c>
    </row>
    <row r="442" spans="1:32">
      <c r="A442" t="s">
        <v>1196</v>
      </c>
      <c r="B442" t="s">
        <v>1392</v>
      </c>
      <c r="C442" t="s">
        <v>1387</v>
      </c>
      <c r="D442" s="297">
        <v>43724</v>
      </c>
      <c r="E442" t="s">
        <v>194</v>
      </c>
      <c r="F442">
        <v>75105</v>
      </c>
      <c r="G442" t="s">
        <v>1199</v>
      </c>
      <c r="H442" t="s">
        <v>196</v>
      </c>
      <c r="I442">
        <v>30000</v>
      </c>
      <c r="J442">
        <v>33803</v>
      </c>
      <c r="K442">
        <v>1981</v>
      </c>
      <c r="L442">
        <v>11363</v>
      </c>
      <c r="M442" t="s">
        <v>197</v>
      </c>
      <c r="N442">
        <v>108910</v>
      </c>
      <c r="O442" t="s">
        <v>198</v>
      </c>
      <c r="P442" t="s">
        <v>1200</v>
      </c>
      <c r="U442" t="s">
        <v>1388</v>
      </c>
      <c r="V442" t="s">
        <v>1319</v>
      </c>
      <c r="X442">
        <v>8169109</v>
      </c>
      <c r="Y442">
        <v>2915</v>
      </c>
      <c r="Z442" t="s">
        <v>1387</v>
      </c>
      <c r="AA442" s="298">
        <v>-327.12</v>
      </c>
      <c r="AB442" t="s">
        <v>205</v>
      </c>
      <c r="AC442" s="206">
        <v>-327.12</v>
      </c>
      <c r="AD442" t="s">
        <v>1203</v>
      </c>
      <c r="AE442">
        <v>2019</v>
      </c>
      <c r="AF442">
        <v>8</v>
      </c>
    </row>
    <row r="443" spans="1:32">
      <c r="A443" t="s">
        <v>1194</v>
      </c>
      <c r="B443" t="s">
        <v>1393</v>
      </c>
      <c r="C443" s="297">
        <v>43738</v>
      </c>
      <c r="D443" s="297">
        <v>43747</v>
      </c>
      <c r="E443" t="s">
        <v>194</v>
      </c>
      <c r="F443">
        <v>72220</v>
      </c>
      <c r="G443" t="s">
        <v>1381</v>
      </c>
      <c r="H443" t="s">
        <v>196</v>
      </c>
      <c r="I443">
        <v>30000</v>
      </c>
      <c r="J443">
        <v>33803</v>
      </c>
      <c r="K443">
        <v>1981</v>
      </c>
      <c r="L443">
        <v>11363</v>
      </c>
      <c r="M443" t="s">
        <v>197</v>
      </c>
      <c r="N443">
        <v>108910</v>
      </c>
      <c r="O443" t="s">
        <v>486</v>
      </c>
      <c r="P443" t="s">
        <v>1208</v>
      </c>
      <c r="U443" t="s">
        <v>1382</v>
      </c>
      <c r="V443" t="s">
        <v>1381</v>
      </c>
      <c r="X443">
        <v>8203456</v>
      </c>
      <c r="Y443">
        <v>5</v>
      </c>
      <c r="Z443" s="297">
        <v>43738</v>
      </c>
      <c r="AA443" s="298">
        <v>-28511.17</v>
      </c>
      <c r="AB443" t="s">
        <v>205</v>
      </c>
      <c r="AC443" s="206">
        <v>-28511.17</v>
      </c>
      <c r="AD443" t="s">
        <v>1195</v>
      </c>
      <c r="AE443">
        <v>2019</v>
      </c>
      <c r="AF443">
        <v>9</v>
      </c>
    </row>
    <row r="444" spans="1:32">
      <c r="A444" t="s">
        <v>1196</v>
      </c>
      <c r="B444" t="s">
        <v>1397</v>
      </c>
      <c r="C444" s="297">
        <v>43738</v>
      </c>
      <c r="D444" s="297">
        <v>43763</v>
      </c>
      <c r="E444" t="s">
        <v>194</v>
      </c>
      <c r="F444">
        <v>75105</v>
      </c>
      <c r="G444" t="s">
        <v>1199</v>
      </c>
      <c r="H444" t="s">
        <v>196</v>
      </c>
      <c r="I444">
        <v>30000</v>
      </c>
      <c r="J444">
        <v>33803</v>
      </c>
      <c r="K444">
        <v>1981</v>
      </c>
      <c r="L444">
        <v>11363</v>
      </c>
      <c r="M444" t="s">
        <v>197</v>
      </c>
      <c r="N444">
        <v>108910</v>
      </c>
      <c r="O444" t="s">
        <v>486</v>
      </c>
      <c r="P444" t="s">
        <v>1200</v>
      </c>
      <c r="U444" t="s">
        <v>1395</v>
      </c>
      <c r="V444" t="s">
        <v>1319</v>
      </c>
      <c r="X444">
        <v>8226164</v>
      </c>
      <c r="Y444">
        <v>3159</v>
      </c>
      <c r="Z444" s="297">
        <v>43738</v>
      </c>
      <c r="AA444" s="298">
        <v>-1995.78</v>
      </c>
      <c r="AB444" t="s">
        <v>205</v>
      </c>
      <c r="AC444" s="206">
        <v>-1995.78</v>
      </c>
      <c r="AD444" t="s">
        <v>1203</v>
      </c>
      <c r="AE444">
        <v>2019</v>
      </c>
      <c r="AF444">
        <v>9</v>
      </c>
    </row>
    <row r="445" spans="1:32">
      <c r="A445" t="s">
        <v>1196</v>
      </c>
      <c r="B445" t="s">
        <v>1394</v>
      </c>
      <c r="C445" s="297">
        <v>43738</v>
      </c>
      <c r="D445" s="297">
        <v>43763</v>
      </c>
      <c r="E445" t="s">
        <v>194</v>
      </c>
      <c r="F445">
        <v>75105</v>
      </c>
      <c r="G445" t="s">
        <v>1199</v>
      </c>
      <c r="H445" t="s">
        <v>196</v>
      </c>
      <c r="I445">
        <v>30000</v>
      </c>
      <c r="J445">
        <v>33804</v>
      </c>
      <c r="K445">
        <v>1981</v>
      </c>
      <c r="L445">
        <v>11363</v>
      </c>
      <c r="M445" t="s">
        <v>200</v>
      </c>
      <c r="N445">
        <v>108910</v>
      </c>
      <c r="O445" t="s">
        <v>200</v>
      </c>
      <c r="P445" t="s">
        <v>1200</v>
      </c>
      <c r="U445" t="s">
        <v>1395</v>
      </c>
      <c r="V445" t="s">
        <v>1319</v>
      </c>
      <c r="X445">
        <v>8226164</v>
      </c>
      <c r="Y445">
        <v>3155</v>
      </c>
      <c r="Z445" s="297">
        <v>43738</v>
      </c>
      <c r="AA445" s="298">
        <v>1.33</v>
      </c>
      <c r="AB445" t="s">
        <v>205</v>
      </c>
      <c r="AC445" s="206">
        <v>1.33</v>
      </c>
      <c r="AD445" t="s">
        <v>1203</v>
      </c>
      <c r="AE445">
        <v>2019</v>
      </c>
      <c r="AF445">
        <v>9</v>
      </c>
    </row>
    <row r="446" spans="1:32">
      <c r="A446" t="s">
        <v>1196</v>
      </c>
      <c r="B446" t="s">
        <v>1396</v>
      </c>
      <c r="C446" s="297">
        <v>43738</v>
      </c>
      <c r="D446" s="297">
        <v>43763</v>
      </c>
      <c r="E446" t="s">
        <v>194</v>
      </c>
      <c r="F446">
        <v>75105</v>
      </c>
      <c r="G446" t="s">
        <v>1199</v>
      </c>
      <c r="H446" t="s">
        <v>196</v>
      </c>
      <c r="I446">
        <v>30000</v>
      </c>
      <c r="J446">
        <v>33804</v>
      </c>
      <c r="K446">
        <v>1981</v>
      </c>
      <c r="L446">
        <v>11363</v>
      </c>
      <c r="M446" t="s">
        <v>197</v>
      </c>
      <c r="N446">
        <v>108910</v>
      </c>
      <c r="O446" t="s">
        <v>214</v>
      </c>
      <c r="P446" t="s">
        <v>1200</v>
      </c>
      <c r="U446" t="s">
        <v>1395</v>
      </c>
      <c r="V446" t="s">
        <v>1319</v>
      </c>
      <c r="X446">
        <v>8226164</v>
      </c>
      <c r="Y446">
        <v>3156</v>
      </c>
      <c r="Z446" s="297">
        <v>43738</v>
      </c>
      <c r="AA446" s="298">
        <v>117.38</v>
      </c>
      <c r="AB446" t="s">
        <v>205</v>
      </c>
      <c r="AC446" s="206">
        <v>117.38</v>
      </c>
      <c r="AD446" t="s">
        <v>1203</v>
      </c>
      <c r="AE446">
        <v>2019</v>
      </c>
      <c r="AF446">
        <v>9</v>
      </c>
    </row>
    <row r="447" spans="1:32">
      <c r="A447" t="s">
        <v>1196</v>
      </c>
      <c r="B447" t="s">
        <v>1399</v>
      </c>
      <c r="C447" s="297">
        <v>43738</v>
      </c>
      <c r="D447" s="297">
        <v>43763</v>
      </c>
      <c r="E447" t="s">
        <v>194</v>
      </c>
      <c r="F447">
        <v>75105</v>
      </c>
      <c r="G447" t="s">
        <v>1199</v>
      </c>
      <c r="H447" t="s">
        <v>196</v>
      </c>
      <c r="I447">
        <v>30000</v>
      </c>
      <c r="J447">
        <v>33803</v>
      </c>
      <c r="K447">
        <v>1981</v>
      </c>
      <c r="L447">
        <v>11363</v>
      </c>
      <c r="M447" t="s">
        <v>197</v>
      </c>
      <c r="N447">
        <v>108910</v>
      </c>
      <c r="O447" t="s">
        <v>198</v>
      </c>
      <c r="P447" t="s">
        <v>1200</v>
      </c>
      <c r="U447" t="s">
        <v>1395</v>
      </c>
      <c r="V447" t="s">
        <v>1319</v>
      </c>
      <c r="X447">
        <v>8226164</v>
      </c>
      <c r="Y447">
        <v>3157</v>
      </c>
      <c r="Z447" s="297">
        <v>43738</v>
      </c>
      <c r="AA447" s="298">
        <v>1823.86</v>
      </c>
      <c r="AB447" t="s">
        <v>205</v>
      </c>
      <c r="AC447" s="206">
        <v>1823.86</v>
      </c>
      <c r="AD447" t="s">
        <v>1203</v>
      </c>
      <c r="AE447">
        <v>2019</v>
      </c>
      <c r="AF447">
        <v>9</v>
      </c>
    </row>
    <row r="448" spans="1:32">
      <c r="A448" t="s">
        <v>1196</v>
      </c>
      <c r="B448" t="s">
        <v>1398</v>
      </c>
      <c r="C448" s="297">
        <v>43738</v>
      </c>
      <c r="D448" s="297">
        <v>43763</v>
      </c>
      <c r="E448" t="s">
        <v>194</v>
      </c>
      <c r="F448">
        <v>75105</v>
      </c>
      <c r="G448" t="s">
        <v>1199</v>
      </c>
      <c r="H448" t="s">
        <v>196</v>
      </c>
      <c r="I448">
        <v>30000</v>
      </c>
      <c r="J448">
        <v>33803</v>
      </c>
      <c r="K448">
        <v>1981</v>
      </c>
      <c r="L448">
        <v>11363</v>
      </c>
      <c r="M448" t="s">
        <v>197</v>
      </c>
      <c r="N448">
        <v>108910</v>
      </c>
      <c r="O448" t="s">
        <v>214</v>
      </c>
      <c r="P448" t="s">
        <v>1200</v>
      </c>
      <c r="U448" t="s">
        <v>1395</v>
      </c>
      <c r="V448" t="s">
        <v>1319</v>
      </c>
      <c r="X448">
        <v>8226164</v>
      </c>
      <c r="Y448">
        <v>3158</v>
      </c>
      <c r="Z448" s="297">
        <v>43738</v>
      </c>
      <c r="AA448" s="298">
        <v>142.07</v>
      </c>
      <c r="AB448" t="s">
        <v>205</v>
      </c>
      <c r="AC448" s="206">
        <v>142.07</v>
      </c>
      <c r="AD448" t="s">
        <v>1203</v>
      </c>
      <c r="AE448">
        <v>2019</v>
      </c>
      <c r="AF448">
        <v>9</v>
      </c>
    </row>
    <row r="449" spans="1:32">
      <c r="A449" t="s">
        <v>1196</v>
      </c>
      <c r="B449" t="s">
        <v>1404</v>
      </c>
      <c r="C449" s="297">
        <v>43769</v>
      </c>
      <c r="D449" s="297">
        <v>43792</v>
      </c>
      <c r="E449" t="s">
        <v>194</v>
      </c>
      <c r="F449">
        <v>75105</v>
      </c>
      <c r="G449" t="s">
        <v>1199</v>
      </c>
      <c r="H449" t="s">
        <v>196</v>
      </c>
      <c r="I449">
        <v>30000</v>
      </c>
      <c r="J449">
        <v>33804</v>
      </c>
      <c r="K449">
        <v>1981</v>
      </c>
      <c r="L449">
        <v>11363</v>
      </c>
      <c r="M449" t="s">
        <v>200</v>
      </c>
      <c r="N449">
        <v>108910</v>
      </c>
      <c r="O449" t="s">
        <v>200</v>
      </c>
      <c r="P449" t="s">
        <v>1200</v>
      </c>
      <c r="U449" t="s">
        <v>1401</v>
      </c>
      <c r="V449" t="s">
        <v>1319</v>
      </c>
      <c r="X449">
        <v>8270911</v>
      </c>
      <c r="Y449">
        <v>2296</v>
      </c>
      <c r="Z449" s="297">
        <v>43769</v>
      </c>
      <c r="AA449" s="298">
        <v>1.33</v>
      </c>
      <c r="AB449" t="s">
        <v>205</v>
      </c>
      <c r="AC449" s="206">
        <v>1.33</v>
      </c>
      <c r="AD449" t="s">
        <v>1203</v>
      </c>
      <c r="AE449">
        <v>2019</v>
      </c>
      <c r="AF449">
        <v>10</v>
      </c>
    </row>
    <row r="450" spans="1:32">
      <c r="A450" t="s">
        <v>1196</v>
      </c>
      <c r="B450" t="s">
        <v>1402</v>
      </c>
      <c r="C450" s="297">
        <v>43769</v>
      </c>
      <c r="D450" s="297">
        <v>43792</v>
      </c>
      <c r="E450" t="s">
        <v>194</v>
      </c>
      <c r="F450">
        <v>75105</v>
      </c>
      <c r="G450" t="s">
        <v>1199</v>
      </c>
      <c r="H450" t="s">
        <v>196</v>
      </c>
      <c r="I450">
        <v>30000</v>
      </c>
      <c r="J450">
        <v>33803</v>
      </c>
      <c r="K450">
        <v>1981</v>
      </c>
      <c r="L450">
        <v>11363</v>
      </c>
      <c r="M450" t="s">
        <v>197</v>
      </c>
      <c r="N450">
        <v>108910</v>
      </c>
      <c r="O450" t="s">
        <v>214</v>
      </c>
      <c r="P450" t="s">
        <v>1200</v>
      </c>
      <c r="U450" t="s">
        <v>1401</v>
      </c>
      <c r="V450" t="s">
        <v>1319</v>
      </c>
      <c r="X450">
        <v>8270911</v>
      </c>
      <c r="Y450">
        <v>2299</v>
      </c>
      <c r="Z450" s="297">
        <v>43769</v>
      </c>
      <c r="AA450" s="298">
        <v>79.94</v>
      </c>
      <c r="AB450" t="s">
        <v>205</v>
      </c>
      <c r="AC450" s="206">
        <v>79.94</v>
      </c>
      <c r="AD450" t="s">
        <v>1203</v>
      </c>
      <c r="AE450">
        <v>2019</v>
      </c>
      <c r="AF450">
        <v>10</v>
      </c>
    </row>
    <row r="451" spans="1:32">
      <c r="A451" t="s">
        <v>1196</v>
      </c>
      <c r="B451" t="s">
        <v>1400</v>
      </c>
      <c r="C451" s="297">
        <v>43769</v>
      </c>
      <c r="D451" s="297">
        <v>43792</v>
      </c>
      <c r="E451" t="s">
        <v>194</v>
      </c>
      <c r="F451">
        <v>75105</v>
      </c>
      <c r="G451" t="s">
        <v>1199</v>
      </c>
      <c r="H451" t="s">
        <v>196</v>
      </c>
      <c r="I451">
        <v>30000</v>
      </c>
      <c r="J451">
        <v>33803</v>
      </c>
      <c r="K451">
        <v>1981</v>
      </c>
      <c r="L451">
        <v>11363</v>
      </c>
      <c r="M451" t="s">
        <v>197</v>
      </c>
      <c r="N451">
        <v>108910</v>
      </c>
      <c r="O451" t="s">
        <v>486</v>
      </c>
      <c r="P451" t="s">
        <v>1200</v>
      </c>
      <c r="U451" t="s">
        <v>1401</v>
      </c>
      <c r="V451" t="s">
        <v>1319</v>
      </c>
      <c r="X451">
        <v>8270911</v>
      </c>
      <c r="Y451">
        <v>2300</v>
      </c>
      <c r="Z451" s="297">
        <v>43769</v>
      </c>
      <c r="AA451" s="298">
        <v>40.19</v>
      </c>
      <c r="AB451" t="s">
        <v>205</v>
      </c>
      <c r="AC451" s="206">
        <v>40.19</v>
      </c>
      <c r="AD451" t="s">
        <v>1203</v>
      </c>
      <c r="AE451">
        <v>2019</v>
      </c>
      <c r="AF451">
        <v>10</v>
      </c>
    </row>
    <row r="452" spans="1:32">
      <c r="A452" t="s">
        <v>1196</v>
      </c>
      <c r="B452" t="s">
        <v>1405</v>
      </c>
      <c r="C452" s="297">
        <v>43769</v>
      </c>
      <c r="D452" s="297">
        <v>43792</v>
      </c>
      <c r="E452" t="s">
        <v>194</v>
      </c>
      <c r="F452">
        <v>75105</v>
      </c>
      <c r="G452" t="s">
        <v>1199</v>
      </c>
      <c r="H452" t="s">
        <v>196</v>
      </c>
      <c r="I452">
        <v>30000</v>
      </c>
      <c r="J452">
        <v>33804</v>
      </c>
      <c r="K452">
        <v>1981</v>
      </c>
      <c r="L452">
        <v>11363</v>
      </c>
      <c r="M452" t="s">
        <v>197</v>
      </c>
      <c r="N452">
        <v>108910</v>
      </c>
      <c r="O452" t="s">
        <v>214</v>
      </c>
      <c r="P452" t="s">
        <v>1200</v>
      </c>
      <c r="U452" t="s">
        <v>1401</v>
      </c>
      <c r="V452" t="s">
        <v>1319</v>
      </c>
      <c r="X452">
        <v>8270911</v>
      </c>
      <c r="Y452">
        <v>2297</v>
      </c>
      <c r="Z452" s="297">
        <v>43769</v>
      </c>
      <c r="AA452" s="298">
        <v>117.53</v>
      </c>
      <c r="AB452" t="s">
        <v>205</v>
      </c>
      <c r="AC452" s="206">
        <v>117.53</v>
      </c>
      <c r="AD452" t="s">
        <v>1203</v>
      </c>
      <c r="AE452">
        <v>2019</v>
      </c>
      <c r="AF452">
        <v>10</v>
      </c>
    </row>
    <row r="453" spans="1:32">
      <c r="A453" t="s">
        <v>1196</v>
      </c>
      <c r="B453" t="s">
        <v>1403</v>
      </c>
      <c r="C453" s="297">
        <v>43769</v>
      </c>
      <c r="D453" s="297">
        <v>43792</v>
      </c>
      <c r="E453" t="s">
        <v>194</v>
      </c>
      <c r="F453">
        <v>75105</v>
      </c>
      <c r="G453" t="s">
        <v>1199</v>
      </c>
      <c r="H453" t="s">
        <v>196</v>
      </c>
      <c r="I453">
        <v>30000</v>
      </c>
      <c r="J453">
        <v>33803</v>
      </c>
      <c r="K453">
        <v>1981</v>
      </c>
      <c r="L453">
        <v>11363</v>
      </c>
      <c r="M453" t="s">
        <v>197</v>
      </c>
      <c r="N453">
        <v>108910</v>
      </c>
      <c r="O453" t="s">
        <v>198</v>
      </c>
      <c r="P453" t="s">
        <v>1200</v>
      </c>
      <c r="U453" t="s">
        <v>1401</v>
      </c>
      <c r="V453" t="s">
        <v>1319</v>
      </c>
      <c r="X453">
        <v>8270911</v>
      </c>
      <c r="Y453">
        <v>2298</v>
      </c>
      <c r="Z453" s="297">
        <v>43769</v>
      </c>
      <c r="AA453" s="298">
        <v>1579.63</v>
      </c>
      <c r="AB453" t="s">
        <v>205</v>
      </c>
      <c r="AC453" s="206">
        <v>1579.63</v>
      </c>
      <c r="AD453" t="s">
        <v>1203</v>
      </c>
      <c r="AE453">
        <v>2019</v>
      </c>
      <c r="AF453">
        <v>10</v>
      </c>
    </row>
    <row r="454" spans="1:32">
      <c r="A454" t="s">
        <v>1194</v>
      </c>
      <c r="B454" t="s">
        <v>1406</v>
      </c>
      <c r="C454" s="297">
        <v>43798</v>
      </c>
      <c r="D454" t="s">
        <v>1026</v>
      </c>
      <c r="E454" t="s">
        <v>194</v>
      </c>
      <c r="F454">
        <v>71405</v>
      </c>
      <c r="G454" t="s">
        <v>1267</v>
      </c>
      <c r="H454" t="s">
        <v>196</v>
      </c>
      <c r="I454">
        <v>30000</v>
      </c>
      <c r="J454">
        <v>33801</v>
      </c>
      <c r="K454">
        <v>1981</v>
      </c>
      <c r="L454">
        <v>11363</v>
      </c>
      <c r="M454" t="s">
        <v>197</v>
      </c>
      <c r="N454">
        <v>108910</v>
      </c>
      <c r="O454" t="s">
        <v>486</v>
      </c>
      <c r="P454" t="s">
        <v>1208</v>
      </c>
      <c r="U454" t="s">
        <v>1407</v>
      </c>
      <c r="V454" t="s">
        <v>1267</v>
      </c>
      <c r="X454">
        <v>8285517</v>
      </c>
      <c r="Y454">
        <v>5</v>
      </c>
      <c r="Z454" s="297">
        <v>43798</v>
      </c>
      <c r="AA454" s="298">
        <v>-19385</v>
      </c>
      <c r="AB454" t="s">
        <v>205</v>
      </c>
      <c r="AC454" s="206">
        <v>-19385</v>
      </c>
      <c r="AD454" t="s">
        <v>1195</v>
      </c>
      <c r="AE454">
        <v>2019</v>
      </c>
      <c r="AF454">
        <v>11</v>
      </c>
    </row>
    <row r="455" spans="1:32">
      <c r="A455" t="s">
        <v>1194</v>
      </c>
      <c r="B455" t="s">
        <v>1408</v>
      </c>
      <c r="C455" s="297">
        <v>43798</v>
      </c>
      <c r="D455" t="s">
        <v>1409</v>
      </c>
      <c r="E455" t="s">
        <v>194</v>
      </c>
      <c r="F455">
        <v>71405</v>
      </c>
      <c r="G455" t="s">
        <v>1267</v>
      </c>
      <c r="H455" t="s">
        <v>196</v>
      </c>
      <c r="I455">
        <v>30000</v>
      </c>
      <c r="J455">
        <v>33803</v>
      </c>
      <c r="K455">
        <v>1981</v>
      </c>
      <c r="L455">
        <v>11363</v>
      </c>
      <c r="M455" t="s">
        <v>197</v>
      </c>
      <c r="N455">
        <v>108910</v>
      </c>
      <c r="O455" t="s">
        <v>198</v>
      </c>
      <c r="P455" t="s">
        <v>1208</v>
      </c>
      <c r="U455" t="s">
        <v>1410</v>
      </c>
      <c r="V455" t="s">
        <v>1267</v>
      </c>
      <c r="X455">
        <v>8296217</v>
      </c>
      <c r="Y455">
        <v>2</v>
      </c>
      <c r="Z455" s="297">
        <v>43798</v>
      </c>
      <c r="AA455" s="298">
        <v>-44255.68</v>
      </c>
      <c r="AB455" t="s">
        <v>205</v>
      </c>
      <c r="AC455" s="206">
        <v>-44255.68</v>
      </c>
      <c r="AD455" t="s">
        <v>1195</v>
      </c>
      <c r="AE455">
        <v>2019</v>
      </c>
      <c r="AF455">
        <v>11</v>
      </c>
    </row>
    <row r="456" spans="1:32">
      <c r="A456" t="s">
        <v>1196</v>
      </c>
      <c r="B456" t="s">
        <v>1411</v>
      </c>
      <c r="C456" s="297">
        <v>43799</v>
      </c>
      <c r="D456" t="s">
        <v>1412</v>
      </c>
      <c r="E456" t="s">
        <v>194</v>
      </c>
      <c r="F456">
        <v>75105</v>
      </c>
      <c r="G456" t="s">
        <v>1199</v>
      </c>
      <c r="H456" t="s">
        <v>196</v>
      </c>
      <c r="I456">
        <v>30000</v>
      </c>
      <c r="J456">
        <v>33804</v>
      </c>
      <c r="K456">
        <v>1981</v>
      </c>
      <c r="L456">
        <v>11363</v>
      </c>
      <c r="M456" t="s">
        <v>197</v>
      </c>
      <c r="N456">
        <v>108910</v>
      </c>
      <c r="O456" t="s">
        <v>214</v>
      </c>
      <c r="P456" t="s">
        <v>1200</v>
      </c>
      <c r="U456" t="s">
        <v>1413</v>
      </c>
      <c r="V456" t="s">
        <v>1319</v>
      </c>
      <c r="X456">
        <v>8308028</v>
      </c>
      <c r="Y456">
        <v>4418</v>
      </c>
      <c r="Z456" s="297">
        <v>43799</v>
      </c>
      <c r="AA456" s="298">
        <v>117.41</v>
      </c>
      <c r="AB456" t="s">
        <v>205</v>
      </c>
      <c r="AC456" s="206">
        <v>117.41</v>
      </c>
      <c r="AD456" t="s">
        <v>1203</v>
      </c>
      <c r="AE456">
        <v>2019</v>
      </c>
      <c r="AF456">
        <v>11</v>
      </c>
    </row>
    <row r="457" spans="1:32">
      <c r="A457" t="s">
        <v>1196</v>
      </c>
      <c r="B457" t="s">
        <v>1414</v>
      </c>
      <c r="C457" s="297">
        <v>43799</v>
      </c>
      <c r="D457" t="s">
        <v>1412</v>
      </c>
      <c r="E457" t="s">
        <v>194</v>
      </c>
      <c r="F457">
        <v>75105</v>
      </c>
      <c r="G457" t="s">
        <v>1199</v>
      </c>
      <c r="H457" t="s">
        <v>196</v>
      </c>
      <c r="I457">
        <v>30000</v>
      </c>
      <c r="J457">
        <v>33803</v>
      </c>
      <c r="K457">
        <v>1981</v>
      </c>
      <c r="L457">
        <v>11363</v>
      </c>
      <c r="M457" t="s">
        <v>197</v>
      </c>
      <c r="N457">
        <v>108910</v>
      </c>
      <c r="O457" t="s">
        <v>214</v>
      </c>
      <c r="P457" t="s">
        <v>1200</v>
      </c>
      <c r="U457" t="s">
        <v>1413</v>
      </c>
      <c r="V457" t="s">
        <v>1319</v>
      </c>
      <c r="X457">
        <v>8308028</v>
      </c>
      <c r="Y457">
        <v>4421</v>
      </c>
      <c r="Z457" s="297">
        <v>43799</v>
      </c>
      <c r="AA457" s="298">
        <v>77.69</v>
      </c>
      <c r="AB457" t="s">
        <v>205</v>
      </c>
      <c r="AC457" s="206">
        <v>77.69</v>
      </c>
      <c r="AD457" t="s">
        <v>1203</v>
      </c>
      <c r="AE457">
        <v>2019</v>
      </c>
      <c r="AF457">
        <v>11</v>
      </c>
    </row>
    <row r="458" spans="1:32">
      <c r="A458" t="s">
        <v>1196</v>
      </c>
      <c r="B458" t="s">
        <v>1417</v>
      </c>
      <c r="C458" s="297">
        <v>43799</v>
      </c>
      <c r="D458" t="s">
        <v>1412</v>
      </c>
      <c r="E458" t="s">
        <v>194</v>
      </c>
      <c r="F458">
        <v>75105</v>
      </c>
      <c r="G458" t="s">
        <v>1199</v>
      </c>
      <c r="H458" t="s">
        <v>196</v>
      </c>
      <c r="I458">
        <v>30000</v>
      </c>
      <c r="J458">
        <v>33801</v>
      </c>
      <c r="K458">
        <v>1981</v>
      </c>
      <c r="L458">
        <v>11363</v>
      </c>
      <c r="M458" t="s">
        <v>197</v>
      </c>
      <c r="N458">
        <v>108910</v>
      </c>
      <c r="O458" t="s">
        <v>486</v>
      </c>
      <c r="P458" t="s">
        <v>1200</v>
      </c>
      <c r="U458" t="s">
        <v>1413</v>
      </c>
      <c r="V458" t="s">
        <v>1319</v>
      </c>
      <c r="X458">
        <v>8308028</v>
      </c>
      <c r="Y458">
        <v>4417</v>
      </c>
      <c r="Z458" s="297">
        <v>43799</v>
      </c>
      <c r="AA458" s="298">
        <v>-1356.95</v>
      </c>
      <c r="AB458" t="s">
        <v>205</v>
      </c>
      <c r="AC458" s="206">
        <v>-1356.95</v>
      </c>
      <c r="AD458" t="s">
        <v>1203</v>
      </c>
      <c r="AE458">
        <v>2019</v>
      </c>
      <c r="AF458">
        <v>11</v>
      </c>
    </row>
    <row r="459" spans="1:32">
      <c r="A459" t="s">
        <v>1196</v>
      </c>
      <c r="B459" t="s">
        <v>1415</v>
      </c>
      <c r="C459" s="297">
        <v>43799</v>
      </c>
      <c r="D459" t="s">
        <v>1412</v>
      </c>
      <c r="E459" t="s">
        <v>194</v>
      </c>
      <c r="F459">
        <v>75105</v>
      </c>
      <c r="G459" t="s">
        <v>1199</v>
      </c>
      <c r="H459" t="s">
        <v>196</v>
      </c>
      <c r="I459">
        <v>30000</v>
      </c>
      <c r="J459">
        <v>33803</v>
      </c>
      <c r="K459">
        <v>1981</v>
      </c>
      <c r="L459">
        <v>11363</v>
      </c>
      <c r="M459" t="s">
        <v>197</v>
      </c>
      <c r="N459">
        <v>108910</v>
      </c>
      <c r="O459" t="s">
        <v>198</v>
      </c>
      <c r="P459" t="s">
        <v>1200</v>
      </c>
      <c r="U459" t="s">
        <v>1413</v>
      </c>
      <c r="V459" t="s">
        <v>1319</v>
      </c>
      <c r="X459">
        <v>8308028</v>
      </c>
      <c r="Y459">
        <v>4419</v>
      </c>
      <c r="Z459" s="297">
        <v>43799</v>
      </c>
      <c r="AA459" s="298">
        <v>-202.17</v>
      </c>
      <c r="AB459" t="s">
        <v>205</v>
      </c>
      <c r="AC459" s="206">
        <v>-202.17</v>
      </c>
      <c r="AD459" t="s">
        <v>1203</v>
      </c>
      <c r="AE459">
        <v>2019</v>
      </c>
      <c r="AF459">
        <v>11</v>
      </c>
    </row>
    <row r="460" spans="1:32">
      <c r="A460" t="s">
        <v>1196</v>
      </c>
      <c r="B460" t="s">
        <v>1416</v>
      </c>
      <c r="C460" s="297">
        <v>43799</v>
      </c>
      <c r="D460" t="s">
        <v>1412</v>
      </c>
      <c r="E460" t="s">
        <v>194</v>
      </c>
      <c r="F460">
        <v>75105</v>
      </c>
      <c r="G460" t="s">
        <v>1199</v>
      </c>
      <c r="H460" t="s">
        <v>196</v>
      </c>
      <c r="I460">
        <v>30000</v>
      </c>
      <c r="J460">
        <v>33804</v>
      </c>
      <c r="K460">
        <v>11165</v>
      </c>
      <c r="L460">
        <v>11363</v>
      </c>
      <c r="M460" t="s">
        <v>197</v>
      </c>
      <c r="N460">
        <v>108910</v>
      </c>
      <c r="O460" t="s">
        <v>486</v>
      </c>
      <c r="P460" t="s">
        <v>1200</v>
      </c>
      <c r="U460" t="s">
        <v>1413</v>
      </c>
      <c r="V460" t="s">
        <v>1319</v>
      </c>
      <c r="X460">
        <v>8308028</v>
      </c>
      <c r="Y460">
        <v>4420</v>
      </c>
      <c r="Z460" s="297">
        <v>43799</v>
      </c>
      <c r="AA460" s="298">
        <v>584.91</v>
      </c>
      <c r="AB460" t="s">
        <v>205</v>
      </c>
      <c r="AC460" s="206">
        <v>584.91</v>
      </c>
      <c r="AD460" t="s">
        <v>1203</v>
      </c>
      <c r="AE460">
        <v>2019</v>
      </c>
      <c r="AF460">
        <v>11</v>
      </c>
    </row>
    <row r="461" spans="1:32">
      <c r="A461" t="s">
        <v>1196</v>
      </c>
      <c r="B461" t="s">
        <v>1431</v>
      </c>
      <c r="C461" s="297">
        <v>43799</v>
      </c>
      <c r="D461" s="297">
        <v>43831</v>
      </c>
      <c r="E461" t="s">
        <v>194</v>
      </c>
      <c r="F461">
        <v>75105</v>
      </c>
      <c r="G461" t="s">
        <v>1199</v>
      </c>
      <c r="H461" t="s">
        <v>196</v>
      </c>
      <c r="I461">
        <v>30000</v>
      </c>
      <c r="J461">
        <v>33804</v>
      </c>
      <c r="K461">
        <v>1981</v>
      </c>
      <c r="L461">
        <v>11363</v>
      </c>
      <c r="M461" t="s">
        <v>200</v>
      </c>
      <c r="N461">
        <v>108910</v>
      </c>
      <c r="O461" t="s">
        <v>200</v>
      </c>
      <c r="P461" t="s">
        <v>1200</v>
      </c>
      <c r="U461" t="s">
        <v>1430</v>
      </c>
      <c r="V461" t="s">
        <v>1319</v>
      </c>
      <c r="X461">
        <v>8336730</v>
      </c>
      <c r="Y461">
        <v>25</v>
      </c>
      <c r="Z461" s="297">
        <v>43799</v>
      </c>
      <c r="AA461" s="298">
        <v>1.33</v>
      </c>
      <c r="AB461" t="s">
        <v>205</v>
      </c>
      <c r="AC461" s="206">
        <v>1.33</v>
      </c>
      <c r="AD461" t="s">
        <v>1203</v>
      </c>
      <c r="AE461">
        <v>2019</v>
      </c>
      <c r="AF461">
        <v>11</v>
      </c>
    </row>
    <row r="462" spans="1:32">
      <c r="A462" t="s">
        <v>1196</v>
      </c>
      <c r="B462" t="s">
        <v>1436</v>
      </c>
      <c r="C462" t="s">
        <v>1050</v>
      </c>
      <c r="D462" s="297">
        <v>43850</v>
      </c>
      <c r="E462" t="s">
        <v>194</v>
      </c>
      <c r="F462">
        <v>75105</v>
      </c>
      <c r="G462" t="s">
        <v>1199</v>
      </c>
      <c r="H462" t="s">
        <v>196</v>
      </c>
      <c r="I462">
        <v>30000</v>
      </c>
      <c r="J462">
        <v>33803</v>
      </c>
      <c r="K462">
        <v>1981</v>
      </c>
      <c r="L462">
        <v>11363</v>
      </c>
      <c r="M462" t="s">
        <v>197</v>
      </c>
      <c r="N462">
        <v>108910</v>
      </c>
      <c r="O462" t="s">
        <v>511</v>
      </c>
      <c r="P462" t="s">
        <v>1200</v>
      </c>
      <c r="U462" t="s">
        <v>1433</v>
      </c>
      <c r="V462" t="s">
        <v>1319</v>
      </c>
      <c r="X462">
        <v>8362768</v>
      </c>
      <c r="Y462">
        <v>6459</v>
      </c>
      <c r="Z462" t="s">
        <v>1050</v>
      </c>
      <c r="AA462" s="298">
        <v>596.6</v>
      </c>
      <c r="AB462" t="s">
        <v>205</v>
      </c>
      <c r="AC462" s="206">
        <v>596.6</v>
      </c>
      <c r="AD462" t="s">
        <v>1203</v>
      </c>
      <c r="AE462">
        <v>2019</v>
      </c>
      <c r="AF462">
        <v>12</v>
      </c>
    </row>
    <row r="463" spans="1:32">
      <c r="A463" t="s">
        <v>1196</v>
      </c>
      <c r="B463" t="s">
        <v>1434</v>
      </c>
      <c r="C463" t="s">
        <v>1050</v>
      </c>
      <c r="D463" s="297">
        <v>43850</v>
      </c>
      <c r="E463" t="s">
        <v>194</v>
      </c>
      <c r="F463">
        <v>75105</v>
      </c>
      <c r="G463" t="s">
        <v>1199</v>
      </c>
      <c r="H463" t="s">
        <v>196</v>
      </c>
      <c r="I463">
        <v>30000</v>
      </c>
      <c r="J463">
        <v>33803</v>
      </c>
      <c r="K463">
        <v>1981</v>
      </c>
      <c r="L463">
        <v>11363</v>
      </c>
      <c r="M463" t="s">
        <v>197</v>
      </c>
      <c r="N463">
        <v>108910</v>
      </c>
      <c r="O463" t="s">
        <v>214</v>
      </c>
      <c r="P463" t="s">
        <v>1200</v>
      </c>
      <c r="U463" t="s">
        <v>1433</v>
      </c>
      <c r="V463" t="s">
        <v>1319</v>
      </c>
      <c r="X463">
        <v>8362768</v>
      </c>
      <c r="Y463">
        <v>6458</v>
      </c>
      <c r="Z463" t="s">
        <v>1050</v>
      </c>
      <c r="AA463" s="298">
        <v>81.849999999999994</v>
      </c>
      <c r="AB463" t="s">
        <v>205</v>
      </c>
      <c r="AC463" s="206">
        <v>81.849999999999994</v>
      </c>
      <c r="AD463" t="s">
        <v>1203</v>
      </c>
      <c r="AE463">
        <v>2019</v>
      </c>
      <c r="AF463">
        <v>12</v>
      </c>
    </row>
    <row r="464" spans="1:32">
      <c r="A464" t="s">
        <v>1196</v>
      </c>
      <c r="B464" t="s">
        <v>1432</v>
      </c>
      <c r="C464" t="s">
        <v>1050</v>
      </c>
      <c r="D464" s="297">
        <v>43850</v>
      </c>
      <c r="E464" t="s">
        <v>194</v>
      </c>
      <c r="F464">
        <v>75105</v>
      </c>
      <c r="G464" t="s">
        <v>1199</v>
      </c>
      <c r="H464" t="s">
        <v>196</v>
      </c>
      <c r="I464">
        <v>30000</v>
      </c>
      <c r="J464">
        <v>33803</v>
      </c>
      <c r="K464">
        <v>1981</v>
      </c>
      <c r="L464">
        <v>11363</v>
      </c>
      <c r="M464" t="s">
        <v>197</v>
      </c>
      <c r="N464">
        <v>108910</v>
      </c>
      <c r="O464" t="s">
        <v>198</v>
      </c>
      <c r="P464" t="s">
        <v>1200</v>
      </c>
      <c r="U464" t="s">
        <v>1433</v>
      </c>
      <c r="V464" t="s">
        <v>1319</v>
      </c>
      <c r="X464">
        <v>8362768</v>
      </c>
      <c r="Y464">
        <v>6457</v>
      </c>
      <c r="Z464" t="s">
        <v>1050</v>
      </c>
      <c r="AA464" s="298">
        <v>511.04</v>
      </c>
      <c r="AB464" t="s">
        <v>205</v>
      </c>
      <c r="AC464" s="206">
        <v>511.04</v>
      </c>
      <c r="AD464" t="s">
        <v>1203</v>
      </c>
      <c r="AE464">
        <v>2019</v>
      </c>
      <c r="AF464">
        <v>12</v>
      </c>
    </row>
    <row r="465" spans="1:32">
      <c r="A465" t="s">
        <v>1196</v>
      </c>
      <c r="B465" t="s">
        <v>1435</v>
      </c>
      <c r="C465" t="s">
        <v>1050</v>
      </c>
      <c r="D465" s="297">
        <v>43850</v>
      </c>
      <c r="E465" t="s">
        <v>194</v>
      </c>
      <c r="F465">
        <v>75105</v>
      </c>
      <c r="G465" t="s">
        <v>1199</v>
      </c>
      <c r="H465" t="s">
        <v>196</v>
      </c>
      <c r="I465">
        <v>30000</v>
      </c>
      <c r="J465">
        <v>33804</v>
      </c>
      <c r="K465">
        <v>1981</v>
      </c>
      <c r="L465">
        <v>11363</v>
      </c>
      <c r="M465" t="s">
        <v>197</v>
      </c>
      <c r="N465">
        <v>108910</v>
      </c>
      <c r="O465" t="s">
        <v>214</v>
      </c>
      <c r="P465" t="s">
        <v>1200</v>
      </c>
      <c r="U465" t="s">
        <v>1433</v>
      </c>
      <c r="V465" t="s">
        <v>1319</v>
      </c>
      <c r="X465">
        <v>8362768</v>
      </c>
      <c r="Y465">
        <v>6456</v>
      </c>
      <c r="Z465" t="s">
        <v>1050</v>
      </c>
      <c r="AA465" s="298">
        <v>116.92</v>
      </c>
      <c r="AB465" t="s">
        <v>205</v>
      </c>
      <c r="AC465" s="206">
        <v>116.92</v>
      </c>
      <c r="AD465" t="s">
        <v>1203</v>
      </c>
      <c r="AE465">
        <v>2019</v>
      </c>
      <c r="AF465">
        <v>12</v>
      </c>
    </row>
    <row r="466" spans="1:32">
      <c r="A466" t="s">
        <v>1196</v>
      </c>
      <c r="B466" t="s">
        <v>1437</v>
      </c>
      <c r="C466" t="s">
        <v>1050</v>
      </c>
      <c r="D466" s="297">
        <v>43850</v>
      </c>
      <c r="E466" t="s">
        <v>194</v>
      </c>
      <c r="F466">
        <v>75105</v>
      </c>
      <c r="G466" t="s">
        <v>1199</v>
      </c>
      <c r="H466" t="s">
        <v>196</v>
      </c>
      <c r="I466">
        <v>30000</v>
      </c>
      <c r="J466">
        <v>33804</v>
      </c>
      <c r="K466">
        <v>1981</v>
      </c>
      <c r="L466">
        <v>11363</v>
      </c>
      <c r="M466" t="s">
        <v>200</v>
      </c>
      <c r="N466">
        <v>108910</v>
      </c>
      <c r="O466" t="s">
        <v>200</v>
      </c>
      <c r="P466" t="s">
        <v>1200</v>
      </c>
      <c r="U466" t="s">
        <v>1433</v>
      </c>
      <c r="V466" t="s">
        <v>1319</v>
      </c>
      <c r="X466">
        <v>8362768</v>
      </c>
      <c r="Y466">
        <v>6455</v>
      </c>
      <c r="Z466" t="s">
        <v>1050</v>
      </c>
      <c r="AA466" s="298">
        <v>1.33</v>
      </c>
      <c r="AB466" t="s">
        <v>205</v>
      </c>
      <c r="AC466" s="206">
        <v>1.33</v>
      </c>
      <c r="AD466" t="s">
        <v>1203</v>
      </c>
      <c r="AE466">
        <v>2019</v>
      </c>
      <c r="AF466">
        <v>12</v>
      </c>
    </row>
    <row r="467" spans="1:32">
      <c r="A467" t="s">
        <v>1194</v>
      </c>
      <c r="B467" t="s">
        <v>1463</v>
      </c>
      <c r="C467" s="297">
        <v>43901</v>
      </c>
      <c r="D467" s="297">
        <v>43901</v>
      </c>
      <c r="E467" t="s">
        <v>194</v>
      </c>
      <c r="F467">
        <v>72425</v>
      </c>
      <c r="G467" t="s">
        <v>1428</v>
      </c>
      <c r="H467" t="s">
        <v>196</v>
      </c>
      <c r="I467">
        <v>30000</v>
      </c>
      <c r="J467">
        <v>33803</v>
      </c>
      <c r="K467">
        <v>1981</v>
      </c>
      <c r="L467">
        <v>11363</v>
      </c>
      <c r="M467" t="s">
        <v>197</v>
      </c>
      <c r="N467">
        <v>108910</v>
      </c>
      <c r="O467" t="s">
        <v>198</v>
      </c>
      <c r="P467" t="s">
        <v>1208</v>
      </c>
      <c r="U467" t="s">
        <v>1439</v>
      </c>
      <c r="V467" t="s">
        <v>1428</v>
      </c>
      <c r="X467">
        <v>8435946</v>
      </c>
      <c r="Y467">
        <v>44</v>
      </c>
      <c r="Z467" s="297">
        <v>43901</v>
      </c>
      <c r="AA467" s="298">
        <v>162.62</v>
      </c>
      <c r="AB467" t="s">
        <v>205</v>
      </c>
      <c r="AC467" s="206">
        <v>162.62</v>
      </c>
      <c r="AD467" t="s">
        <v>1195</v>
      </c>
      <c r="AE467">
        <v>2020</v>
      </c>
      <c r="AF467">
        <v>3</v>
      </c>
    </row>
    <row r="468" spans="1:32">
      <c r="A468" t="s">
        <v>1194</v>
      </c>
      <c r="B468" t="s">
        <v>1441</v>
      </c>
      <c r="C468" s="297">
        <v>43901</v>
      </c>
      <c r="D468" s="297">
        <v>43901</v>
      </c>
      <c r="E468" t="s">
        <v>194</v>
      </c>
      <c r="F468">
        <v>75711</v>
      </c>
      <c r="G468" t="s">
        <v>1297</v>
      </c>
      <c r="H468" t="s">
        <v>196</v>
      </c>
      <c r="I468">
        <v>30000</v>
      </c>
      <c r="J468">
        <v>33803</v>
      </c>
      <c r="K468">
        <v>1981</v>
      </c>
      <c r="L468">
        <v>11363</v>
      </c>
      <c r="M468" t="s">
        <v>197</v>
      </c>
      <c r="N468">
        <v>108910</v>
      </c>
      <c r="O468" t="s">
        <v>198</v>
      </c>
      <c r="P468" t="s">
        <v>1208</v>
      </c>
      <c r="U468" t="s">
        <v>1439</v>
      </c>
      <c r="V468" t="s">
        <v>1297</v>
      </c>
      <c r="X468">
        <v>8435946</v>
      </c>
      <c r="Y468">
        <v>51</v>
      </c>
      <c r="Z468" s="297">
        <v>43901</v>
      </c>
      <c r="AA468" s="298">
        <v>3354.98</v>
      </c>
      <c r="AB468" t="s">
        <v>205</v>
      </c>
      <c r="AC468" s="206">
        <v>3354.98</v>
      </c>
      <c r="AD468" t="s">
        <v>1195</v>
      </c>
      <c r="AE468">
        <v>2020</v>
      </c>
      <c r="AF468">
        <v>3</v>
      </c>
    </row>
    <row r="469" spans="1:32">
      <c r="A469" t="s">
        <v>1194</v>
      </c>
      <c r="B469" t="s">
        <v>1443</v>
      </c>
      <c r="C469" s="297">
        <v>43901</v>
      </c>
      <c r="D469" s="297">
        <v>43901</v>
      </c>
      <c r="E469" t="s">
        <v>194</v>
      </c>
      <c r="F469">
        <v>76130</v>
      </c>
      <c r="G469" t="s">
        <v>1419</v>
      </c>
      <c r="H469" t="s">
        <v>196</v>
      </c>
      <c r="I469">
        <v>30000</v>
      </c>
      <c r="J469">
        <v>33803</v>
      </c>
      <c r="K469">
        <v>1981</v>
      </c>
      <c r="L469">
        <v>11363</v>
      </c>
      <c r="M469" t="s">
        <v>197</v>
      </c>
      <c r="N469">
        <v>108910</v>
      </c>
      <c r="O469" t="s">
        <v>198</v>
      </c>
      <c r="P469" t="s">
        <v>1208</v>
      </c>
      <c r="U469" t="s">
        <v>1439</v>
      </c>
      <c r="V469" t="s">
        <v>1419</v>
      </c>
      <c r="X469">
        <v>8435946</v>
      </c>
      <c r="Y469">
        <v>48</v>
      </c>
      <c r="Z469" s="297">
        <v>43901</v>
      </c>
      <c r="AA469" s="298">
        <v>-74.06</v>
      </c>
      <c r="AB469" t="s">
        <v>205</v>
      </c>
      <c r="AC469" s="206">
        <v>-74.06</v>
      </c>
      <c r="AD469" t="s">
        <v>1195</v>
      </c>
      <c r="AE469">
        <v>2020</v>
      </c>
      <c r="AF469">
        <v>3</v>
      </c>
    </row>
    <row r="470" spans="1:32">
      <c r="A470" t="s">
        <v>1194</v>
      </c>
      <c r="B470" t="s">
        <v>1442</v>
      </c>
      <c r="C470" s="297">
        <v>43901</v>
      </c>
      <c r="D470" s="297">
        <v>43901</v>
      </c>
      <c r="E470" t="s">
        <v>194</v>
      </c>
      <c r="F470">
        <v>76120</v>
      </c>
      <c r="G470" t="s">
        <v>1418</v>
      </c>
      <c r="H470" t="s">
        <v>196</v>
      </c>
      <c r="I470">
        <v>30000</v>
      </c>
      <c r="J470">
        <v>33803</v>
      </c>
      <c r="K470">
        <v>1981</v>
      </c>
      <c r="L470">
        <v>11363</v>
      </c>
      <c r="M470" t="s">
        <v>197</v>
      </c>
      <c r="N470">
        <v>108910</v>
      </c>
      <c r="O470" t="s">
        <v>198</v>
      </c>
      <c r="P470" t="s">
        <v>1208</v>
      </c>
      <c r="U470" t="s">
        <v>1439</v>
      </c>
      <c r="V470" t="s">
        <v>1418</v>
      </c>
      <c r="X470">
        <v>8435946</v>
      </c>
      <c r="Y470">
        <v>52</v>
      </c>
      <c r="Z470" s="297">
        <v>43901</v>
      </c>
      <c r="AA470" s="298">
        <v>23.26</v>
      </c>
      <c r="AB470" t="s">
        <v>205</v>
      </c>
      <c r="AC470" s="206">
        <v>23.26</v>
      </c>
      <c r="AD470" t="s">
        <v>1195</v>
      </c>
      <c r="AE470">
        <v>2020</v>
      </c>
      <c r="AF470">
        <v>3</v>
      </c>
    </row>
    <row r="471" spans="1:32">
      <c r="A471" t="s">
        <v>1194</v>
      </c>
      <c r="B471" t="s">
        <v>1449</v>
      </c>
      <c r="C471" s="297">
        <v>43901</v>
      </c>
      <c r="D471" s="297">
        <v>43901</v>
      </c>
      <c r="E471" t="s">
        <v>194</v>
      </c>
      <c r="F471">
        <v>71615</v>
      </c>
      <c r="G471" t="s">
        <v>1423</v>
      </c>
      <c r="H471" t="s">
        <v>196</v>
      </c>
      <c r="I471">
        <v>30000</v>
      </c>
      <c r="J471">
        <v>33803</v>
      </c>
      <c r="K471">
        <v>1981</v>
      </c>
      <c r="L471">
        <v>11363</v>
      </c>
      <c r="M471" t="s">
        <v>197</v>
      </c>
      <c r="N471">
        <v>108910</v>
      </c>
      <c r="O471" t="s">
        <v>486</v>
      </c>
      <c r="P471" t="s">
        <v>1208</v>
      </c>
      <c r="U471" t="s">
        <v>1439</v>
      </c>
      <c r="V471" t="s">
        <v>1423</v>
      </c>
      <c r="X471">
        <v>8435946</v>
      </c>
      <c r="Y471">
        <v>32</v>
      </c>
      <c r="Z471" s="297">
        <v>43901</v>
      </c>
      <c r="AA471" s="298">
        <v>18689.28</v>
      </c>
      <c r="AB471" t="s">
        <v>205</v>
      </c>
      <c r="AC471" s="206">
        <v>18689.28</v>
      </c>
      <c r="AD471" t="s">
        <v>1195</v>
      </c>
      <c r="AE471">
        <v>2020</v>
      </c>
      <c r="AF471">
        <v>3</v>
      </c>
    </row>
    <row r="472" spans="1:32">
      <c r="A472" t="s">
        <v>1194</v>
      </c>
      <c r="B472" t="s">
        <v>1450</v>
      </c>
      <c r="C472" s="297">
        <v>43901</v>
      </c>
      <c r="D472" s="297">
        <v>43901</v>
      </c>
      <c r="E472" t="s">
        <v>194</v>
      </c>
      <c r="F472">
        <v>71615</v>
      </c>
      <c r="G472" t="s">
        <v>1423</v>
      </c>
      <c r="H472" t="s">
        <v>196</v>
      </c>
      <c r="I472">
        <v>30000</v>
      </c>
      <c r="J472">
        <v>33803</v>
      </c>
      <c r="K472">
        <v>1981</v>
      </c>
      <c r="L472">
        <v>11363</v>
      </c>
      <c r="M472" t="s">
        <v>197</v>
      </c>
      <c r="N472">
        <v>108910</v>
      </c>
      <c r="O472" t="s">
        <v>198</v>
      </c>
      <c r="P472" t="s">
        <v>1208</v>
      </c>
      <c r="U472" t="s">
        <v>1439</v>
      </c>
      <c r="V472" t="s">
        <v>1423</v>
      </c>
      <c r="X472">
        <v>8435946</v>
      </c>
      <c r="Y472">
        <v>33</v>
      </c>
      <c r="Z472" s="297">
        <v>43901</v>
      </c>
      <c r="AA472" s="298">
        <v>6342.09</v>
      </c>
      <c r="AB472" t="s">
        <v>205</v>
      </c>
      <c r="AC472" s="206">
        <v>6342.09</v>
      </c>
      <c r="AD472" t="s">
        <v>1195</v>
      </c>
      <c r="AE472">
        <v>2020</v>
      </c>
      <c r="AF472">
        <v>3</v>
      </c>
    </row>
    <row r="473" spans="1:32">
      <c r="A473" t="s">
        <v>1194</v>
      </c>
      <c r="B473" t="s">
        <v>1451</v>
      </c>
      <c r="C473" s="297">
        <v>43901</v>
      </c>
      <c r="D473" s="297">
        <v>43901</v>
      </c>
      <c r="E473" t="s">
        <v>194</v>
      </c>
      <c r="F473">
        <v>71620</v>
      </c>
      <c r="G473" t="s">
        <v>1424</v>
      </c>
      <c r="H473" t="s">
        <v>196</v>
      </c>
      <c r="I473">
        <v>30000</v>
      </c>
      <c r="J473">
        <v>33803</v>
      </c>
      <c r="K473">
        <v>1981</v>
      </c>
      <c r="L473">
        <v>11363</v>
      </c>
      <c r="M473" t="s">
        <v>197</v>
      </c>
      <c r="N473">
        <v>108910</v>
      </c>
      <c r="O473" t="s">
        <v>486</v>
      </c>
      <c r="P473" t="s">
        <v>1208</v>
      </c>
      <c r="U473" t="s">
        <v>1439</v>
      </c>
      <c r="V473" t="s">
        <v>1424</v>
      </c>
      <c r="X473">
        <v>8435946</v>
      </c>
      <c r="Y473">
        <v>34</v>
      </c>
      <c r="Z473" s="297">
        <v>43901</v>
      </c>
      <c r="AA473" s="298">
        <v>121.83</v>
      </c>
      <c r="AB473" t="s">
        <v>205</v>
      </c>
      <c r="AC473" s="206">
        <v>121.83</v>
      </c>
      <c r="AD473" t="s">
        <v>1195</v>
      </c>
      <c r="AE473">
        <v>2020</v>
      </c>
      <c r="AF473">
        <v>3</v>
      </c>
    </row>
    <row r="474" spans="1:32">
      <c r="A474" t="s">
        <v>1194</v>
      </c>
      <c r="B474" t="s">
        <v>1452</v>
      </c>
      <c r="C474" s="297">
        <v>43901</v>
      </c>
      <c r="D474" s="297">
        <v>43901</v>
      </c>
      <c r="E474" t="s">
        <v>194</v>
      </c>
      <c r="F474">
        <v>71620</v>
      </c>
      <c r="G474" t="s">
        <v>1424</v>
      </c>
      <c r="H474" t="s">
        <v>196</v>
      </c>
      <c r="I474">
        <v>30000</v>
      </c>
      <c r="J474">
        <v>33803</v>
      </c>
      <c r="K474">
        <v>1981</v>
      </c>
      <c r="L474">
        <v>11363</v>
      </c>
      <c r="M474" t="s">
        <v>197</v>
      </c>
      <c r="N474">
        <v>108910</v>
      </c>
      <c r="O474" t="s">
        <v>198</v>
      </c>
      <c r="P474" t="s">
        <v>1208</v>
      </c>
      <c r="U474" t="s">
        <v>1439</v>
      </c>
      <c r="V474" t="s">
        <v>1424</v>
      </c>
      <c r="X474">
        <v>8435946</v>
      </c>
      <c r="Y474">
        <v>35</v>
      </c>
      <c r="Z474" s="297">
        <v>43901</v>
      </c>
      <c r="AA474" s="298">
        <v>242.04</v>
      </c>
      <c r="AB474" t="s">
        <v>205</v>
      </c>
      <c r="AC474" s="206">
        <v>242.04</v>
      </c>
      <c r="AD474" t="s">
        <v>1195</v>
      </c>
      <c r="AE474">
        <v>2020</v>
      </c>
      <c r="AF474">
        <v>3</v>
      </c>
    </row>
    <row r="475" spans="1:32">
      <c r="A475" t="s">
        <v>1194</v>
      </c>
      <c r="B475" t="s">
        <v>1453</v>
      </c>
      <c r="C475" s="297">
        <v>43901</v>
      </c>
      <c r="D475" s="297">
        <v>43901</v>
      </c>
      <c r="E475" t="s">
        <v>194</v>
      </c>
      <c r="F475">
        <v>71635</v>
      </c>
      <c r="G475" t="s">
        <v>1425</v>
      </c>
      <c r="H475" t="s">
        <v>196</v>
      </c>
      <c r="I475">
        <v>30000</v>
      </c>
      <c r="J475">
        <v>33803</v>
      </c>
      <c r="K475">
        <v>1981</v>
      </c>
      <c r="L475">
        <v>11363</v>
      </c>
      <c r="M475" t="s">
        <v>197</v>
      </c>
      <c r="N475">
        <v>108910</v>
      </c>
      <c r="O475" t="s">
        <v>1159</v>
      </c>
      <c r="P475" t="s">
        <v>1208</v>
      </c>
      <c r="U475" t="s">
        <v>1439</v>
      </c>
      <c r="V475" t="s">
        <v>1425</v>
      </c>
      <c r="X475">
        <v>8435946</v>
      </c>
      <c r="Y475">
        <v>36</v>
      </c>
      <c r="Z475" s="297">
        <v>43901</v>
      </c>
      <c r="AA475" s="298">
        <v>250</v>
      </c>
      <c r="AB475" t="s">
        <v>205</v>
      </c>
      <c r="AC475" s="206">
        <v>250</v>
      </c>
      <c r="AD475" t="s">
        <v>1195</v>
      </c>
      <c r="AE475">
        <v>2020</v>
      </c>
      <c r="AF475">
        <v>3</v>
      </c>
    </row>
    <row r="476" spans="1:32">
      <c r="A476" t="s">
        <v>1194</v>
      </c>
      <c r="B476" t="s">
        <v>1454</v>
      </c>
      <c r="C476" s="297">
        <v>43901</v>
      </c>
      <c r="D476" s="297">
        <v>43901</v>
      </c>
      <c r="E476" t="s">
        <v>194</v>
      </c>
      <c r="F476">
        <v>71635</v>
      </c>
      <c r="G476" t="s">
        <v>1425</v>
      </c>
      <c r="H476" t="s">
        <v>196</v>
      </c>
      <c r="I476">
        <v>30000</v>
      </c>
      <c r="J476">
        <v>33803</v>
      </c>
      <c r="K476">
        <v>1981</v>
      </c>
      <c r="L476">
        <v>11363</v>
      </c>
      <c r="M476" t="s">
        <v>197</v>
      </c>
      <c r="N476">
        <v>108910</v>
      </c>
      <c r="O476" t="s">
        <v>198</v>
      </c>
      <c r="P476" t="s">
        <v>1208</v>
      </c>
      <c r="U476" t="s">
        <v>1439</v>
      </c>
      <c r="V476" t="s">
        <v>1425</v>
      </c>
      <c r="X476">
        <v>8435946</v>
      </c>
      <c r="Y476">
        <v>37</v>
      </c>
      <c r="Z476" s="297">
        <v>43901</v>
      </c>
      <c r="AA476" s="298">
        <v>375.37</v>
      </c>
      <c r="AB476" t="s">
        <v>205</v>
      </c>
      <c r="AC476" s="206">
        <v>375.37</v>
      </c>
      <c r="AD476" t="s">
        <v>1195</v>
      </c>
      <c r="AE476">
        <v>2020</v>
      </c>
      <c r="AF476">
        <v>3</v>
      </c>
    </row>
    <row r="477" spans="1:32">
      <c r="A477" t="s">
        <v>1194</v>
      </c>
      <c r="B477" t="s">
        <v>1455</v>
      </c>
      <c r="C477" s="297">
        <v>43901</v>
      </c>
      <c r="D477" s="297">
        <v>43901</v>
      </c>
      <c r="E477" t="s">
        <v>194</v>
      </c>
      <c r="F477">
        <v>72105</v>
      </c>
      <c r="G477" t="s">
        <v>1456</v>
      </c>
      <c r="H477" t="s">
        <v>196</v>
      </c>
      <c r="I477">
        <v>30000</v>
      </c>
      <c r="J477">
        <v>33803</v>
      </c>
      <c r="K477">
        <v>1981</v>
      </c>
      <c r="L477">
        <v>11363</v>
      </c>
      <c r="M477" t="s">
        <v>197</v>
      </c>
      <c r="N477">
        <v>108910</v>
      </c>
      <c r="O477" t="s">
        <v>214</v>
      </c>
      <c r="P477" t="s">
        <v>1208</v>
      </c>
      <c r="U477" t="s">
        <v>1439</v>
      </c>
      <c r="V477" t="s">
        <v>1456</v>
      </c>
      <c r="X477">
        <v>8435946</v>
      </c>
      <c r="Y477">
        <v>27</v>
      </c>
      <c r="Z477" s="297">
        <v>43901</v>
      </c>
      <c r="AA477" s="298">
        <v>49660.33</v>
      </c>
      <c r="AB477" t="s">
        <v>205</v>
      </c>
      <c r="AC477" s="206">
        <v>49660.33</v>
      </c>
      <c r="AD477" t="s">
        <v>1195</v>
      </c>
      <c r="AE477">
        <v>2020</v>
      </c>
      <c r="AF477">
        <v>3</v>
      </c>
    </row>
    <row r="478" spans="1:32">
      <c r="A478" t="s">
        <v>1194</v>
      </c>
      <c r="B478" t="s">
        <v>1457</v>
      </c>
      <c r="C478" s="297">
        <v>43901</v>
      </c>
      <c r="D478" s="297">
        <v>43901</v>
      </c>
      <c r="E478" t="s">
        <v>194</v>
      </c>
      <c r="F478">
        <v>72145</v>
      </c>
      <c r="G478" t="s">
        <v>1289</v>
      </c>
      <c r="H478" t="s">
        <v>196</v>
      </c>
      <c r="I478">
        <v>30000</v>
      </c>
      <c r="J478">
        <v>33803</v>
      </c>
      <c r="K478">
        <v>1981</v>
      </c>
      <c r="L478">
        <v>11363</v>
      </c>
      <c r="M478" t="s">
        <v>197</v>
      </c>
      <c r="N478">
        <v>108910</v>
      </c>
      <c r="O478" t="s">
        <v>198</v>
      </c>
      <c r="P478" t="s">
        <v>1208</v>
      </c>
      <c r="U478" t="s">
        <v>1439</v>
      </c>
      <c r="V478" t="s">
        <v>1289</v>
      </c>
      <c r="X478">
        <v>8435946</v>
      </c>
      <c r="Y478">
        <v>38</v>
      </c>
      <c r="Z478" s="297">
        <v>43901</v>
      </c>
      <c r="AA478" s="298">
        <v>39558.18</v>
      </c>
      <c r="AB478" t="s">
        <v>205</v>
      </c>
      <c r="AC478" s="206">
        <v>39558.18</v>
      </c>
      <c r="AD478" t="s">
        <v>1195</v>
      </c>
      <c r="AE478">
        <v>2020</v>
      </c>
      <c r="AF478">
        <v>3</v>
      </c>
    </row>
    <row r="479" spans="1:32">
      <c r="A479" t="s">
        <v>1194</v>
      </c>
      <c r="B479" t="s">
        <v>1458</v>
      </c>
      <c r="C479" s="297">
        <v>43901</v>
      </c>
      <c r="D479" s="297">
        <v>43901</v>
      </c>
      <c r="E479" t="s">
        <v>194</v>
      </c>
      <c r="F479">
        <v>72220</v>
      </c>
      <c r="G479" t="s">
        <v>1381</v>
      </c>
      <c r="H479" t="s">
        <v>196</v>
      </c>
      <c r="I479">
        <v>30000</v>
      </c>
      <c r="J479">
        <v>33803</v>
      </c>
      <c r="K479">
        <v>1981</v>
      </c>
      <c r="L479">
        <v>11363</v>
      </c>
      <c r="M479" t="s">
        <v>197</v>
      </c>
      <c r="N479">
        <v>108910</v>
      </c>
      <c r="O479" t="s">
        <v>198</v>
      </c>
      <c r="P479" t="s">
        <v>1208</v>
      </c>
      <c r="U479" t="s">
        <v>1439</v>
      </c>
      <c r="V479" t="s">
        <v>1381</v>
      </c>
      <c r="X479">
        <v>8435946</v>
      </c>
      <c r="Y479">
        <v>39</v>
      </c>
      <c r="Z479" s="297">
        <v>43901</v>
      </c>
      <c r="AA479" s="298">
        <v>162.94999999999999</v>
      </c>
      <c r="AB479" t="s">
        <v>205</v>
      </c>
      <c r="AC479" s="206">
        <v>162.94999999999999</v>
      </c>
      <c r="AD479" t="s">
        <v>1195</v>
      </c>
      <c r="AE479">
        <v>2020</v>
      </c>
      <c r="AF479">
        <v>3</v>
      </c>
    </row>
    <row r="480" spans="1:32">
      <c r="A480" t="s">
        <v>1194</v>
      </c>
      <c r="B480" t="s">
        <v>1459</v>
      </c>
      <c r="C480" s="297">
        <v>43901</v>
      </c>
      <c r="D480" s="297">
        <v>43901</v>
      </c>
      <c r="E480" t="s">
        <v>194</v>
      </c>
      <c r="F480">
        <v>72220</v>
      </c>
      <c r="G480" t="s">
        <v>1381</v>
      </c>
      <c r="H480" t="s">
        <v>196</v>
      </c>
      <c r="I480">
        <v>30000</v>
      </c>
      <c r="J480">
        <v>33803</v>
      </c>
      <c r="K480">
        <v>1981</v>
      </c>
      <c r="L480">
        <v>11363</v>
      </c>
      <c r="M480" t="s">
        <v>197</v>
      </c>
      <c r="N480">
        <v>108910</v>
      </c>
      <c r="O480" t="s">
        <v>361</v>
      </c>
      <c r="P480" t="s">
        <v>1208</v>
      </c>
      <c r="U480" t="s">
        <v>1439</v>
      </c>
      <c r="V480" t="s">
        <v>1381</v>
      </c>
      <c r="X480">
        <v>8435946</v>
      </c>
      <c r="Y480">
        <v>40</v>
      </c>
      <c r="Z480" s="297">
        <v>43901</v>
      </c>
      <c r="AA480" s="298">
        <v>28511.17</v>
      </c>
      <c r="AB480" t="s">
        <v>205</v>
      </c>
      <c r="AC480" s="206">
        <v>28511.17</v>
      </c>
      <c r="AD480" t="s">
        <v>1195</v>
      </c>
      <c r="AE480">
        <v>2020</v>
      </c>
      <c r="AF480">
        <v>3</v>
      </c>
    </row>
    <row r="481" spans="1:32">
      <c r="A481" t="s">
        <v>1194</v>
      </c>
      <c r="B481" t="s">
        <v>1460</v>
      </c>
      <c r="C481" s="297">
        <v>43901</v>
      </c>
      <c r="D481" s="297">
        <v>43901</v>
      </c>
      <c r="E481" t="s">
        <v>194</v>
      </c>
      <c r="F481">
        <v>72311</v>
      </c>
      <c r="G481" t="s">
        <v>1426</v>
      </c>
      <c r="H481" t="s">
        <v>196</v>
      </c>
      <c r="I481">
        <v>30000</v>
      </c>
      <c r="J481">
        <v>33803</v>
      </c>
      <c r="K481">
        <v>1981</v>
      </c>
      <c r="L481">
        <v>11363</v>
      </c>
      <c r="M481" t="s">
        <v>197</v>
      </c>
      <c r="N481">
        <v>108910</v>
      </c>
      <c r="O481" t="s">
        <v>198</v>
      </c>
      <c r="P481" t="s">
        <v>1208</v>
      </c>
      <c r="U481" t="s">
        <v>1439</v>
      </c>
      <c r="V481" t="s">
        <v>1426</v>
      </c>
      <c r="X481">
        <v>8435946</v>
      </c>
      <c r="Y481">
        <v>41</v>
      </c>
      <c r="Z481" s="297">
        <v>43901</v>
      </c>
      <c r="AA481" s="298">
        <v>73.5</v>
      </c>
      <c r="AB481" t="s">
        <v>205</v>
      </c>
      <c r="AC481" s="206">
        <v>73.5</v>
      </c>
      <c r="AD481" t="s">
        <v>1195</v>
      </c>
      <c r="AE481">
        <v>2020</v>
      </c>
      <c r="AF481">
        <v>3</v>
      </c>
    </row>
    <row r="482" spans="1:32">
      <c r="A482" t="s">
        <v>1194</v>
      </c>
      <c r="B482" t="s">
        <v>1461</v>
      </c>
      <c r="C482" s="297">
        <v>43901</v>
      </c>
      <c r="D482" s="297">
        <v>43901</v>
      </c>
      <c r="E482" t="s">
        <v>194</v>
      </c>
      <c r="F482">
        <v>72405</v>
      </c>
      <c r="G482" t="s">
        <v>1427</v>
      </c>
      <c r="H482" t="s">
        <v>196</v>
      </c>
      <c r="I482">
        <v>30000</v>
      </c>
      <c r="J482">
        <v>33803</v>
      </c>
      <c r="K482">
        <v>1981</v>
      </c>
      <c r="L482">
        <v>11363</v>
      </c>
      <c r="M482" t="s">
        <v>197</v>
      </c>
      <c r="N482">
        <v>108910</v>
      </c>
      <c r="O482" t="s">
        <v>361</v>
      </c>
      <c r="P482" t="s">
        <v>1208</v>
      </c>
      <c r="U482" t="s">
        <v>1439</v>
      </c>
      <c r="V482" t="s">
        <v>1427</v>
      </c>
      <c r="X482">
        <v>8435946</v>
      </c>
      <c r="Y482">
        <v>42</v>
      </c>
      <c r="Z482" s="297">
        <v>43901</v>
      </c>
      <c r="AA482" s="298">
        <v>3245.88</v>
      </c>
      <c r="AB482" t="s">
        <v>205</v>
      </c>
      <c r="AC482" s="206">
        <v>3245.88</v>
      </c>
      <c r="AD482" t="s">
        <v>1195</v>
      </c>
      <c r="AE482">
        <v>2020</v>
      </c>
      <c r="AF482">
        <v>3</v>
      </c>
    </row>
    <row r="483" spans="1:32">
      <c r="A483" t="s">
        <v>1194</v>
      </c>
      <c r="B483" t="s">
        <v>1462</v>
      </c>
      <c r="C483" s="297">
        <v>43901</v>
      </c>
      <c r="D483" s="297">
        <v>43901</v>
      </c>
      <c r="E483" t="s">
        <v>194</v>
      </c>
      <c r="F483">
        <v>72405</v>
      </c>
      <c r="G483" t="s">
        <v>1427</v>
      </c>
      <c r="H483" t="s">
        <v>196</v>
      </c>
      <c r="I483">
        <v>30000</v>
      </c>
      <c r="J483">
        <v>33803</v>
      </c>
      <c r="K483">
        <v>1981</v>
      </c>
      <c r="L483">
        <v>11363</v>
      </c>
      <c r="M483" t="s">
        <v>197</v>
      </c>
      <c r="N483">
        <v>108910</v>
      </c>
      <c r="O483" t="s">
        <v>198</v>
      </c>
      <c r="P483" t="s">
        <v>1208</v>
      </c>
      <c r="U483" t="s">
        <v>1439</v>
      </c>
      <c r="V483" t="s">
        <v>1427</v>
      </c>
      <c r="X483">
        <v>8435946</v>
      </c>
      <c r="Y483">
        <v>43</v>
      </c>
      <c r="Z483" s="297">
        <v>43901</v>
      </c>
      <c r="AA483" s="298">
        <v>8569.5400000000009</v>
      </c>
      <c r="AB483" t="s">
        <v>205</v>
      </c>
      <c r="AC483" s="206">
        <v>8569.5400000000009</v>
      </c>
      <c r="AD483" t="s">
        <v>1195</v>
      </c>
      <c r="AE483">
        <v>2020</v>
      </c>
      <c r="AF483">
        <v>3</v>
      </c>
    </row>
    <row r="484" spans="1:32">
      <c r="A484" t="s">
        <v>1194</v>
      </c>
      <c r="B484" t="s">
        <v>1445</v>
      </c>
      <c r="C484" s="297">
        <v>43901</v>
      </c>
      <c r="D484" s="297">
        <v>43901</v>
      </c>
      <c r="E484" t="s">
        <v>194</v>
      </c>
      <c r="F484">
        <v>74505</v>
      </c>
      <c r="G484" t="s">
        <v>1235</v>
      </c>
      <c r="H484" t="s">
        <v>196</v>
      </c>
      <c r="I484">
        <v>30000</v>
      </c>
      <c r="J484">
        <v>33803</v>
      </c>
      <c r="K484">
        <v>1981</v>
      </c>
      <c r="L484">
        <v>11363</v>
      </c>
      <c r="M484" t="s">
        <v>197</v>
      </c>
      <c r="N484">
        <v>108910</v>
      </c>
      <c r="O484" t="s">
        <v>198</v>
      </c>
      <c r="P484" t="s">
        <v>1208</v>
      </c>
      <c r="U484" t="s">
        <v>1439</v>
      </c>
      <c r="V484" t="s">
        <v>1235</v>
      </c>
      <c r="X484">
        <v>8435946</v>
      </c>
      <c r="Y484">
        <v>50</v>
      </c>
      <c r="Z484" s="297">
        <v>43901</v>
      </c>
      <c r="AA484" s="298">
        <v>483.74</v>
      </c>
      <c r="AB484" t="s">
        <v>205</v>
      </c>
      <c r="AC484" s="206">
        <v>483.74</v>
      </c>
      <c r="AD484" t="s">
        <v>1195</v>
      </c>
      <c r="AE484">
        <v>2020</v>
      </c>
      <c r="AF484">
        <v>3</v>
      </c>
    </row>
    <row r="485" spans="1:32">
      <c r="A485" t="s">
        <v>1194</v>
      </c>
      <c r="B485" t="s">
        <v>1438</v>
      </c>
      <c r="C485" s="297">
        <v>43901</v>
      </c>
      <c r="D485" s="297">
        <v>43901</v>
      </c>
      <c r="E485" t="s">
        <v>194</v>
      </c>
      <c r="F485">
        <v>73410</v>
      </c>
      <c r="G485" t="s">
        <v>1295</v>
      </c>
      <c r="H485" t="s">
        <v>196</v>
      </c>
      <c r="I485">
        <v>30000</v>
      </c>
      <c r="J485">
        <v>33803</v>
      </c>
      <c r="K485">
        <v>1981</v>
      </c>
      <c r="L485">
        <v>11363</v>
      </c>
      <c r="M485" t="s">
        <v>197</v>
      </c>
      <c r="N485">
        <v>108910</v>
      </c>
      <c r="O485" t="s">
        <v>486</v>
      </c>
      <c r="P485" t="s">
        <v>1208</v>
      </c>
      <c r="U485" t="s">
        <v>1439</v>
      </c>
      <c r="V485" t="s">
        <v>1295</v>
      </c>
      <c r="X485">
        <v>8435946</v>
      </c>
      <c r="Y485">
        <v>47</v>
      </c>
      <c r="Z485" s="297">
        <v>43901</v>
      </c>
      <c r="AA485" s="298">
        <v>88.95</v>
      </c>
      <c r="AB485" t="s">
        <v>205</v>
      </c>
      <c r="AC485" s="206">
        <v>88.95</v>
      </c>
      <c r="AD485" t="s">
        <v>1195</v>
      </c>
      <c r="AE485">
        <v>2020</v>
      </c>
      <c r="AF485">
        <v>3</v>
      </c>
    </row>
    <row r="486" spans="1:32">
      <c r="A486" t="s">
        <v>1194</v>
      </c>
      <c r="B486" t="s">
        <v>1465</v>
      </c>
      <c r="C486" s="297">
        <v>43901</v>
      </c>
      <c r="D486" s="297">
        <v>43901</v>
      </c>
      <c r="E486" t="s">
        <v>194</v>
      </c>
      <c r="F486">
        <v>73410</v>
      </c>
      <c r="G486" t="s">
        <v>1295</v>
      </c>
      <c r="H486" t="s">
        <v>196</v>
      </c>
      <c r="I486">
        <v>30000</v>
      </c>
      <c r="J486">
        <v>33803</v>
      </c>
      <c r="K486">
        <v>1981</v>
      </c>
      <c r="L486">
        <v>11363</v>
      </c>
      <c r="M486" t="s">
        <v>197</v>
      </c>
      <c r="N486">
        <v>108910</v>
      </c>
      <c r="O486" t="s">
        <v>198</v>
      </c>
      <c r="P486" t="s">
        <v>1208</v>
      </c>
      <c r="U486" t="s">
        <v>1439</v>
      </c>
      <c r="V486" t="s">
        <v>1295</v>
      </c>
      <c r="X486">
        <v>8435946</v>
      </c>
      <c r="Y486">
        <v>46</v>
      </c>
      <c r="Z486" s="297">
        <v>43901</v>
      </c>
      <c r="AA486" s="298">
        <v>415.03</v>
      </c>
      <c r="AB486" t="s">
        <v>205</v>
      </c>
      <c r="AC486" s="206">
        <v>415.03</v>
      </c>
      <c r="AD486" t="s">
        <v>1195</v>
      </c>
      <c r="AE486">
        <v>2020</v>
      </c>
      <c r="AF486">
        <v>3</v>
      </c>
    </row>
    <row r="487" spans="1:32">
      <c r="A487" t="s">
        <v>1194</v>
      </c>
      <c r="B487" t="s">
        <v>1440</v>
      </c>
      <c r="C487" s="297">
        <v>43901</v>
      </c>
      <c r="D487" s="297">
        <v>43901</v>
      </c>
      <c r="E487" t="s">
        <v>194</v>
      </c>
      <c r="F487">
        <v>71305</v>
      </c>
      <c r="G487" t="s">
        <v>1421</v>
      </c>
      <c r="H487" t="s">
        <v>196</v>
      </c>
      <c r="I487">
        <v>30000</v>
      </c>
      <c r="J487">
        <v>33803</v>
      </c>
      <c r="K487">
        <v>1981</v>
      </c>
      <c r="L487">
        <v>11363</v>
      </c>
      <c r="M487" t="s">
        <v>197</v>
      </c>
      <c r="N487">
        <v>108910</v>
      </c>
      <c r="O487" t="s">
        <v>198</v>
      </c>
      <c r="P487" t="s">
        <v>1208</v>
      </c>
      <c r="U487" t="s">
        <v>1439</v>
      </c>
      <c r="V487" t="s">
        <v>1421</v>
      </c>
      <c r="X487">
        <v>8435946</v>
      </c>
      <c r="Y487">
        <v>28</v>
      </c>
      <c r="Z487" s="297">
        <v>43901</v>
      </c>
      <c r="AA487" s="298">
        <v>2000</v>
      </c>
      <c r="AB487" t="s">
        <v>205</v>
      </c>
      <c r="AC487" s="206">
        <v>2000</v>
      </c>
      <c r="AD487" t="s">
        <v>1195</v>
      </c>
      <c r="AE487">
        <v>2020</v>
      </c>
      <c r="AF487">
        <v>3</v>
      </c>
    </row>
    <row r="488" spans="1:32">
      <c r="A488" t="s">
        <v>1194</v>
      </c>
      <c r="B488" t="s">
        <v>1464</v>
      </c>
      <c r="C488" s="297">
        <v>43901</v>
      </c>
      <c r="D488" s="297">
        <v>43901</v>
      </c>
      <c r="E488" t="s">
        <v>194</v>
      </c>
      <c r="F488">
        <v>72505</v>
      </c>
      <c r="G488" t="s">
        <v>1429</v>
      </c>
      <c r="H488" t="s">
        <v>196</v>
      </c>
      <c r="I488">
        <v>30000</v>
      </c>
      <c r="J488">
        <v>33803</v>
      </c>
      <c r="K488">
        <v>1981</v>
      </c>
      <c r="L488">
        <v>11363</v>
      </c>
      <c r="M488" t="s">
        <v>197</v>
      </c>
      <c r="N488">
        <v>108910</v>
      </c>
      <c r="O488" t="s">
        <v>361</v>
      </c>
      <c r="P488" t="s">
        <v>1208</v>
      </c>
      <c r="U488" t="s">
        <v>1439</v>
      </c>
      <c r="V488" t="s">
        <v>1429</v>
      </c>
      <c r="X488">
        <v>8435946</v>
      </c>
      <c r="Y488">
        <v>45</v>
      </c>
      <c r="Z488" s="297">
        <v>43901</v>
      </c>
      <c r="AA488" s="298">
        <v>812.12</v>
      </c>
      <c r="AB488" t="s">
        <v>205</v>
      </c>
      <c r="AC488" s="206">
        <v>812.12</v>
      </c>
      <c r="AD488" t="s">
        <v>1195</v>
      </c>
      <c r="AE488">
        <v>2020</v>
      </c>
      <c r="AF488">
        <v>3</v>
      </c>
    </row>
    <row r="489" spans="1:32">
      <c r="A489" t="s">
        <v>1194</v>
      </c>
      <c r="B489" t="s">
        <v>1446</v>
      </c>
      <c r="C489" s="297">
        <v>43901</v>
      </c>
      <c r="D489" s="297">
        <v>43901</v>
      </c>
      <c r="E489" t="s">
        <v>194</v>
      </c>
      <c r="F489">
        <v>71605</v>
      </c>
      <c r="G489" t="s">
        <v>1422</v>
      </c>
      <c r="H489" t="s">
        <v>196</v>
      </c>
      <c r="I489">
        <v>30000</v>
      </c>
      <c r="J489">
        <v>33803</v>
      </c>
      <c r="K489">
        <v>1981</v>
      </c>
      <c r="L489">
        <v>11363</v>
      </c>
      <c r="M489" t="s">
        <v>197</v>
      </c>
      <c r="N489">
        <v>108910</v>
      </c>
      <c r="O489" t="s">
        <v>1159</v>
      </c>
      <c r="P489" t="s">
        <v>1208</v>
      </c>
      <c r="U489" t="s">
        <v>1439</v>
      </c>
      <c r="V489" t="s">
        <v>1422</v>
      </c>
      <c r="X489">
        <v>8435946</v>
      </c>
      <c r="Y489">
        <v>29</v>
      </c>
      <c r="Z489" s="297">
        <v>43901</v>
      </c>
      <c r="AA489" s="298">
        <v>20530.09</v>
      </c>
      <c r="AB489" t="s">
        <v>205</v>
      </c>
      <c r="AC489" s="206">
        <v>20530.09</v>
      </c>
      <c r="AD489" t="s">
        <v>1195</v>
      </c>
      <c r="AE489">
        <v>2020</v>
      </c>
      <c r="AF489">
        <v>3</v>
      </c>
    </row>
    <row r="490" spans="1:32">
      <c r="A490" t="s">
        <v>1194</v>
      </c>
      <c r="B490" t="s">
        <v>1447</v>
      </c>
      <c r="C490" s="297">
        <v>43901</v>
      </c>
      <c r="D490" s="297">
        <v>43901</v>
      </c>
      <c r="E490" t="s">
        <v>194</v>
      </c>
      <c r="F490">
        <v>71615</v>
      </c>
      <c r="G490" t="s">
        <v>1423</v>
      </c>
      <c r="H490" t="s">
        <v>196</v>
      </c>
      <c r="I490">
        <v>30000</v>
      </c>
      <c r="J490">
        <v>33803</v>
      </c>
      <c r="K490">
        <v>1981</v>
      </c>
      <c r="L490">
        <v>11363</v>
      </c>
      <c r="M490" t="s">
        <v>197</v>
      </c>
      <c r="N490">
        <v>108910</v>
      </c>
      <c r="O490" t="s">
        <v>1159</v>
      </c>
      <c r="P490" t="s">
        <v>1208</v>
      </c>
      <c r="U490" t="s">
        <v>1439</v>
      </c>
      <c r="V490" t="s">
        <v>1423</v>
      </c>
      <c r="X490">
        <v>8435946</v>
      </c>
      <c r="Y490">
        <v>30</v>
      </c>
      <c r="Z490" s="297">
        <v>43901</v>
      </c>
      <c r="AA490" s="298">
        <v>1720</v>
      </c>
      <c r="AB490" t="s">
        <v>205</v>
      </c>
      <c r="AC490" s="206">
        <v>1720</v>
      </c>
      <c r="AD490" t="s">
        <v>1195</v>
      </c>
      <c r="AE490">
        <v>2020</v>
      </c>
      <c r="AF490">
        <v>3</v>
      </c>
    </row>
    <row r="491" spans="1:32">
      <c r="A491" t="s">
        <v>1194</v>
      </c>
      <c r="B491" t="s">
        <v>1448</v>
      </c>
      <c r="C491" s="297">
        <v>43901</v>
      </c>
      <c r="D491" s="297">
        <v>43901</v>
      </c>
      <c r="E491" t="s">
        <v>194</v>
      </c>
      <c r="F491">
        <v>71615</v>
      </c>
      <c r="G491" t="s">
        <v>1423</v>
      </c>
      <c r="H491" t="s">
        <v>196</v>
      </c>
      <c r="I491">
        <v>30000</v>
      </c>
      <c r="J491">
        <v>33803</v>
      </c>
      <c r="K491">
        <v>1981</v>
      </c>
      <c r="L491">
        <v>11363</v>
      </c>
      <c r="M491" t="s">
        <v>197</v>
      </c>
      <c r="N491">
        <v>108910</v>
      </c>
      <c r="O491" t="s">
        <v>198</v>
      </c>
      <c r="P491" t="s">
        <v>1208</v>
      </c>
      <c r="U491" t="s">
        <v>1439</v>
      </c>
      <c r="V491" t="s">
        <v>1423</v>
      </c>
      <c r="X491">
        <v>8435946</v>
      </c>
      <c r="Y491">
        <v>31</v>
      </c>
      <c r="Z491" s="297">
        <v>43901</v>
      </c>
      <c r="AA491" s="298">
        <v>680.47</v>
      </c>
      <c r="AB491" t="s">
        <v>205</v>
      </c>
      <c r="AC491" s="206">
        <v>680.47</v>
      </c>
      <c r="AD491" t="s">
        <v>1195</v>
      </c>
      <c r="AE491">
        <v>2020</v>
      </c>
      <c r="AF491">
        <v>3</v>
      </c>
    </row>
    <row r="492" spans="1:32">
      <c r="A492" t="s">
        <v>1194</v>
      </c>
      <c r="B492" t="s">
        <v>1444</v>
      </c>
      <c r="C492" s="297">
        <v>43901</v>
      </c>
      <c r="D492" s="297">
        <v>43901</v>
      </c>
      <c r="E492" t="s">
        <v>194</v>
      </c>
      <c r="F492">
        <v>76135</v>
      </c>
      <c r="G492" t="s">
        <v>1420</v>
      </c>
      <c r="H492" t="s">
        <v>196</v>
      </c>
      <c r="I492">
        <v>30000</v>
      </c>
      <c r="J492">
        <v>33803</v>
      </c>
      <c r="K492">
        <v>1981</v>
      </c>
      <c r="L492">
        <v>11363</v>
      </c>
      <c r="M492" t="s">
        <v>197</v>
      </c>
      <c r="N492">
        <v>108910</v>
      </c>
      <c r="O492" t="s">
        <v>198</v>
      </c>
      <c r="P492" t="s">
        <v>1208</v>
      </c>
      <c r="U492" t="s">
        <v>1439</v>
      </c>
      <c r="V492" t="s">
        <v>1420</v>
      </c>
      <c r="X492">
        <v>8435946</v>
      </c>
      <c r="Y492">
        <v>49</v>
      </c>
      <c r="Z492" s="297">
        <v>43901</v>
      </c>
      <c r="AA492" s="298">
        <v>-0.33</v>
      </c>
      <c r="AB492" t="s">
        <v>205</v>
      </c>
      <c r="AC492" s="206">
        <v>-0.33</v>
      </c>
      <c r="AD492" t="s">
        <v>1195</v>
      </c>
      <c r="AE492">
        <v>2020</v>
      </c>
      <c r="AF492">
        <v>3</v>
      </c>
    </row>
    <row r="493" spans="1:32">
      <c r="A493" t="s">
        <v>1196</v>
      </c>
      <c r="B493" t="s">
        <v>1471</v>
      </c>
      <c r="C493" s="297">
        <v>43861</v>
      </c>
      <c r="D493" s="297">
        <v>43913</v>
      </c>
      <c r="E493" t="s">
        <v>194</v>
      </c>
      <c r="F493">
        <v>75105</v>
      </c>
      <c r="G493" t="s">
        <v>1199</v>
      </c>
      <c r="H493" t="s">
        <v>196</v>
      </c>
      <c r="I493">
        <v>30000</v>
      </c>
      <c r="J493">
        <v>33803</v>
      </c>
      <c r="K493">
        <v>1981</v>
      </c>
      <c r="L493">
        <v>11363</v>
      </c>
      <c r="M493" t="s">
        <v>197</v>
      </c>
      <c r="N493">
        <v>108910</v>
      </c>
      <c r="O493" t="s">
        <v>214</v>
      </c>
      <c r="P493" t="s">
        <v>1200</v>
      </c>
      <c r="U493" t="s">
        <v>1466</v>
      </c>
      <c r="V493" t="s">
        <v>1468</v>
      </c>
      <c r="X493">
        <v>8448616</v>
      </c>
      <c r="Y493">
        <v>3243</v>
      </c>
      <c r="Z493" s="297">
        <v>43861</v>
      </c>
      <c r="AA493" s="298">
        <v>1.0900000000000001</v>
      </c>
      <c r="AB493" t="s">
        <v>205</v>
      </c>
      <c r="AC493" s="206">
        <v>1.0900000000000001</v>
      </c>
      <c r="AD493" t="s">
        <v>1203</v>
      </c>
      <c r="AE493">
        <v>2020</v>
      </c>
      <c r="AF493">
        <v>1</v>
      </c>
    </row>
    <row r="494" spans="1:32">
      <c r="A494" t="s">
        <v>1196</v>
      </c>
      <c r="B494" t="s">
        <v>1469</v>
      </c>
      <c r="C494" s="297">
        <v>43861</v>
      </c>
      <c r="D494" s="297">
        <v>43913</v>
      </c>
      <c r="E494" t="s">
        <v>194</v>
      </c>
      <c r="F494">
        <v>75105</v>
      </c>
      <c r="G494" t="s">
        <v>1199</v>
      </c>
      <c r="H494" t="s">
        <v>196</v>
      </c>
      <c r="I494">
        <v>30000</v>
      </c>
      <c r="J494">
        <v>33803</v>
      </c>
      <c r="K494">
        <v>1981</v>
      </c>
      <c r="L494">
        <v>11363</v>
      </c>
      <c r="M494" t="s">
        <v>197</v>
      </c>
      <c r="N494">
        <v>108910</v>
      </c>
      <c r="O494" t="s">
        <v>511</v>
      </c>
      <c r="P494" t="s">
        <v>1200</v>
      </c>
      <c r="U494" t="s">
        <v>1466</v>
      </c>
      <c r="V494" t="s">
        <v>1468</v>
      </c>
      <c r="X494">
        <v>8448616</v>
      </c>
      <c r="Y494">
        <v>3242</v>
      </c>
      <c r="Z494" s="297">
        <v>43861</v>
      </c>
      <c r="AA494" s="298">
        <v>-7.92</v>
      </c>
      <c r="AB494" t="s">
        <v>205</v>
      </c>
      <c r="AC494" s="206">
        <v>-7.92</v>
      </c>
      <c r="AD494" t="s">
        <v>1203</v>
      </c>
      <c r="AE494">
        <v>2020</v>
      </c>
      <c r="AF494">
        <v>1</v>
      </c>
    </row>
    <row r="495" spans="1:32">
      <c r="A495" t="s">
        <v>1196</v>
      </c>
      <c r="B495" t="s">
        <v>1467</v>
      </c>
      <c r="C495" s="297">
        <v>43861</v>
      </c>
      <c r="D495" s="297">
        <v>43913</v>
      </c>
      <c r="E495" t="s">
        <v>194</v>
      </c>
      <c r="F495">
        <v>75105</v>
      </c>
      <c r="G495" t="s">
        <v>1199</v>
      </c>
      <c r="H495" t="s">
        <v>196</v>
      </c>
      <c r="I495">
        <v>30000</v>
      </c>
      <c r="J495">
        <v>33803</v>
      </c>
      <c r="K495">
        <v>1981</v>
      </c>
      <c r="L495">
        <v>11363</v>
      </c>
      <c r="M495" t="s">
        <v>197</v>
      </c>
      <c r="N495">
        <v>108910</v>
      </c>
      <c r="O495" t="s">
        <v>198</v>
      </c>
      <c r="P495" t="s">
        <v>1200</v>
      </c>
      <c r="U495" t="s">
        <v>1466</v>
      </c>
      <c r="V495" t="s">
        <v>1468</v>
      </c>
      <c r="X495">
        <v>8448616</v>
      </c>
      <c r="Y495">
        <v>3241</v>
      </c>
      <c r="Z495" s="297">
        <v>43861</v>
      </c>
      <c r="AA495" s="298">
        <v>10.3</v>
      </c>
      <c r="AB495" t="s">
        <v>205</v>
      </c>
      <c r="AC495" s="206">
        <v>10.3</v>
      </c>
      <c r="AD495" t="s">
        <v>1203</v>
      </c>
      <c r="AE495">
        <v>2020</v>
      </c>
      <c r="AF495">
        <v>1</v>
      </c>
    </row>
    <row r="496" spans="1:32">
      <c r="A496" t="s">
        <v>1196</v>
      </c>
      <c r="B496" t="s">
        <v>1470</v>
      </c>
      <c r="C496" s="297">
        <v>43861</v>
      </c>
      <c r="D496" s="297">
        <v>43913</v>
      </c>
      <c r="E496" t="s">
        <v>194</v>
      </c>
      <c r="F496">
        <v>75105</v>
      </c>
      <c r="G496" t="s">
        <v>1199</v>
      </c>
      <c r="H496" t="s">
        <v>196</v>
      </c>
      <c r="I496">
        <v>30000</v>
      </c>
      <c r="J496">
        <v>33804</v>
      </c>
      <c r="K496">
        <v>1981</v>
      </c>
      <c r="L496">
        <v>11363</v>
      </c>
      <c r="M496" t="s">
        <v>197</v>
      </c>
      <c r="N496">
        <v>108910</v>
      </c>
      <c r="O496" t="s">
        <v>214</v>
      </c>
      <c r="P496" t="s">
        <v>1200</v>
      </c>
      <c r="U496" t="s">
        <v>1466</v>
      </c>
      <c r="V496" t="s">
        <v>1468</v>
      </c>
      <c r="X496">
        <v>8448616</v>
      </c>
      <c r="Y496">
        <v>3240</v>
      </c>
      <c r="Z496" s="297">
        <v>43861</v>
      </c>
      <c r="AA496" s="298">
        <v>3.8</v>
      </c>
      <c r="AB496" t="s">
        <v>205</v>
      </c>
      <c r="AC496" s="206">
        <v>3.8</v>
      </c>
      <c r="AD496" t="s">
        <v>1203</v>
      </c>
      <c r="AE496">
        <v>2020</v>
      </c>
      <c r="AF496">
        <v>1</v>
      </c>
    </row>
    <row r="497" spans="1:32">
      <c r="A497" t="s">
        <v>1196</v>
      </c>
      <c r="B497" t="s">
        <v>1475</v>
      </c>
      <c r="C497" t="s">
        <v>1473</v>
      </c>
      <c r="D497" s="297">
        <v>43913</v>
      </c>
      <c r="E497" t="s">
        <v>194</v>
      </c>
      <c r="F497">
        <v>75105</v>
      </c>
      <c r="G497" t="s">
        <v>1199</v>
      </c>
      <c r="H497" t="s">
        <v>196</v>
      </c>
      <c r="I497">
        <v>30000</v>
      </c>
      <c r="J497">
        <v>33803</v>
      </c>
      <c r="K497">
        <v>1981</v>
      </c>
      <c r="L497">
        <v>11363</v>
      </c>
      <c r="M497" t="s">
        <v>197</v>
      </c>
      <c r="N497">
        <v>108910</v>
      </c>
      <c r="O497" t="s">
        <v>361</v>
      </c>
      <c r="P497" t="s">
        <v>1200</v>
      </c>
      <c r="U497" t="s">
        <v>1474</v>
      </c>
      <c r="V497" t="s">
        <v>1468</v>
      </c>
      <c r="X497">
        <v>8448626</v>
      </c>
      <c r="Y497">
        <v>410</v>
      </c>
      <c r="Z497" t="s">
        <v>1473</v>
      </c>
      <c r="AA497" s="298">
        <v>1561.94</v>
      </c>
      <c r="AB497" t="s">
        <v>205</v>
      </c>
      <c r="AC497" s="206">
        <v>1561.94</v>
      </c>
      <c r="AD497" t="s">
        <v>1203</v>
      </c>
      <c r="AE497">
        <v>2020</v>
      </c>
      <c r="AF497">
        <v>2</v>
      </c>
    </row>
    <row r="498" spans="1:32">
      <c r="A498" t="s">
        <v>1196</v>
      </c>
      <c r="B498" t="s">
        <v>1472</v>
      </c>
      <c r="C498" t="s">
        <v>1473</v>
      </c>
      <c r="D498" s="297">
        <v>43913</v>
      </c>
      <c r="E498" t="s">
        <v>194</v>
      </c>
      <c r="F498">
        <v>75105</v>
      </c>
      <c r="G498" t="s">
        <v>1199</v>
      </c>
      <c r="H498" t="s">
        <v>196</v>
      </c>
      <c r="I498">
        <v>30000</v>
      </c>
      <c r="J498">
        <v>33803</v>
      </c>
      <c r="K498">
        <v>1981</v>
      </c>
      <c r="L498">
        <v>11363</v>
      </c>
      <c r="M498" t="s">
        <v>197</v>
      </c>
      <c r="N498">
        <v>108910</v>
      </c>
      <c r="O498" t="s">
        <v>198</v>
      </c>
      <c r="P498" t="s">
        <v>1200</v>
      </c>
      <c r="U498" t="s">
        <v>1474</v>
      </c>
      <c r="V498" t="s">
        <v>1468</v>
      </c>
      <c r="X498">
        <v>8448626</v>
      </c>
      <c r="Y498">
        <v>411</v>
      </c>
      <c r="Z498" t="s">
        <v>1473</v>
      </c>
      <c r="AA498" s="298">
        <v>4303.38</v>
      </c>
      <c r="AB498" t="s">
        <v>205</v>
      </c>
      <c r="AC498" s="206">
        <v>4303.38</v>
      </c>
      <c r="AD498" t="s">
        <v>1203</v>
      </c>
      <c r="AE498">
        <v>2020</v>
      </c>
      <c r="AF498">
        <v>2</v>
      </c>
    </row>
    <row r="499" spans="1:32">
      <c r="A499" t="s">
        <v>1196</v>
      </c>
      <c r="B499" t="s">
        <v>1483</v>
      </c>
      <c r="C499" s="297">
        <v>43921</v>
      </c>
      <c r="D499" t="s">
        <v>1476</v>
      </c>
      <c r="E499" t="s">
        <v>194</v>
      </c>
      <c r="F499">
        <v>75105</v>
      </c>
      <c r="G499" t="s">
        <v>1199</v>
      </c>
      <c r="H499" t="s">
        <v>196</v>
      </c>
      <c r="I499">
        <v>30000</v>
      </c>
      <c r="J499">
        <v>33803</v>
      </c>
      <c r="K499">
        <v>1981</v>
      </c>
      <c r="L499">
        <v>11363</v>
      </c>
      <c r="M499" t="s">
        <v>197</v>
      </c>
      <c r="N499">
        <v>108910</v>
      </c>
      <c r="O499" t="s">
        <v>1159</v>
      </c>
      <c r="P499" t="s">
        <v>1200</v>
      </c>
      <c r="U499" t="s">
        <v>1477</v>
      </c>
      <c r="V499" t="s">
        <v>1468</v>
      </c>
      <c r="X499">
        <v>8479861</v>
      </c>
      <c r="Y499">
        <v>622</v>
      </c>
      <c r="Z499" s="297">
        <v>43921</v>
      </c>
      <c r="AA499" s="298">
        <v>1575.01</v>
      </c>
      <c r="AB499" t="s">
        <v>205</v>
      </c>
      <c r="AC499" s="206">
        <v>1575.01</v>
      </c>
      <c r="AD499" t="s">
        <v>1203</v>
      </c>
      <c r="AE499">
        <v>2020</v>
      </c>
      <c r="AF499">
        <v>3</v>
      </c>
    </row>
    <row r="500" spans="1:32">
      <c r="A500" t="s">
        <v>1196</v>
      </c>
      <c r="B500" t="s">
        <v>1479</v>
      </c>
      <c r="C500" s="297">
        <v>43921</v>
      </c>
      <c r="D500" t="s">
        <v>1476</v>
      </c>
      <c r="E500" t="s">
        <v>194</v>
      </c>
      <c r="F500">
        <v>75105</v>
      </c>
      <c r="G500" t="s">
        <v>1199</v>
      </c>
      <c r="H500" t="s">
        <v>196</v>
      </c>
      <c r="I500">
        <v>30000</v>
      </c>
      <c r="J500">
        <v>33804</v>
      </c>
      <c r="K500">
        <v>1981</v>
      </c>
      <c r="L500">
        <v>11363</v>
      </c>
      <c r="M500" t="s">
        <v>197</v>
      </c>
      <c r="N500">
        <v>108910</v>
      </c>
      <c r="O500" t="s">
        <v>486</v>
      </c>
      <c r="P500" t="s">
        <v>1200</v>
      </c>
      <c r="U500" t="s">
        <v>1477</v>
      </c>
      <c r="V500" t="s">
        <v>1468</v>
      </c>
      <c r="X500">
        <v>8479861</v>
      </c>
      <c r="Y500">
        <v>618</v>
      </c>
      <c r="Z500" s="297">
        <v>43921</v>
      </c>
      <c r="AA500" s="298">
        <v>792.51</v>
      </c>
      <c r="AB500" t="s">
        <v>205</v>
      </c>
      <c r="AC500" s="206">
        <v>792.51</v>
      </c>
      <c r="AD500" t="s">
        <v>1203</v>
      </c>
      <c r="AE500">
        <v>2020</v>
      </c>
      <c r="AF500">
        <v>3</v>
      </c>
    </row>
    <row r="501" spans="1:32">
      <c r="A501" t="s">
        <v>1196</v>
      </c>
      <c r="B501" t="s">
        <v>1482</v>
      </c>
      <c r="C501" s="297">
        <v>43921</v>
      </c>
      <c r="D501" t="s">
        <v>1476</v>
      </c>
      <c r="E501" t="s">
        <v>194</v>
      </c>
      <c r="F501">
        <v>75105</v>
      </c>
      <c r="G501" t="s">
        <v>1199</v>
      </c>
      <c r="H501" t="s">
        <v>196</v>
      </c>
      <c r="I501">
        <v>30000</v>
      </c>
      <c r="J501">
        <v>33803</v>
      </c>
      <c r="K501">
        <v>1981</v>
      </c>
      <c r="L501">
        <v>11363</v>
      </c>
      <c r="M501" t="s">
        <v>197</v>
      </c>
      <c r="N501">
        <v>108910</v>
      </c>
      <c r="O501" t="s">
        <v>486</v>
      </c>
      <c r="P501" t="s">
        <v>1200</v>
      </c>
      <c r="U501" t="s">
        <v>1477</v>
      </c>
      <c r="V501" t="s">
        <v>1468</v>
      </c>
      <c r="X501">
        <v>8479861</v>
      </c>
      <c r="Y501">
        <v>621</v>
      </c>
      <c r="Z501" s="297">
        <v>43921</v>
      </c>
      <c r="AA501" s="298">
        <v>1323</v>
      </c>
      <c r="AB501" t="s">
        <v>205</v>
      </c>
      <c r="AC501" s="206">
        <v>1323</v>
      </c>
      <c r="AD501" t="s">
        <v>1203</v>
      </c>
      <c r="AE501">
        <v>2020</v>
      </c>
      <c r="AF501">
        <v>3</v>
      </c>
    </row>
    <row r="502" spans="1:32">
      <c r="A502" t="s">
        <v>1196</v>
      </c>
      <c r="B502" t="s">
        <v>1481</v>
      </c>
      <c r="C502" s="297">
        <v>43921</v>
      </c>
      <c r="D502" t="s">
        <v>1476</v>
      </c>
      <c r="E502" t="s">
        <v>194</v>
      </c>
      <c r="F502">
        <v>75105</v>
      </c>
      <c r="G502" t="s">
        <v>1199</v>
      </c>
      <c r="H502" t="s">
        <v>196</v>
      </c>
      <c r="I502">
        <v>30000</v>
      </c>
      <c r="J502">
        <v>33803</v>
      </c>
      <c r="K502">
        <v>1981</v>
      </c>
      <c r="L502">
        <v>11363</v>
      </c>
      <c r="M502" t="s">
        <v>197</v>
      </c>
      <c r="N502">
        <v>108910</v>
      </c>
      <c r="O502" t="s">
        <v>214</v>
      </c>
      <c r="P502" t="s">
        <v>1200</v>
      </c>
      <c r="U502" t="s">
        <v>1477</v>
      </c>
      <c r="V502" t="s">
        <v>1468</v>
      </c>
      <c r="X502">
        <v>8479861</v>
      </c>
      <c r="Y502">
        <v>620</v>
      </c>
      <c r="Z502" s="297">
        <v>43921</v>
      </c>
      <c r="AA502" s="298">
        <v>4862.8900000000003</v>
      </c>
      <c r="AB502" t="s">
        <v>205</v>
      </c>
      <c r="AC502" s="206">
        <v>4862.8900000000003</v>
      </c>
      <c r="AD502" t="s">
        <v>1203</v>
      </c>
      <c r="AE502">
        <v>2020</v>
      </c>
      <c r="AF502">
        <v>3</v>
      </c>
    </row>
    <row r="503" spans="1:32">
      <c r="A503" t="s">
        <v>1196</v>
      </c>
      <c r="B503" t="s">
        <v>1480</v>
      </c>
      <c r="C503" s="297">
        <v>43921</v>
      </c>
      <c r="D503" t="s">
        <v>1476</v>
      </c>
      <c r="E503" t="s">
        <v>194</v>
      </c>
      <c r="F503">
        <v>75105</v>
      </c>
      <c r="G503" t="s">
        <v>1199</v>
      </c>
      <c r="H503" t="s">
        <v>196</v>
      </c>
      <c r="I503">
        <v>30000</v>
      </c>
      <c r="J503">
        <v>33803</v>
      </c>
      <c r="K503">
        <v>1981</v>
      </c>
      <c r="L503">
        <v>11363</v>
      </c>
      <c r="M503" t="s">
        <v>197</v>
      </c>
      <c r="N503">
        <v>108910</v>
      </c>
      <c r="O503" t="s">
        <v>198</v>
      </c>
      <c r="P503" t="s">
        <v>1200</v>
      </c>
      <c r="U503" t="s">
        <v>1477</v>
      </c>
      <c r="V503" t="s">
        <v>1468</v>
      </c>
      <c r="X503">
        <v>8479861</v>
      </c>
      <c r="Y503">
        <v>619</v>
      </c>
      <c r="Z503" s="297">
        <v>43921</v>
      </c>
      <c r="AA503" s="298">
        <v>4375.74</v>
      </c>
      <c r="AB503" t="s">
        <v>205</v>
      </c>
      <c r="AC503" s="206">
        <v>4375.74</v>
      </c>
      <c r="AD503" t="s">
        <v>1203</v>
      </c>
      <c r="AE503">
        <v>2020</v>
      </c>
      <c r="AF503">
        <v>3</v>
      </c>
    </row>
    <row r="504" spans="1:32">
      <c r="A504" t="s">
        <v>1196</v>
      </c>
      <c r="B504" t="s">
        <v>1478</v>
      </c>
      <c r="C504" s="297">
        <v>43921</v>
      </c>
      <c r="D504" t="s">
        <v>1476</v>
      </c>
      <c r="E504" t="s">
        <v>194</v>
      </c>
      <c r="F504">
        <v>75105</v>
      </c>
      <c r="G504" t="s">
        <v>1199</v>
      </c>
      <c r="H504" t="s">
        <v>196</v>
      </c>
      <c r="I504">
        <v>30000</v>
      </c>
      <c r="J504">
        <v>33803</v>
      </c>
      <c r="K504">
        <v>1981</v>
      </c>
      <c r="L504">
        <v>11363</v>
      </c>
      <c r="M504" t="s">
        <v>197</v>
      </c>
      <c r="N504">
        <v>108910</v>
      </c>
      <c r="O504" t="s">
        <v>361</v>
      </c>
      <c r="P504" t="s">
        <v>1200</v>
      </c>
      <c r="U504" t="s">
        <v>1477</v>
      </c>
      <c r="V504" t="s">
        <v>1468</v>
      </c>
      <c r="X504">
        <v>8479861</v>
      </c>
      <c r="Y504">
        <v>617</v>
      </c>
      <c r="Z504" s="297">
        <v>43921</v>
      </c>
      <c r="AA504" s="298">
        <v>2279.84</v>
      </c>
      <c r="AB504" t="s">
        <v>205</v>
      </c>
      <c r="AC504" s="206">
        <v>2279.84</v>
      </c>
      <c r="AD504" t="s">
        <v>1203</v>
      </c>
      <c r="AE504">
        <v>2020</v>
      </c>
      <c r="AF504">
        <v>3</v>
      </c>
    </row>
    <row r="505" spans="1:32">
      <c r="A505" t="s">
        <v>1196</v>
      </c>
      <c r="B505" t="s">
        <v>1484</v>
      </c>
      <c r="C505" s="297">
        <v>43921</v>
      </c>
      <c r="D505" t="s">
        <v>1485</v>
      </c>
      <c r="E505" t="s">
        <v>194</v>
      </c>
      <c r="F505">
        <v>75105</v>
      </c>
      <c r="G505" t="s">
        <v>1199</v>
      </c>
      <c r="H505" t="s">
        <v>196</v>
      </c>
      <c r="I505">
        <v>30000</v>
      </c>
      <c r="J505">
        <v>33804</v>
      </c>
      <c r="K505">
        <v>1981</v>
      </c>
      <c r="L505">
        <v>11363</v>
      </c>
      <c r="M505" t="s">
        <v>200</v>
      </c>
      <c r="N505">
        <v>108910</v>
      </c>
      <c r="O505" t="s">
        <v>200</v>
      </c>
      <c r="P505" t="s">
        <v>1200</v>
      </c>
      <c r="U505" t="s">
        <v>1486</v>
      </c>
      <c r="V505" t="s">
        <v>1487</v>
      </c>
      <c r="X505">
        <v>8493022</v>
      </c>
      <c r="Y505">
        <v>65</v>
      </c>
      <c r="Z505" s="297">
        <v>43921</v>
      </c>
      <c r="AA505" s="298">
        <v>101.16</v>
      </c>
      <c r="AB505" t="s">
        <v>205</v>
      </c>
      <c r="AC505" s="206">
        <v>101.16</v>
      </c>
      <c r="AD505" t="s">
        <v>1203</v>
      </c>
      <c r="AE505">
        <v>2020</v>
      </c>
      <c r="AF505">
        <v>3</v>
      </c>
    </row>
    <row r="506" spans="1:32">
      <c r="A506" t="s">
        <v>1196</v>
      </c>
      <c r="B506" t="s">
        <v>1488</v>
      </c>
      <c r="C506" t="s">
        <v>1489</v>
      </c>
      <c r="D506" t="s">
        <v>1490</v>
      </c>
      <c r="E506" t="s">
        <v>194</v>
      </c>
      <c r="F506">
        <v>75105</v>
      </c>
      <c r="G506" t="s">
        <v>1199</v>
      </c>
      <c r="H506" t="s">
        <v>196</v>
      </c>
      <c r="I506">
        <v>30000</v>
      </c>
      <c r="J506">
        <v>33801</v>
      </c>
      <c r="K506">
        <v>1981</v>
      </c>
      <c r="L506">
        <v>11363</v>
      </c>
      <c r="M506" t="s">
        <v>197</v>
      </c>
      <c r="N506">
        <v>108910</v>
      </c>
      <c r="O506" t="s">
        <v>486</v>
      </c>
      <c r="P506" t="s">
        <v>1200</v>
      </c>
      <c r="U506" t="s">
        <v>1491</v>
      </c>
      <c r="V506" t="s">
        <v>1468</v>
      </c>
      <c r="X506">
        <v>8510740</v>
      </c>
      <c r="Y506">
        <v>1</v>
      </c>
      <c r="Z506" t="s">
        <v>1489</v>
      </c>
      <c r="AA506" s="298">
        <v>133.75</v>
      </c>
      <c r="AB506" t="s">
        <v>205</v>
      </c>
      <c r="AC506" s="206">
        <v>133.75</v>
      </c>
      <c r="AD506" t="s">
        <v>1203</v>
      </c>
      <c r="AE506">
        <v>2020</v>
      </c>
      <c r="AF506">
        <v>4</v>
      </c>
    </row>
    <row r="507" spans="1:32">
      <c r="A507" t="s">
        <v>1196</v>
      </c>
      <c r="B507" t="s">
        <v>1492</v>
      </c>
      <c r="C507" t="s">
        <v>1493</v>
      </c>
      <c r="D507" s="297">
        <v>44003</v>
      </c>
      <c r="E507" t="s">
        <v>194</v>
      </c>
      <c r="F507">
        <v>75105</v>
      </c>
      <c r="G507" t="s">
        <v>1199</v>
      </c>
      <c r="H507" t="s">
        <v>196</v>
      </c>
      <c r="I507">
        <v>30000</v>
      </c>
      <c r="J507">
        <v>33803</v>
      </c>
      <c r="K507">
        <v>1981</v>
      </c>
      <c r="L507">
        <v>11363</v>
      </c>
      <c r="M507" t="s">
        <v>197</v>
      </c>
      <c r="N507">
        <v>108910</v>
      </c>
      <c r="O507" t="s">
        <v>198</v>
      </c>
      <c r="P507" t="s">
        <v>1200</v>
      </c>
      <c r="U507" t="s">
        <v>1494</v>
      </c>
      <c r="V507" t="s">
        <v>1468</v>
      </c>
      <c r="X507">
        <v>8548591</v>
      </c>
      <c r="Y507">
        <v>2126</v>
      </c>
      <c r="Z507" t="s">
        <v>1493</v>
      </c>
      <c r="AA507" s="298">
        <v>7214.63</v>
      </c>
      <c r="AB507" t="s">
        <v>205</v>
      </c>
      <c r="AC507" s="206">
        <v>7214.63</v>
      </c>
      <c r="AD507" t="s">
        <v>1203</v>
      </c>
      <c r="AE507">
        <v>2020</v>
      </c>
      <c r="AF507">
        <v>5</v>
      </c>
    </row>
    <row r="508" spans="1:32">
      <c r="A508" t="s">
        <v>1196</v>
      </c>
      <c r="B508" t="s">
        <v>1496</v>
      </c>
      <c r="C508" s="297">
        <v>44002</v>
      </c>
      <c r="D508" s="297">
        <v>44003</v>
      </c>
      <c r="E508" t="s">
        <v>194</v>
      </c>
      <c r="F508">
        <v>75105</v>
      </c>
      <c r="G508" t="s">
        <v>1199</v>
      </c>
      <c r="H508" t="s">
        <v>196</v>
      </c>
      <c r="I508">
        <v>30000</v>
      </c>
      <c r="J508">
        <v>33803</v>
      </c>
      <c r="K508">
        <v>1981</v>
      </c>
      <c r="L508">
        <v>11363</v>
      </c>
      <c r="M508" t="s">
        <v>197</v>
      </c>
      <c r="N508">
        <v>108910</v>
      </c>
      <c r="O508" t="s">
        <v>198</v>
      </c>
      <c r="P508" t="s">
        <v>1200</v>
      </c>
      <c r="U508" t="s">
        <v>1495</v>
      </c>
      <c r="V508" t="s">
        <v>1468</v>
      </c>
      <c r="X508">
        <v>8548616</v>
      </c>
      <c r="Y508">
        <v>4994</v>
      </c>
      <c r="Z508" s="297">
        <v>44002</v>
      </c>
      <c r="AA508" s="298">
        <v>-19.29</v>
      </c>
      <c r="AB508" t="s">
        <v>205</v>
      </c>
      <c r="AC508" s="206">
        <v>-19.29</v>
      </c>
      <c r="AD508" t="s">
        <v>1203</v>
      </c>
      <c r="AE508">
        <v>2020</v>
      </c>
      <c r="AF508">
        <v>6</v>
      </c>
    </row>
    <row r="509" spans="1:32">
      <c r="A509" t="s">
        <v>1196</v>
      </c>
      <c r="B509" t="s">
        <v>1497</v>
      </c>
      <c r="C509" s="297">
        <v>44012</v>
      </c>
      <c r="D509" s="297">
        <v>44032</v>
      </c>
      <c r="E509" t="s">
        <v>194</v>
      </c>
      <c r="F509">
        <v>75105</v>
      </c>
      <c r="G509" t="s">
        <v>1199</v>
      </c>
      <c r="H509" t="s">
        <v>196</v>
      </c>
      <c r="I509">
        <v>30000</v>
      </c>
      <c r="J509">
        <v>33804</v>
      </c>
      <c r="K509">
        <v>11165</v>
      </c>
      <c r="L509">
        <v>11363</v>
      </c>
      <c r="M509" t="s">
        <v>197</v>
      </c>
      <c r="N509">
        <v>108910</v>
      </c>
      <c r="O509" t="s">
        <v>486</v>
      </c>
      <c r="P509" t="s">
        <v>1200</v>
      </c>
      <c r="U509" t="s">
        <v>1498</v>
      </c>
      <c r="V509" t="s">
        <v>1468</v>
      </c>
      <c r="X509">
        <v>8582265</v>
      </c>
      <c r="Y509">
        <v>2650</v>
      </c>
      <c r="Z509" s="297">
        <v>44012</v>
      </c>
      <c r="AA509" s="298">
        <v>111.08</v>
      </c>
      <c r="AB509" t="s">
        <v>205</v>
      </c>
      <c r="AC509" s="206">
        <v>111.08</v>
      </c>
      <c r="AD509" t="s">
        <v>1203</v>
      </c>
      <c r="AE509">
        <v>2020</v>
      </c>
      <c r="AF509">
        <v>6</v>
      </c>
    </row>
    <row r="510" spans="1:32">
      <c r="A510" t="s">
        <v>1196</v>
      </c>
      <c r="B510" t="s">
        <v>1499</v>
      </c>
      <c r="C510" s="297">
        <v>44029</v>
      </c>
      <c r="D510" s="297">
        <v>44032</v>
      </c>
      <c r="E510" t="s">
        <v>194</v>
      </c>
      <c r="F510">
        <v>75105</v>
      </c>
      <c r="G510" t="s">
        <v>1199</v>
      </c>
      <c r="H510" t="s">
        <v>196</v>
      </c>
      <c r="I510">
        <v>30000</v>
      </c>
      <c r="J510">
        <v>33803</v>
      </c>
      <c r="K510">
        <v>1981</v>
      </c>
      <c r="L510">
        <v>11363</v>
      </c>
      <c r="M510" t="s">
        <v>197</v>
      </c>
      <c r="N510">
        <v>108910</v>
      </c>
      <c r="O510" t="s">
        <v>198</v>
      </c>
      <c r="P510" t="s">
        <v>1200</v>
      </c>
      <c r="U510" t="s">
        <v>1500</v>
      </c>
      <c r="V510" t="s">
        <v>1468</v>
      </c>
      <c r="X510">
        <v>8582275</v>
      </c>
      <c r="Y510">
        <v>2558</v>
      </c>
      <c r="Z510" s="297">
        <v>44029</v>
      </c>
      <c r="AA510" s="298">
        <v>8.68</v>
      </c>
      <c r="AB510" t="s">
        <v>205</v>
      </c>
      <c r="AC510" s="206">
        <v>8.68</v>
      </c>
      <c r="AD510" t="s">
        <v>1203</v>
      </c>
      <c r="AE510">
        <v>2020</v>
      </c>
      <c r="AF510">
        <v>7</v>
      </c>
    </row>
    <row r="511" spans="1:32">
      <c r="A511" t="s">
        <v>1196</v>
      </c>
      <c r="B511" t="s">
        <v>1504</v>
      </c>
      <c r="C511" t="s">
        <v>1502</v>
      </c>
      <c r="D511" s="297">
        <v>44086</v>
      </c>
      <c r="E511" t="s">
        <v>194</v>
      </c>
      <c r="F511">
        <v>75105</v>
      </c>
      <c r="G511" t="s">
        <v>1199</v>
      </c>
      <c r="H511" t="s">
        <v>196</v>
      </c>
      <c r="I511">
        <v>30000</v>
      </c>
      <c r="J511">
        <v>33803</v>
      </c>
      <c r="K511">
        <v>1981</v>
      </c>
      <c r="L511">
        <v>11363</v>
      </c>
      <c r="M511" t="s">
        <v>197</v>
      </c>
      <c r="N511">
        <v>108910</v>
      </c>
      <c r="O511" t="s">
        <v>198</v>
      </c>
      <c r="P511" t="s">
        <v>1200</v>
      </c>
      <c r="U511" t="s">
        <v>1503</v>
      </c>
      <c r="V511" t="s">
        <v>1468</v>
      </c>
      <c r="X511">
        <v>8646749</v>
      </c>
      <c r="Y511">
        <v>1884</v>
      </c>
      <c r="Z511" t="s">
        <v>1502</v>
      </c>
      <c r="AA511" s="298">
        <v>1152.21</v>
      </c>
      <c r="AB511" t="s">
        <v>205</v>
      </c>
      <c r="AC511" s="206">
        <v>1152.21</v>
      </c>
      <c r="AD511" t="s">
        <v>1203</v>
      </c>
      <c r="AE511">
        <v>2020</v>
      </c>
      <c r="AF511">
        <v>8</v>
      </c>
    </row>
    <row r="512" spans="1:32">
      <c r="A512" t="s">
        <v>1196</v>
      </c>
      <c r="B512" t="s">
        <v>1501</v>
      </c>
      <c r="C512" t="s">
        <v>1502</v>
      </c>
      <c r="D512" s="297">
        <v>44086</v>
      </c>
      <c r="E512" t="s">
        <v>194</v>
      </c>
      <c r="F512">
        <v>75105</v>
      </c>
      <c r="G512" t="s">
        <v>1199</v>
      </c>
      <c r="H512" t="s">
        <v>196</v>
      </c>
      <c r="I512">
        <v>30000</v>
      </c>
      <c r="J512">
        <v>33804</v>
      </c>
      <c r="K512">
        <v>1981</v>
      </c>
      <c r="L512">
        <v>11363</v>
      </c>
      <c r="M512" t="s">
        <v>197</v>
      </c>
      <c r="N512">
        <v>108910</v>
      </c>
      <c r="O512" t="s">
        <v>214</v>
      </c>
      <c r="P512" t="s">
        <v>1200</v>
      </c>
      <c r="U512" t="s">
        <v>1503</v>
      </c>
      <c r="V512" t="s">
        <v>1468</v>
      </c>
      <c r="X512">
        <v>8646749</v>
      </c>
      <c r="Y512">
        <v>1883</v>
      </c>
      <c r="Z512" t="s">
        <v>1502</v>
      </c>
      <c r="AA512" s="298">
        <v>39.4</v>
      </c>
      <c r="AB512" t="s">
        <v>205</v>
      </c>
      <c r="AC512" s="206">
        <v>39.4</v>
      </c>
      <c r="AD512" t="s">
        <v>1203</v>
      </c>
      <c r="AE512">
        <v>2020</v>
      </c>
      <c r="AF512">
        <v>8</v>
      </c>
    </row>
    <row r="513" spans="1:32">
      <c r="A513" t="s">
        <v>1194</v>
      </c>
      <c r="B513" t="s">
        <v>1505</v>
      </c>
      <c r="C513" s="297">
        <v>44146</v>
      </c>
      <c r="D513" s="297">
        <v>44147</v>
      </c>
      <c r="E513" t="s">
        <v>194</v>
      </c>
      <c r="F513">
        <v>71305</v>
      </c>
      <c r="G513" t="s">
        <v>1421</v>
      </c>
      <c r="H513" t="s">
        <v>196</v>
      </c>
      <c r="I513">
        <v>30000</v>
      </c>
      <c r="J513">
        <v>33804</v>
      </c>
      <c r="K513">
        <v>1981</v>
      </c>
      <c r="L513">
        <v>11363</v>
      </c>
      <c r="M513" t="s">
        <v>197</v>
      </c>
      <c r="N513">
        <v>108910</v>
      </c>
      <c r="O513" t="s">
        <v>486</v>
      </c>
      <c r="P513" t="s">
        <v>1208</v>
      </c>
      <c r="U513" t="s">
        <v>1506</v>
      </c>
      <c r="V513" t="s">
        <v>1421</v>
      </c>
      <c r="X513">
        <v>8723372</v>
      </c>
      <c r="Y513">
        <v>1</v>
      </c>
      <c r="Z513" s="297">
        <v>44146</v>
      </c>
      <c r="AA513" s="298">
        <v>-11321.56</v>
      </c>
      <c r="AB513" t="s">
        <v>205</v>
      </c>
      <c r="AC513" s="206">
        <v>-11321.56</v>
      </c>
      <c r="AD513" t="s">
        <v>1195</v>
      </c>
      <c r="AE513">
        <v>2020</v>
      </c>
      <c r="AF513">
        <v>11</v>
      </c>
    </row>
    <row r="514" spans="1:32">
      <c r="A514" t="s">
        <v>1196</v>
      </c>
      <c r="B514" t="s">
        <v>1509</v>
      </c>
      <c r="C514" s="297">
        <v>44135</v>
      </c>
      <c r="D514" s="297">
        <v>44150</v>
      </c>
      <c r="E514" t="s">
        <v>194</v>
      </c>
      <c r="F514">
        <v>75105</v>
      </c>
      <c r="G514" t="s">
        <v>1199</v>
      </c>
      <c r="H514" t="s">
        <v>196</v>
      </c>
      <c r="I514">
        <v>30000</v>
      </c>
      <c r="J514">
        <v>33804</v>
      </c>
      <c r="K514">
        <v>11165</v>
      </c>
      <c r="L514">
        <v>11363</v>
      </c>
      <c r="M514" t="s">
        <v>197</v>
      </c>
      <c r="N514">
        <v>108910</v>
      </c>
      <c r="O514" t="s">
        <v>486</v>
      </c>
      <c r="P514" t="s">
        <v>1200</v>
      </c>
      <c r="U514" t="s">
        <v>1507</v>
      </c>
      <c r="V514" t="s">
        <v>1468</v>
      </c>
      <c r="X514">
        <v>8727720</v>
      </c>
      <c r="Y514">
        <v>3378</v>
      </c>
      <c r="Z514" s="297">
        <v>44135</v>
      </c>
      <c r="AA514" s="298">
        <v>22.02</v>
      </c>
      <c r="AB514" t="s">
        <v>205</v>
      </c>
      <c r="AC514" s="206">
        <v>22.02</v>
      </c>
      <c r="AD514" t="s">
        <v>1203</v>
      </c>
      <c r="AE514">
        <v>2020</v>
      </c>
      <c r="AF514">
        <v>10</v>
      </c>
    </row>
    <row r="515" spans="1:32">
      <c r="A515" t="s">
        <v>1196</v>
      </c>
      <c r="B515" t="s">
        <v>1508</v>
      </c>
      <c r="C515" s="297">
        <v>44135</v>
      </c>
      <c r="D515" s="297">
        <v>44150</v>
      </c>
      <c r="E515" t="s">
        <v>194</v>
      </c>
      <c r="F515">
        <v>75105</v>
      </c>
      <c r="G515" t="s">
        <v>1199</v>
      </c>
      <c r="H515" t="s">
        <v>196</v>
      </c>
      <c r="I515">
        <v>30000</v>
      </c>
      <c r="J515">
        <v>33803</v>
      </c>
      <c r="K515">
        <v>11148</v>
      </c>
      <c r="L515">
        <v>11363</v>
      </c>
      <c r="M515" t="s">
        <v>197</v>
      </c>
      <c r="N515">
        <v>108910</v>
      </c>
      <c r="O515" t="s">
        <v>214</v>
      </c>
      <c r="P515" t="s">
        <v>1200</v>
      </c>
      <c r="U515" t="s">
        <v>1507</v>
      </c>
      <c r="V515" t="s">
        <v>1468</v>
      </c>
      <c r="X515">
        <v>8727720</v>
      </c>
      <c r="Y515">
        <v>3377</v>
      </c>
      <c r="Z515" s="297">
        <v>44135</v>
      </c>
      <c r="AA515" s="298">
        <v>1.74</v>
      </c>
      <c r="AB515" t="s">
        <v>205</v>
      </c>
      <c r="AC515" s="206">
        <v>1.74</v>
      </c>
      <c r="AD515" t="s">
        <v>1203</v>
      </c>
      <c r="AE515">
        <v>2020</v>
      </c>
      <c r="AF515">
        <v>10</v>
      </c>
    </row>
    <row r="516" spans="1:32">
      <c r="A516" t="s">
        <v>1196</v>
      </c>
      <c r="B516" t="s">
        <v>1511</v>
      </c>
      <c r="C516" s="297">
        <v>44149</v>
      </c>
      <c r="D516" s="297">
        <v>44150</v>
      </c>
      <c r="E516" t="s">
        <v>194</v>
      </c>
      <c r="F516">
        <v>75105</v>
      </c>
      <c r="G516" t="s">
        <v>1199</v>
      </c>
      <c r="H516" t="s">
        <v>196</v>
      </c>
      <c r="I516">
        <v>30000</v>
      </c>
      <c r="J516">
        <v>33804</v>
      </c>
      <c r="K516">
        <v>1981</v>
      </c>
      <c r="L516">
        <v>11363</v>
      </c>
      <c r="M516" t="s">
        <v>197</v>
      </c>
      <c r="N516">
        <v>108910</v>
      </c>
      <c r="O516" t="s">
        <v>486</v>
      </c>
      <c r="P516" t="s">
        <v>1200</v>
      </c>
      <c r="U516" t="s">
        <v>1510</v>
      </c>
      <c r="V516" t="s">
        <v>1468</v>
      </c>
      <c r="X516">
        <v>8727729</v>
      </c>
      <c r="Y516">
        <v>4343</v>
      </c>
      <c r="Z516" s="297">
        <v>44149</v>
      </c>
      <c r="AA516" s="298">
        <v>-792.51</v>
      </c>
      <c r="AB516" t="s">
        <v>205</v>
      </c>
      <c r="AC516" s="206">
        <v>-792.51</v>
      </c>
      <c r="AD516" t="s">
        <v>1203</v>
      </c>
      <c r="AE516">
        <v>2020</v>
      </c>
      <c r="AF516">
        <v>11</v>
      </c>
    </row>
    <row r="517" spans="1:32">
      <c r="A517" t="s">
        <v>1196</v>
      </c>
      <c r="B517" t="s">
        <v>1514</v>
      </c>
      <c r="C517" t="s">
        <v>1158</v>
      </c>
      <c r="D517" t="s">
        <v>1512</v>
      </c>
      <c r="E517" t="s">
        <v>194</v>
      </c>
      <c r="F517">
        <v>75105</v>
      </c>
      <c r="G517" t="s">
        <v>1199</v>
      </c>
      <c r="H517" t="s">
        <v>196</v>
      </c>
      <c r="I517">
        <v>30000</v>
      </c>
      <c r="J517">
        <v>33804</v>
      </c>
      <c r="K517">
        <v>1981</v>
      </c>
      <c r="L517">
        <v>11363</v>
      </c>
      <c r="M517" t="s">
        <v>197</v>
      </c>
      <c r="N517">
        <v>108910</v>
      </c>
      <c r="O517" t="s">
        <v>1159</v>
      </c>
      <c r="P517" t="s">
        <v>1200</v>
      </c>
      <c r="U517" t="s">
        <v>1513</v>
      </c>
      <c r="V517" t="s">
        <v>1468</v>
      </c>
      <c r="X517">
        <v>8769359</v>
      </c>
      <c r="Y517">
        <v>4745</v>
      </c>
      <c r="Z517" t="s">
        <v>1158</v>
      </c>
      <c r="AA517" s="298">
        <v>77.03</v>
      </c>
      <c r="AB517" t="s">
        <v>205</v>
      </c>
      <c r="AC517" s="206">
        <v>77.03</v>
      </c>
      <c r="AD517" t="s">
        <v>1203</v>
      </c>
      <c r="AE517">
        <v>2020</v>
      </c>
      <c r="AF517">
        <v>12</v>
      </c>
    </row>
    <row r="518" spans="1:32">
      <c r="A518" t="s">
        <v>1196</v>
      </c>
      <c r="B518" t="s">
        <v>1515</v>
      </c>
      <c r="C518" t="s">
        <v>1158</v>
      </c>
      <c r="D518" t="s">
        <v>1512</v>
      </c>
      <c r="E518" t="s">
        <v>194</v>
      </c>
      <c r="F518">
        <v>75105</v>
      </c>
      <c r="G518" t="s">
        <v>1199</v>
      </c>
      <c r="H518" t="s">
        <v>196</v>
      </c>
      <c r="I518">
        <v>30000</v>
      </c>
      <c r="J518">
        <v>33803</v>
      </c>
      <c r="K518">
        <v>1981</v>
      </c>
      <c r="L518">
        <v>11363</v>
      </c>
      <c r="M518" t="s">
        <v>197</v>
      </c>
      <c r="N518">
        <v>108910</v>
      </c>
      <c r="O518" t="s">
        <v>306</v>
      </c>
      <c r="P518" t="s">
        <v>1200</v>
      </c>
      <c r="U518" t="s">
        <v>1513</v>
      </c>
      <c r="V518" t="s">
        <v>1468</v>
      </c>
      <c r="X518">
        <v>8769359</v>
      </c>
      <c r="Y518">
        <v>4744</v>
      </c>
      <c r="Z518" t="s">
        <v>1158</v>
      </c>
      <c r="AA518" s="298">
        <v>488.12</v>
      </c>
      <c r="AB518" t="s">
        <v>205</v>
      </c>
      <c r="AC518" s="206">
        <v>488.12</v>
      </c>
      <c r="AD518" t="s">
        <v>1203</v>
      </c>
      <c r="AE518">
        <v>2020</v>
      </c>
      <c r="AF518">
        <v>12</v>
      </c>
    </row>
    <row r="519" spans="1:32">
      <c r="A519" t="s">
        <v>1196</v>
      </c>
      <c r="B519" t="s">
        <v>1516</v>
      </c>
      <c r="C519" t="s">
        <v>1158</v>
      </c>
      <c r="D519" t="s">
        <v>1512</v>
      </c>
      <c r="E519" t="s">
        <v>194</v>
      </c>
      <c r="F519">
        <v>75105</v>
      </c>
      <c r="G519" t="s">
        <v>1199</v>
      </c>
      <c r="H519" t="s">
        <v>196</v>
      </c>
      <c r="I519">
        <v>30000</v>
      </c>
      <c r="J519">
        <v>33803</v>
      </c>
      <c r="K519">
        <v>1981</v>
      </c>
      <c r="L519">
        <v>11363</v>
      </c>
      <c r="M519" t="s">
        <v>197</v>
      </c>
      <c r="N519">
        <v>108910</v>
      </c>
      <c r="O519" t="s">
        <v>361</v>
      </c>
      <c r="P519" t="s">
        <v>1200</v>
      </c>
      <c r="U519" t="s">
        <v>1513</v>
      </c>
      <c r="V519" t="s">
        <v>1468</v>
      </c>
      <c r="X519">
        <v>8769359</v>
      </c>
      <c r="Y519">
        <v>4743</v>
      </c>
      <c r="Z519" t="s">
        <v>1158</v>
      </c>
      <c r="AA519" s="298">
        <v>176.33</v>
      </c>
      <c r="AB519" t="s">
        <v>205</v>
      </c>
      <c r="AC519" s="206">
        <v>176.33</v>
      </c>
      <c r="AD519" t="s">
        <v>1203</v>
      </c>
      <c r="AE519">
        <v>2020</v>
      </c>
      <c r="AF519">
        <v>12</v>
      </c>
    </row>
    <row r="520" spans="1:32">
      <c r="A520" t="s">
        <v>1196</v>
      </c>
      <c r="B520" t="s">
        <v>1519</v>
      </c>
      <c r="C520" t="s">
        <v>1180</v>
      </c>
      <c r="D520" s="297">
        <v>44215</v>
      </c>
      <c r="E520" t="s">
        <v>194</v>
      </c>
      <c r="F520">
        <v>75105</v>
      </c>
      <c r="G520" t="s">
        <v>1199</v>
      </c>
      <c r="H520" t="s">
        <v>196</v>
      </c>
      <c r="I520">
        <v>30000</v>
      </c>
      <c r="J520">
        <v>33803</v>
      </c>
      <c r="K520">
        <v>11146</v>
      </c>
      <c r="L520">
        <v>11363</v>
      </c>
      <c r="M520" t="s">
        <v>197</v>
      </c>
      <c r="N520">
        <v>108910</v>
      </c>
      <c r="O520" t="s">
        <v>306</v>
      </c>
      <c r="P520" t="s">
        <v>1200</v>
      </c>
      <c r="U520" t="s">
        <v>1517</v>
      </c>
      <c r="V520" t="s">
        <v>1468</v>
      </c>
      <c r="X520">
        <v>8823140</v>
      </c>
      <c r="Y520">
        <v>152</v>
      </c>
      <c r="Z520" t="s">
        <v>1180</v>
      </c>
      <c r="AA520" s="298">
        <v>1623.55</v>
      </c>
      <c r="AB520" t="s">
        <v>205</v>
      </c>
      <c r="AC520" s="206">
        <v>1623.55</v>
      </c>
      <c r="AD520" t="s">
        <v>1203</v>
      </c>
      <c r="AE520">
        <v>2020</v>
      </c>
      <c r="AF520">
        <v>12</v>
      </c>
    </row>
    <row r="521" spans="1:32">
      <c r="A521" t="s">
        <v>1196</v>
      </c>
      <c r="B521" t="s">
        <v>1521</v>
      </c>
      <c r="C521" t="s">
        <v>1180</v>
      </c>
      <c r="D521" s="297">
        <v>44215</v>
      </c>
      <c r="E521" t="s">
        <v>194</v>
      </c>
      <c r="F521">
        <v>75105</v>
      </c>
      <c r="G521" t="s">
        <v>1199</v>
      </c>
      <c r="H521" t="s">
        <v>196</v>
      </c>
      <c r="I521">
        <v>30000</v>
      </c>
      <c r="J521">
        <v>33804</v>
      </c>
      <c r="K521">
        <v>1981</v>
      </c>
      <c r="L521">
        <v>11363</v>
      </c>
      <c r="M521" t="s">
        <v>197</v>
      </c>
      <c r="N521">
        <v>108910</v>
      </c>
      <c r="O521" t="s">
        <v>1159</v>
      </c>
      <c r="P521" t="s">
        <v>1200</v>
      </c>
      <c r="U521" t="s">
        <v>1517</v>
      </c>
      <c r="V521" t="s">
        <v>1468</v>
      </c>
      <c r="X521">
        <v>8823140</v>
      </c>
      <c r="Y521">
        <v>154</v>
      </c>
      <c r="Z521" t="s">
        <v>1180</v>
      </c>
      <c r="AA521" s="298">
        <v>1268.45</v>
      </c>
      <c r="AB521" t="s">
        <v>205</v>
      </c>
      <c r="AC521" s="206">
        <v>1268.45</v>
      </c>
      <c r="AD521" t="s">
        <v>1203</v>
      </c>
      <c r="AE521">
        <v>2020</v>
      </c>
      <c r="AF521">
        <v>12</v>
      </c>
    </row>
    <row r="522" spans="1:32">
      <c r="A522" t="s">
        <v>1196</v>
      </c>
      <c r="B522" t="s">
        <v>1520</v>
      </c>
      <c r="C522" t="s">
        <v>1180</v>
      </c>
      <c r="D522" s="297">
        <v>44215</v>
      </c>
      <c r="E522" t="s">
        <v>194</v>
      </c>
      <c r="F522">
        <v>75105</v>
      </c>
      <c r="G522" t="s">
        <v>1199</v>
      </c>
      <c r="H522" t="s">
        <v>196</v>
      </c>
      <c r="I522">
        <v>30000</v>
      </c>
      <c r="J522">
        <v>33804</v>
      </c>
      <c r="K522">
        <v>1981</v>
      </c>
      <c r="L522">
        <v>11363</v>
      </c>
      <c r="M522" t="s">
        <v>197</v>
      </c>
      <c r="N522">
        <v>108910</v>
      </c>
      <c r="O522" t="s">
        <v>214</v>
      </c>
      <c r="P522" t="s">
        <v>1200</v>
      </c>
      <c r="U522" t="s">
        <v>1517</v>
      </c>
      <c r="V522" t="s">
        <v>1468</v>
      </c>
      <c r="X522">
        <v>8823140</v>
      </c>
      <c r="Y522">
        <v>153</v>
      </c>
      <c r="Z522" t="s">
        <v>1180</v>
      </c>
      <c r="AA522" s="298">
        <v>42.36</v>
      </c>
      <c r="AB522" t="s">
        <v>205</v>
      </c>
      <c r="AC522" s="206">
        <v>42.36</v>
      </c>
      <c r="AD522" t="s">
        <v>1203</v>
      </c>
      <c r="AE522">
        <v>2020</v>
      </c>
      <c r="AF522">
        <v>12</v>
      </c>
    </row>
    <row r="523" spans="1:32">
      <c r="A523" t="s">
        <v>1196</v>
      </c>
      <c r="B523" t="s">
        <v>1518</v>
      </c>
      <c r="C523" t="s">
        <v>1180</v>
      </c>
      <c r="D523" s="297">
        <v>44215</v>
      </c>
      <c r="E523" t="s">
        <v>194</v>
      </c>
      <c r="F523">
        <v>75105</v>
      </c>
      <c r="G523" t="s">
        <v>1199</v>
      </c>
      <c r="H523" t="s">
        <v>196</v>
      </c>
      <c r="I523">
        <v>30000</v>
      </c>
      <c r="J523">
        <v>33803</v>
      </c>
      <c r="K523">
        <v>1981</v>
      </c>
      <c r="L523">
        <v>11363</v>
      </c>
      <c r="M523" t="s">
        <v>197</v>
      </c>
      <c r="N523">
        <v>108910</v>
      </c>
      <c r="O523" t="s">
        <v>214</v>
      </c>
      <c r="P523" t="s">
        <v>1200</v>
      </c>
      <c r="U523" t="s">
        <v>1517</v>
      </c>
      <c r="V523" t="s">
        <v>1468</v>
      </c>
      <c r="X523">
        <v>8823140</v>
      </c>
      <c r="Y523">
        <v>151</v>
      </c>
      <c r="Z523" t="s">
        <v>1180</v>
      </c>
      <c r="AA523" s="298">
        <v>21.19</v>
      </c>
      <c r="AB523" t="s">
        <v>205</v>
      </c>
      <c r="AC523" s="206">
        <v>21.19</v>
      </c>
      <c r="AD523" t="s">
        <v>1203</v>
      </c>
      <c r="AE523">
        <v>2020</v>
      </c>
      <c r="AF523">
        <v>12</v>
      </c>
    </row>
    <row r="524" spans="1:32">
      <c r="A524" t="s">
        <v>1194</v>
      </c>
      <c r="B524" t="s">
        <v>1527</v>
      </c>
      <c r="C524" t="s">
        <v>1522</v>
      </c>
      <c r="D524" t="s">
        <v>1523</v>
      </c>
      <c r="E524" t="s">
        <v>194</v>
      </c>
      <c r="F524">
        <v>72405</v>
      </c>
      <c r="G524" t="s">
        <v>1427</v>
      </c>
      <c r="H524" t="s">
        <v>196</v>
      </c>
      <c r="I524">
        <v>30000</v>
      </c>
      <c r="J524">
        <v>33804</v>
      </c>
      <c r="K524">
        <v>1981</v>
      </c>
      <c r="L524">
        <v>11363</v>
      </c>
      <c r="M524" t="s">
        <v>200</v>
      </c>
      <c r="N524">
        <v>108910</v>
      </c>
      <c r="O524" t="s">
        <v>200</v>
      </c>
      <c r="P524" t="s">
        <v>1208</v>
      </c>
      <c r="U524" t="s">
        <v>1524</v>
      </c>
      <c r="V524" t="s">
        <v>1525</v>
      </c>
      <c r="X524">
        <v>8842019</v>
      </c>
      <c r="Y524">
        <v>19081</v>
      </c>
      <c r="Z524" t="s">
        <v>1522</v>
      </c>
      <c r="AA524" s="298">
        <v>1445.21</v>
      </c>
      <c r="AB524" t="s">
        <v>205</v>
      </c>
      <c r="AC524" s="206">
        <v>1445.21</v>
      </c>
      <c r="AD524" t="s">
        <v>1526</v>
      </c>
      <c r="AE524">
        <v>2020</v>
      </c>
      <c r="AF524">
        <v>12</v>
      </c>
    </row>
    <row r="525" spans="1:32">
      <c r="A525" t="s">
        <v>1196</v>
      </c>
      <c r="B525" t="s">
        <v>1528</v>
      </c>
      <c r="C525" t="s">
        <v>1180</v>
      </c>
      <c r="D525" t="s">
        <v>1529</v>
      </c>
      <c r="E525" t="s">
        <v>194</v>
      </c>
      <c r="F525">
        <v>75105</v>
      </c>
      <c r="G525" t="s">
        <v>1199</v>
      </c>
      <c r="H525" t="s">
        <v>196</v>
      </c>
      <c r="I525">
        <v>30000</v>
      </c>
      <c r="J525">
        <v>33804</v>
      </c>
      <c r="K525">
        <v>1981</v>
      </c>
      <c r="L525">
        <v>11363</v>
      </c>
      <c r="M525" t="s">
        <v>200</v>
      </c>
      <c r="N525">
        <v>108910</v>
      </c>
      <c r="O525" t="s">
        <v>200</v>
      </c>
      <c r="P525" t="s">
        <v>1200</v>
      </c>
      <c r="U525" t="s">
        <v>1530</v>
      </c>
      <c r="V525" t="s">
        <v>1468</v>
      </c>
      <c r="X525">
        <v>8842988</v>
      </c>
      <c r="Y525">
        <v>784</v>
      </c>
      <c r="Z525" t="s">
        <v>1180</v>
      </c>
      <c r="AA525" s="298">
        <v>101.16</v>
      </c>
      <c r="AB525" t="s">
        <v>205</v>
      </c>
      <c r="AC525" s="206">
        <v>101.16</v>
      </c>
      <c r="AD525" t="s">
        <v>1203</v>
      </c>
      <c r="AE525">
        <v>2020</v>
      </c>
      <c r="AF525">
        <v>12</v>
      </c>
    </row>
    <row r="526" spans="1:32">
      <c r="A526" t="s">
        <v>1196</v>
      </c>
      <c r="B526" t="s">
        <v>1531</v>
      </c>
      <c r="C526" t="s">
        <v>1180</v>
      </c>
      <c r="D526" t="s">
        <v>1529</v>
      </c>
      <c r="E526" t="s">
        <v>194</v>
      </c>
      <c r="F526">
        <v>75105</v>
      </c>
      <c r="G526" t="s">
        <v>1199</v>
      </c>
      <c r="H526" t="s">
        <v>196</v>
      </c>
      <c r="I526">
        <v>30000</v>
      </c>
      <c r="J526">
        <v>33804</v>
      </c>
      <c r="K526">
        <v>1981</v>
      </c>
      <c r="L526">
        <v>11363</v>
      </c>
      <c r="M526" t="s">
        <v>200</v>
      </c>
      <c r="N526">
        <v>108910</v>
      </c>
      <c r="O526" t="s">
        <v>200</v>
      </c>
      <c r="P526" t="s">
        <v>200</v>
      </c>
      <c r="U526" t="s">
        <v>1486</v>
      </c>
      <c r="V526" t="s">
        <v>1487</v>
      </c>
      <c r="X526">
        <v>8842995</v>
      </c>
      <c r="Y526">
        <v>118</v>
      </c>
      <c r="Z526" t="s">
        <v>1180</v>
      </c>
      <c r="AA526" s="298">
        <v>-101.16</v>
      </c>
      <c r="AB526" t="s">
        <v>205</v>
      </c>
      <c r="AC526" s="206">
        <v>-101.16</v>
      </c>
      <c r="AD526" t="s">
        <v>1203</v>
      </c>
      <c r="AE526">
        <v>2020</v>
      </c>
      <c r="AF526">
        <v>12</v>
      </c>
    </row>
    <row r="527" spans="1:32">
      <c r="A527" t="s">
        <v>1196</v>
      </c>
      <c r="B527" t="s">
        <v>1533</v>
      </c>
      <c r="C527" s="297">
        <v>44377</v>
      </c>
      <c r="D527" s="297">
        <v>44380</v>
      </c>
      <c r="E527" t="s">
        <v>194</v>
      </c>
      <c r="F527">
        <v>75105</v>
      </c>
      <c r="G527" t="s">
        <v>1199</v>
      </c>
      <c r="H527" t="s">
        <v>196</v>
      </c>
      <c r="I527">
        <v>30000</v>
      </c>
      <c r="J527">
        <v>33803</v>
      </c>
      <c r="K527">
        <v>1981</v>
      </c>
      <c r="L527">
        <v>11363</v>
      </c>
      <c r="M527" t="s">
        <v>197</v>
      </c>
      <c r="N527">
        <v>108910</v>
      </c>
      <c r="O527" t="s">
        <v>361</v>
      </c>
      <c r="P527" t="s">
        <v>1200</v>
      </c>
      <c r="U527" t="s">
        <v>1532</v>
      </c>
      <c r="V527" t="s">
        <v>1534</v>
      </c>
      <c r="X527">
        <v>9029708</v>
      </c>
      <c r="Y527">
        <v>5976</v>
      </c>
      <c r="Z527" s="297">
        <v>44377</v>
      </c>
      <c r="AA527" s="298">
        <v>411.32</v>
      </c>
      <c r="AB527" t="s">
        <v>205</v>
      </c>
      <c r="AC527" s="206">
        <v>411.32</v>
      </c>
      <c r="AD527" t="s">
        <v>1203</v>
      </c>
      <c r="AE527">
        <v>2021</v>
      </c>
      <c r="AF527">
        <v>6</v>
      </c>
    </row>
    <row r="528" spans="1:32">
      <c r="A528" t="s">
        <v>1194</v>
      </c>
      <c r="B528" t="s">
        <v>2574</v>
      </c>
      <c r="C528" t="s">
        <v>2575</v>
      </c>
      <c r="D528" s="297">
        <v>44457</v>
      </c>
      <c r="E528" t="s">
        <v>194</v>
      </c>
      <c r="F528">
        <v>71615</v>
      </c>
      <c r="G528" t="s">
        <v>1423</v>
      </c>
      <c r="H528" t="s">
        <v>196</v>
      </c>
      <c r="I528">
        <v>30000</v>
      </c>
      <c r="J528">
        <v>33803</v>
      </c>
      <c r="K528">
        <v>1981</v>
      </c>
      <c r="L528">
        <v>11363</v>
      </c>
      <c r="M528" t="s">
        <v>197</v>
      </c>
      <c r="N528">
        <v>108910</v>
      </c>
      <c r="O528" t="s">
        <v>198</v>
      </c>
      <c r="P528" t="s">
        <v>1208</v>
      </c>
      <c r="U528" t="s">
        <v>2576</v>
      </c>
      <c r="V528" t="s">
        <v>1423</v>
      </c>
      <c r="X528">
        <v>9108763</v>
      </c>
      <c r="Y528">
        <v>10</v>
      </c>
      <c r="Z528" t="s">
        <v>2575</v>
      </c>
      <c r="AA528" s="298">
        <v>121.02</v>
      </c>
      <c r="AB528" t="s">
        <v>205</v>
      </c>
      <c r="AC528" s="206">
        <v>121.02</v>
      </c>
      <c r="AD528" t="s">
        <v>1195</v>
      </c>
      <c r="AE528">
        <v>2021</v>
      </c>
      <c r="AF528">
        <v>8</v>
      </c>
    </row>
    <row r="529" spans="1:32">
      <c r="A529" t="s">
        <v>1194</v>
      </c>
      <c r="B529" t="s">
        <v>2577</v>
      </c>
      <c r="C529" t="s">
        <v>2575</v>
      </c>
      <c r="D529" s="297">
        <v>44457</v>
      </c>
      <c r="E529" t="s">
        <v>194</v>
      </c>
      <c r="F529">
        <v>71305</v>
      </c>
      <c r="G529" t="s">
        <v>1421</v>
      </c>
      <c r="H529" t="s">
        <v>196</v>
      </c>
      <c r="I529">
        <v>30000</v>
      </c>
      <c r="J529">
        <v>33803</v>
      </c>
      <c r="K529">
        <v>1981</v>
      </c>
      <c r="L529">
        <v>11363</v>
      </c>
      <c r="M529" t="s">
        <v>197</v>
      </c>
      <c r="N529">
        <v>108910</v>
      </c>
      <c r="O529" t="s">
        <v>198</v>
      </c>
      <c r="P529" t="s">
        <v>1208</v>
      </c>
      <c r="U529" t="s">
        <v>2576</v>
      </c>
      <c r="V529" t="s">
        <v>1421</v>
      </c>
      <c r="X529">
        <v>9108763</v>
      </c>
      <c r="Y529">
        <v>8</v>
      </c>
      <c r="Z529" t="s">
        <v>2575</v>
      </c>
      <c r="AA529" s="298">
        <v>2000</v>
      </c>
      <c r="AB529" t="s">
        <v>205</v>
      </c>
      <c r="AC529" s="206">
        <v>2000</v>
      </c>
      <c r="AD529" t="s">
        <v>1195</v>
      </c>
      <c r="AE529">
        <v>2021</v>
      </c>
      <c r="AF529">
        <v>8</v>
      </c>
    </row>
    <row r="530" spans="1:32">
      <c r="A530" t="s">
        <v>1194</v>
      </c>
      <c r="B530" t="s">
        <v>2578</v>
      </c>
      <c r="C530" t="s">
        <v>2575</v>
      </c>
      <c r="D530" s="297">
        <v>44457</v>
      </c>
      <c r="E530" t="s">
        <v>194</v>
      </c>
      <c r="F530">
        <v>71615</v>
      </c>
      <c r="G530" t="s">
        <v>1423</v>
      </c>
      <c r="H530" t="s">
        <v>196</v>
      </c>
      <c r="I530">
        <v>30000</v>
      </c>
      <c r="J530">
        <v>33804</v>
      </c>
      <c r="K530">
        <v>1981</v>
      </c>
      <c r="L530">
        <v>11363</v>
      </c>
      <c r="M530" t="s">
        <v>197</v>
      </c>
      <c r="N530">
        <v>108910</v>
      </c>
      <c r="O530" t="s">
        <v>486</v>
      </c>
      <c r="P530" t="s">
        <v>1208</v>
      </c>
      <c r="U530" t="s">
        <v>2576</v>
      </c>
      <c r="V530" t="s">
        <v>1423</v>
      </c>
      <c r="X530">
        <v>9108763</v>
      </c>
      <c r="Y530">
        <v>6</v>
      </c>
      <c r="Z530" t="s">
        <v>2575</v>
      </c>
      <c r="AA530" s="298">
        <v>1075.6199999999999</v>
      </c>
      <c r="AB530" t="s">
        <v>205</v>
      </c>
      <c r="AC530" s="206">
        <v>1075.6199999999999</v>
      </c>
      <c r="AD530" t="s">
        <v>1195</v>
      </c>
      <c r="AE530">
        <v>2021</v>
      </c>
      <c r="AF530">
        <v>8</v>
      </c>
    </row>
    <row r="531" spans="1:32">
      <c r="A531" t="s">
        <v>1194</v>
      </c>
      <c r="B531" t="s">
        <v>2579</v>
      </c>
      <c r="C531" t="s">
        <v>2575</v>
      </c>
      <c r="D531" s="297">
        <v>44457</v>
      </c>
      <c r="E531" t="s">
        <v>194</v>
      </c>
      <c r="F531">
        <v>72145</v>
      </c>
      <c r="G531" t="s">
        <v>1289</v>
      </c>
      <c r="H531" t="s">
        <v>196</v>
      </c>
      <c r="I531">
        <v>30000</v>
      </c>
      <c r="J531">
        <v>33803</v>
      </c>
      <c r="K531">
        <v>1981</v>
      </c>
      <c r="L531">
        <v>11363</v>
      </c>
      <c r="M531" t="s">
        <v>197</v>
      </c>
      <c r="N531">
        <v>108910</v>
      </c>
      <c r="O531" t="s">
        <v>198</v>
      </c>
      <c r="P531" t="s">
        <v>1208</v>
      </c>
      <c r="U531" t="s">
        <v>2576</v>
      </c>
      <c r="V531" t="s">
        <v>1289</v>
      </c>
      <c r="X531">
        <v>9108763</v>
      </c>
      <c r="Y531">
        <v>2</v>
      </c>
      <c r="Z531" t="s">
        <v>2575</v>
      </c>
      <c r="AA531" s="298">
        <v>4738.9799999999996</v>
      </c>
      <c r="AB531" t="s">
        <v>205</v>
      </c>
      <c r="AC531" s="206">
        <v>4738.9799999999996</v>
      </c>
      <c r="AD531" t="s">
        <v>1195</v>
      </c>
      <c r="AE531">
        <v>2021</v>
      </c>
      <c r="AF531">
        <v>8</v>
      </c>
    </row>
    <row r="532" spans="1:32">
      <c r="A532" t="s">
        <v>1194</v>
      </c>
      <c r="B532" t="s">
        <v>2580</v>
      </c>
      <c r="C532" t="s">
        <v>2575</v>
      </c>
      <c r="D532" s="297">
        <v>44457</v>
      </c>
      <c r="E532" t="s">
        <v>194</v>
      </c>
      <c r="F532">
        <v>75711</v>
      </c>
      <c r="G532" t="s">
        <v>1297</v>
      </c>
      <c r="H532" t="s">
        <v>196</v>
      </c>
      <c r="I532">
        <v>30000</v>
      </c>
      <c r="J532">
        <v>33804</v>
      </c>
      <c r="K532">
        <v>1981</v>
      </c>
      <c r="L532">
        <v>11363</v>
      </c>
      <c r="M532" t="s">
        <v>197</v>
      </c>
      <c r="N532">
        <v>108910</v>
      </c>
      <c r="O532" t="s">
        <v>198</v>
      </c>
      <c r="P532" t="s">
        <v>1208</v>
      </c>
      <c r="U532" t="s">
        <v>2576</v>
      </c>
      <c r="V532" t="s">
        <v>1297</v>
      </c>
      <c r="X532">
        <v>9108763</v>
      </c>
      <c r="Y532">
        <v>4</v>
      </c>
      <c r="Z532" t="s">
        <v>2575</v>
      </c>
      <c r="AA532" s="298">
        <v>3354.98</v>
      </c>
      <c r="AB532" t="s">
        <v>205</v>
      </c>
      <c r="AC532" s="206">
        <v>3354.98</v>
      </c>
      <c r="AD532" t="s">
        <v>1195</v>
      </c>
      <c r="AE532">
        <v>2021</v>
      </c>
      <c r="AF532">
        <v>8</v>
      </c>
    </row>
    <row r="533" spans="1:32">
      <c r="A533" t="s">
        <v>1196</v>
      </c>
      <c r="B533" t="s">
        <v>2581</v>
      </c>
      <c r="C533" t="s">
        <v>2575</v>
      </c>
      <c r="D533" s="297">
        <v>44467</v>
      </c>
      <c r="E533" t="s">
        <v>194</v>
      </c>
      <c r="F533">
        <v>75105</v>
      </c>
      <c r="G533" t="s">
        <v>1199</v>
      </c>
      <c r="H533" t="s">
        <v>196</v>
      </c>
      <c r="I533">
        <v>30000</v>
      </c>
      <c r="J533">
        <v>33804</v>
      </c>
      <c r="K533">
        <v>1981</v>
      </c>
      <c r="L533">
        <v>11363</v>
      </c>
      <c r="M533" t="s">
        <v>197</v>
      </c>
      <c r="N533">
        <v>108910</v>
      </c>
      <c r="O533" t="s">
        <v>486</v>
      </c>
      <c r="P533" t="s">
        <v>1200</v>
      </c>
      <c r="U533" t="s">
        <v>2582</v>
      </c>
      <c r="V533" t="s">
        <v>1534</v>
      </c>
      <c r="X533">
        <v>9137689</v>
      </c>
      <c r="Y533">
        <v>366</v>
      </c>
      <c r="Z533" t="s">
        <v>2575</v>
      </c>
      <c r="AA533" s="298">
        <v>75.290000000000006</v>
      </c>
      <c r="AB533" t="s">
        <v>205</v>
      </c>
      <c r="AC533" s="206">
        <v>75.290000000000006</v>
      </c>
      <c r="AD533" t="s">
        <v>1203</v>
      </c>
      <c r="AE533">
        <v>2021</v>
      </c>
      <c r="AF533">
        <v>8</v>
      </c>
    </row>
    <row r="534" spans="1:32">
      <c r="A534" t="s">
        <v>1196</v>
      </c>
      <c r="B534" t="s">
        <v>2583</v>
      </c>
      <c r="C534" t="s">
        <v>2575</v>
      </c>
      <c r="D534" s="297">
        <v>44467</v>
      </c>
      <c r="E534" t="s">
        <v>194</v>
      </c>
      <c r="F534">
        <v>75105</v>
      </c>
      <c r="G534" t="s">
        <v>1199</v>
      </c>
      <c r="H534" t="s">
        <v>196</v>
      </c>
      <c r="I534">
        <v>30000</v>
      </c>
      <c r="J534">
        <v>33804</v>
      </c>
      <c r="K534">
        <v>1981</v>
      </c>
      <c r="L534">
        <v>11363</v>
      </c>
      <c r="M534" t="s">
        <v>197</v>
      </c>
      <c r="N534">
        <v>108910</v>
      </c>
      <c r="O534" t="s">
        <v>198</v>
      </c>
      <c r="P534" t="s">
        <v>1200</v>
      </c>
      <c r="U534" t="s">
        <v>2582</v>
      </c>
      <c r="V534" t="s">
        <v>1534</v>
      </c>
      <c r="X534">
        <v>9137689</v>
      </c>
      <c r="Y534">
        <v>365</v>
      </c>
      <c r="Z534" t="s">
        <v>2575</v>
      </c>
      <c r="AA534" s="298">
        <v>234.85</v>
      </c>
      <c r="AB534" t="s">
        <v>205</v>
      </c>
      <c r="AC534" s="206">
        <v>234.85</v>
      </c>
      <c r="AD534" t="s">
        <v>1203</v>
      </c>
      <c r="AE534">
        <v>2021</v>
      </c>
      <c r="AF534">
        <v>8</v>
      </c>
    </row>
    <row r="535" spans="1:32">
      <c r="A535" t="s">
        <v>1196</v>
      </c>
      <c r="B535" t="s">
        <v>2584</v>
      </c>
      <c r="C535" t="s">
        <v>2575</v>
      </c>
      <c r="D535" s="297">
        <v>44467</v>
      </c>
      <c r="E535" t="s">
        <v>194</v>
      </c>
      <c r="F535">
        <v>75105</v>
      </c>
      <c r="G535" t="s">
        <v>1199</v>
      </c>
      <c r="H535" t="s">
        <v>196</v>
      </c>
      <c r="I535">
        <v>30000</v>
      </c>
      <c r="J535">
        <v>33803</v>
      </c>
      <c r="K535">
        <v>1981</v>
      </c>
      <c r="L535">
        <v>11363</v>
      </c>
      <c r="M535" t="s">
        <v>197</v>
      </c>
      <c r="N535">
        <v>108910</v>
      </c>
      <c r="O535" t="s">
        <v>198</v>
      </c>
      <c r="P535" t="s">
        <v>1200</v>
      </c>
      <c r="U535" t="s">
        <v>2582</v>
      </c>
      <c r="V535" t="s">
        <v>1534</v>
      </c>
      <c r="X535">
        <v>9137689</v>
      </c>
      <c r="Y535">
        <v>362</v>
      </c>
      <c r="Z535" t="s">
        <v>2575</v>
      </c>
      <c r="AA535" s="298">
        <v>480.2</v>
      </c>
      <c r="AB535" t="s">
        <v>205</v>
      </c>
      <c r="AC535" s="206">
        <v>480.2</v>
      </c>
      <c r="AD535" t="s">
        <v>1203</v>
      </c>
      <c r="AE535">
        <v>2021</v>
      </c>
      <c r="AF535">
        <v>8</v>
      </c>
    </row>
    <row r="536" spans="1:32">
      <c r="A536" t="s">
        <v>1194</v>
      </c>
      <c r="B536" t="s">
        <v>2585</v>
      </c>
      <c r="C536" s="297">
        <v>44469</v>
      </c>
      <c r="D536" s="297">
        <v>44473</v>
      </c>
      <c r="E536" t="s">
        <v>194</v>
      </c>
      <c r="F536">
        <v>71405</v>
      </c>
      <c r="G536" t="s">
        <v>1267</v>
      </c>
      <c r="H536" t="s">
        <v>196</v>
      </c>
      <c r="I536">
        <v>30000</v>
      </c>
      <c r="J536">
        <v>33803</v>
      </c>
      <c r="K536">
        <v>1981</v>
      </c>
      <c r="L536">
        <v>11363</v>
      </c>
      <c r="M536" t="s">
        <v>197</v>
      </c>
      <c r="N536">
        <v>108910</v>
      </c>
      <c r="O536" t="s">
        <v>1159</v>
      </c>
      <c r="P536" t="s">
        <v>1208</v>
      </c>
      <c r="U536" t="s">
        <v>2586</v>
      </c>
      <c r="V536" t="s">
        <v>1267</v>
      </c>
      <c r="X536">
        <v>9147628</v>
      </c>
      <c r="Y536">
        <v>3</v>
      </c>
      <c r="Z536" s="297">
        <v>44469</v>
      </c>
      <c r="AA536" s="298">
        <v>-740.4</v>
      </c>
      <c r="AB536" t="s">
        <v>205</v>
      </c>
      <c r="AC536" s="206">
        <v>-740.4</v>
      </c>
      <c r="AD536" t="s">
        <v>1195</v>
      </c>
      <c r="AE536">
        <v>2021</v>
      </c>
      <c r="AF536">
        <v>9</v>
      </c>
    </row>
    <row r="537" spans="1:32">
      <c r="A537" t="s">
        <v>1194</v>
      </c>
      <c r="B537" t="s">
        <v>1540</v>
      </c>
      <c r="C537" s="297">
        <v>43404</v>
      </c>
      <c r="D537" s="297">
        <v>43419</v>
      </c>
      <c r="E537" t="s">
        <v>194</v>
      </c>
      <c r="F537">
        <v>77630</v>
      </c>
      <c r="G537" t="s">
        <v>1536</v>
      </c>
      <c r="H537" t="s">
        <v>196</v>
      </c>
      <c r="I537">
        <v>30000</v>
      </c>
      <c r="J537">
        <v>33804</v>
      </c>
      <c r="K537">
        <v>1981</v>
      </c>
      <c r="L537">
        <v>11363</v>
      </c>
      <c r="M537" t="s">
        <v>200</v>
      </c>
      <c r="N537">
        <v>108910</v>
      </c>
      <c r="O537" t="s">
        <v>200</v>
      </c>
      <c r="P537" t="s">
        <v>200</v>
      </c>
      <c r="U537" t="s">
        <v>1537</v>
      </c>
      <c r="V537">
        <v>2421</v>
      </c>
      <c r="X537" t="s">
        <v>1538</v>
      </c>
      <c r="Y537">
        <v>426</v>
      </c>
      <c r="Z537" s="297">
        <v>43404</v>
      </c>
      <c r="AA537" s="298">
        <v>95.1</v>
      </c>
      <c r="AB537" t="s">
        <v>205</v>
      </c>
      <c r="AC537" s="206">
        <v>95.1</v>
      </c>
      <c r="AD537" t="s">
        <v>1539</v>
      </c>
      <c r="AE537">
        <v>2018</v>
      </c>
      <c r="AF537">
        <v>10</v>
      </c>
    </row>
    <row r="538" spans="1:32">
      <c r="A538" t="s">
        <v>1194</v>
      </c>
      <c r="B538" t="s">
        <v>1535</v>
      </c>
      <c r="C538" s="297">
        <v>43404</v>
      </c>
      <c r="D538" s="297">
        <v>43419</v>
      </c>
      <c r="E538" t="s">
        <v>194</v>
      </c>
      <c r="F538">
        <v>77630</v>
      </c>
      <c r="G538" t="s">
        <v>1536</v>
      </c>
      <c r="H538" t="s">
        <v>196</v>
      </c>
      <c r="I538">
        <v>30000</v>
      </c>
      <c r="J538">
        <v>33804</v>
      </c>
      <c r="K538">
        <v>1981</v>
      </c>
      <c r="L538">
        <v>11363</v>
      </c>
      <c r="M538" t="s">
        <v>200</v>
      </c>
      <c r="N538">
        <v>108910</v>
      </c>
      <c r="O538" t="s">
        <v>200</v>
      </c>
      <c r="P538" t="s">
        <v>200</v>
      </c>
      <c r="U538" t="s">
        <v>1537</v>
      </c>
      <c r="V538">
        <v>2421</v>
      </c>
      <c r="X538" t="s">
        <v>1538</v>
      </c>
      <c r="Y538">
        <v>420</v>
      </c>
      <c r="Z538" s="297">
        <v>43404</v>
      </c>
      <c r="AA538" s="298">
        <v>19.010000000000002</v>
      </c>
      <c r="AB538" t="s">
        <v>205</v>
      </c>
      <c r="AC538" s="206">
        <v>19.010000000000002</v>
      </c>
      <c r="AD538" t="s">
        <v>1539</v>
      </c>
      <c r="AE538">
        <v>2018</v>
      </c>
      <c r="AF538">
        <v>10</v>
      </c>
    </row>
    <row r="539" spans="1:32">
      <c r="A539" t="s">
        <v>1194</v>
      </c>
      <c r="B539" t="s">
        <v>1541</v>
      </c>
      <c r="C539" s="297">
        <v>43434</v>
      </c>
      <c r="D539" t="s">
        <v>717</v>
      </c>
      <c r="E539" t="s">
        <v>194</v>
      </c>
      <c r="F539">
        <v>77630</v>
      </c>
      <c r="G539" t="s">
        <v>1536</v>
      </c>
      <c r="H539" t="s">
        <v>196</v>
      </c>
      <c r="I539">
        <v>30000</v>
      </c>
      <c r="J539">
        <v>33804</v>
      </c>
      <c r="K539">
        <v>1981</v>
      </c>
      <c r="L539">
        <v>11363</v>
      </c>
      <c r="M539" t="s">
        <v>200</v>
      </c>
      <c r="N539">
        <v>108910</v>
      </c>
      <c r="O539" t="s">
        <v>200</v>
      </c>
      <c r="P539" t="s">
        <v>200</v>
      </c>
      <c r="U539" t="s">
        <v>1537</v>
      </c>
      <c r="V539">
        <v>2421</v>
      </c>
      <c r="X539" t="s">
        <v>1542</v>
      </c>
      <c r="Y539">
        <v>412</v>
      </c>
      <c r="Z539" s="297">
        <v>43434</v>
      </c>
      <c r="AA539" s="298">
        <v>19.010000000000002</v>
      </c>
      <c r="AB539" t="s">
        <v>205</v>
      </c>
      <c r="AC539" s="206">
        <v>19.010000000000002</v>
      </c>
      <c r="AD539" t="s">
        <v>1539</v>
      </c>
      <c r="AE539">
        <v>2018</v>
      </c>
      <c r="AF539">
        <v>11</v>
      </c>
    </row>
    <row r="540" spans="1:32">
      <c r="A540" t="s">
        <v>1194</v>
      </c>
      <c r="B540" t="s">
        <v>1543</v>
      </c>
      <c r="C540" t="s">
        <v>802</v>
      </c>
      <c r="D540" s="297">
        <v>43486</v>
      </c>
      <c r="E540" t="s">
        <v>194</v>
      </c>
      <c r="F540">
        <v>77630</v>
      </c>
      <c r="G540" t="s">
        <v>1536</v>
      </c>
      <c r="H540" t="s">
        <v>196</v>
      </c>
      <c r="I540">
        <v>30000</v>
      </c>
      <c r="J540">
        <v>33804</v>
      </c>
      <c r="K540">
        <v>1981</v>
      </c>
      <c r="L540">
        <v>11363</v>
      </c>
      <c r="M540" t="s">
        <v>200</v>
      </c>
      <c r="N540">
        <v>108910</v>
      </c>
      <c r="O540" t="s">
        <v>200</v>
      </c>
      <c r="P540" t="s">
        <v>200</v>
      </c>
      <c r="U540" t="s">
        <v>1537</v>
      </c>
      <c r="V540">
        <v>2421</v>
      </c>
      <c r="X540" t="s">
        <v>1544</v>
      </c>
      <c r="Y540">
        <v>410</v>
      </c>
      <c r="Z540" t="s">
        <v>802</v>
      </c>
      <c r="AA540" s="298">
        <v>19.010000000000002</v>
      </c>
      <c r="AB540" t="s">
        <v>205</v>
      </c>
      <c r="AC540" s="206">
        <v>19.010000000000002</v>
      </c>
      <c r="AD540" t="s">
        <v>1539</v>
      </c>
      <c r="AE540">
        <v>2018</v>
      </c>
      <c r="AF540">
        <v>12</v>
      </c>
    </row>
    <row r="541" spans="1:32">
      <c r="A541" t="s">
        <v>1194</v>
      </c>
      <c r="B541" t="s">
        <v>1547</v>
      </c>
      <c r="C541" s="297">
        <v>43496</v>
      </c>
      <c r="D541" t="s">
        <v>1545</v>
      </c>
      <c r="E541" t="s">
        <v>194</v>
      </c>
      <c r="F541">
        <v>77630</v>
      </c>
      <c r="G541" t="s">
        <v>1536</v>
      </c>
      <c r="H541" t="s">
        <v>196</v>
      </c>
      <c r="I541">
        <v>30000</v>
      </c>
      <c r="J541">
        <v>33804</v>
      </c>
      <c r="K541">
        <v>1981</v>
      </c>
      <c r="L541">
        <v>11363</v>
      </c>
      <c r="M541" t="s">
        <v>200</v>
      </c>
      <c r="N541">
        <v>108910</v>
      </c>
      <c r="O541" t="s">
        <v>200</v>
      </c>
      <c r="P541" t="s">
        <v>200</v>
      </c>
      <c r="U541" t="s">
        <v>1537</v>
      </c>
      <c r="V541">
        <v>2421</v>
      </c>
      <c r="X541" t="s">
        <v>1546</v>
      </c>
      <c r="Y541">
        <v>410</v>
      </c>
      <c r="Z541" s="297">
        <v>43496</v>
      </c>
      <c r="AA541" s="298">
        <v>19.02</v>
      </c>
      <c r="AB541" t="s">
        <v>205</v>
      </c>
      <c r="AC541" s="206">
        <v>19.02</v>
      </c>
      <c r="AD541" t="s">
        <v>1539</v>
      </c>
      <c r="AE541">
        <v>2019</v>
      </c>
      <c r="AF541">
        <v>1</v>
      </c>
    </row>
    <row r="542" spans="1:32">
      <c r="A542" t="s">
        <v>1194</v>
      </c>
      <c r="B542" t="s">
        <v>1548</v>
      </c>
      <c r="C542" t="s">
        <v>1323</v>
      </c>
      <c r="D542" s="297">
        <v>43537</v>
      </c>
      <c r="E542" t="s">
        <v>194</v>
      </c>
      <c r="F542">
        <v>77630</v>
      </c>
      <c r="G542" t="s">
        <v>1536</v>
      </c>
      <c r="H542" t="s">
        <v>196</v>
      </c>
      <c r="I542">
        <v>30000</v>
      </c>
      <c r="J542">
        <v>33804</v>
      </c>
      <c r="K542">
        <v>1981</v>
      </c>
      <c r="L542">
        <v>11363</v>
      </c>
      <c r="M542" t="s">
        <v>200</v>
      </c>
      <c r="N542">
        <v>108910</v>
      </c>
      <c r="O542" t="s">
        <v>200</v>
      </c>
      <c r="P542" t="s">
        <v>200</v>
      </c>
      <c r="U542" t="s">
        <v>1537</v>
      </c>
      <c r="V542">
        <v>2421</v>
      </c>
      <c r="X542" t="s">
        <v>1549</v>
      </c>
      <c r="Y542">
        <v>410</v>
      </c>
      <c r="Z542" t="s">
        <v>1323</v>
      </c>
      <c r="AA542" s="298">
        <v>19.02</v>
      </c>
      <c r="AB542" t="s">
        <v>205</v>
      </c>
      <c r="AC542" s="206">
        <v>19.02</v>
      </c>
      <c r="AD542" t="s">
        <v>1539</v>
      </c>
      <c r="AE542">
        <v>2019</v>
      </c>
      <c r="AF542">
        <v>2</v>
      </c>
    </row>
    <row r="543" spans="1:32">
      <c r="A543" t="s">
        <v>1194</v>
      </c>
      <c r="B543" t="s">
        <v>1552</v>
      </c>
      <c r="C543" s="297">
        <v>43555</v>
      </c>
      <c r="D543" t="s">
        <v>1550</v>
      </c>
      <c r="E543" t="s">
        <v>194</v>
      </c>
      <c r="F543">
        <v>77630</v>
      </c>
      <c r="G543" t="s">
        <v>1536</v>
      </c>
      <c r="H543" t="s">
        <v>196</v>
      </c>
      <c r="I543">
        <v>30000</v>
      </c>
      <c r="J543">
        <v>33804</v>
      </c>
      <c r="K543">
        <v>1981</v>
      </c>
      <c r="L543">
        <v>11363</v>
      </c>
      <c r="M543" t="s">
        <v>200</v>
      </c>
      <c r="N543">
        <v>108910</v>
      </c>
      <c r="O543" t="s">
        <v>200</v>
      </c>
      <c r="P543" t="s">
        <v>200</v>
      </c>
      <c r="U543" t="s">
        <v>1537</v>
      </c>
      <c r="V543">
        <v>2421</v>
      </c>
      <c r="X543" t="s">
        <v>1551</v>
      </c>
      <c r="Y543">
        <v>410</v>
      </c>
      <c r="Z543" s="297">
        <v>43555</v>
      </c>
      <c r="AA543" s="298">
        <v>19.02</v>
      </c>
      <c r="AB543" t="s">
        <v>205</v>
      </c>
      <c r="AC543" s="206">
        <v>19.02</v>
      </c>
      <c r="AD543" t="s">
        <v>1539</v>
      </c>
      <c r="AE543">
        <v>2019</v>
      </c>
      <c r="AF543">
        <v>3</v>
      </c>
    </row>
    <row r="544" spans="1:32">
      <c r="A544" t="s">
        <v>1194</v>
      </c>
      <c r="B544" t="s">
        <v>1553</v>
      </c>
      <c r="C544" t="s">
        <v>1554</v>
      </c>
      <c r="D544" t="s">
        <v>1555</v>
      </c>
      <c r="E544" t="s">
        <v>194</v>
      </c>
      <c r="F544">
        <v>77630</v>
      </c>
      <c r="G544" t="s">
        <v>1536</v>
      </c>
      <c r="H544" t="s">
        <v>196</v>
      </c>
      <c r="I544">
        <v>30000</v>
      </c>
      <c r="J544">
        <v>33804</v>
      </c>
      <c r="K544">
        <v>1981</v>
      </c>
      <c r="L544">
        <v>11363</v>
      </c>
      <c r="M544" t="s">
        <v>200</v>
      </c>
      <c r="N544">
        <v>108910</v>
      </c>
      <c r="O544" t="s">
        <v>200</v>
      </c>
      <c r="P544" t="s">
        <v>200</v>
      </c>
      <c r="U544" t="s">
        <v>1537</v>
      </c>
      <c r="V544">
        <v>2421</v>
      </c>
      <c r="X544" t="s">
        <v>1556</v>
      </c>
      <c r="Y544">
        <v>388</v>
      </c>
      <c r="Z544" t="s">
        <v>1554</v>
      </c>
      <c r="AA544" s="298">
        <v>19.02</v>
      </c>
      <c r="AB544" t="s">
        <v>205</v>
      </c>
      <c r="AC544" s="206">
        <v>19.02</v>
      </c>
      <c r="AD544" t="s">
        <v>1539</v>
      </c>
      <c r="AE544">
        <v>2019</v>
      </c>
      <c r="AF544">
        <v>5</v>
      </c>
    </row>
    <row r="545" spans="1:32">
      <c r="A545" t="s">
        <v>1194</v>
      </c>
      <c r="B545" t="s">
        <v>1553</v>
      </c>
      <c r="C545" t="s">
        <v>1554</v>
      </c>
      <c r="D545" t="s">
        <v>1555</v>
      </c>
      <c r="E545" t="s">
        <v>194</v>
      </c>
      <c r="F545">
        <v>77630</v>
      </c>
      <c r="G545" t="s">
        <v>1536</v>
      </c>
      <c r="H545" t="s">
        <v>196</v>
      </c>
      <c r="I545">
        <v>30000</v>
      </c>
      <c r="J545">
        <v>33804</v>
      </c>
      <c r="K545">
        <v>1981</v>
      </c>
      <c r="L545">
        <v>11363</v>
      </c>
      <c r="M545" t="s">
        <v>200</v>
      </c>
      <c r="N545">
        <v>108910</v>
      </c>
      <c r="O545" t="s">
        <v>200</v>
      </c>
      <c r="P545" t="s">
        <v>200</v>
      </c>
      <c r="U545" t="s">
        <v>1537</v>
      </c>
      <c r="V545">
        <v>2421</v>
      </c>
      <c r="X545" t="s">
        <v>1556</v>
      </c>
      <c r="Y545">
        <v>388</v>
      </c>
      <c r="Z545" t="s">
        <v>1554</v>
      </c>
      <c r="AA545" s="298">
        <v>-19.02</v>
      </c>
      <c r="AB545" t="s">
        <v>205</v>
      </c>
      <c r="AC545" s="206">
        <v>-19.02</v>
      </c>
      <c r="AD545" t="s">
        <v>1539</v>
      </c>
      <c r="AE545">
        <v>2019</v>
      </c>
      <c r="AF545">
        <v>5</v>
      </c>
    </row>
    <row r="546" spans="1:32">
      <c r="A546" t="s">
        <v>1194</v>
      </c>
      <c r="B546" t="s">
        <v>1558</v>
      </c>
      <c r="C546" t="s">
        <v>923</v>
      </c>
      <c r="D546" t="s">
        <v>1555</v>
      </c>
      <c r="E546" t="s">
        <v>194</v>
      </c>
      <c r="F546">
        <v>77630</v>
      </c>
      <c r="G546" t="s">
        <v>1536</v>
      </c>
      <c r="H546" t="s">
        <v>196</v>
      </c>
      <c r="I546">
        <v>30000</v>
      </c>
      <c r="J546">
        <v>33804</v>
      </c>
      <c r="K546">
        <v>1981</v>
      </c>
      <c r="L546">
        <v>11363</v>
      </c>
      <c r="M546" t="s">
        <v>200</v>
      </c>
      <c r="N546">
        <v>108910</v>
      </c>
      <c r="O546" t="s">
        <v>200</v>
      </c>
      <c r="P546" t="s">
        <v>200</v>
      </c>
      <c r="U546" t="s">
        <v>1537</v>
      </c>
      <c r="V546">
        <v>2421</v>
      </c>
      <c r="X546" t="s">
        <v>1557</v>
      </c>
      <c r="Y546">
        <v>388</v>
      </c>
      <c r="Z546" t="s">
        <v>923</v>
      </c>
      <c r="AA546" s="298">
        <v>19.02</v>
      </c>
      <c r="AB546" t="s">
        <v>205</v>
      </c>
      <c r="AC546" s="206">
        <v>19.02</v>
      </c>
      <c r="AD546" t="s">
        <v>1539</v>
      </c>
      <c r="AE546">
        <v>2019</v>
      </c>
      <c r="AF546">
        <v>4</v>
      </c>
    </row>
    <row r="547" spans="1:32">
      <c r="A547" t="s">
        <v>1194</v>
      </c>
      <c r="B547" t="s">
        <v>1559</v>
      </c>
      <c r="C547" t="s">
        <v>1355</v>
      </c>
      <c r="D547" s="297">
        <v>43628</v>
      </c>
      <c r="E547" t="s">
        <v>194</v>
      </c>
      <c r="F547">
        <v>77630</v>
      </c>
      <c r="G547" t="s">
        <v>1536</v>
      </c>
      <c r="H547" t="s">
        <v>196</v>
      </c>
      <c r="I547">
        <v>30000</v>
      </c>
      <c r="J547">
        <v>33804</v>
      </c>
      <c r="K547">
        <v>1981</v>
      </c>
      <c r="L547">
        <v>11363</v>
      </c>
      <c r="M547" t="s">
        <v>200</v>
      </c>
      <c r="N547">
        <v>108910</v>
      </c>
      <c r="O547" t="s">
        <v>200</v>
      </c>
      <c r="P547" t="s">
        <v>200</v>
      </c>
      <c r="U547" t="s">
        <v>1537</v>
      </c>
      <c r="V547">
        <v>2421</v>
      </c>
      <c r="X547" t="s">
        <v>1560</v>
      </c>
      <c r="Y547">
        <v>388</v>
      </c>
      <c r="Z547" t="s">
        <v>1355</v>
      </c>
      <c r="AA547" s="298">
        <v>19.02</v>
      </c>
      <c r="AB547" t="s">
        <v>205</v>
      </c>
      <c r="AC547" s="206">
        <v>19.02</v>
      </c>
      <c r="AD547" t="s">
        <v>1539</v>
      </c>
      <c r="AE547">
        <v>2019</v>
      </c>
      <c r="AF547">
        <v>5</v>
      </c>
    </row>
    <row r="548" spans="1:32">
      <c r="A548" t="s">
        <v>1194</v>
      </c>
      <c r="B548" t="s">
        <v>1561</v>
      </c>
      <c r="C548" s="297">
        <v>43646</v>
      </c>
      <c r="D548" s="297">
        <v>43668</v>
      </c>
      <c r="E548" t="s">
        <v>194</v>
      </c>
      <c r="F548">
        <v>77630</v>
      </c>
      <c r="G548" t="s">
        <v>1536</v>
      </c>
      <c r="H548" t="s">
        <v>196</v>
      </c>
      <c r="I548">
        <v>30000</v>
      </c>
      <c r="J548">
        <v>33804</v>
      </c>
      <c r="K548">
        <v>1981</v>
      </c>
      <c r="L548">
        <v>11363</v>
      </c>
      <c r="M548" t="s">
        <v>200</v>
      </c>
      <c r="N548">
        <v>108910</v>
      </c>
      <c r="O548" t="s">
        <v>200</v>
      </c>
      <c r="P548" t="s">
        <v>200</v>
      </c>
      <c r="U548" t="s">
        <v>1537</v>
      </c>
      <c r="V548">
        <v>2421</v>
      </c>
      <c r="X548" t="s">
        <v>1562</v>
      </c>
      <c r="Y548">
        <v>338</v>
      </c>
      <c r="Z548" s="297">
        <v>43646</v>
      </c>
      <c r="AA548" s="298">
        <v>19.02</v>
      </c>
      <c r="AB548" t="s">
        <v>205</v>
      </c>
      <c r="AC548" s="206">
        <v>19.02</v>
      </c>
      <c r="AD548" t="s">
        <v>1539</v>
      </c>
      <c r="AE548">
        <v>2019</v>
      </c>
      <c r="AF548">
        <v>6</v>
      </c>
    </row>
    <row r="549" spans="1:32">
      <c r="A549" t="s">
        <v>1194</v>
      </c>
      <c r="B549" t="s">
        <v>1564</v>
      </c>
      <c r="C549" s="297">
        <v>43677</v>
      </c>
      <c r="D549" t="s">
        <v>992</v>
      </c>
      <c r="E549" t="s">
        <v>194</v>
      </c>
      <c r="F549">
        <v>77630</v>
      </c>
      <c r="G549" t="s">
        <v>1536</v>
      </c>
      <c r="H549" t="s">
        <v>196</v>
      </c>
      <c r="I549">
        <v>30000</v>
      </c>
      <c r="J549">
        <v>33804</v>
      </c>
      <c r="K549">
        <v>1981</v>
      </c>
      <c r="L549">
        <v>11363</v>
      </c>
      <c r="M549" t="s">
        <v>200</v>
      </c>
      <c r="N549">
        <v>108910</v>
      </c>
      <c r="O549" t="s">
        <v>200</v>
      </c>
      <c r="P549" t="s">
        <v>200</v>
      </c>
      <c r="U549" t="s">
        <v>1537</v>
      </c>
      <c r="V549">
        <v>2421</v>
      </c>
      <c r="X549" t="s">
        <v>1563</v>
      </c>
      <c r="Y549">
        <v>338</v>
      </c>
      <c r="Z549" s="297">
        <v>43677</v>
      </c>
      <c r="AA549" s="298">
        <v>19.02</v>
      </c>
      <c r="AB549" t="s">
        <v>205</v>
      </c>
      <c r="AC549" s="206">
        <v>19.02</v>
      </c>
      <c r="AD549" t="s">
        <v>1539</v>
      </c>
      <c r="AE549">
        <v>2019</v>
      </c>
      <c r="AF549">
        <v>7</v>
      </c>
    </row>
    <row r="550" spans="1:32">
      <c r="A550" t="s">
        <v>1194</v>
      </c>
      <c r="B550" t="s">
        <v>1565</v>
      </c>
      <c r="C550" t="s">
        <v>1387</v>
      </c>
      <c r="D550" s="297">
        <v>43720</v>
      </c>
      <c r="E550" t="s">
        <v>194</v>
      </c>
      <c r="F550">
        <v>77630</v>
      </c>
      <c r="G550" t="s">
        <v>1536</v>
      </c>
      <c r="H550" t="s">
        <v>196</v>
      </c>
      <c r="I550">
        <v>30000</v>
      </c>
      <c r="J550">
        <v>33804</v>
      </c>
      <c r="K550">
        <v>1981</v>
      </c>
      <c r="L550">
        <v>11363</v>
      </c>
      <c r="M550" t="s">
        <v>200</v>
      </c>
      <c r="N550">
        <v>108910</v>
      </c>
      <c r="O550" t="s">
        <v>200</v>
      </c>
      <c r="P550" t="s">
        <v>200</v>
      </c>
      <c r="U550" t="s">
        <v>1537</v>
      </c>
      <c r="V550">
        <v>2421</v>
      </c>
      <c r="X550" t="s">
        <v>1566</v>
      </c>
      <c r="Y550">
        <v>338</v>
      </c>
      <c r="Z550" t="s">
        <v>1387</v>
      </c>
      <c r="AA550" s="298">
        <v>19.02</v>
      </c>
      <c r="AB550" t="s">
        <v>205</v>
      </c>
      <c r="AC550" s="206">
        <v>19.02</v>
      </c>
      <c r="AD550" t="s">
        <v>1539</v>
      </c>
      <c r="AE550">
        <v>2019</v>
      </c>
      <c r="AF550">
        <v>8</v>
      </c>
    </row>
    <row r="551" spans="1:32">
      <c r="A551" t="s">
        <v>1194</v>
      </c>
      <c r="B551" t="s">
        <v>1568</v>
      </c>
      <c r="C551" s="297">
        <v>43738</v>
      </c>
      <c r="D551" s="297">
        <v>43761</v>
      </c>
      <c r="E551" t="s">
        <v>194</v>
      </c>
      <c r="F551">
        <v>77630</v>
      </c>
      <c r="G551" t="s">
        <v>1536</v>
      </c>
      <c r="H551" t="s">
        <v>196</v>
      </c>
      <c r="I551">
        <v>30000</v>
      </c>
      <c r="J551">
        <v>33804</v>
      </c>
      <c r="K551">
        <v>1981</v>
      </c>
      <c r="L551">
        <v>11363</v>
      </c>
      <c r="M551" t="s">
        <v>200</v>
      </c>
      <c r="N551">
        <v>108910</v>
      </c>
      <c r="O551" t="s">
        <v>200</v>
      </c>
      <c r="P551" t="s">
        <v>200</v>
      </c>
      <c r="U551" t="s">
        <v>1537</v>
      </c>
      <c r="V551">
        <v>2421</v>
      </c>
      <c r="X551" t="s">
        <v>1567</v>
      </c>
      <c r="Y551">
        <v>338</v>
      </c>
      <c r="Z551" s="297">
        <v>43738</v>
      </c>
      <c r="AA551" s="298">
        <v>19.02</v>
      </c>
      <c r="AB551" t="s">
        <v>205</v>
      </c>
      <c r="AC551" s="206">
        <v>19.02</v>
      </c>
      <c r="AD551" t="s">
        <v>1539</v>
      </c>
      <c r="AE551">
        <v>2019</v>
      </c>
      <c r="AF551">
        <v>9</v>
      </c>
    </row>
    <row r="552" spans="1:32">
      <c r="A552" t="s">
        <v>1194</v>
      </c>
      <c r="B552" t="s">
        <v>1570</v>
      </c>
      <c r="C552" s="297">
        <v>43769</v>
      </c>
      <c r="D552" s="297">
        <v>43784</v>
      </c>
      <c r="E552" t="s">
        <v>194</v>
      </c>
      <c r="F552">
        <v>77630</v>
      </c>
      <c r="G552" t="s">
        <v>1536</v>
      </c>
      <c r="H552" t="s">
        <v>196</v>
      </c>
      <c r="I552">
        <v>30000</v>
      </c>
      <c r="J552">
        <v>33804</v>
      </c>
      <c r="K552">
        <v>1981</v>
      </c>
      <c r="L552">
        <v>11363</v>
      </c>
      <c r="M552" t="s">
        <v>200</v>
      </c>
      <c r="N552">
        <v>108910</v>
      </c>
      <c r="O552" t="s">
        <v>200</v>
      </c>
      <c r="P552" t="s">
        <v>200</v>
      </c>
      <c r="U552" t="s">
        <v>1537</v>
      </c>
      <c r="V552">
        <v>2421</v>
      </c>
      <c r="X552" t="s">
        <v>1569</v>
      </c>
      <c r="Y552">
        <v>338</v>
      </c>
      <c r="Z552" s="297">
        <v>43769</v>
      </c>
      <c r="AA552" s="298">
        <v>19.02</v>
      </c>
      <c r="AB552" t="s">
        <v>205</v>
      </c>
      <c r="AC552" s="206">
        <v>19.02</v>
      </c>
      <c r="AD552" t="s">
        <v>1539</v>
      </c>
      <c r="AE552">
        <v>2019</v>
      </c>
      <c r="AF552">
        <v>10</v>
      </c>
    </row>
    <row r="553" spans="1:32">
      <c r="A553" t="s">
        <v>1194</v>
      </c>
      <c r="B553" t="s">
        <v>1571</v>
      </c>
      <c r="C553" s="297">
        <v>43799</v>
      </c>
      <c r="D553" t="s">
        <v>1572</v>
      </c>
      <c r="E553" t="s">
        <v>194</v>
      </c>
      <c r="F553">
        <v>77630</v>
      </c>
      <c r="G553" t="s">
        <v>1536</v>
      </c>
      <c r="H553" t="s">
        <v>196</v>
      </c>
      <c r="I553">
        <v>30000</v>
      </c>
      <c r="J553">
        <v>33804</v>
      </c>
      <c r="K553">
        <v>1981</v>
      </c>
      <c r="L553">
        <v>11363</v>
      </c>
      <c r="M553" t="s">
        <v>200</v>
      </c>
      <c r="N553">
        <v>108910</v>
      </c>
      <c r="O553" t="s">
        <v>200</v>
      </c>
      <c r="P553" t="s">
        <v>200</v>
      </c>
      <c r="U553" t="s">
        <v>1537</v>
      </c>
      <c r="V553">
        <v>2421</v>
      </c>
      <c r="X553" t="s">
        <v>1573</v>
      </c>
      <c r="Y553">
        <v>336</v>
      </c>
      <c r="Z553" s="297">
        <v>43799</v>
      </c>
      <c r="AA553" s="298">
        <v>19.02</v>
      </c>
      <c r="AB553" t="s">
        <v>205</v>
      </c>
      <c r="AC553" s="206">
        <v>19.02</v>
      </c>
      <c r="AD553" t="s">
        <v>1539</v>
      </c>
      <c r="AE553">
        <v>2019</v>
      </c>
      <c r="AF553">
        <v>11</v>
      </c>
    </row>
    <row r="554" spans="1:32">
      <c r="A554" t="s">
        <v>1194</v>
      </c>
      <c r="B554" t="s">
        <v>1574</v>
      </c>
      <c r="C554" t="s">
        <v>1050</v>
      </c>
      <c r="D554" s="297">
        <v>43847</v>
      </c>
      <c r="E554" t="s">
        <v>194</v>
      </c>
      <c r="F554">
        <v>77630</v>
      </c>
      <c r="G554" t="s">
        <v>1536</v>
      </c>
      <c r="H554" t="s">
        <v>196</v>
      </c>
      <c r="I554">
        <v>30000</v>
      </c>
      <c r="J554">
        <v>33804</v>
      </c>
      <c r="K554">
        <v>1981</v>
      </c>
      <c r="L554">
        <v>11363</v>
      </c>
      <c r="M554" t="s">
        <v>200</v>
      </c>
      <c r="N554">
        <v>108910</v>
      </c>
      <c r="O554" t="s">
        <v>200</v>
      </c>
      <c r="P554" t="s">
        <v>200</v>
      </c>
      <c r="U554" t="s">
        <v>1537</v>
      </c>
      <c r="V554">
        <v>2421</v>
      </c>
      <c r="X554" t="s">
        <v>1575</v>
      </c>
      <c r="Y554">
        <v>296</v>
      </c>
      <c r="Z554" t="s">
        <v>1050</v>
      </c>
      <c r="AA554" s="298">
        <v>18.97</v>
      </c>
      <c r="AB554" t="s">
        <v>205</v>
      </c>
      <c r="AC554" s="206">
        <v>18.97</v>
      </c>
      <c r="AD554" t="s">
        <v>1539</v>
      </c>
      <c r="AE554">
        <v>2019</v>
      </c>
      <c r="AF554">
        <v>12</v>
      </c>
    </row>
    <row r="555" spans="1:32">
      <c r="A555" t="s">
        <v>1194</v>
      </c>
      <c r="B555" t="s">
        <v>1578</v>
      </c>
      <c r="C555" s="297">
        <v>43281</v>
      </c>
      <c r="D555" s="297">
        <v>43305</v>
      </c>
      <c r="E555" t="s">
        <v>194</v>
      </c>
      <c r="F555">
        <v>76120</v>
      </c>
      <c r="G555" t="s">
        <v>1418</v>
      </c>
      <c r="H555" t="s">
        <v>196</v>
      </c>
      <c r="I555">
        <v>30000</v>
      </c>
      <c r="J555">
        <v>33803</v>
      </c>
      <c r="K555">
        <v>1981</v>
      </c>
      <c r="L555">
        <v>11363</v>
      </c>
      <c r="M555" t="s">
        <v>200</v>
      </c>
      <c r="N555">
        <v>108910</v>
      </c>
      <c r="O555" t="s">
        <v>200</v>
      </c>
      <c r="P555" t="s">
        <v>200</v>
      </c>
      <c r="U555" t="s">
        <v>1576</v>
      </c>
      <c r="V555" t="s">
        <v>1418</v>
      </c>
      <c r="X555" t="s">
        <v>1577</v>
      </c>
      <c r="Y555">
        <v>3794</v>
      </c>
      <c r="Z555" s="297">
        <v>43281</v>
      </c>
      <c r="AA555" s="298">
        <v>0</v>
      </c>
      <c r="AB555" t="s">
        <v>211</v>
      </c>
      <c r="AC555" s="206">
        <v>44.54</v>
      </c>
      <c r="AD555" t="s">
        <v>1239</v>
      </c>
      <c r="AE555">
        <v>2018</v>
      </c>
      <c r="AF555">
        <v>6</v>
      </c>
    </row>
    <row r="556" spans="1:32">
      <c r="A556" t="s">
        <v>1194</v>
      </c>
      <c r="B556" t="s">
        <v>1579</v>
      </c>
      <c r="C556" t="s">
        <v>391</v>
      </c>
      <c r="D556" s="297">
        <v>43354</v>
      </c>
      <c r="E556" t="s">
        <v>194</v>
      </c>
      <c r="F556">
        <v>76120</v>
      </c>
      <c r="G556" t="s">
        <v>1418</v>
      </c>
      <c r="H556" t="s">
        <v>196</v>
      </c>
      <c r="I556">
        <v>30000</v>
      </c>
      <c r="J556">
        <v>33803</v>
      </c>
      <c r="K556">
        <v>1981</v>
      </c>
      <c r="L556">
        <v>11363</v>
      </c>
      <c r="M556" t="s">
        <v>200</v>
      </c>
      <c r="N556">
        <v>108910</v>
      </c>
      <c r="O556" t="s">
        <v>200</v>
      </c>
      <c r="P556" t="s">
        <v>200</v>
      </c>
      <c r="U556" t="s">
        <v>1576</v>
      </c>
      <c r="V556" t="s">
        <v>1418</v>
      </c>
      <c r="X556" t="s">
        <v>1580</v>
      </c>
      <c r="Y556">
        <v>3670</v>
      </c>
      <c r="Z556" t="s">
        <v>391</v>
      </c>
      <c r="AA556" s="298">
        <v>0</v>
      </c>
      <c r="AB556" t="s">
        <v>211</v>
      </c>
      <c r="AC556" s="206">
        <v>357.19</v>
      </c>
      <c r="AD556" t="s">
        <v>1239</v>
      </c>
      <c r="AE556">
        <v>2018</v>
      </c>
      <c r="AF556">
        <v>8</v>
      </c>
    </row>
    <row r="557" spans="1:32">
      <c r="A557" t="s">
        <v>1194</v>
      </c>
      <c r="B557" t="s">
        <v>1581</v>
      </c>
      <c r="C557" s="297">
        <v>43373</v>
      </c>
      <c r="D557" s="297">
        <v>43384</v>
      </c>
      <c r="E557" t="s">
        <v>194</v>
      </c>
      <c r="F557">
        <v>76130</v>
      </c>
      <c r="G557" t="s">
        <v>1419</v>
      </c>
      <c r="H557" t="s">
        <v>196</v>
      </c>
      <c r="I557">
        <v>30000</v>
      </c>
      <c r="J557">
        <v>33803</v>
      </c>
      <c r="K557">
        <v>1981</v>
      </c>
      <c r="L557">
        <v>11363</v>
      </c>
      <c r="M557" t="s">
        <v>200</v>
      </c>
      <c r="N557">
        <v>108910</v>
      </c>
      <c r="O557" t="s">
        <v>200</v>
      </c>
      <c r="P557" t="s">
        <v>200</v>
      </c>
      <c r="U557" t="s">
        <v>1576</v>
      </c>
      <c r="V557" t="s">
        <v>1419</v>
      </c>
      <c r="X557" t="s">
        <v>1582</v>
      </c>
      <c r="Y557">
        <v>2588</v>
      </c>
      <c r="Z557" s="297">
        <v>43373</v>
      </c>
      <c r="AA557" s="298">
        <v>0</v>
      </c>
      <c r="AB557" t="s">
        <v>211</v>
      </c>
      <c r="AC557" s="206">
        <v>-294.44</v>
      </c>
      <c r="AD557" t="s">
        <v>1239</v>
      </c>
      <c r="AE557">
        <v>2018</v>
      </c>
      <c r="AF557">
        <v>9</v>
      </c>
    </row>
    <row r="558" spans="1:32">
      <c r="A558" t="s">
        <v>1194</v>
      </c>
      <c r="B558" t="s">
        <v>1583</v>
      </c>
      <c r="C558" s="297">
        <v>43373</v>
      </c>
      <c r="D558" s="297">
        <v>43397</v>
      </c>
      <c r="E558" t="s">
        <v>194</v>
      </c>
      <c r="F558">
        <v>76130</v>
      </c>
      <c r="G558" t="s">
        <v>1419</v>
      </c>
      <c r="H558" t="s">
        <v>196</v>
      </c>
      <c r="I558">
        <v>30000</v>
      </c>
      <c r="J558">
        <v>33803</v>
      </c>
      <c r="K558">
        <v>1981</v>
      </c>
      <c r="L558">
        <v>11363</v>
      </c>
      <c r="M558" t="s">
        <v>200</v>
      </c>
      <c r="N558">
        <v>108910</v>
      </c>
      <c r="O558" t="s">
        <v>200</v>
      </c>
      <c r="P558" t="s">
        <v>200</v>
      </c>
      <c r="U558" t="s">
        <v>1576</v>
      </c>
      <c r="V558" t="s">
        <v>1419</v>
      </c>
      <c r="X558" t="s">
        <v>1584</v>
      </c>
      <c r="Y558">
        <v>215</v>
      </c>
      <c r="Z558" s="297">
        <v>43373</v>
      </c>
      <c r="AA558" s="298">
        <v>0</v>
      </c>
      <c r="AB558" t="s">
        <v>211</v>
      </c>
      <c r="AC558" s="206">
        <v>-20.8</v>
      </c>
      <c r="AD558" t="s">
        <v>1239</v>
      </c>
      <c r="AE558">
        <v>2018</v>
      </c>
      <c r="AF558">
        <v>9</v>
      </c>
    </row>
    <row r="559" spans="1:32">
      <c r="A559" t="s">
        <v>1194</v>
      </c>
      <c r="B559" t="s">
        <v>1586</v>
      </c>
      <c r="C559" s="297">
        <v>43404</v>
      </c>
      <c r="D559" s="297">
        <v>43417</v>
      </c>
      <c r="E559" t="s">
        <v>194</v>
      </c>
      <c r="F559">
        <v>76120</v>
      </c>
      <c r="G559" t="s">
        <v>1418</v>
      </c>
      <c r="H559" t="s">
        <v>196</v>
      </c>
      <c r="I559">
        <v>30000</v>
      </c>
      <c r="J559">
        <v>33803</v>
      </c>
      <c r="K559">
        <v>1981</v>
      </c>
      <c r="L559">
        <v>11363</v>
      </c>
      <c r="M559" t="s">
        <v>200</v>
      </c>
      <c r="N559">
        <v>108910</v>
      </c>
      <c r="O559" t="s">
        <v>200</v>
      </c>
      <c r="P559" t="s">
        <v>200</v>
      </c>
      <c r="U559" t="s">
        <v>1576</v>
      </c>
      <c r="V559" t="s">
        <v>1418</v>
      </c>
      <c r="X559" t="s">
        <v>1585</v>
      </c>
      <c r="Y559">
        <v>3568</v>
      </c>
      <c r="Z559" s="297">
        <v>43404</v>
      </c>
      <c r="AA559" s="298">
        <v>0</v>
      </c>
      <c r="AB559" t="s">
        <v>211</v>
      </c>
      <c r="AC559" s="206">
        <v>248.85</v>
      </c>
      <c r="AD559" t="s">
        <v>1239</v>
      </c>
      <c r="AE559">
        <v>2018</v>
      </c>
      <c r="AF559">
        <v>10</v>
      </c>
    </row>
    <row r="560" spans="1:32">
      <c r="A560" t="s">
        <v>1194</v>
      </c>
      <c r="B560" t="s">
        <v>1588</v>
      </c>
      <c r="C560" s="297">
        <v>43434</v>
      </c>
      <c r="D560" t="s">
        <v>717</v>
      </c>
      <c r="E560" t="s">
        <v>194</v>
      </c>
      <c r="F560">
        <v>76130</v>
      </c>
      <c r="G560" t="s">
        <v>1419</v>
      </c>
      <c r="H560" t="s">
        <v>196</v>
      </c>
      <c r="I560">
        <v>30000</v>
      </c>
      <c r="J560">
        <v>33803</v>
      </c>
      <c r="K560">
        <v>1981</v>
      </c>
      <c r="L560">
        <v>11363</v>
      </c>
      <c r="M560" t="s">
        <v>200</v>
      </c>
      <c r="N560">
        <v>108910</v>
      </c>
      <c r="O560" t="s">
        <v>200</v>
      </c>
      <c r="P560" t="s">
        <v>200</v>
      </c>
      <c r="U560" t="s">
        <v>1576</v>
      </c>
      <c r="V560" t="s">
        <v>1419</v>
      </c>
      <c r="X560" t="s">
        <v>1587</v>
      </c>
      <c r="Y560">
        <v>2776</v>
      </c>
      <c r="Z560" s="297">
        <v>43434</v>
      </c>
      <c r="AA560" s="298">
        <v>0</v>
      </c>
      <c r="AB560" t="s">
        <v>211</v>
      </c>
      <c r="AC560" s="206">
        <v>-76.67</v>
      </c>
      <c r="AD560" t="s">
        <v>1239</v>
      </c>
      <c r="AE560">
        <v>2018</v>
      </c>
      <c r="AF560">
        <v>11</v>
      </c>
    </row>
    <row r="561" spans="1:32">
      <c r="A561" t="s">
        <v>1194</v>
      </c>
      <c r="B561" t="s">
        <v>1589</v>
      </c>
      <c r="C561" t="s">
        <v>802</v>
      </c>
      <c r="D561" s="297">
        <v>43488</v>
      </c>
      <c r="E561" t="s">
        <v>194</v>
      </c>
      <c r="F561">
        <v>76130</v>
      </c>
      <c r="G561" t="s">
        <v>1419</v>
      </c>
      <c r="H561" t="s">
        <v>196</v>
      </c>
      <c r="I561">
        <v>30000</v>
      </c>
      <c r="J561">
        <v>33803</v>
      </c>
      <c r="K561">
        <v>1981</v>
      </c>
      <c r="L561">
        <v>11363</v>
      </c>
      <c r="M561" t="s">
        <v>200</v>
      </c>
      <c r="N561">
        <v>108910</v>
      </c>
      <c r="O561" t="s">
        <v>200</v>
      </c>
      <c r="P561" t="s">
        <v>200</v>
      </c>
      <c r="U561" t="s">
        <v>1576</v>
      </c>
      <c r="V561" t="s">
        <v>1419</v>
      </c>
      <c r="X561" t="s">
        <v>1590</v>
      </c>
      <c r="Y561">
        <v>3002</v>
      </c>
      <c r="Z561" t="s">
        <v>802</v>
      </c>
      <c r="AA561" s="298">
        <v>0</v>
      </c>
      <c r="AB561" t="s">
        <v>211</v>
      </c>
      <c r="AC561" s="206">
        <v>-14.65</v>
      </c>
      <c r="AD561" t="s">
        <v>1239</v>
      </c>
      <c r="AE561">
        <v>2018</v>
      </c>
      <c r="AF561">
        <v>12</v>
      </c>
    </row>
    <row r="562" spans="1:32">
      <c r="A562" t="s">
        <v>1194</v>
      </c>
      <c r="B562" t="s">
        <v>1593</v>
      </c>
      <c r="C562" s="297">
        <v>43555</v>
      </c>
      <c r="D562" t="s">
        <v>1591</v>
      </c>
      <c r="E562" t="s">
        <v>194</v>
      </c>
      <c r="F562">
        <v>76120</v>
      </c>
      <c r="G562" t="s">
        <v>1418</v>
      </c>
      <c r="H562" t="s">
        <v>196</v>
      </c>
      <c r="I562">
        <v>30000</v>
      </c>
      <c r="J562">
        <v>33803</v>
      </c>
      <c r="K562">
        <v>1981</v>
      </c>
      <c r="L562">
        <v>11363</v>
      </c>
      <c r="M562" t="s">
        <v>200</v>
      </c>
      <c r="N562">
        <v>108910</v>
      </c>
      <c r="O562" t="s">
        <v>200</v>
      </c>
      <c r="P562" t="s">
        <v>200</v>
      </c>
      <c r="U562" t="s">
        <v>1576</v>
      </c>
      <c r="V562" t="s">
        <v>1418</v>
      </c>
      <c r="X562" t="s">
        <v>1592</v>
      </c>
      <c r="Y562">
        <v>3711</v>
      </c>
      <c r="Z562" s="297">
        <v>43555</v>
      </c>
      <c r="AA562" s="298">
        <v>0</v>
      </c>
      <c r="AB562" t="s">
        <v>211</v>
      </c>
      <c r="AC562" s="206">
        <v>27.55</v>
      </c>
      <c r="AD562" t="s">
        <v>1239</v>
      </c>
      <c r="AE562">
        <v>2019</v>
      </c>
      <c r="AF562">
        <v>3</v>
      </c>
    </row>
    <row r="563" spans="1:32">
      <c r="A563" t="s">
        <v>1194</v>
      </c>
      <c r="B563" t="s">
        <v>1594</v>
      </c>
      <c r="C563" s="297">
        <v>43555</v>
      </c>
      <c r="D563" t="s">
        <v>1591</v>
      </c>
      <c r="E563" t="s">
        <v>194</v>
      </c>
      <c r="F563">
        <v>76120</v>
      </c>
      <c r="G563" t="s">
        <v>1418</v>
      </c>
      <c r="H563" t="s">
        <v>196</v>
      </c>
      <c r="I563">
        <v>30000</v>
      </c>
      <c r="J563">
        <v>33803</v>
      </c>
      <c r="K563">
        <v>11147</v>
      </c>
      <c r="L563">
        <v>11363</v>
      </c>
      <c r="M563" t="s">
        <v>200</v>
      </c>
      <c r="N563">
        <v>108910</v>
      </c>
      <c r="O563" t="s">
        <v>200</v>
      </c>
      <c r="P563" t="s">
        <v>200</v>
      </c>
      <c r="U563" t="s">
        <v>1576</v>
      </c>
      <c r="V563" t="s">
        <v>1418</v>
      </c>
      <c r="X563" t="s">
        <v>1592</v>
      </c>
      <c r="Y563">
        <v>4147</v>
      </c>
      <c r="Z563" s="297">
        <v>43555</v>
      </c>
      <c r="AA563" s="298">
        <v>0</v>
      </c>
      <c r="AB563" t="s">
        <v>211</v>
      </c>
      <c r="AC563" s="206">
        <v>24.67</v>
      </c>
      <c r="AD563" t="s">
        <v>1239</v>
      </c>
      <c r="AE563">
        <v>2019</v>
      </c>
      <c r="AF563">
        <v>3</v>
      </c>
    </row>
    <row r="564" spans="1:32">
      <c r="A564" t="s">
        <v>1194</v>
      </c>
      <c r="B564" t="s">
        <v>1595</v>
      </c>
      <c r="C564" s="297">
        <v>43555</v>
      </c>
      <c r="D564" t="s">
        <v>1591</v>
      </c>
      <c r="E564" t="s">
        <v>194</v>
      </c>
      <c r="F564">
        <v>76120</v>
      </c>
      <c r="G564" t="s">
        <v>1418</v>
      </c>
      <c r="H564" t="s">
        <v>196</v>
      </c>
      <c r="I564">
        <v>30000</v>
      </c>
      <c r="J564">
        <v>33803</v>
      </c>
      <c r="K564">
        <v>11150</v>
      </c>
      <c r="L564">
        <v>11363</v>
      </c>
      <c r="M564" t="s">
        <v>200</v>
      </c>
      <c r="N564">
        <v>108910</v>
      </c>
      <c r="O564" t="s">
        <v>200</v>
      </c>
      <c r="P564" t="s">
        <v>200</v>
      </c>
      <c r="U564" t="s">
        <v>1576</v>
      </c>
      <c r="V564" t="s">
        <v>1418</v>
      </c>
      <c r="X564" t="s">
        <v>1592</v>
      </c>
      <c r="Y564">
        <v>4129</v>
      </c>
      <c r="Z564" s="297">
        <v>43555</v>
      </c>
      <c r="AA564" s="298">
        <v>0</v>
      </c>
      <c r="AB564" t="s">
        <v>211</v>
      </c>
      <c r="AC564" s="206">
        <v>16.28</v>
      </c>
      <c r="AD564" t="s">
        <v>1239</v>
      </c>
      <c r="AE564">
        <v>2019</v>
      </c>
      <c r="AF564">
        <v>3</v>
      </c>
    </row>
    <row r="565" spans="1:32">
      <c r="A565" t="s">
        <v>1194</v>
      </c>
      <c r="B565" t="s">
        <v>1596</v>
      </c>
      <c r="C565" s="297">
        <v>43555</v>
      </c>
      <c r="D565" t="s">
        <v>1591</v>
      </c>
      <c r="E565" t="s">
        <v>194</v>
      </c>
      <c r="F565">
        <v>76120</v>
      </c>
      <c r="G565" t="s">
        <v>1418</v>
      </c>
      <c r="H565" t="s">
        <v>196</v>
      </c>
      <c r="I565">
        <v>30000</v>
      </c>
      <c r="J565">
        <v>33803</v>
      </c>
      <c r="K565">
        <v>11146</v>
      </c>
      <c r="L565">
        <v>11363</v>
      </c>
      <c r="M565" t="s">
        <v>200</v>
      </c>
      <c r="N565">
        <v>108910</v>
      </c>
      <c r="O565" t="s">
        <v>200</v>
      </c>
      <c r="P565" t="s">
        <v>200</v>
      </c>
      <c r="U565" t="s">
        <v>1576</v>
      </c>
      <c r="V565" t="s">
        <v>1418</v>
      </c>
      <c r="X565" t="s">
        <v>1592</v>
      </c>
      <c r="Y565">
        <v>4305</v>
      </c>
      <c r="Z565" s="297">
        <v>43555</v>
      </c>
      <c r="AA565" s="298">
        <v>0</v>
      </c>
      <c r="AB565" t="s">
        <v>211</v>
      </c>
      <c r="AC565" s="206">
        <v>40.340000000000003</v>
      </c>
      <c r="AD565" t="s">
        <v>1239</v>
      </c>
      <c r="AE565">
        <v>2019</v>
      </c>
      <c r="AF565">
        <v>3</v>
      </c>
    </row>
    <row r="566" spans="1:32">
      <c r="A566" t="s">
        <v>1194</v>
      </c>
      <c r="B566" t="s">
        <v>1597</v>
      </c>
      <c r="C566" s="297">
        <v>43555</v>
      </c>
      <c r="D566" t="s">
        <v>1591</v>
      </c>
      <c r="E566" t="s">
        <v>194</v>
      </c>
      <c r="F566">
        <v>76120</v>
      </c>
      <c r="G566" t="s">
        <v>1418</v>
      </c>
      <c r="H566" t="s">
        <v>196</v>
      </c>
      <c r="I566">
        <v>30000</v>
      </c>
      <c r="J566">
        <v>33804</v>
      </c>
      <c r="K566">
        <v>11165</v>
      </c>
      <c r="L566">
        <v>11363</v>
      </c>
      <c r="M566" t="s">
        <v>200</v>
      </c>
      <c r="N566">
        <v>108910</v>
      </c>
      <c r="O566" t="s">
        <v>200</v>
      </c>
      <c r="P566" t="s">
        <v>200</v>
      </c>
      <c r="U566" t="s">
        <v>1576</v>
      </c>
      <c r="V566" t="s">
        <v>1418</v>
      </c>
      <c r="X566" t="s">
        <v>1592</v>
      </c>
      <c r="Y566">
        <v>4578</v>
      </c>
      <c r="Z566" s="297">
        <v>43555</v>
      </c>
      <c r="AA566" s="298">
        <v>0</v>
      </c>
      <c r="AB566" t="s">
        <v>211</v>
      </c>
      <c r="AC566" s="206">
        <v>257.33</v>
      </c>
      <c r="AD566" t="s">
        <v>1239</v>
      </c>
      <c r="AE566">
        <v>2019</v>
      </c>
      <c r="AF566">
        <v>3</v>
      </c>
    </row>
    <row r="567" spans="1:32">
      <c r="A567" t="s">
        <v>1194</v>
      </c>
      <c r="B567" t="s">
        <v>1601</v>
      </c>
      <c r="C567" t="s">
        <v>923</v>
      </c>
      <c r="D567" t="s">
        <v>956</v>
      </c>
      <c r="E567" t="s">
        <v>194</v>
      </c>
      <c r="F567">
        <v>76130</v>
      </c>
      <c r="G567" t="s">
        <v>1419</v>
      </c>
      <c r="H567" t="s">
        <v>196</v>
      </c>
      <c r="I567">
        <v>30000</v>
      </c>
      <c r="J567">
        <v>33803</v>
      </c>
      <c r="K567">
        <v>11146</v>
      </c>
      <c r="L567">
        <v>11363</v>
      </c>
      <c r="M567" t="s">
        <v>200</v>
      </c>
      <c r="N567">
        <v>108910</v>
      </c>
      <c r="O567" t="s">
        <v>200</v>
      </c>
      <c r="P567" t="s">
        <v>200</v>
      </c>
      <c r="U567" t="s">
        <v>1576</v>
      </c>
      <c r="V567" t="s">
        <v>1419</v>
      </c>
      <c r="X567" t="s">
        <v>1599</v>
      </c>
      <c r="Y567">
        <v>2807</v>
      </c>
      <c r="Z567" t="s">
        <v>923</v>
      </c>
      <c r="AA567" s="298">
        <v>0</v>
      </c>
      <c r="AB567" t="s">
        <v>211</v>
      </c>
      <c r="AC567" s="206">
        <v>-105.5</v>
      </c>
      <c r="AD567" t="s">
        <v>1239</v>
      </c>
      <c r="AE567">
        <v>2019</v>
      </c>
      <c r="AF567">
        <v>4</v>
      </c>
    </row>
    <row r="568" spans="1:32">
      <c r="A568" t="s">
        <v>1194</v>
      </c>
      <c r="B568" t="s">
        <v>1600</v>
      </c>
      <c r="C568" t="s">
        <v>923</v>
      </c>
      <c r="D568" t="s">
        <v>956</v>
      </c>
      <c r="E568" t="s">
        <v>194</v>
      </c>
      <c r="F568">
        <v>76130</v>
      </c>
      <c r="G568" t="s">
        <v>1419</v>
      </c>
      <c r="H568" t="s">
        <v>196</v>
      </c>
      <c r="I568">
        <v>30000</v>
      </c>
      <c r="J568">
        <v>33803</v>
      </c>
      <c r="K568">
        <v>11150</v>
      </c>
      <c r="L568">
        <v>11363</v>
      </c>
      <c r="M568" t="s">
        <v>200</v>
      </c>
      <c r="N568">
        <v>108910</v>
      </c>
      <c r="O568" t="s">
        <v>200</v>
      </c>
      <c r="P568" t="s">
        <v>200</v>
      </c>
      <c r="U568" t="s">
        <v>1576</v>
      </c>
      <c r="V568" t="s">
        <v>1419</v>
      </c>
      <c r="X568" t="s">
        <v>1599</v>
      </c>
      <c r="Y568">
        <v>2757</v>
      </c>
      <c r="Z568" t="s">
        <v>923</v>
      </c>
      <c r="AA568" s="298">
        <v>0</v>
      </c>
      <c r="AB568" t="s">
        <v>211</v>
      </c>
      <c r="AC568" s="206">
        <v>-19.09</v>
      </c>
      <c r="AD568" t="s">
        <v>1239</v>
      </c>
      <c r="AE568">
        <v>2019</v>
      </c>
      <c r="AF568">
        <v>4</v>
      </c>
    </row>
    <row r="569" spans="1:32">
      <c r="A569" t="s">
        <v>1194</v>
      </c>
      <c r="B569" t="s">
        <v>1598</v>
      </c>
      <c r="C569" t="s">
        <v>923</v>
      </c>
      <c r="D569" t="s">
        <v>956</v>
      </c>
      <c r="E569" t="s">
        <v>194</v>
      </c>
      <c r="F569">
        <v>76130</v>
      </c>
      <c r="G569" t="s">
        <v>1419</v>
      </c>
      <c r="H569" t="s">
        <v>196</v>
      </c>
      <c r="I569">
        <v>30000</v>
      </c>
      <c r="J569">
        <v>33804</v>
      </c>
      <c r="K569">
        <v>11165</v>
      </c>
      <c r="L569">
        <v>11363</v>
      </c>
      <c r="M569" t="s">
        <v>200</v>
      </c>
      <c r="N569">
        <v>108910</v>
      </c>
      <c r="O569" t="s">
        <v>200</v>
      </c>
      <c r="P569" t="s">
        <v>200</v>
      </c>
      <c r="U569" t="s">
        <v>1576</v>
      </c>
      <c r="V569" t="s">
        <v>1419</v>
      </c>
      <c r="X569" t="s">
        <v>1599</v>
      </c>
      <c r="Y569">
        <v>3135</v>
      </c>
      <c r="Z569" t="s">
        <v>923</v>
      </c>
      <c r="AA569" s="298">
        <v>0</v>
      </c>
      <c r="AB569" t="s">
        <v>211</v>
      </c>
      <c r="AC569" s="206">
        <v>-222.79</v>
      </c>
      <c r="AD569" t="s">
        <v>1239</v>
      </c>
      <c r="AE569">
        <v>2019</v>
      </c>
      <c r="AF569">
        <v>4</v>
      </c>
    </row>
    <row r="570" spans="1:32">
      <c r="A570" t="s">
        <v>1194</v>
      </c>
      <c r="B570" t="s">
        <v>1603</v>
      </c>
      <c r="C570" t="s">
        <v>923</v>
      </c>
      <c r="D570" t="s">
        <v>956</v>
      </c>
      <c r="E570" t="s">
        <v>194</v>
      </c>
      <c r="F570">
        <v>76130</v>
      </c>
      <c r="G570" t="s">
        <v>1419</v>
      </c>
      <c r="H570" t="s">
        <v>196</v>
      </c>
      <c r="I570">
        <v>30000</v>
      </c>
      <c r="J570">
        <v>33803</v>
      </c>
      <c r="K570">
        <v>11147</v>
      </c>
      <c r="L570">
        <v>11363</v>
      </c>
      <c r="M570" t="s">
        <v>200</v>
      </c>
      <c r="N570">
        <v>108910</v>
      </c>
      <c r="O570" t="s">
        <v>200</v>
      </c>
      <c r="P570" t="s">
        <v>200</v>
      </c>
      <c r="U570" t="s">
        <v>1576</v>
      </c>
      <c r="V570" t="s">
        <v>1419</v>
      </c>
      <c r="X570" t="s">
        <v>1599</v>
      </c>
      <c r="Y570">
        <v>2686</v>
      </c>
      <c r="Z570" t="s">
        <v>923</v>
      </c>
      <c r="AA570" s="298">
        <v>0</v>
      </c>
      <c r="AB570" t="s">
        <v>211</v>
      </c>
      <c r="AC570" s="206">
        <v>-25.44</v>
      </c>
      <c r="AD570" t="s">
        <v>1239</v>
      </c>
      <c r="AE570">
        <v>2019</v>
      </c>
      <c r="AF570">
        <v>4</v>
      </c>
    </row>
    <row r="571" spans="1:32">
      <c r="A571" t="s">
        <v>1194</v>
      </c>
      <c r="B571" t="s">
        <v>1602</v>
      </c>
      <c r="C571" t="s">
        <v>923</v>
      </c>
      <c r="D571" t="s">
        <v>956</v>
      </c>
      <c r="E571" t="s">
        <v>194</v>
      </c>
      <c r="F571">
        <v>76130</v>
      </c>
      <c r="G571" t="s">
        <v>1419</v>
      </c>
      <c r="H571" t="s">
        <v>196</v>
      </c>
      <c r="I571">
        <v>30000</v>
      </c>
      <c r="J571">
        <v>33803</v>
      </c>
      <c r="K571">
        <v>1981</v>
      </c>
      <c r="L571">
        <v>11363</v>
      </c>
      <c r="M571" t="s">
        <v>200</v>
      </c>
      <c r="N571">
        <v>108910</v>
      </c>
      <c r="O571" t="s">
        <v>200</v>
      </c>
      <c r="P571" t="s">
        <v>200</v>
      </c>
      <c r="U571" t="s">
        <v>1576</v>
      </c>
      <c r="V571" t="s">
        <v>1419</v>
      </c>
      <c r="X571" t="s">
        <v>1599</v>
      </c>
      <c r="Y571">
        <v>2483</v>
      </c>
      <c r="Z571" t="s">
        <v>923</v>
      </c>
      <c r="AA571" s="298">
        <v>0</v>
      </c>
      <c r="AB571" t="s">
        <v>211</v>
      </c>
      <c r="AC571" s="206">
        <v>-72.02</v>
      </c>
      <c r="AD571" t="s">
        <v>1239</v>
      </c>
      <c r="AE571">
        <v>2019</v>
      </c>
      <c r="AF571">
        <v>4</v>
      </c>
    </row>
    <row r="572" spans="1:32">
      <c r="A572" t="s">
        <v>1194</v>
      </c>
      <c r="B572" t="s">
        <v>1609</v>
      </c>
      <c r="C572" t="s">
        <v>1355</v>
      </c>
      <c r="D572" s="297">
        <v>43628</v>
      </c>
      <c r="E572" t="s">
        <v>194</v>
      </c>
      <c r="F572">
        <v>76120</v>
      </c>
      <c r="G572" t="s">
        <v>1418</v>
      </c>
      <c r="H572" t="s">
        <v>196</v>
      </c>
      <c r="I572">
        <v>30000</v>
      </c>
      <c r="J572">
        <v>33803</v>
      </c>
      <c r="K572">
        <v>11146</v>
      </c>
      <c r="L572">
        <v>11363</v>
      </c>
      <c r="M572" t="s">
        <v>200</v>
      </c>
      <c r="N572">
        <v>108910</v>
      </c>
      <c r="O572" t="s">
        <v>200</v>
      </c>
      <c r="P572" t="s">
        <v>200</v>
      </c>
      <c r="U572" t="s">
        <v>1576</v>
      </c>
      <c r="V572" t="s">
        <v>1418</v>
      </c>
      <c r="X572" t="s">
        <v>1604</v>
      </c>
      <c r="Y572">
        <v>4183</v>
      </c>
      <c r="Z572" t="s">
        <v>1355</v>
      </c>
      <c r="AA572" s="298">
        <v>0</v>
      </c>
      <c r="AB572" t="s">
        <v>211</v>
      </c>
      <c r="AC572" s="206">
        <v>30.12</v>
      </c>
      <c r="AD572" t="s">
        <v>1239</v>
      </c>
      <c r="AE572">
        <v>2019</v>
      </c>
      <c r="AF572">
        <v>5</v>
      </c>
    </row>
    <row r="573" spans="1:32">
      <c r="A573" t="s">
        <v>1194</v>
      </c>
      <c r="B573" t="s">
        <v>1606</v>
      </c>
      <c r="C573" t="s">
        <v>1355</v>
      </c>
      <c r="D573" s="297">
        <v>43628</v>
      </c>
      <c r="E573" t="s">
        <v>194</v>
      </c>
      <c r="F573">
        <v>76130</v>
      </c>
      <c r="G573" t="s">
        <v>1419</v>
      </c>
      <c r="H573" t="s">
        <v>196</v>
      </c>
      <c r="I573">
        <v>30000</v>
      </c>
      <c r="J573">
        <v>33803</v>
      </c>
      <c r="K573">
        <v>11147</v>
      </c>
      <c r="L573">
        <v>11363</v>
      </c>
      <c r="M573" t="s">
        <v>200</v>
      </c>
      <c r="N573">
        <v>108910</v>
      </c>
      <c r="O573" t="s">
        <v>200</v>
      </c>
      <c r="P573" t="s">
        <v>200</v>
      </c>
      <c r="U573" t="s">
        <v>1576</v>
      </c>
      <c r="V573" t="s">
        <v>1419</v>
      </c>
      <c r="X573" t="s">
        <v>1604</v>
      </c>
      <c r="Y573">
        <v>2763</v>
      </c>
      <c r="Z573" t="s">
        <v>1355</v>
      </c>
      <c r="AA573" s="298">
        <v>0</v>
      </c>
      <c r="AB573" t="s">
        <v>211</v>
      </c>
      <c r="AC573" s="206">
        <v>-0.28999999999999998</v>
      </c>
      <c r="AD573" t="s">
        <v>1239</v>
      </c>
      <c r="AE573">
        <v>2019</v>
      </c>
      <c r="AF573">
        <v>5</v>
      </c>
    </row>
    <row r="574" spans="1:32">
      <c r="A574" t="s">
        <v>1194</v>
      </c>
      <c r="B574" t="s">
        <v>1605</v>
      </c>
      <c r="C574" t="s">
        <v>1355</v>
      </c>
      <c r="D574" s="297">
        <v>43628</v>
      </c>
      <c r="E574" t="s">
        <v>194</v>
      </c>
      <c r="F574">
        <v>76130</v>
      </c>
      <c r="G574" t="s">
        <v>1419</v>
      </c>
      <c r="H574" t="s">
        <v>196</v>
      </c>
      <c r="I574">
        <v>30000</v>
      </c>
      <c r="J574">
        <v>33803</v>
      </c>
      <c r="K574">
        <v>11150</v>
      </c>
      <c r="L574">
        <v>11363</v>
      </c>
      <c r="M574" t="s">
        <v>200</v>
      </c>
      <c r="N574">
        <v>108910</v>
      </c>
      <c r="O574" t="s">
        <v>200</v>
      </c>
      <c r="P574" t="s">
        <v>200</v>
      </c>
      <c r="U574" t="s">
        <v>1576</v>
      </c>
      <c r="V574" t="s">
        <v>1419</v>
      </c>
      <c r="X574" t="s">
        <v>1604</v>
      </c>
      <c r="Y574">
        <v>2722</v>
      </c>
      <c r="Z574" t="s">
        <v>1355</v>
      </c>
      <c r="AA574" s="298">
        <v>0</v>
      </c>
      <c r="AB574" t="s">
        <v>211</v>
      </c>
      <c r="AC574" s="206">
        <v>-1.07</v>
      </c>
      <c r="AD574" t="s">
        <v>1239</v>
      </c>
      <c r="AE574">
        <v>2019</v>
      </c>
      <c r="AF574">
        <v>5</v>
      </c>
    </row>
    <row r="575" spans="1:32">
      <c r="A575" t="s">
        <v>1194</v>
      </c>
      <c r="B575" t="s">
        <v>1607</v>
      </c>
      <c r="C575" t="s">
        <v>1355</v>
      </c>
      <c r="D575" s="297">
        <v>43628</v>
      </c>
      <c r="E575" t="s">
        <v>194</v>
      </c>
      <c r="F575">
        <v>76130</v>
      </c>
      <c r="G575" t="s">
        <v>1419</v>
      </c>
      <c r="H575" t="s">
        <v>196</v>
      </c>
      <c r="I575">
        <v>30000</v>
      </c>
      <c r="J575">
        <v>33804</v>
      </c>
      <c r="K575">
        <v>11165</v>
      </c>
      <c r="L575">
        <v>11363</v>
      </c>
      <c r="M575" t="s">
        <v>200</v>
      </c>
      <c r="N575">
        <v>108910</v>
      </c>
      <c r="O575" t="s">
        <v>200</v>
      </c>
      <c r="P575" t="s">
        <v>200</v>
      </c>
      <c r="U575" t="s">
        <v>1576</v>
      </c>
      <c r="V575" t="s">
        <v>1419</v>
      </c>
      <c r="X575" t="s">
        <v>1604</v>
      </c>
      <c r="Y575">
        <v>3158</v>
      </c>
      <c r="Z575" t="s">
        <v>1355</v>
      </c>
      <c r="AA575" s="298">
        <v>0</v>
      </c>
      <c r="AB575" t="s">
        <v>211</v>
      </c>
      <c r="AC575" s="206">
        <v>-52.8</v>
      </c>
      <c r="AD575" t="s">
        <v>1239</v>
      </c>
      <c r="AE575">
        <v>2019</v>
      </c>
      <c r="AF575">
        <v>5</v>
      </c>
    </row>
    <row r="576" spans="1:32">
      <c r="A576" t="s">
        <v>1194</v>
      </c>
      <c r="B576" t="s">
        <v>1608</v>
      </c>
      <c r="C576" t="s">
        <v>1355</v>
      </c>
      <c r="D576" s="297">
        <v>43628</v>
      </c>
      <c r="E576" t="s">
        <v>194</v>
      </c>
      <c r="F576">
        <v>76130</v>
      </c>
      <c r="G576" t="s">
        <v>1419</v>
      </c>
      <c r="H576" t="s">
        <v>196</v>
      </c>
      <c r="I576">
        <v>30000</v>
      </c>
      <c r="J576">
        <v>33803</v>
      </c>
      <c r="K576">
        <v>1981</v>
      </c>
      <c r="L576">
        <v>11363</v>
      </c>
      <c r="M576" t="s">
        <v>200</v>
      </c>
      <c r="N576">
        <v>108910</v>
      </c>
      <c r="O576" t="s">
        <v>200</v>
      </c>
      <c r="P576" t="s">
        <v>200</v>
      </c>
      <c r="U576" t="s">
        <v>1576</v>
      </c>
      <c r="V576" t="s">
        <v>1419</v>
      </c>
      <c r="X576" t="s">
        <v>1604</v>
      </c>
      <c r="Y576">
        <v>2497</v>
      </c>
      <c r="Z576" t="s">
        <v>1355</v>
      </c>
      <c r="AA576" s="298">
        <v>0</v>
      </c>
      <c r="AB576" t="s">
        <v>211</v>
      </c>
      <c r="AC576" s="206">
        <v>-57.17</v>
      </c>
      <c r="AD576" t="s">
        <v>1239</v>
      </c>
      <c r="AE576">
        <v>2019</v>
      </c>
      <c r="AF576">
        <v>5</v>
      </c>
    </row>
    <row r="577" spans="1:32">
      <c r="A577" t="s">
        <v>1194</v>
      </c>
      <c r="B577" t="s">
        <v>1615</v>
      </c>
      <c r="C577" s="297">
        <v>43646</v>
      </c>
      <c r="D577" s="297">
        <v>43666</v>
      </c>
      <c r="E577" t="s">
        <v>194</v>
      </c>
      <c r="F577">
        <v>76120</v>
      </c>
      <c r="G577" t="s">
        <v>1418</v>
      </c>
      <c r="H577" t="s">
        <v>196</v>
      </c>
      <c r="I577">
        <v>30000</v>
      </c>
      <c r="J577">
        <v>33804</v>
      </c>
      <c r="K577">
        <v>11165</v>
      </c>
      <c r="L577">
        <v>11363</v>
      </c>
      <c r="M577" t="s">
        <v>200</v>
      </c>
      <c r="N577">
        <v>108910</v>
      </c>
      <c r="O577" t="s">
        <v>200</v>
      </c>
      <c r="P577" t="s">
        <v>200</v>
      </c>
      <c r="U577" t="s">
        <v>1576</v>
      </c>
      <c r="V577" t="s">
        <v>1418</v>
      </c>
      <c r="X577" t="s">
        <v>1611</v>
      </c>
      <c r="Y577">
        <v>5292</v>
      </c>
      <c r="Z577" s="297">
        <v>43646</v>
      </c>
      <c r="AA577" s="298">
        <v>0</v>
      </c>
      <c r="AB577" t="s">
        <v>211</v>
      </c>
      <c r="AC577" s="206">
        <v>118.46</v>
      </c>
      <c r="AD577" t="s">
        <v>1239</v>
      </c>
      <c r="AE577">
        <v>2019</v>
      </c>
      <c r="AF577">
        <v>6</v>
      </c>
    </row>
    <row r="578" spans="1:32">
      <c r="A578" t="s">
        <v>1194</v>
      </c>
      <c r="B578" t="s">
        <v>1610</v>
      </c>
      <c r="C578" s="297">
        <v>43646</v>
      </c>
      <c r="D578" s="297">
        <v>43666</v>
      </c>
      <c r="E578" t="s">
        <v>194</v>
      </c>
      <c r="F578">
        <v>76120</v>
      </c>
      <c r="G578" t="s">
        <v>1418</v>
      </c>
      <c r="H578" t="s">
        <v>196</v>
      </c>
      <c r="I578">
        <v>30000</v>
      </c>
      <c r="J578">
        <v>33803</v>
      </c>
      <c r="K578">
        <v>11146</v>
      </c>
      <c r="L578">
        <v>11363</v>
      </c>
      <c r="M578" t="s">
        <v>200</v>
      </c>
      <c r="N578">
        <v>108910</v>
      </c>
      <c r="O578" t="s">
        <v>200</v>
      </c>
      <c r="P578" t="s">
        <v>200</v>
      </c>
      <c r="U578" t="s">
        <v>1576</v>
      </c>
      <c r="V578" t="s">
        <v>1418</v>
      </c>
      <c r="X578" t="s">
        <v>1611</v>
      </c>
      <c r="Y578">
        <v>4975</v>
      </c>
      <c r="Z578" s="297">
        <v>43646</v>
      </c>
      <c r="AA578" s="298">
        <v>0</v>
      </c>
      <c r="AB578" t="s">
        <v>211</v>
      </c>
      <c r="AC578" s="206">
        <v>50.71</v>
      </c>
      <c r="AD578" t="s">
        <v>1239</v>
      </c>
      <c r="AE578">
        <v>2019</v>
      </c>
      <c r="AF578">
        <v>6</v>
      </c>
    </row>
    <row r="579" spans="1:32">
      <c r="A579" t="s">
        <v>1194</v>
      </c>
      <c r="B579" t="s">
        <v>1612</v>
      </c>
      <c r="C579" s="297">
        <v>43646</v>
      </c>
      <c r="D579" s="297">
        <v>43666</v>
      </c>
      <c r="E579" t="s">
        <v>194</v>
      </c>
      <c r="F579">
        <v>76120</v>
      </c>
      <c r="G579" t="s">
        <v>1418</v>
      </c>
      <c r="H579" t="s">
        <v>196</v>
      </c>
      <c r="I579">
        <v>30000</v>
      </c>
      <c r="J579">
        <v>33803</v>
      </c>
      <c r="K579">
        <v>11147</v>
      </c>
      <c r="L579">
        <v>11363</v>
      </c>
      <c r="M579" t="s">
        <v>200</v>
      </c>
      <c r="N579">
        <v>108910</v>
      </c>
      <c r="O579" t="s">
        <v>200</v>
      </c>
      <c r="P579" t="s">
        <v>200</v>
      </c>
      <c r="U579" t="s">
        <v>1576</v>
      </c>
      <c r="V579" t="s">
        <v>1418</v>
      </c>
      <c r="X579" t="s">
        <v>1611</v>
      </c>
      <c r="Y579">
        <v>4808</v>
      </c>
      <c r="Z579" s="297">
        <v>43646</v>
      </c>
      <c r="AA579" s="298">
        <v>0</v>
      </c>
      <c r="AB579" t="s">
        <v>211</v>
      </c>
      <c r="AC579" s="206">
        <v>1.54</v>
      </c>
      <c r="AD579" t="s">
        <v>1239</v>
      </c>
      <c r="AE579">
        <v>2019</v>
      </c>
      <c r="AF579">
        <v>6</v>
      </c>
    </row>
    <row r="580" spans="1:32">
      <c r="A580" t="s">
        <v>1194</v>
      </c>
      <c r="B580" t="s">
        <v>1614</v>
      </c>
      <c r="C580" s="297">
        <v>43646</v>
      </c>
      <c r="D580" s="297">
        <v>43666</v>
      </c>
      <c r="E580" t="s">
        <v>194</v>
      </c>
      <c r="F580">
        <v>76120</v>
      </c>
      <c r="G580" t="s">
        <v>1418</v>
      </c>
      <c r="H580" t="s">
        <v>196</v>
      </c>
      <c r="I580">
        <v>30000</v>
      </c>
      <c r="J580">
        <v>33803</v>
      </c>
      <c r="K580">
        <v>1981</v>
      </c>
      <c r="L580">
        <v>11363</v>
      </c>
      <c r="M580" t="s">
        <v>200</v>
      </c>
      <c r="N580">
        <v>108910</v>
      </c>
      <c r="O580" t="s">
        <v>200</v>
      </c>
      <c r="P580" t="s">
        <v>200</v>
      </c>
      <c r="U580" t="s">
        <v>1576</v>
      </c>
      <c r="V580" t="s">
        <v>1418</v>
      </c>
      <c r="X580" t="s">
        <v>1611</v>
      </c>
      <c r="Y580">
        <v>4366</v>
      </c>
      <c r="Z580" s="297">
        <v>43646</v>
      </c>
      <c r="AA580" s="298">
        <v>0</v>
      </c>
      <c r="AB580" t="s">
        <v>211</v>
      </c>
      <c r="AC580" s="206">
        <v>10.93</v>
      </c>
      <c r="AD580" t="s">
        <v>1239</v>
      </c>
      <c r="AE580">
        <v>2019</v>
      </c>
      <c r="AF580">
        <v>6</v>
      </c>
    </row>
    <row r="581" spans="1:32">
      <c r="A581" t="s">
        <v>1194</v>
      </c>
      <c r="B581" t="s">
        <v>1613</v>
      </c>
      <c r="C581" s="297">
        <v>43646</v>
      </c>
      <c r="D581" s="297">
        <v>43666</v>
      </c>
      <c r="E581" t="s">
        <v>194</v>
      </c>
      <c r="F581">
        <v>76120</v>
      </c>
      <c r="G581" t="s">
        <v>1418</v>
      </c>
      <c r="H581" t="s">
        <v>196</v>
      </c>
      <c r="I581">
        <v>30000</v>
      </c>
      <c r="J581">
        <v>33803</v>
      </c>
      <c r="K581">
        <v>11150</v>
      </c>
      <c r="L581">
        <v>11363</v>
      </c>
      <c r="M581" t="s">
        <v>200</v>
      </c>
      <c r="N581">
        <v>108910</v>
      </c>
      <c r="O581" t="s">
        <v>200</v>
      </c>
      <c r="P581" t="s">
        <v>200</v>
      </c>
      <c r="U581" t="s">
        <v>1576</v>
      </c>
      <c r="V581" t="s">
        <v>1418</v>
      </c>
      <c r="X581" t="s">
        <v>1611</v>
      </c>
      <c r="Y581">
        <v>4782</v>
      </c>
      <c r="Z581" s="297">
        <v>43646</v>
      </c>
      <c r="AA581" s="298">
        <v>0</v>
      </c>
      <c r="AB581" t="s">
        <v>211</v>
      </c>
      <c r="AC581" s="206">
        <v>5.61</v>
      </c>
      <c r="AD581" t="s">
        <v>1239</v>
      </c>
      <c r="AE581">
        <v>2019</v>
      </c>
      <c r="AF581">
        <v>6</v>
      </c>
    </row>
    <row r="582" spans="1:32">
      <c r="A582" t="s">
        <v>1194</v>
      </c>
      <c r="B582" t="s">
        <v>1617</v>
      </c>
      <c r="C582" s="297">
        <v>43738</v>
      </c>
      <c r="D582" s="297">
        <v>43771</v>
      </c>
      <c r="E582" t="s">
        <v>194</v>
      </c>
      <c r="F582">
        <v>76120</v>
      </c>
      <c r="G582" t="s">
        <v>1418</v>
      </c>
      <c r="H582" t="s">
        <v>196</v>
      </c>
      <c r="I582">
        <v>30000</v>
      </c>
      <c r="J582">
        <v>33803</v>
      </c>
      <c r="K582">
        <v>11150</v>
      </c>
      <c r="L582">
        <v>11363</v>
      </c>
      <c r="M582" t="s">
        <v>200</v>
      </c>
      <c r="N582">
        <v>108910</v>
      </c>
      <c r="O582" t="s">
        <v>200</v>
      </c>
      <c r="P582" t="s">
        <v>200</v>
      </c>
      <c r="U582" t="s">
        <v>1576</v>
      </c>
      <c r="V582" t="s">
        <v>1418</v>
      </c>
      <c r="X582" t="s">
        <v>1616</v>
      </c>
      <c r="Y582">
        <v>4346</v>
      </c>
      <c r="Z582" s="297">
        <v>43738</v>
      </c>
      <c r="AA582" s="298">
        <v>0</v>
      </c>
      <c r="AB582" t="s">
        <v>211</v>
      </c>
      <c r="AC582" s="206">
        <v>0.72</v>
      </c>
      <c r="AD582" t="s">
        <v>1239</v>
      </c>
      <c r="AE582">
        <v>2019</v>
      </c>
      <c r="AF582">
        <v>9</v>
      </c>
    </row>
    <row r="583" spans="1:32">
      <c r="A583" t="s">
        <v>1194</v>
      </c>
      <c r="B583" t="s">
        <v>1618</v>
      </c>
      <c r="C583" s="297">
        <v>43738</v>
      </c>
      <c r="D583" s="297">
        <v>43771</v>
      </c>
      <c r="E583" t="s">
        <v>194</v>
      </c>
      <c r="F583">
        <v>76120</v>
      </c>
      <c r="G583" t="s">
        <v>1418</v>
      </c>
      <c r="H583" t="s">
        <v>196</v>
      </c>
      <c r="I583">
        <v>30000</v>
      </c>
      <c r="J583">
        <v>33803</v>
      </c>
      <c r="K583">
        <v>11147</v>
      </c>
      <c r="L583">
        <v>11363</v>
      </c>
      <c r="M583" t="s">
        <v>200</v>
      </c>
      <c r="N583">
        <v>108910</v>
      </c>
      <c r="O583" t="s">
        <v>200</v>
      </c>
      <c r="P583" t="s">
        <v>200</v>
      </c>
      <c r="U583" t="s">
        <v>1576</v>
      </c>
      <c r="V583" t="s">
        <v>1418</v>
      </c>
      <c r="X583" t="s">
        <v>1616</v>
      </c>
      <c r="Y583">
        <v>4292</v>
      </c>
      <c r="Z583" s="297">
        <v>43738</v>
      </c>
      <c r="AA583" s="298">
        <v>0</v>
      </c>
      <c r="AB583" t="s">
        <v>211</v>
      </c>
      <c r="AC583" s="206">
        <v>0.19</v>
      </c>
      <c r="AD583" t="s">
        <v>1239</v>
      </c>
      <c r="AE583">
        <v>2019</v>
      </c>
      <c r="AF583">
        <v>9</v>
      </c>
    </row>
    <row r="584" spans="1:32">
      <c r="A584" t="s">
        <v>1194</v>
      </c>
      <c r="B584" t="s">
        <v>1619</v>
      </c>
      <c r="C584" s="297">
        <v>43738</v>
      </c>
      <c r="D584" s="297">
        <v>43771</v>
      </c>
      <c r="E584" t="s">
        <v>194</v>
      </c>
      <c r="F584">
        <v>76130</v>
      </c>
      <c r="G584" t="s">
        <v>1419</v>
      </c>
      <c r="H584" t="s">
        <v>196</v>
      </c>
      <c r="I584">
        <v>30000</v>
      </c>
      <c r="J584">
        <v>33804</v>
      </c>
      <c r="K584">
        <v>1981</v>
      </c>
      <c r="L584">
        <v>11363</v>
      </c>
      <c r="M584" t="s">
        <v>200</v>
      </c>
      <c r="N584">
        <v>108910</v>
      </c>
      <c r="O584" t="s">
        <v>200</v>
      </c>
      <c r="P584" t="s">
        <v>200</v>
      </c>
      <c r="U584" t="s">
        <v>1576</v>
      </c>
      <c r="V584" t="s">
        <v>1419</v>
      </c>
      <c r="X584" t="s">
        <v>1616</v>
      </c>
      <c r="Y584">
        <v>3430</v>
      </c>
      <c r="Z584" s="297">
        <v>43738</v>
      </c>
      <c r="AA584" s="298">
        <v>0</v>
      </c>
      <c r="AB584" t="s">
        <v>211</v>
      </c>
      <c r="AC584" s="206">
        <v>-6.49</v>
      </c>
      <c r="AD584" t="s">
        <v>1239</v>
      </c>
      <c r="AE584">
        <v>2019</v>
      </c>
      <c r="AF584">
        <v>9</v>
      </c>
    </row>
    <row r="585" spans="1:32">
      <c r="A585" t="s">
        <v>1194</v>
      </c>
      <c r="B585" t="s">
        <v>1620</v>
      </c>
      <c r="C585" s="297">
        <v>43738</v>
      </c>
      <c r="D585" s="297">
        <v>43771</v>
      </c>
      <c r="E585" t="s">
        <v>194</v>
      </c>
      <c r="F585">
        <v>76130</v>
      </c>
      <c r="G585" t="s">
        <v>1419</v>
      </c>
      <c r="H585" t="s">
        <v>196</v>
      </c>
      <c r="I585">
        <v>30000</v>
      </c>
      <c r="J585">
        <v>33803</v>
      </c>
      <c r="K585">
        <v>1981</v>
      </c>
      <c r="L585">
        <v>11363</v>
      </c>
      <c r="M585" t="s">
        <v>200</v>
      </c>
      <c r="N585">
        <v>108910</v>
      </c>
      <c r="O585" t="s">
        <v>200</v>
      </c>
      <c r="P585" t="s">
        <v>200</v>
      </c>
      <c r="U585" t="s">
        <v>1576</v>
      </c>
      <c r="V585" t="s">
        <v>1419</v>
      </c>
      <c r="X585" t="s">
        <v>1616</v>
      </c>
      <c r="Y585">
        <v>2814</v>
      </c>
      <c r="Z585" s="297">
        <v>43738</v>
      </c>
      <c r="AA585" s="298">
        <v>0</v>
      </c>
      <c r="AB585" t="s">
        <v>211</v>
      </c>
      <c r="AC585" s="206">
        <v>-0.02</v>
      </c>
      <c r="AD585" t="s">
        <v>1239</v>
      </c>
      <c r="AE585">
        <v>2019</v>
      </c>
      <c r="AF585">
        <v>9</v>
      </c>
    </row>
    <row r="586" spans="1:32">
      <c r="A586" t="s">
        <v>1194</v>
      </c>
      <c r="B586" t="s">
        <v>1622</v>
      </c>
      <c r="C586" s="297">
        <v>43738</v>
      </c>
      <c r="D586" s="297">
        <v>43771</v>
      </c>
      <c r="E586" t="s">
        <v>194</v>
      </c>
      <c r="F586">
        <v>76120</v>
      </c>
      <c r="G586" t="s">
        <v>1418</v>
      </c>
      <c r="H586" t="s">
        <v>196</v>
      </c>
      <c r="I586">
        <v>30000</v>
      </c>
      <c r="J586">
        <v>33804</v>
      </c>
      <c r="K586">
        <v>11165</v>
      </c>
      <c r="L586">
        <v>11363</v>
      </c>
      <c r="M586" t="s">
        <v>200</v>
      </c>
      <c r="N586">
        <v>108910</v>
      </c>
      <c r="O586" t="s">
        <v>200</v>
      </c>
      <c r="P586" t="s">
        <v>200</v>
      </c>
      <c r="U586" t="s">
        <v>1576</v>
      </c>
      <c r="V586" t="s">
        <v>1418</v>
      </c>
      <c r="X586" t="s">
        <v>1616</v>
      </c>
      <c r="Y586">
        <v>4805</v>
      </c>
      <c r="Z586" s="297">
        <v>43738</v>
      </c>
      <c r="AA586" s="298">
        <v>0</v>
      </c>
      <c r="AB586" t="s">
        <v>211</v>
      </c>
      <c r="AC586" s="206">
        <v>13.74</v>
      </c>
      <c r="AD586" t="s">
        <v>1239</v>
      </c>
      <c r="AE586">
        <v>2019</v>
      </c>
      <c r="AF586">
        <v>9</v>
      </c>
    </row>
    <row r="587" spans="1:32">
      <c r="A587" t="s">
        <v>1194</v>
      </c>
      <c r="B587" t="s">
        <v>1621</v>
      </c>
      <c r="C587" s="297">
        <v>43738</v>
      </c>
      <c r="D587" s="297">
        <v>43771</v>
      </c>
      <c r="E587" t="s">
        <v>194</v>
      </c>
      <c r="F587">
        <v>76120</v>
      </c>
      <c r="G587" t="s">
        <v>1418</v>
      </c>
      <c r="H587" t="s">
        <v>196</v>
      </c>
      <c r="I587">
        <v>30000</v>
      </c>
      <c r="J587">
        <v>33803</v>
      </c>
      <c r="K587">
        <v>11146</v>
      </c>
      <c r="L587">
        <v>11363</v>
      </c>
      <c r="M587" t="s">
        <v>200</v>
      </c>
      <c r="N587">
        <v>108910</v>
      </c>
      <c r="O587" t="s">
        <v>200</v>
      </c>
      <c r="P587" t="s">
        <v>200</v>
      </c>
      <c r="U587" t="s">
        <v>1576</v>
      </c>
      <c r="V587" t="s">
        <v>1418</v>
      </c>
      <c r="X587" t="s">
        <v>1616</v>
      </c>
      <c r="Y587">
        <v>4563</v>
      </c>
      <c r="Z587" s="297">
        <v>43738</v>
      </c>
      <c r="AA587" s="298">
        <v>0</v>
      </c>
      <c r="AB587" t="s">
        <v>211</v>
      </c>
      <c r="AC587" s="206">
        <v>6.49</v>
      </c>
      <c r="AD587" t="s">
        <v>1239</v>
      </c>
      <c r="AE587">
        <v>2019</v>
      </c>
      <c r="AF587">
        <v>9</v>
      </c>
    </row>
    <row r="588" spans="1:32">
      <c r="A588" t="s">
        <v>1194</v>
      </c>
      <c r="B588" t="s">
        <v>1624</v>
      </c>
      <c r="C588" s="297">
        <v>43769</v>
      </c>
      <c r="D588" s="297">
        <v>43785</v>
      </c>
      <c r="E588" t="s">
        <v>194</v>
      </c>
      <c r="F588">
        <v>76130</v>
      </c>
      <c r="G588" t="s">
        <v>1419</v>
      </c>
      <c r="H588" t="s">
        <v>196</v>
      </c>
      <c r="I588">
        <v>30000</v>
      </c>
      <c r="J588">
        <v>33803</v>
      </c>
      <c r="K588">
        <v>11150</v>
      </c>
      <c r="L588">
        <v>11363</v>
      </c>
      <c r="M588" t="s">
        <v>200</v>
      </c>
      <c r="N588">
        <v>108910</v>
      </c>
      <c r="O588" t="s">
        <v>200</v>
      </c>
      <c r="P588" t="s">
        <v>200</v>
      </c>
      <c r="U588" t="s">
        <v>1576</v>
      </c>
      <c r="V588" t="s">
        <v>1419</v>
      </c>
      <c r="X588" t="s">
        <v>1623</v>
      </c>
      <c r="Y588">
        <v>3004</v>
      </c>
      <c r="Z588" s="297">
        <v>43769</v>
      </c>
      <c r="AA588" s="298">
        <v>0</v>
      </c>
      <c r="AB588" t="s">
        <v>211</v>
      </c>
      <c r="AC588" s="206">
        <v>-0.72</v>
      </c>
      <c r="AD588" t="s">
        <v>1239</v>
      </c>
      <c r="AE588">
        <v>2019</v>
      </c>
      <c r="AF588">
        <v>10</v>
      </c>
    </row>
    <row r="589" spans="1:32">
      <c r="A589" t="s">
        <v>1194</v>
      </c>
      <c r="B589" t="s">
        <v>1625</v>
      </c>
      <c r="C589" s="297">
        <v>43769</v>
      </c>
      <c r="D589" s="297">
        <v>43785</v>
      </c>
      <c r="E589" t="s">
        <v>194</v>
      </c>
      <c r="F589">
        <v>76130</v>
      </c>
      <c r="G589" t="s">
        <v>1419</v>
      </c>
      <c r="H589" t="s">
        <v>196</v>
      </c>
      <c r="I589">
        <v>30000</v>
      </c>
      <c r="J589">
        <v>33803</v>
      </c>
      <c r="K589">
        <v>11147</v>
      </c>
      <c r="L589">
        <v>11363</v>
      </c>
      <c r="M589" t="s">
        <v>200</v>
      </c>
      <c r="N589">
        <v>108910</v>
      </c>
      <c r="O589" t="s">
        <v>200</v>
      </c>
      <c r="P589" t="s">
        <v>200</v>
      </c>
      <c r="U589" t="s">
        <v>1576</v>
      </c>
      <c r="V589" t="s">
        <v>1419</v>
      </c>
      <c r="X589" t="s">
        <v>1623</v>
      </c>
      <c r="Y589">
        <v>3022</v>
      </c>
      <c r="Z589" s="297">
        <v>43769</v>
      </c>
      <c r="AA589" s="298">
        <v>0</v>
      </c>
      <c r="AB589" t="s">
        <v>211</v>
      </c>
      <c r="AC589" s="206">
        <v>-0.19</v>
      </c>
      <c r="AD589" t="s">
        <v>1239</v>
      </c>
      <c r="AE589">
        <v>2019</v>
      </c>
      <c r="AF589">
        <v>10</v>
      </c>
    </row>
    <row r="590" spans="1:32">
      <c r="A590" t="s">
        <v>1194</v>
      </c>
      <c r="B590" t="s">
        <v>1626</v>
      </c>
      <c r="C590" s="297">
        <v>43769</v>
      </c>
      <c r="D590" s="297">
        <v>43785</v>
      </c>
      <c r="E590" t="s">
        <v>194</v>
      </c>
      <c r="F590">
        <v>76130</v>
      </c>
      <c r="G590" t="s">
        <v>1419</v>
      </c>
      <c r="H590" t="s">
        <v>196</v>
      </c>
      <c r="I590">
        <v>30000</v>
      </c>
      <c r="J590">
        <v>33804</v>
      </c>
      <c r="K590">
        <v>11165</v>
      </c>
      <c r="L590">
        <v>11363</v>
      </c>
      <c r="M590" t="s">
        <v>200</v>
      </c>
      <c r="N590">
        <v>108910</v>
      </c>
      <c r="O590" t="s">
        <v>200</v>
      </c>
      <c r="P590" t="s">
        <v>200</v>
      </c>
      <c r="U590" t="s">
        <v>1576</v>
      </c>
      <c r="V590" t="s">
        <v>1419</v>
      </c>
      <c r="X590" t="s">
        <v>1623</v>
      </c>
      <c r="Y590">
        <v>3407</v>
      </c>
      <c r="Z590" s="297">
        <v>43769</v>
      </c>
      <c r="AA590" s="298">
        <v>0</v>
      </c>
      <c r="AB590" t="s">
        <v>211</v>
      </c>
      <c r="AC590" s="206">
        <v>-13.74</v>
      </c>
      <c r="AD590" t="s">
        <v>1239</v>
      </c>
      <c r="AE590">
        <v>2019</v>
      </c>
      <c r="AF590">
        <v>10</v>
      </c>
    </row>
    <row r="591" spans="1:32">
      <c r="A591" t="s">
        <v>1194</v>
      </c>
      <c r="B591" t="s">
        <v>1627</v>
      </c>
      <c r="C591" s="297">
        <v>43769</v>
      </c>
      <c r="D591" s="297">
        <v>43785</v>
      </c>
      <c r="E591" t="s">
        <v>194</v>
      </c>
      <c r="F591">
        <v>76130</v>
      </c>
      <c r="G591" t="s">
        <v>1419</v>
      </c>
      <c r="H591" t="s">
        <v>196</v>
      </c>
      <c r="I591">
        <v>30000</v>
      </c>
      <c r="J591">
        <v>33803</v>
      </c>
      <c r="K591">
        <v>11146</v>
      </c>
      <c r="L591">
        <v>11363</v>
      </c>
      <c r="M591" t="s">
        <v>200</v>
      </c>
      <c r="N591">
        <v>108910</v>
      </c>
      <c r="O591" t="s">
        <v>200</v>
      </c>
      <c r="P591" t="s">
        <v>200</v>
      </c>
      <c r="U591" t="s">
        <v>1576</v>
      </c>
      <c r="V591" t="s">
        <v>1419</v>
      </c>
      <c r="X591" t="s">
        <v>1623</v>
      </c>
      <c r="Y591">
        <v>3163</v>
      </c>
      <c r="Z591" s="297">
        <v>43769</v>
      </c>
      <c r="AA591" s="298">
        <v>0</v>
      </c>
      <c r="AB591" t="s">
        <v>211</v>
      </c>
      <c r="AC591" s="206">
        <v>-6.49</v>
      </c>
      <c r="AD591" t="s">
        <v>1239</v>
      </c>
      <c r="AE591">
        <v>2019</v>
      </c>
      <c r="AF591">
        <v>10</v>
      </c>
    </row>
    <row r="592" spans="1:32">
      <c r="A592" t="s">
        <v>1194</v>
      </c>
      <c r="B592" t="s">
        <v>1628</v>
      </c>
      <c r="C592" s="297">
        <v>43769</v>
      </c>
      <c r="D592" s="297">
        <v>43785</v>
      </c>
      <c r="E592" t="s">
        <v>194</v>
      </c>
      <c r="F592">
        <v>76120</v>
      </c>
      <c r="G592" t="s">
        <v>1418</v>
      </c>
      <c r="H592" t="s">
        <v>196</v>
      </c>
      <c r="I592">
        <v>30000</v>
      </c>
      <c r="J592">
        <v>33803</v>
      </c>
      <c r="K592">
        <v>1981</v>
      </c>
      <c r="L592">
        <v>11363</v>
      </c>
      <c r="M592" t="s">
        <v>200</v>
      </c>
      <c r="N592">
        <v>108910</v>
      </c>
      <c r="O592" t="s">
        <v>200</v>
      </c>
      <c r="P592" t="s">
        <v>200</v>
      </c>
      <c r="U592" t="s">
        <v>1576</v>
      </c>
      <c r="V592" t="s">
        <v>1418</v>
      </c>
      <c r="X592" t="s">
        <v>1623</v>
      </c>
      <c r="Y592">
        <v>3786</v>
      </c>
      <c r="Z592" s="297">
        <v>43769</v>
      </c>
      <c r="AA592" s="298">
        <v>0</v>
      </c>
      <c r="AB592" t="s">
        <v>211</v>
      </c>
      <c r="AC592" s="206">
        <v>0.02</v>
      </c>
      <c r="AD592" t="s">
        <v>1239</v>
      </c>
      <c r="AE592">
        <v>2019</v>
      </c>
      <c r="AF592">
        <v>10</v>
      </c>
    </row>
    <row r="593" spans="1:32">
      <c r="A593" t="s">
        <v>1194</v>
      </c>
      <c r="B593" t="s">
        <v>1629</v>
      </c>
      <c r="C593" s="297">
        <v>43769</v>
      </c>
      <c r="D593" s="297">
        <v>43785</v>
      </c>
      <c r="E593" t="s">
        <v>194</v>
      </c>
      <c r="F593">
        <v>76120</v>
      </c>
      <c r="G593" t="s">
        <v>1418</v>
      </c>
      <c r="H593" t="s">
        <v>196</v>
      </c>
      <c r="I593">
        <v>30000</v>
      </c>
      <c r="J593">
        <v>33804</v>
      </c>
      <c r="K593">
        <v>1981</v>
      </c>
      <c r="L593">
        <v>11363</v>
      </c>
      <c r="M593" t="s">
        <v>200</v>
      </c>
      <c r="N593">
        <v>108910</v>
      </c>
      <c r="O593" t="s">
        <v>200</v>
      </c>
      <c r="P593" t="s">
        <v>200</v>
      </c>
      <c r="U593" t="s">
        <v>1576</v>
      </c>
      <c r="V593" t="s">
        <v>1418</v>
      </c>
      <c r="X593" t="s">
        <v>1623</v>
      </c>
      <c r="Y593">
        <v>4685</v>
      </c>
      <c r="Z593" s="297">
        <v>43769</v>
      </c>
      <c r="AA593" s="298">
        <v>0</v>
      </c>
      <c r="AB593" t="s">
        <v>211</v>
      </c>
      <c r="AC593" s="206">
        <v>6.49</v>
      </c>
      <c r="AD593" t="s">
        <v>1239</v>
      </c>
      <c r="AE593">
        <v>2019</v>
      </c>
      <c r="AF593">
        <v>10</v>
      </c>
    </row>
    <row r="594" spans="1:32">
      <c r="A594" t="s">
        <v>1194</v>
      </c>
      <c r="B594" t="s">
        <v>1631</v>
      </c>
      <c r="C594" s="297">
        <v>43799</v>
      </c>
      <c r="D594" t="s">
        <v>1412</v>
      </c>
      <c r="E594" t="s">
        <v>194</v>
      </c>
      <c r="F594">
        <v>76120</v>
      </c>
      <c r="G594" t="s">
        <v>1418</v>
      </c>
      <c r="H594" t="s">
        <v>196</v>
      </c>
      <c r="I594">
        <v>30000</v>
      </c>
      <c r="J594">
        <v>33803</v>
      </c>
      <c r="K594">
        <v>11146</v>
      </c>
      <c r="L594">
        <v>11363</v>
      </c>
      <c r="M594" t="s">
        <v>200</v>
      </c>
      <c r="N594">
        <v>108910</v>
      </c>
      <c r="O594" t="s">
        <v>200</v>
      </c>
      <c r="P594" t="s">
        <v>200</v>
      </c>
      <c r="U594" t="s">
        <v>1576</v>
      </c>
      <c r="V594" t="s">
        <v>1418</v>
      </c>
      <c r="X594" t="s">
        <v>1630</v>
      </c>
      <c r="Y594">
        <v>5041</v>
      </c>
      <c r="Z594" s="297">
        <v>43799</v>
      </c>
      <c r="AA594" s="298">
        <v>0</v>
      </c>
      <c r="AB594" t="s">
        <v>211</v>
      </c>
      <c r="AC594" s="206">
        <v>5.19</v>
      </c>
      <c r="AD594" t="s">
        <v>1239</v>
      </c>
      <c r="AE594">
        <v>2019</v>
      </c>
      <c r="AF594">
        <v>11</v>
      </c>
    </row>
    <row r="595" spans="1:32">
      <c r="A595" t="s">
        <v>1194</v>
      </c>
      <c r="B595" t="s">
        <v>1632</v>
      </c>
      <c r="C595" s="297">
        <v>43799</v>
      </c>
      <c r="D595" t="s">
        <v>1412</v>
      </c>
      <c r="E595" t="s">
        <v>194</v>
      </c>
      <c r="F595">
        <v>76120</v>
      </c>
      <c r="G595" t="s">
        <v>1418</v>
      </c>
      <c r="H595" t="s">
        <v>196</v>
      </c>
      <c r="I595">
        <v>30000</v>
      </c>
      <c r="J595">
        <v>33803</v>
      </c>
      <c r="K595">
        <v>11150</v>
      </c>
      <c r="L595">
        <v>11363</v>
      </c>
      <c r="M595" t="s">
        <v>200</v>
      </c>
      <c r="N595">
        <v>108910</v>
      </c>
      <c r="O595" t="s">
        <v>200</v>
      </c>
      <c r="P595" t="s">
        <v>200</v>
      </c>
      <c r="U595" t="s">
        <v>1576</v>
      </c>
      <c r="V595" t="s">
        <v>1418</v>
      </c>
      <c r="X595" t="s">
        <v>1630</v>
      </c>
      <c r="Y595">
        <v>4846</v>
      </c>
      <c r="Z595" s="297">
        <v>43799</v>
      </c>
      <c r="AA595" s="298">
        <v>0</v>
      </c>
      <c r="AB595" t="s">
        <v>211</v>
      </c>
      <c r="AC595" s="206">
        <v>0.56999999999999995</v>
      </c>
      <c r="AD595" t="s">
        <v>1239</v>
      </c>
      <c r="AE595">
        <v>2019</v>
      </c>
      <c r="AF595">
        <v>11</v>
      </c>
    </row>
    <row r="596" spans="1:32">
      <c r="A596" t="s">
        <v>1194</v>
      </c>
      <c r="B596" t="s">
        <v>1635</v>
      </c>
      <c r="C596" s="297">
        <v>43799</v>
      </c>
      <c r="D596" t="s">
        <v>1412</v>
      </c>
      <c r="E596" t="s">
        <v>194</v>
      </c>
      <c r="F596">
        <v>76120</v>
      </c>
      <c r="G596" t="s">
        <v>1418</v>
      </c>
      <c r="H596" t="s">
        <v>196</v>
      </c>
      <c r="I596">
        <v>30000</v>
      </c>
      <c r="J596">
        <v>33803</v>
      </c>
      <c r="K596">
        <v>11147</v>
      </c>
      <c r="L596">
        <v>11363</v>
      </c>
      <c r="M596" t="s">
        <v>200</v>
      </c>
      <c r="N596">
        <v>108910</v>
      </c>
      <c r="O596" t="s">
        <v>200</v>
      </c>
      <c r="P596" t="s">
        <v>200</v>
      </c>
      <c r="U596" t="s">
        <v>1576</v>
      </c>
      <c r="V596" t="s">
        <v>1418</v>
      </c>
      <c r="X596" t="s">
        <v>1630</v>
      </c>
      <c r="Y596">
        <v>4800</v>
      </c>
      <c r="Z596" s="297">
        <v>43799</v>
      </c>
      <c r="AA596" s="298">
        <v>0</v>
      </c>
      <c r="AB596" t="s">
        <v>211</v>
      </c>
      <c r="AC596" s="206">
        <v>0.15</v>
      </c>
      <c r="AD596" t="s">
        <v>1239</v>
      </c>
      <c r="AE596">
        <v>2019</v>
      </c>
      <c r="AF596">
        <v>11</v>
      </c>
    </row>
    <row r="597" spans="1:32">
      <c r="A597" t="s">
        <v>1194</v>
      </c>
      <c r="B597" t="s">
        <v>1633</v>
      </c>
      <c r="C597" s="297">
        <v>43799</v>
      </c>
      <c r="D597" t="s">
        <v>1412</v>
      </c>
      <c r="E597" t="s">
        <v>194</v>
      </c>
      <c r="F597">
        <v>76130</v>
      </c>
      <c r="G597" t="s">
        <v>1419</v>
      </c>
      <c r="H597" t="s">
        <v>196</v>
      </c>
      <c r="I597">
        <v>30000</v>
      </c>
      <c r="J597">
        <v>33804</v>
      </c>
      <c r="K597">
        <v>1981</v>
      </c>
      <c r="L597">
        <v>11363</v>
      </c>
      <c r="M597" t="s">
        <v>200</v>
      </c>
      <c r="N597">
        <v>108910</v>
      </c>
      <c r="O597" t="s">
        <v>200</v>
      </c>
      <c r="P597" t="s">
        <v>200</v>
      </c>
      <c r="U597" t="s">
        <v>1576</v>
      </c>
      <c r="V597" t="s">
        <v>1419</v>
      </c>
      <c r="X597" t="s">
        <v>1630</v>
      </c>
      <c r="Y597">
        <v>3871</v>
      </c>
      <c r="Z597" s="297">
        <v>43799</v>
      </c>
      <c r="AA597" s="298">
        <v>0</v>
      </c>
      <c r="AB597" t="s">
        <v>211</v>
      </c>
      <c r="AC597" s="206">
        <v>-5.19</v>
      </c>
      <c r="AD597" t="s">
        <v>1239</v>
      </c>
      <c r="AE597">
        <v>2019</v>
      </c>
      <c r="AF597">
        <v>11</v>
      </c>
    </row>
    <row r="598" spans="1:32">
      <c r="A598" t="s">
        <v>1194</v>
      </c>
      <c r="B598" t="s">
        <v>1634</v>
      </c>
      <c r="C598" s="297">
        <v>43799</v>
      </c>
      <c r="D598" t="s">
        <v>1412</v>
      </c>
      <c r="E598" t="s">
        <v>194</v>
      </c>
      <c r="F598">
        <v>76130</v>
      </c>
      <c r="G598" t="s">
        <v>1419</v>
      </c>
      <c r="H598" t="s">
        <v>196</v>
      </c>
      <c r="I598">
        <v>30000</v>
      </c>
      <c r="J598">
        <v>33804</v>
      </c>
      <c r="K598">
        <v>11165</v>
      </c>
      <c r="L598">
        <v>11363</v>
      </c>
      <c r="M598" t="s">
        <v>200</v>
      </c>
      <c r="N598">
        <v>108910</v>
      </c>
      <c r="O598" t="s">
        <v>200</v>
      </c>
      <c r="P598" t="s">
        <v>200</v>
      </c>
      <c r="U598" t="s">
        <v>1576</v>
      </c>
      <c r="V598" t="s">
        <v>1419</v>
      </c>
      <c r="X598" t="s">
        <v>1630</v>
      </c>
      <c r="Y598">
        <v>3843</v>
      </c>
      <c r="Z598" s="297">
        <v>43799</v>
      </c>
      <c r="AA598" s="298">
        <v>0</v>
      </c>
      <c r="AB598" t="s">
        <v>211</v>
      </c>
      <c r="AC598" s="206">
        <v>-79.59</v>
      </c>
      <c r="AD598" t="s">
        <v>1239</v>
      </c>
      <c r="AE598">
        <v>2019</v>
      </c>
      <c r="AF598">
        <v>11</v>
      </c>
    </row>
    <row r="599" spans="1:32">
      <c r="A599" t="s">
        <v>1194</v>
      </c>
      <c r="B599" t="s">
        <v>1636</v>
      </c>
      <c r="C599" s="297">
        <v>43799</v>
      </c>
      <c r="D599" t="s">
        <v>1412</v>
      </c>
      <c r="E599" t="s">
        <v>194</v>
      </c>
      <c r="F599">
        <v>76130</v>
      </c>
      <c r="G599" t="s">
        <v>1419</v>
      </c>
      <c r="H599" t="s">
        <v>196</v>
      </c>
      <c r="I599">
        <v>30000</v>
      </c>
      <c r="J599">
        <v>33803</v>
      </c>
      <c r="K599">
        <v>1981</v>
      </c>
      <c r="L599">
        <v>11363</v>
      </c>
      <c r="M599" t="s">
        <v>200</v>
      </c>
      <c r="N599">
        <v>108910</v>
      </c>
      <c r="O599" t="s">
        <v>200</v>
      </c>
      <c r="P599" t="s">
        <v>200</v>
      </c>
      <c r="U599" t="s">
        <v>1576</v>
      </c>
      <c r="V599" t="s">
        <v>1419</v>
      </c>
      <c r="X599" t="s">
        <v>1630</v>
      </c>
      <c r="Y599">
        <v>3028</v>
      </c>
      <c r="Z599" s="297">
        <v>43799</v>
      </c>
      <c r="AA599" s="298">
        <v>0</v>
      </c>
      <c r="AB599" t="s">
        <v>211</v>
      </c>
      <c r="AC599" s="206">
        <v>-0.02</v>
      </c>
      <c r="AD599" t="s">
        <v>1239</v>
      </c>
      <c r="AE599">
        <v>2019</v>
      </c>
      <c r="AF599">
        <v>11</v>
      </c>
    </row>
    <row r="600" spans="1:32">
      <c r="A600" t="s">
        <v>1194</v>
      </c>
      <c r="B600" t="s">
        <v>1643</v>
      </c>
      <c r="C600" t="s">
        <v>1050</v>
      </c>
      <c r="D600" s="297">
        <v>43859</v>
      </c>
      <c r="E600" t="s">
        <v>194</v>
      </c>
      <c r="F600">
        <v>76120</v>
      </c>
      <c r="G600" t="s">
        <v>1418</v>
      </c>
      <c r="H600" t="s">
        <v>196</v>
      </c>
      <c r="I600">
        <v>30000</v>
      </c>
      <c r="J600">
        <v>33804</v>
      </c>
      <c r="K600">
        <v>11165</v>
      </c>
      <c r="L600">
        <v>11363</v>
      </c>
      <c r="M600" t="s">
        <v>200</v>
      </c>
      <c r="N600">
        <v>108910</v>
      </c>
      <c r="O600" t="s">
        <v>200</v>
      </c>
      <c r="P600" t="s">
        <v>200</v>
      </c>
      <c r="U600" t="s">
        <v>1576</v>
      </c>
      <c r="V600" t="s">
        <v>1418</v>
      </c>
      <c r="X600" t="s">
        <v>1637</v>
      </c>
      <c r="Y600">
        <v>5597</v>
      </c>
      <c r="Z600" t="s">
        <v>1050</v>
      </c>
      <c r="AA600" s="298">
        <v>0</v>
      </c>
      <c r="AB600" t="s">
        <v>211</v>
      </c>
      <c r="AC600" s="206">
        <v>7.1</v>
      </c>
      <c r="AD600" t="s">
        <v>1239</v>
      </c>
      <c r="AE600">
        <v>2019</v>
      </c>
      <c r="AF600">
        <v>12</v>
      </c>
    </row>
    <row r="601" spans="1:32">
      <c r="A601" t="s">
        <v>1194</v>
      </c>
      <c r="B601" t="s">
        <v>1639</v>
      </c>
      <c r="C601" t="s">
        <v>1050</v>
      </c>
      <c r="D601" s="297">
        <v>43859</v>
      </c>
      <c r="E601" t="s">
        <v>194</v>
      </c>
      <c r="F601">
        <v>76120</v>
      </c>
      <c r="G601" t="s">
        <v>1418</v>
      </c>
      <c r="H601" t="s">
        <v>196</v>
      </c>
      <c r="I601">
        <v>30000</v>
      </c>
      <c r="J601">
        <v>33803</v>
      </c>
      <c r="K601">
        <v>11147</v>
      </c>
      <c r="L601">
        <v>11363</v>
      </c>
      <c r="M601" t="s">
        <v>200</v>
      </c>
      <c r="N601">
        <v>108910</v>
      </c>
      <c r="O601" t="s">
        <v>200</v>
      </c>
      <c r="P601" t="s">
        <v>200</v>
      </c>
      <c r="U601" t="s">
        <v>1576</v>
      </c>
      <c r="V601" t="s">
        <v>1418</v>
      </c>
      <c r="X601" t="s">
        <v>1637</v>
      </c>
      <c r="Y601">
        <v>5128</v>
      </c>
      <c r="Z601" t="s">
        <v>1050</v>
      </c>
      <c r="AA601" s="298">
        <v>0</v>
      </c>
      <c r="AB601" t="s">
        <v>211</v>
      </c>
      <c r="AC601" s="206">
        <v>0.55000000000000004</v>
      </c>
      <c r="AD601" t="s">
        <v>1239</v>
      </c>
      <c r="AE601">
        <v>2019</v>
      </c>
      <c r="AF601">
        <v>12</v>
      </c>
    </row>
    <row r="602" spans="1:32">
      <c r="A602" t="s">
        <v>1194</v>
      </c>
      <c r="B602" t="s">
        <v>1640</v>
      </c>
      <c r="C602" t="s">
        <v>1050</v>
      </c>
      <c r="D602" s="297">
        <v>43859</v>
      </c>
      <c r="E602" t="s">
        <v>194</v>
      </c>
      <c r="F602">
        <v>76120</v>
      </c>
      <c r="G602" t="s">
        <v>1418</v>
      </c>
      <c r="H602" t="s">
        <v>196</v>
      </c>
      <c r="I602">
        <v>30000</v>
      </c>
      <c r="J602">
        <v>33803</v>
      </c>
      <c r="K602">
        <v>11150</v>
      </c>
      <c r="L602">
        <v>11363</v>
      </c>
      <c r="M602" t="s">
        <v>200</v>
      </c>
      <c r="N602">
        <v>108910</v>
      </c>
      <c r="O602" t="s">
        <v>200</v>
      </c>
      <c r="P602" t="s">
        <v>200</v>
      </c>
      <c r="U602" t="s">
        <v>1576</v>
      </c>
      <c r="V602" t="s">
        <v>1418</v>
      </c>
      <c r="X602" t="s">
        <v>1637</v>
      </c>
      <c r="Y602">
        <v>5077</v>
      </c>
      <c r="Z602" t="s">
        <v>1050</v>
      </c>
      <c r="AA602" s="298">
        <v>0</v>
      </c>
      <c r="AB602" t="s">
        <v>211</v>
      </c>
      <c r="AC602" s="206">
        <v>2</v>
      </c>
      <c r="AD602" t="s">
        <v>1239</v>
      </c>
      <c r="AE602">
        <v>2019</v>
      </c>
      <c r="AF602">
        <v>12</v>
      </c>
    </row>
    <row r="603" spans="1:32">
      <c r="A603" t="s">
        <v>1194</v>
      </c>
      <c r="B603" t="s">
        <v>1641</v>
      </c>
      <c r="C603" t="s">
        <v>1050</v>
      </c>
      <c r="D603" s="297">
        <v>43859</v>
      </c>
      <c r="E603" t="s">
        <v>194</v>
      </c>
      <c r="F603">
        <v>76130</v>
      </c>
      <c r="G603" t="s">
        <v>1419</v>
      </c>
      <c r="H603" t="s">
        <v>196</v>
      </c>
      <c r="I603">
        <v>30000</v>
      </c>
      <c r="J603">
        <v>33803</v>
      </c>
      <c r="K603">
        <v>1981</v>
      </c>
      <c r="L603">
        <v>11363</v>
      </c>
      <c r="M603" t="s">
        <v>200</v>
      </c>
      <c r="N603">
        <v>108910</v>
      </c>
      <c r="O603" t="s">
        <v>200</v>
      </c>
      <c r="P603" t="s">
        <v>200</v>
      </c>
      <c r="U603" t="s">
        <v>1576</v>
      </c>
      <c r="V603" t="s">
        <v>1419</v>
      </c>
      <c r="X603" t="s">
        <v>1637</v>
      </c>
      <c r="Y603">
        <v>3236</v>
      </c>
      <c r="Z603" t="s">
        <v>1050</v>
      </c>
      <c r="AA603" s="298">
        <v>0</v>
      </c>
      <c r="AB603" t="s">
        <v>211</v>
      </c>
      <c r="AC603" s="206">
        <v>-0.06</v>
      </c>
      <c r="AD603" t="s">
        <v>1239</v>
      </c>
      <c r="AE603">
        <v>2019</v>
      </c>
      <c r="AF603">
        <v>12</v>
      </c>
    </row>
    <row r="604" spans="1:32">
      <c r="A604" t="s">
        <v>1194</v>
      </c>
      <c r="B604" t="s">
        <v>1642</v>
      </c>
      <c r="C604" t="s">
        <v>1050</v>
      </c>
      <c r="D604" s="297">
        <v>43859</v>
      </c>
      <c r="E604" t="s">
        <v>194</v>
      </c>
      <c r="F604">
        <v>76130</v>
      </c>
      <c r="G604" t="s">
        <v>1419</v>
      </c>
      <c r="H604" t="s">
        <v>196</v>
      </c>
      <c r="I604">
        <v>30000</v>
      </c>
      <c r="J604">
        <v>33804</v>
      </c>
      <c r="K604">
        <v>1981</v>
      </c>
      <c r="L604">
        <v>11363</v>
      </c>
      <c r="M604" t="s">
        <v>200</v>
      </c>
      <c r="N604">
        <v>108910</v>
      </c>
      <c r="O604" t="s">
        <v>200</v>
      </c>
      <c r="P604" t="s">
        <v>200</v>
      </c>
      <c r="U604" t="s">
        <v>1576</v>
      </c>
      <c r="V604" t="s">
        <v>1419</v>
      </c>
      <c r="X604" t="s">
        <v>1637</v>
      </c>
      <c r="Y604">
        <v>4040</v>
      </c>
      <c r="Z604" t="s">
        <v>1050</v>
      </c>
      <c r="AA604" s="298">
        <v>0</v>
      </c>
      <c r="AB604" t="s">
        <v>211</v>
      </c>
      <c r="AC604" s="206">
        <v>-18.079999999999998</v>
      </c>
      <c r="AD604" t="s">
        <v>1239</v>
      </c>
      <c r="AE604">
        <v>2019</v>
      </c>
      <c r="AF604">
        <v>12</v>
      </c>
    </row>
    <row r="605" spans="1:32">
      <c r="A605" t="s">
        <v>1194</v>
      </c>
      <c r="B605" t="s">
        <v>1638</v>
      </c>
      <c r="C605" t="s">
        <v>1050</v>
      </c>
      <c r="D605" s="297">
        <v>43859</v>
      </c>
      <c r="E605" t="s">
        <v>194</v>
      </c>
      <c r="F605">
        <v>76120</v>
      </c>
      <c r="G605" t="s">
        <v>1418</v>
      </c>
      <c r="H605" t="s">
        <v>196</v>
      </c>
      <c r="I605">
        <v>30000</v>
      </c>
      <c r="J605">
        <v>33803</v>
      </c>
      <c r="K605">
        <v>11146</v>
      </c>
      <c r="L605">
        <v>11363</v>
      </c>
      <c r="M605" t="s">
        <v>200</v>
      </c>
      <c r="N605">
        <v>108910</v>
      </c>
      <c r="O605" t="s">
        <v>200</v>
      </c>
      <c r="P605" t="s">
        <v>200</v>
      </c>
      <c r="U605" t="s">
        <v>1576</v>
      </c>
      <c r="V605" t="s">
        <v>1418</v>
      </c>
      <c r="X605" t="s">
        <v>1637</v>
      </c>
      <c r="Y605">
        <v>5262</v>
      </c>
      <c r="Z605" t="s">
        <v>1050</v>
      </c>
      <c r="AA605" s="298">
        <v>0</v>
      </c>
      <c r="AB605" t="s">
        <v>211</v>
      </c>
      <c r="AC605" s="206">
        <v>18.09</v>
      </c>
      <c r="AD605" t="s">
        <v>1239</v>
      </c>
      <c r="AE605">
        <v>2019</v>
      </c>
      <c r="AF605">
        <v>12</v>
      </c>
    </row>
    <row r="606" spans="1:32">
      <c r="A606" t="s">
        <v>1194</v>
      </c>
      <c r="B606" t="s">
        <v>1648</v>
      </c>
      <c r="C606" s="297">
        <v>43921</v>
      </c>
      <c r="D606" t="s">
        <v>1644</v>
      </c>
      <c r="E606" t="s">
        <v>194</v>
      </c>
      <c r="F606">
        <v>76130</v>
      </c>
      <c r="G606" t="s">
        <v>1419</v>
      </c>
      <c r="H606" t="s">
        <v>196</v>
      </c>
      <c r="I606">
        <v>30000</v>
      </c>
      <c r="J606">
        <v>33804</v>
      </c>
      <c r="K606">
        <v>1981</v>
      </c>
      <c r="L606">
        <v>11363</v>
      </c>
      <c r="M606" t="s">
        <v>200</v>
      </c>
      <c r="N606">
        <v>108910</v>
      </c>
      <c r="O606" t="s">
        <v>200</v>
      </c>
      <c r="P606" t="s">
        <v>200</v>
      </c>
      <c r="U606" t="s">
        <v>1576</v>
      </c>
      <c r="V606" t="s">
        <v>1419</v>
      </c>
      <c r="X606" t="s">
        <v>1645</v>
      </c>
      <c r="Y606">
        <v>3809</v>
      </c>
      <c r="Z606" s="297">
        <v>43921</v>
      </c>
      <c r="AA606" s="298">
        <v>0</v>
      </c>
      <c r="AB606" t="s">
        <v>211</v>
      </c>
      <c r="AC606" s="206">
        <v>-88.85</v>
      </c>
      <c r="AD606" t="s">
        <v>1239</v>
      </c>
      <c r="AE606">
        <v>2020</v>
      </c>
      <c r="AF606">
        <v>3</v>
      </c>
    </row>
    <row r="607" spans="1:32">
      <c r="A607" t="s">
        <v>1194</v>
      </c>
      <c r="B607" t="s">
        <v>1646</v>
      </c>
      <c r="C607" s="297">
        <v>43921</v>
      </c>
      <c r="D607" t="s">
        <v>1644</v>
      </c>
      <c r="E607" t="s">
        <v>194</v>
      </c>
      <c r="F607">
        <v>76120</v>
      </c>
      <c r="G607" t="s">
        <v>1418</v>
      </c>
      <c r="H607" t="s">
        <v>196</v>
      </c>
      <c r="I607">
        <v>30000</v>
      </c>
      <c r="J607">
        <v>33803</v>
      </c>
      <c r="K607">
        <v>1981</v>
      </c>
      <c r="L607">
        <v>11363</v>
      </c>
      <c r="M607" t="s">
        <v>200</v>
      </c>
      <c r="N607">
        <v>108910</v>
      </c>
      <c r="O607" t="s">
        <v>200</v>
      </c>
      <c r="P607" t="s">
        <v>200</v>
      </c>
      <c r="U607" t="s">
        <v>1576</v>
      </c>
      <c r="V607" t="s">
        <v>1418</v>
      </c>
      <c r="X607" t="s">
        <v>1645</v>
      </c>
      <c r="Y607">
        <v>4204</v>
      </c>
      <c r="Z607" s="297">
        <v>43921</v>
      </c>
      <c r="AA607" s="298">
        <v>0</v>
      </c>
      <c r="AB607" t="s">
        <v>211</v>
      </c>
      <c r="AC607" s="206">
        <v>111.09</v>
      </c>
      <c r="AD607" t="s">
        <v>1239</v>
      </c>
      <c r="AE607">
        <v>2020</v>
      </c>
      <c r="AF607">
        <v>3</v>
      </c>
    </row>
    <row r="608" spans="1:32">
      <c r="A608" t="s">
        <v>1194</v>
      </c>
      <c r="B608" t="s">
        <v>1647</v>
      </c>
      <c r="C608" s="297">
        <v>43921</v>
      </c>
      <c r="D608" t="s">
        <v>1644</v>
      </c>
      <c r="E608" t="s">
        <v>194</v>
      </c>
      <c r="F608">
        <v>76120</v>
      </c>
      <c r="G608" t="s">
        <v>1418</v>
      </c>
      <c r="H608" t="s">
        <v>196</v>
      </c>
      <c r="I608">
        <v>30000</v>
      </c>
      <c r="J608">
        <v>33803</v>
      </c>
      <c r="K608">
        <v>11150</v>
      </c>
      <c r="L608">
        <v>11363</v>
      </c>
      <c r="M608" t="s">
        <v>200</v>
      </c>
      <c r="N608">
        <v>108910</v>
      </c>
      <c r="O608" t="s">
        <v>200</v>
      </c>
      <c r="P608" t="s">
        <v>200</v>
      </c>
      <c r="U608" t="s">
        <v>1576</v>
      </c>
      <c r="V608" t="s">
        <v>1418</v>
      </c>
      <c r="X608" t="s">
        <v>1645</v>
      </c>
      <c r="Y608">
        <v>4607</v>
      </c>
      <c r="Z608" s="297">
        <v>43921</v>
      </c>
      <c r="AA608" s="298">
        <v>0</v>
      </c>
      <c r="AB608" t="s">
        <v>211</v>
      </c>
      <c r="AC608" s="206">
        <v>9.85</v>
      </c>
      <c r="AD608" t="s">
        <v>1239</v>
      </c>
      <c r="AE608">
        <v>2020</v>
      </c>
      <c r="AF608">
        <v>3</v>
      </c>
    </row>
    <row r="609" spans="1:32">
      <c r="A609" t="s">
        <v>1194</v>
      </c>
      <c r="B609" t="s">
        <v>1649</v>
      </c>
      <c r="C609" s="297">
        <v>43921</v>
      </c>
      <c r="D609" t="s">
        <v>1644</v>
      </c>
      <c r="E609" t="s">
        <v>194</v>
      </c>
      <c r="F609">
        <v>76120</v>
      </c>
      <c r="G609" t="s">
        <v>1418</v>
      </c>
      <c r="H609" t="s">
        <v>196</v>
      </c>
      <c r="I609">
        <v>30000</v>
      </c>
      <c r="J609">
        <v>33803</v>
      </c>
      <c r="K609">
        <v>11147</v>
      </c>
      <c r="L609">
        <v>11363</v>
      </c>
      <c r="M609" t="s">
        <v>200</v>
      </c>
      <c r="N609">
        <v>108910</v>
      </c>
      <c r="O609" t="s">
        <v>200</v>
      </c>
      <c r="P609" t="s">
        <v>200</v>
      </c>
      <c r="U609" t="s">
        <v>1576</v>
      </c>
      <c r="V609" t="s">
        <v>1418</v>
      </c>
      <c r="X609" t="s">
        <v>1645</v>
      </c>
      <c r="Y609">
        <v>4758</v>
      </c>
      <c r="Z609" s="297">
        <v>43921</v>
      </c>
      <c r="AA609" s="298">
        <v>0</v>
      </c>
      <c r="AB609" t="s">
        <v>211</v>
      </c>
      <c r="AC609" s="206">
        <v>2.71</v>
      </c>
      <c r="AD609" t="s">
        <v>1239</v>
      </c>
      <c r="AE609">
        <v>2020</v>
      </c>
      <c r="AF609">
        <v>3</v>
      </c>
    </row>
    <row r="610" spans="1:32">
      <c r="A610" t="s">
        <v>1194</v>
      </c>
      <c r="B610" t="s">
        <v>1650</v>
      </c>
      <c r="C610" s="297">
        <v>43921</v>
      </c>
      <c r="D610" t="s">
        <v>1644</v>
      </c>
      <c r="E610" t="s">
        <v>194</v>
      </c>
      <c r="F610">
        <v>76120</v>
      </c>
      <c r="G610" t="s">
        <v>1418</v>
      </c>
      <c r="H610" t="s">
        <v>196</v>
      </c>
      <c r="I610">
        <v>30000</v>
      </c>
      <c r="J610">
        <v>33803</v>
      </c>
      <c r="K610">
        <v>11146</v>
      </c>
      <c r="L610">
        <v>11363</v>
      </c>
      <c r="M610" t="s">
        <v>200</v>
      </c>
      <c r="N610">
        <v>108910</v>
      </c>
      <c r="O610" t="s">
        <v>200</v>
      </c>
      <c r="P610" t="s">
        <v>200</v>
      </c>
      <c r="U610" t="s">
        <v>1576</v>
      </c>
      <c r="V610" t="s">
        <v>1418</v>
      </c>
      <c r="X610" t="s">
        <v>1645</v>
      </c>
      <c r="Y610">
        <v>4820</v>
      </c>
      <c r="Z610" s="297">
        <v>43921</v>
      </c>
      <c r="AA610" s="298">
        <v>0</v>
      </c>
      <c r="AB610" t="s">
        <v>211</v>
      </c>
      <c r="AC610" s="206">
        <v>459.51</v>
      </c>
      <c r="AD610" t="s">
        <v>1239</v>
      </c>
      <c r="AE610">
        <v>2020</v>
      </c>
      <c r="AF610">
        <v>3</v>
      </c>
    </row>
    <row r="611" spans="1:32">
      <c r="A611" t="s">
        <v>1194</v>
      </c>
      <c r="B611" t="s">
        <v>1651</v>
      </c>
      <c r="C611" s="297">
        <v>43921</v>
      </c>
      <c r="D611" t="s">
        <v>1644</v>
      </c>
      <c r="E611" t="s">
        <v>194</v>
      </c>
      <c r="F611">
        <v>76120</v>
      </c>
      <c r="G611" t="s">
        <v>1418</v>
      </c>
      <c r="H611" t="s">
        <v>196</v>
      </c>
      <c r="I611">
        <v>30000</v>
      </c>
      <c r="J611">
        <v>33804</v>
      </c>
      <c r="K611">
        <v>11165</v>
      </c>
      <c r="L611">
        <v>11363</v>
      </c>
      <c r="M611" t="s">
        <v>200</v>
      </c>
      <c r="N611">
        <v>108910</v>
      </c>
      <c r="O611" t="s">
        <v>200</v>
      </c>
      <c r="P611" t="s">
        <v>200</v>
      </c>
      <c r="U611" t="s">
        <v>1576</v>
      </c>
      <c r="V611" t="s">
        <v>1418</v>
      </c>
      <c r="X611" t="s">
        <v>1645</v>
      </c>
      <c r="Y611">
        <v>5294</v>
      </c>
      <c r="Z611" s="297">
        <v>43921</v>
      </c>
      <c r="AA611" s="298">
        <v>0</v>
      </c>
      <c r="AB611" t="s">
        <v>211</v>
      </c>
      <c r="AC611" s="206">
        <v>34.89</v>
      </c>
      <c r="AD611" t="s">
        <v>1239</v>
      </c>
      <c r="AE611">
        <v>2020</v>
      </c>
      <c r="AF611">
        <v>3</v>
      </c>
    </row>
    <row r="612" spans="1:32">
      <c r="A612" t="s">
        <v>1194</v>
      </c>
      <c r="B612" t="s">
        <v>1655</v>
      </c>
      <c r="C612" t="s">
        <v>1489</v>
      </c>
      <c r="D612" t="s">
        <v>1653</v>
      </c>
      <c r="E612" t="s">
        <v>194</v>
      </c>
      <c r="F612">
        <v>76130</v>
      </c>
      <c r="G612" t="s">
        <v>1419</v>
      </c>
      <c r="H612" t="s">
        <v>196</v>
      </c>
      <c r="I612">
        <v>30000</v>
      </c>
      <c r="J612">
        <v>33803</v>
      </c>
      <c r="K612">
        <v>11147</v>
      </c>
      <c r="L612">
        <v>11363</v>
      </c>
      <c r="M612" t="s">
        <v>200</v>
      </c>
      <c r="N612">
        <v>108910</v>
      </c>
      <c r="O612" t="s">
        <v>200</v>
      </c>
      <c r="P612" t="s">
        <v>200</v>
      </c>
      <c r="U612" t="s">
        <v>1576</v>
      </c>
      <c r="V612" t="s">
        <v>1419</v>
      </c>
      <c r="X612" t="s">
        <v>1654</v>
      </c>
      <c r="Y612">
        <v>3208</v>
      </c>
      <c r="Z612" t="s">
        <v>1489</v>
      </c>
      <c r="AA612" s="298">
        <v>0</v>
      </c>
      <c r="AB612" t="s">
        <v>211</v>
      </c>
      <c r="AC612" s="206">
        <v>-1.93</v>
      </c>
      <c r="AD612" t="s">
        <v>1239</v>
      </c>
      <c r="AE612">
        <v>2020</v>
      </c>
      <c r="AF612">
        <v>4</v>
      </c>
    </row>
    <row r="613" spans="1:32">
      <c r="A613" t="s">
        <v>1194</v>
      </c>
      <c r="B613" t="s">
        <v>1657</v>
      </c>
      <c r="C613" t="s">
        <v>1489</v>
      </c>
      <c r="D613" t="s">
        <v>1653</v>
      </c>
      <c r="E613" t="s">
        <v>194</v>
      </c>
      <c r="F613">
        <v>76130</v>
      </c>
      <c r="G613" t="s">
        <v>1419</v>
      </c>
      <c r="H613" t="s">
        <v>196</v>
      </c>
      <c r="I613">
        <v>30000</v>
      </c>
      <c r="J613">
        <v>33803</v>
      </c>
      <c r="K613">
        <v>1981</v>
      </c>
      <c r="L613">
        <v>11363</v>
      </c>
      <c r="M613" t="s">
        <v>200</v>
      </c>
      <c r="N613">
        <v>108910</v>
      </c>
      <c r="O613" t="s">
        <v>200</v>
      </c>
      <c r="P613" t="s">
        <v>200</v>
      </c>
      <c r="U613" t="s">
        <v>1576</v>
      </c>
      <c r="V613" t="s">
        <v>1419</v>
      </c>
      <c r="X613" t="s">
        <v>1654</v>
      </c>
      <c r="Y613">
        <v>2969</v>
      </c>
      <c r="Z613" t="s">
        <v>1489</v>
      </c>
      <c r="AA613" s="298">
        <v>0</v>
      </c>
      <c r="AB613" t="s">
        <v>211</v>
      </c>
      <c r="AC613" s="206">
        <v>-92.49</v>
      </c>
      <c r="AD613" t="s">
        <v>1239</v>
      </c>
      <c r="AE613">
        <v>2020</v>
      </c>
      <c r="AF613">
        <v>4</v>
      </c>
    </row>
    <row r="614" spans="1:32">
      <c r="A614" t="s">
        <v>1194</v>
      </c>
      <c r="B614" t="s">
        <v>1652</v>
      </c>
      <c r="C614" t="s">
        <v>1489</v>
      </c>
      <c r="D614" t="s">
        <v>1653</v>
      </c>
      <c r="E614" t="s">
        <v>194</v>
      </c>
      <c r="F614">
        <v>76130</v>
      </c>
      <c r="G614" t="s">
        <v>1419</v>
      </c>
      <c r="H614" t="s">
        <v>196</v>
      </c>
      <c r="I614">
        <v>30000</v>
      </c>
      <c r="J614">
        <v>33803</v>
      </c>
      <c r="K614">
        <v>11150</v>
      </c>
      <c r="L614">
        <v>11363</v>
      </c>
      <c r="M614" t="s">
        <v>200</v>
      </c>
      <c r="N614">
        <v>108910</v>
      </c>
      <c r="O614" t="s">
        <v>200</v>
      </c>
      <c r="P614" t="s">
        <v>200</v>
      </c>
      <c r="U614" t="s">
        <v>1576</v>
      </c>
      <c r="V614" t="s">
        <v>1419</v>
      </c>
      <c r="X614" t="s">
        <v>1654</v>
      </c>
      <c r="Y614">
        <v>3135</v>
      </c>
      <c r="Z614" t="s">
        <v>1489</v>
      </c>
      <c r="AA614" s="298">
        <v>0</v>
      </c>
      <c r="AB614" t="s">
        <v>211</v>
      </c>
      <c r="AC614" s="206">
        <v>-7.01</v>
      </c>
      <c r="AD614" t="s">
        <v>1239</v>
      </c>
      <c r="AE614">
        <v>2020</v>
      </c>
      <c r="AF614">
        <v>4</v>
      </c>
    </row>
    <row r="615" spans="1:32">
      <c r="A615" t="s">
        <v>1194</v>
      </c>
      <c r="B615" t="s">
        <v>1659</v>
      </c>
      <c r="C615" t="s">
        <v>1489</v>
      </c>
      <c r="D615" t="s">
        <v>1653</v>
      </c>
      <c r="E615" t="s">
        <v>194</v>
      </c>
      <c r="F615">
        <v>76120</v>
      </c>
      <c r="G615" t="s">
        <v>1418</v>
      </c>
      <c r="H615" t="s">
        <v>196</v>
      </c>
      <c r="I615">
        <v>30000</v>
      </c>
      <c r="J615">
        <v>33804</v>
      </c>
      <c r="K615">
        <v>1981</v>
      </c>
      <c r="L615">
        <v>11363</v>
      </c>
      <c r="M615" t="s">
        <v>200</v>
      </c>
      <c r="N615">
        <v>108910</v>
      </c>
      <c r="O615" t="s">
        <v>200</v>
      </c>
      <c r="P615" t="s">
        <v>200</v>
      </c>
      <c r="U615" t="s">
        <v>1576</v>
      </c>
      <c r="V615" t="s">
        <v>1418</v>
      </c>
      <c r="X615" t="s">
        <v>1654</v>
      </c>
      <c r="Y615">
        <v>5017</v>
      </c>
      <c r="Z615" t="s">
        <v>1489</v>
      </c>
      <c r="AA615" s="298">
        <v>0</v>
      </c>
      <c r="AB615" t="s">
        <v>211</v>
      </c>
      <c r="AC615" s="206">
        <v>63.27</v>
      </c>
      <c r="AD615" t="s">
        <v>1239</v>
      </c>
      <c r="AE615">
        <v>2020</v>
      </c>
      <c r="AF615">
        <v>4</v>
      </c>
    </row>
    <row r="616" spans="1:32">
      <c r="A616" t="s">
        <v>1194</v>
      </c>
      <c r="B616" t="s">
        <v>1658</v>
      </c>
      <c r="C616" t="s">
        <v>1489</v>
      </c>
      <c r="D616" t="s">
        <v>1653</v>
      </c>
      <c r="E616" t="s">
        <v>194</v>
      </c>
      <c r="F616">
        <v>76130</v>
      </c>
      <c r="G616" t="s">
        <v>1419</v>
      </c>
      <c r="H616" t="s">
        <v>196</v>
      </c>
      <c r="I616">
        <v>30000</v>
      </c>
      <c r="J616">
        <v>33803</v>
      </c>
      <c r="K616">
        <v>11146</v>
      </c>
      <c r="L616">
        <v>11363</v>
      </c>
      <c r="M616" t="s">
        <v>200</v>
      </c>
      <c r="N616">
        <v>108910</v>
      </c>
      <c r="O616" t="s">
        <v>200</v>
      </c>
      <c r="P616" t="s">
        <v>200</v>
      </c>
      <c r="U616" t="s">
        <v>1576</v>
      </c>
      <c r="V616" t="s">
        <v>1419</v>
      </c>
      <c r="X616" t="s">
        <v>1654</v>
      </c>
      <c r="Y616">
        <v>3339</v>
      </c>
      <c r="Z616" t="s">
        <v>1489</v>
      </c>
      <c r="AA616" s="298">
        <v>0</v>
      </c>
      <c r="AB616" t="s">
        <v>211</v>
      </c>
      <c r="AC616" s="206">
        <v>-371.72</v>
      </c>
      <c r="AD616" t="s">
        <v>1239</v>
      </c>
      <c r="AE616">
        <v>2020</v>
      </c>
      <c r="AF616">
        <v>4</v>
      </c>
    </row>
    <row r="617" spans="1:32">
      <c r="A617" t="s">
        <v>1194</v>
      </c>
      <c r="B617" t="s">
        <v>1656</v>
      </c>
      <c r="C617" t="s">
        <v>1489</v>
      </c>
      <c r="D617" t="s">
        <v>1653</v>
      </c>
      <c r="E617" t="s">
        <v>194</v>
      </c>
      <c r="F617">
        <v>76130</v>
      </c>
      <c r="G617" t="s">
        <v>1419</v>
      </c>
      <c r="H617" t="s">
        <v>196</v>
      </c>
      <c r="I617">
        <v>30000</v>
      </c>
      <c r="J617">
        <v>33804</v>
      </c>
      <c r="K617">
        <v>11165</v>
      </c>
      <c r="L617">
        <v>11363</v>
      </c>
      <c r="M617" t="s">
        <v>200</v>
      </c>
      <c r="N617">
        <v>108910</v>
      </c>
      <c r="O617" t="s">
        <v>200</v>
      </c>
      <c r="P617" t="s">
        <v>200</v>
      </c>
      <c r="U617" t="s">
        <v>1576</v>
      </c>
      <c r="V617" t="s">
        <v>1419</v>
      </c>
      <c r="X617" t="s">
        <v>1654</v>
      </c>
      <c r="Y617">
        <v>3526</v>
      </c>
      <c r="Z617" t="s">
        <v>1489</v>
      </c>
      <c r="AA617" s="298">
        <v>0</v>
      </c>
      <c r="AB617" t="s">
        <v>211</v>
      </c>
      <c r="AC617" s="206">
        <v>-24.84</v>
      </c>
      <c r="AD617" t="s">
        <v>1239</v>
      </c>
      <c r="AE617">
        <v>2020</v>
      </c>
      <c r="AF617">
        <v>4</v>
      </c>
    </row>
    <row r="618" spans="1:32">
      <c r="A618" t="s">
        <v>1194</v>
      </c>
      <c r="B618" t="s">
        <v>1664</v>
      </c>
      <c r="C618" t="s">
        <v>1493</v>
      </c>
      <c r="D618" s="297">
        <v>43994</v>
      </c>
      <c r="E618" t="s">
        <v>194</v>
      </c>
      <c r="F618">
        <v>76120</v>
      </c>
      <c r="G618" t="s">
        <v>1418</v>
      </c>
      <c r="H618" t="s">
        <v>196</v>
      </c>
      <c r="I618">
        <v>30000</v>
      </c>
      <c r="J618">
        <v>33803</v>
      </c>
      <c r="K618">
        <v>1981</v>
      </c>
      <c r="L618">
        <v>11363</v>
      </c>
      <c r="M618" t="s">
        <v>200</v>
      </c>
      <c r="N618">
        <v>108910</v>
      </c>
      <c r="O618" t="s">
        <v>200</v>
      </c>
      <c r="P618" t="s">
        <v>200</v>
      </c>
      <c r="U618" t="s">
        <v>1576</v>
      </c>
      <c r="V618" t="s">
        <v>1418</v>
      </c>
      <c r="X618" t="s">
        <v>1661</v>
      </c>
      <c r="Y618">
        <v>3944</v>
      </c>
      <c r="Z618" t="s">
        <v>1493</v>
      </c>
      <c r="AA618" s="298">
        <v>0</v>
      </c>
      <c r="AB618" t="s">
        <v>211</v>
      </c>
      <c r="AC618" s="206">
        <v>18.55</v>
      </c>
      <c r="AD618" t="s">
        <v>1239</v>
      </c>
      <c r="AE618">
        <v>2020</v>
      </c>
      <c r="AF618">
        <v>5</v>
      </c>
    </row>
    <row r="619" spans="1:32">
      <c r="A619" t="s">
        <v>1194</v>
      </c>
      <c r="B619" t="s">
        <v>1663</v>
      </c>
      <c r="C619" t="s">
        <v>1493</v>
      </c>
      <c r="D619" s="297">
        <v>43994</v>
      </c>
      <c r="E619" t="s">
        <v>194</v>
      </c>
      <c r="F619">
        <v>76120</v>
      </c>
      <c r="G619" t="s">
        <v>1418</v>
      </c>
      <c r="H619" t="s">
        <v>196</v>
      </c>
      <c r="I619">
        <v>30000</v>
      </c>
      <c r="J619">
        <v>33804</v>
      </c>
      <c r="K619">
        <v>11165</v>
      </c>
      <c r="L619">
        <v>11363</v>
      </c>
      <c r="M619" t="s">
        <v>200</v>
      </c>
      <c r="N619">
        <v>108910</v>
      </c>
      <c r="O619" t="s">
        <v>200</v>
      </c>
      <c r="P619" t="s">
        <v>200</v>
      </c>
      <c r="U619" t="s">
        <v>1576</v>
      </c>
      <c r="V619" t="s">
        <v>1418</v>
      </c>
      <c r="X619" t="s">
        <v>1661</v>
      </c>
      <c r="Y619">
        <v>4752</v>
      </c>
      <c r="Z619" t="s">
        <v>1493</v>
      </c>
      <c r="AA619" s="298">
        <v>0</v>
      </c>
      <c r="AB619" t="s">
        <v>211</v>
      </c>
      <c r="AC619" s="206">
        <v>4.9800000000000004</v>
      </c>
      <c r="AD619" t="s">
        <v>1239</v>
      </c>
      <c r="AE619">
        <v>2020</v>
      </c>
      <c r="AF619">
        <v>5</v>
      </c>
    </row>
    <row r="620" spans="1:32">
      <c r="A620" t="s">
        <v>1194</v>
      </c>
      <c r="B620" t="s">
        <v>1665</v>
      </c>
      <c r="C620" t="s">
        <v>1493</v>
      </c>
      <c r="D620" s="297">
        <v>43994</v>
      </c>
      <c r="E620" t="s">
        <v>194</v>
      </c>
      <c r="F620">
        <v>76120</v>
      </c>
      <c r="G620" t="s">
        <v>1418</v>
      </c>
      <c r="H620" t="s">
        <v>196</v>
      </c>
      <c r="I620">
        <v>30000</v>
      </c>
      <c r="J620">
        <v>33803</v>
      </c>
      <c r="K620">
        <v>11146</v>
      </c>
      <c r="L620">
        <v>11363</v>
      </c>
      <c r="M620" t="s">
        <v>200</v>
      </c>
      <c r="N620">
        <v>108910</v>
      </c>
      <c r="O620" t="s">
        <v>200</v>
      </c>
      <c r="P620" t="s">
        <v>200</v>
      </c>
      <c r="U620" t="s">
        <v>1576</v>
      </c>
      <c r="V620" t="s">
        <v>1418</v>
      </c>
      <c r="X620" t="s">
        <v>1661</v>
      </c>
      <c r="Y620">
        <v>4494</v>
      </c>
      <c r="Z620" t="s">
        <v>1493</v>
      </c>
      <c r="AA620" s="298">
        <v>0</v>
      </c>
      <c r="AB620" t="s">
        <v>211</v>
      </c>
      <c r="AC620" s="206">
        <v>74.55</v>
      </c>
      <c r="AD620" t="s">
        <v>1239</v>
      </c>
      <c r="AE620">
        <v>2020</v>
      </c>
      <c r="AF620">
        <v>5</v>
      </c>
    </row>
    <row r="621" spans="1:32">
      <c r="A621" t="s">
        <v>1194</v>
      </c>
      <c r="B621" t="s">
        <v>1662</v>
      </c>
      <c r="C621" t="s">
        <v>1493</v>
      </c>
      <c r="D621" s="297">
        <v>43994</v>
      </c>
      <c r="E621" t="s">
        <v>194</v>
      </c>
      <c r="F621">
        <v>76120</v>
      </c>
      <c r="G621" t="s">
        <v>1418</v>
      </c>
      <c r="H621" t="s">
        <v>196</v>
      </c>
      <c r="I621">
        <v>30000</v>
      </c>
      <c r="J621">
        <v>33803</v>
      </c>
      <c r="K621">
        <v>11147</v>
      </c>
      <c r="L621">
        <v>11363</v>
      </c>
      <c r="M621" t="s">
        <v>200</v>
      </c>
      <c r="N621">
        <v>108910</v>
      </c>
      <c r="O621" t="s">
        <v>200</v>
      </c>
      <c r="P621" t="s">
        <v>200</v>
      </c>
      <c r="U621" t="s">
        <v>1576</v>
      </c>
      <c r="V621" t="s">
        <v>1418</v>
      </c>
      <c r="X621" t="s">
        <v>1661</v>
      </c>
      <c r="Y621">
        <v>4306</v>
      </c>
      <c r="Z621" t="s">
        <v>1493</v>
      </c>
      <c r="AA621" s="298">
        <v>0</v>
      </c>
      <c r="AB621" t="s">
        <v>211</v>
      </c>
      <c r="AC621" s="206">
        <v>0.39</v>
      </c>
      <c r="AD621" t="s">
        <v>1239</v>
      </c>
      <c r="AE621">
        <v>2020</v>
      </c>
      <c r="AF621">
        <v>5</v>
      </c>
    </row>
    <row r="622" spans="1:32">
      <c r="A622" t="s">
        <v>1194</v>
      </c>
      <c r="B622" t="s">
        <v>1660</v>
      </c>
      <c r="C622" t="s">
        <v>1493</v>
      </c>
      <c r="D622" s="297">
        <v>43994</v>
      </c>
      <c r="E622" t="s">
        <v>194</v>
      </c>
      <c r="F622">
        <v>76120</v>
      </c>
      <c r="G622" t="s">
        <v>1418</v>
      </c>
      <c r="H622" t="s">
        <v>196</v>
      </c>
      <c r="I622">
        <v>30000</v>
      </c>
      <c r="J622">
        <v>33803</v>
      </c>
      <c r="K622">
        <v>11150</v>
      </c>
      <c r="L622">
        <v>11363</v>
      </c>
      <c r="M622" t="s">
        <v>200</v>
      </c>
      <c r="N622">
        <v>108910</v>
      </c>
      <c r="O622" t="s">
        <v>200</v>
      </c>
      <c r="P622" t="s">
        <v>200</v>
      </c>
      <c r="U622" t="s">
        <v>1576</v>
      </c>
      <c r="V622" t="s">
        <v>1418</v>
      </c>
      <c r="X622" t="s">
        <v>1661</v>
      </c>
      <c r="Y622">
        <v>4218</v>
      </c>
      <c r="Z622" t="s">
        <v>1493</v>
      </c>
      <c r="AA622" s="298">
        <v>0</v>
      </c>
      <c r="AB622" t="s">
        <v>211</v>
      </c>
      <c r="AC622" s="206">
        <v>1.4</v>
      </c>
      <c r="AD622" t="s">
        <v>1239</v>
      </c>
      <c r="AE622">
        <v>2020</v>
      </c>
      <c r="AF622">
        <v>5</v>
      </c>
    </row>
    <row r="623" spans="1:32">
      <c r="A623" t="s">
        <v>1194</v>
      </c>
      <c r="B623" t="s">
        <v>1666</v>
      </c>
      <c r="C623" t="s">
        <v>1493</v>
      </c>
      <c r="D623" s="297">
        <v>43994</v>
      </c>
      <c r="E623" t="s">
        <v>194</v>
      </c>
      <c r="F623">
        <v>76130</v>
      </c>
      <c r="G623" t="s">
        <v>1419</v>
      </c>
      <c r="H623" t="s">
        <v>196</v>
      </c>
      <c r="I623">
        <v>30000</v>
      </c>
      <c r="J623">
        <v>33804</v>
      </c>
      <c r="K623">
        <v>1981</v>
      </c>
      <c r="L623">
        <v>11363</v>
      </c>
      <c r="M623" t="s">
        <v>200</v>
      </c>
      <c r="N623">
        <v>108910</v>
      </c>
      <c r="O623" t="s">
        <v>200</v>
      </c>
      <c r="P623" t="s">
        <v>200</v>
      </c>
      <c r="U623" t="s">
        <v>1576</v>
      </c>
      <c r="V623" t="s">
        <v>1419</v>
      </c>
      <c r="X623" t="s">
        <v>1661</v>
      </c>
      <c r="Y623">
        <v>3447</v>
      </c>
      <c r="Z623" t="s">
        <v>1493</v>
      </c>
      <c r="AA623" s="298">
        <v>0</v>
      </c>
      <c r="AB623" t="s">
        <v>211</v>
      </c>
      <c r="AC623" s="206">
        <v>-12.69</v>
      </c>
      <c r="AD623" t="s">
        <v>1239</v>
      </c>
      <c r="AE623">
        <v>2020</v>
      </c>
      <c r="AF623">
        <v>5</v>
      </c>
    </row>
    <row r="624" spans="1:32">
      <c r="A624" t="s">
        <v>1194</v>
      </c>
      <c r="B624" t="s">
        <v>1669</v>
      </c>
      <c r="C624" s="297">
        <v>44012</v>
      </c>
      <c r="D624" s="297">
        <v>44034</v>
      </c>
      <c r="E624" t="s">
        <v>194</v>
      </c>
      <c r="F624">
        <v>76120</v>
      </c>
      <c r="G624" t="s">
        <v>1418</v>
      </c>
      <c r="H624" t="s">
        <v>196</v>
      </c>
      <c r="I624">
        <v>30000</v>
      </c>
      <c r="J624">
        <v>33803</v>
      </c>
      <c r="K624">
        <v>11150</v>
      </c>
      <c r="L624">
        <v>11363</v>
      </c>
      <c r="M624" t="s">
        <v>200</v>
      </c>
      <c r="N624">
        <v>108910</v>
      </c>
      <c r="O624" t="s">
        <v>200</v>
      </c>
      <c r="P624" t="s">
        <v>200</v>
      </c>
      <c r="U624" t="s">
        <v>1576</v>
      </c>
      <c r="V624" t="s">
        <v>1418</v>
      </c>
      <c r="X624" t="s">
        <v>1668</v>
      </c>
      <c r="Y624">
        <v>4525</v>
      </c>
      <c r="Z624" s="297">
        <v>44012</v>
      </c>
      <c r="AA624" s="298">
        <v>0</v>
      </c>
      <c r="AB624" t="s">
        <v>211</v>
      </c>
      <c r="AC624" s="206">
        <v>10.98</v>
      </c>
      <c r="AD624" t="s">
        <v>1239</v>
      </c>
      <c r="AE624">
        <v>2020</v>
      </c>
      <c r="AF624">
        <v>6</v>
      </c>
    </row>
    <row r="625" spans="1:32">
      <c r="A625" t="s">
        <v>1194</v>
      </c>
      <c r="B625" t="s">
        <v>1672</v>
      </c>
      <c r="C625" s="297">
        <v>44012</v>
      </c>
      <c r="D625" s="297">
        <v>44034</v>
      </c>
      <c r="E625" t="s">
        <v>194</v>
      </c>
      <c r="F625">
        <v>76120</v>
      </c>
      <c r="G625" t="s">
        <v>1418</v>
      </c>
      <c r="H625" t="s">
        <v>196</v>
      </c>
      <c r="I625">
        <v>30000</v>
      </c>
      <c r="J625">
        <v>33803</v>
      </c>
      <c r="K625">
        <v>11146</v>
      </c>
      <c r="L625">
        <v>11363</v>
      </c>
      <c r="M625" t="s">
        <v>200</v>
      </c>
      <c r="N625">
        <v>108910</v>
      </c>
      <c r="O625" t="s">
        <v>200</v>
      </c>
      <c r="P625" t="s">
        <v>200</v>
      </c>
      <c r="U625" t="s">
        <v>1576</v>
      </c>
      <c r="V625" t="s">
        <v>1418</v>
      </c>
      <c r="X625" t="s">
        <v>1668</v>
      </c>
      <c r="Y625">
        <v>4724</v>
      </c>
      <c r="Z625" s="297">
        <v>44012</v>
      </c>
      <c r="AA625" s="298">
        <v>0</v>
      </c>
      <c r="AB625" t="s">
        <v>211</v>
      </c>
      <c r="AC625" s="206">
        <v>582.35</v>
      </c>
      <c r="AD625" t="s">
        <v>1239</v>
      </c>
      <c r="AE625">
        <v>2020</v>
      </c>
      <c r="AF625">
        <v>6</v>
      </c>
    </row>
    <row r="626" spans="1:32">
      <c r="A626" t="s">
        <v>1194</v>
      </c>
      <c r="B626" t="s">
        <v>1673</v>
      </c>
      <c r="C626" s="297">
        <v>44012</v>
      </c>
      <c r="D626" s="297">
        <v>44034</v>
      </c>
      <c r="E626" t="s">
        <v>194</v>
      </c>
      <c r="F626">
        <v>76120</v>
      </c>
      <c r="G626" t="s">
        <v>1418</v>
      </c>
      <c r="H626" t="s">
        <v>196</v>
      </c>
      <c r="I626">
        <v>30000</v>
      </c>
      <c r="J626">
        <v>33803</v>
      </c>
      <c r="K626">
        <v>11147</v>
      </c>
      <c r="L626">
        <v>11363</v>
      </c>
      <c r="M626" t="s">
        <v>200</v>
      </c>
      <c r="N626">
        <v>108910</v>
      </c>
      <c r="O626" t="s">
        <v>200</v>
      </c>
      <c r="P626" t="s">
        <v>200</v>
      </c>
      <c r="U626" t="s">
        <v>1576</v>
      </c>
      <c r="V626" t="s">
        <v>1418</v>
      </c>
      <c r="X626" t="s">
        <v>1668</v>
      </c>
      <c r="Y626">
        <v>4544</v>
      </c>
      <c r="Z626" s="297">
        <v>44012</v>
      </c>
      <c r="AA626" s="298">
        <v>0</v>
      </c>
      <c r="AB626" t="s">
        <v>211</v>
      </c>
      <c r="AC626" s="206">
        <v>3.01</v>
      </c>
      <c r="AD626" t="s">
        <v>1239</v>
      </c>
      <c r="AE626">
        <v>2020</v>
      </c>
      <c r="AF626">
        <v>6</v>
      </c>
    </row>
    <row r="627" spans="1:32">
      <c r="A627" t="s">
        <v>1194</v>
      </c>
      <c r="B627" t="s">
        <v>1667</v>
      </c>
      <c r="C627" s="297">
        <v>44012</v>
      </c>
      <c r="D627" s="297">
        <v>44034</v>
      </c>
      <c r="E627" t="s">
        <v>194</v>
      </c>
      <c r="F627">
        <v>76120</v>
      </c>
      <c r="G627" t="s">
        <v>1418</v>
      </c>
      <c r="H627" t="s">
        <v>196</v>
      </c>
      <c r="I627">
        <v>30000</v>
      </c>
      <c r="J627">
        <v>33803</v>
      </c>
      <c r="K627">
        <v>1981</v>
      </c>
      <c r="L627">
        <v>11363</v>
      </c>
      <c r="M627" t="s">
        <v>200</v>
      </c>
      <c r="N627">
        <v>108910</v>
      </c>
      <c r="O627" t="s">
        <v>200</v>
      </c>
      <c r="P627" t="s">
        <v>200</v>
      </c>
      <c r="U627" t="s">
        <v>1576</v>
      </c>
      <c r="V627" t="s">
        <v>1418</v>
      </c>
      <c r="X627" t="s">
        <v>1668</v>
      </c>
      <c r="Y627">
        <v>4248</v>
      </c>
      <c r="Z627" s="297">
        <v>44012</v>
      </c>
      <c r="AA627" s="298">
        <v>0</v>
      </c>
      <c r="AB627" t="s">
        <v>211</v>
      </c>
      <c r="AC627" s="206">
        <v>144.88999999999999</v>
      </c>
      <c r="AD627" t="s">
        <v>1239</v>
      </c>
      <c r="AE627">
        <v>2020</v>
      </c>
      <c r="AF627">
        <v>6</v>
      </c>
    </row>
    <row r="628" spans="1:32">
      <c r="A628" t="s">
        <v>1194</v>
      </c>
      <c r="B628" t="s">
        <v>1671</v>
      </c>
      <c r="C628" s="297">
        <v>44012</v>
      </c>
      <c r="D628" s="297">
        <v>44034</v>
      </c>
      <c r="E628" t="s">
        <v>194</v>
      </c>
      <c r="F628">
        <v>76130</v>
      </c>
      <c r="G628" t="s">
        <v>1419</v>
      </c>
      <c r="H628" t="s">
        <v>196</v>
      </c>
      <c r="I628">
        <v>30000</v>
      </c>
      <c r="J628">
        <v>33804</v>
      </c>
      <c r="K628">
        <v>11165</v>
      </c>
      <c r="L628">
        <v>11363</v>
      </c>
      <c r="M628" t="s">
        <v>200</v>
      </c>
      <c r="N628">
        <v>108910</v>
      </c>
      <c r="O628" t="s">
        <v>200</v>
      </c>
      <c r="P628" t="s">
        <v>200</v>
      </c>
      <c r="U628" t="s">
        <v>1576</v>
      </c>
      <c r="V628" t="s">
        <v>1419</v>
      </c>
      <c r="X628" t="s">
        <v>1668</v>
      </c>
      <c r="Y628">
        <v>3739</v>
      </c>
      <c r="Z628" s="297">
        <v>44012</v>
      </c>
      <c r="AA628" s="298">
        <v>0</v>
      </c>
      <c r="AB628" t="s">
        <v>211</v>
      </c>
      <c r="AC628" s="206">
        <v>-29.23</v>
      </c>
      <c r="AD628" t="s">
        <v>1239</v>
      </c>
      <c r="AE628">
        <v>2020</v>
      </c>
      <c r="AF628">
        <v>6</v>
      </c>
    </row>
    <row r="629" spans="1:32">
      <c r="A629" t="s">
        <v>1194</v>
      </c>
      <c r="B629" t="s">
        <v>1670</v>
      </c>
      <c r="C629" s="297">
        <v>44012</v>
      </c>
      <c r="D629" s="297">
        <v>44034</v>
      </c>
      <c r="E629" t="s">
        <v>194</v>
      </c>
      <c r="F629">
        <v>76130</v>
      </c>
      <c r="G629" t="s">
        <v>1419</v>
      </c>
      <c r="H629" t="s">
        <v>196</v>
      </c>
      <c r="I629">
        <v>30000</v>
      </c>
      <c r="J629">
        <v>33804</v>
      </c>
      <c r="K629">
        <v>1981</v>
      </c>
      <c r="L629">
        <v>11363</v>
      </c>
      <c r="M629" t="s">
        <v>200</v>
      </c>
      <c r="N629">
        <v>108910</v>
      </c>
      <c r="O629" t="s">
        <v>200</v>
      </c>
      <c r="P629" t="s">
        <v>200</v>
      </c>
      <c r="U629" t="s">
        <v>1576</v>
      </c>
      <c r="V629" t="s">
        <v>1419</v>
      </c>
      <c r="X629" t="s">
        <v>1668</v>
      </c>
      <c r="Y629">
        <v>3741</v>
      </c>
      <c r="Z629" s="297">
        <v>44012</v>
      </c>
      <c r="AA629" s="298">
        <v>0</v>
      </c>
      <c r="AB629" t="s">
        <v>211</v>
      </c>
      <c r="AC629" s="206">
        <v>-99.12</v>
      </c>
      <c r="AD629" t="s">
        <v>1239</v>
      </c>
      <c r="AE629">
        <v>2020</v>
      </c>
      <c r="AF629">
        <v>6</v>
      </c>
    </row>
    <row r="630" spans="1:32">
      <c r="A630" t="s">
        <v>1194</v>
      </c>
      <c r="B630" t="s">
        <v>1678</v>
      </c>
      <c r="C630" t="s">
        <v>1502</v>
      </c>
      <c r="D630" s="297">
        <v>44086</v>
      </c>
      <c r="E630" t="s">
        <v>194</v>
      </c>
      <c r="F630">
        <v>76120</v>
      </c>
      <c r="G630" t="s">
        <v>1418</v>
      </c>
      <c r="H630" t="s">
        <v>196</v>
      </c>
      <c r="I630">
        <v>30000</v>
      </c>
      <c r="J630">
        <v>33803</v>
      </c>
      <c r="K630">
        <v>11146</v>
      </c>
      <c r="L630">
        <v>11363</v>
      </c>
      <c r="M630" t="s">
        <v>200</v>
      </c>
      <c r="N630">
        <v>108910</v>
      </c>
      <c r="O630" t="s">
        <v>200</v>
      </c>
      <c r="P630" t="s">
        <v>200</v>
      </c>
      <c r="U630" t="s">
        <v>1576</v>
      </c>
      <c r="V630" t="s">
        <v>1418</v>
      </c>
      <c r="X630" t="s">
        <v>1674</v>
      </c>
      <c r="Y630">
        <v>4424</v>
      </c>
      <c r="Z630" t="s">
        <v>1502</v>
      </c>
      <c r="AA630" s="298">
        <v>0</v>
      </c>
      <c r="AB630" t="s">
        <v>211</v>
      </c>
      <c r="AC630" s="206">
        <v>71.08</v>
      </c>
      <c r="AD630" t="s">
        <v>1239</v>
      </c>
      <c r="AE630">
        <v>2020</v>
      </c>
      <c r="AF630">
        <v>8</v>
      </c>
    </row>
    <row r="631" spans="1:32">
      <c r="A631" t="s">
        <v>1194</v>
      </c>
      <c r="B631" t="s">
        <v>1679</v>
      </c>
      <c r="C631" t="s">
        <v>1502</v>
      </c>
      <c r="D631" s="297">
        <v>44086</v>
      </c>
      <c r="E631" t="s">
        <v>194</v>
      </c>
      <c r="F631">
        <v>76120</v>
      </c>
      <c r="G631" t="s">
        <v>1418</v>
      </c>
      <c r="H631" t="s">
        <v>196</v>
      </c>
      <c r="I631">
        <v>30000</v>
      </c>
      <c r="J631">
        <v>33803</v>
      </c>
      <c r="K631">
        <v>11150</v>
      </c>
      <c r="L631">
        <v>11363</v>
      </c>
      <c r="M631" t="s">
        <v>200</v>
      </c>
      <c r="N631">
        <v>108910</v>
      </c>
      <c r="O631" t="s">
        <v>200</v>
      </c>
      <c r="P631" t="s">
        <v>200</v>
      </c>
      <c r="U631" t="s">
        <v>1576</v>
      </c>
      <c r="V631" t="s">
        <v>1418</v>
      </c>
      <c r="X631" t="s">
        <v>1674</v>
      </c>
      <c r="Y631">
        <v>4377</v>
      </c>
      <c r="Z631" t="s">
        <v>1502</v>
      </c>
      <c r="AA631" s="298">
        <v>0</v>
      </c>
      <c r="AB631" t="s">
        <v>211</v>
      </c>
      <c r="AC631" s="206">
        <v>1.34</v>
      </c>
      <c r="AD631" t="s">
        <v>1239</v>
      </c>
      <c r="AE631">
        <v>2020</v>
      </c>
      <c r="AF631">
        <v>8</v>
      </c>
    </row>
    <row r="632" spans="1:32">
      <c r="A632" t="s">
        <v>1194</v>
      </c>
      <c r="B632" t="s">
        <v>1680</v>
      </c>
      <c r="C632" t="s">
        <v>1502</v>
      </c>
      <c r="D632" s="297">
        <v>44086</v>
      </c>
      <c r="E632" t="s">
        <v>194</v>
      </c>
      <c r="F632">
        <v>76120</v>
      </c>
      <c r="G632" t="s">
        <v>1418</v>
      </c>
      <c r="H632" t="s">
        <v>196</v>
      </c>
      <c r="I632">
        <v>30000</v>
      </c>
      <c r="J632">
        <v>33803</v>
      </c>
      <c r="K632">
        <v>11147</v>
      </c>
      <c r="L632">
        <v>11363</v>
      </c>
      <c r="M632" t="s">
        <v>200</v>
      </c>
      <c r="N632">
        <v>108910</v>
      </c>
      <c r="O632" t="s">
        <v>200</v>
      </c>
      <c r="P632" t="s">
        <v>200</v>
      </c>
      <c r="U632" t="s">
        <v>1576</v>
      </c>
      <c r="V632" t="s">
        <v>1418</v>
      </c>
      <c r="X632" t="s">
        <v>1674</v>
      </c>
      <c r="Y632">
        <v>4305</v>
      </c>
      <c r="Z632" t="s">
        <v>1502</v>
      </c>
      <c r="AA632" s="298">
        <v>0</v>
      </c>
      <c r="AB632" t="s">
        <v>211</v>
      </c>
      <c r="AC632" s="206">
        <v>0.37</v>
      </c>
      <c r="AD632" t="s">
        <v>1239</v>
      </c>
      <c r="AE632">
        <v>2020</v>
      </c>
      <c r="AF632">
        <v>8</v>
      </c>
    </row>
    <row r="633" spans="1:32">
      <c r="A633" t="s">
        <v>1194</v>
      </c>
      <c r="B633" t="s">
        <v>1677</v>
      </c>
      <c r="C633" t="s">
        <v>1502</v>
      </c>
      <c r="D633" s="297">
        <v>44086</v>
      </c>
      <c r="E633" t="s">
        <v>194</v>
      </c>
      <c r="F633">
        <v>76130</v>
      </c>
      <c r="G633" t="s">
        <v>1419</v>
      </c>
      <c r="H633" t="s">
        <v>196</v>
      </c>
      <c r="I633">
        <v>30000</v>
      </c>
      <c r="J633">
        <v>33804</v>
      </c>
      <c r="K633">
        <v>1981</v>
      </c>
      <c r="L633">
        <v>11363</v>
      </c>
      <c r="M633" t="s">
        <v>200</v>
      </c>
      <c r="N633">
        <v>108910</v>
      </c>
      <c r="O633" t="s">
        <v>200</v>
      </c>
      <c r="P633" t="s">
        <v>200</v>
      </c>
      <c r="U633" t="s">
        <v>1576</v>
      </c>
      <c r="V633" t="s">
        <v>1419</v>
      </c>
      <c r="X633" t="s">
        <v>1674</v>
      </c>
      <c r="Y633">
        <v>3577</v>
      </c>
      <c r="Z633" t="s">
        <v>1502</v>
      </c>
      <c r="AA633" s="298">
        <v>0</v>
      </c>
      <c r="AB633" t="s">
        <v>211</v>
      </c>
      <c r="AC633" s="206">
        <v>-12.1</v>
      </c>
      <c r="AD633" t="s">
        <v>1239</v>
      </c>
      <c r="AE633">
        <v>2020</v>
      </c>
      <c r="AF633">
        <v>8</v>
      </c>
    </row>
    <row r="634" spans="1:32">
      <c r="A634" t="s">
        <v>1194</v>
      </c>
      <c r="B634" t="s">
        <v>1675</v>
      </c>
      <c r="C634" t="s">
        <v>1502</v>
      </c>
      <c r="D634" s="297">
        <v>44086</v>
      </c>
      <c r="E634" t="s">
        <v>194</v>
      </c>
      <c r="F634">
        <v>76120</v>
      </c>
      <c r="G634" t="s">
        <v>1418</v>
      </c>
      <c r="H634" t="s">
        <v>196</v>
      </c>
      <c r="I634">
        <v>30000</v>
      </c>
      <c r="J634">
        <v>33804</v>
      </c>
      <c r="K634">
        <v>11165</v>
      </c>
      <c r="L634">
        <v>11363</v>
      </c>
      <c r="M634" t="s">
        <v>200</v>
      </c>
      <c r="N634">
        <v>108910</v>
      </c>
      <c r="O634" t="s">
        <v>200</v>
      </c>
      <c r="P634" t="s">
        <v>200</v>
      </c>
      <c r="U634" t="s">
        <v>1576</v>
      </c>
      <c r="V634" t="s">
        <v>1418</v>
      </c>
      <c r="X634" t="s">
        <v>1674</v>
      </c>
      <c r="Y634">
        <v>4817</v>
      </c>
      <c r="Z634" t="s">
        <v>1502</v>
      </c>
      <c r="AA634" s="298">
        <v>0</v>
      </c>
      <c r="AB634" t="s">
        <v>211</v>
      </c>
      <c r="AC634" s="206">
        <v>0.79</v>
      </c>
      <c r="AD634" t="s">
        <v>1239</v>
      </c>
      <c r="AE634">
        <v>2020</v>
      </c>
      <c r="AF634">
        <v>8</v>
      </c>
    </row>
    <row r="635" spans="1:32">
      <c r="A635" t="s">
        <v>1194</v>
      </c>
      <c r="B635" t="s">
        <v>1676</v>
      </c>
      <c r="C635" t="s">
        <v>1502</v>
      </c>
      <c r="D635" s="297">
        <v>44086</v>
      </c>
      <c r="E635" t="s">
        <v>194</v>
      </c>
      <c r="F635">
        <v>76120</v>
      </c>
      <c r="G635" t="s">
        <v>1418</v>
      </c>
      <c r="H635" t="s">
        <v>196</v>
      </c>
      <c r="I635">
        <v>30000</v>
      </c>
      <c r="J635">
        <v>33803</v>
      </c>
      <c r="K635">
        <v>1981</v>
      </c>
      <c r="L635">
        <v>11363</v>
      </c>
      <c r="M635" t="s">
        <v>200</v>
      </c>
      <c r="N635">
        <v>108910</v>
      </c>
      <c r="O635" t="s">
        <v>200</v>
      </c>
      <c r="P635" t="s">
        <v>200</v>
      </c>
      <c r="U635" t="s">
        <v>1576</v>
      </c>
      <c r="V635" t="s">
        <v>1418</v>
      </c>
      <c r="X635" t="s">
        <v>1674</v>
      </c>
      <c r="Y635">
        <v>4088</v>
      </c>
      <c r="Z635" t="s">
        <v>1502</v>
      </c>
      <c r="AA635" s="298">
        <v>0</v>
      </c>
      <c r="AB635" t="s">
        <v>211</v>
      </c>
      <c r="AC635" s="206">
        <v>17.690000000000001</v>
      </c>
      <c r="AD635" t="s">
        <v>1239</v>
      </c>
      <c r="AE635">
        <v>2020</v>
      </c>
      <c r="AF635">
        <v>8</v>
      </c>
    </row>
    <row r="636" spans="1:32">
      <c r="A636" t="s">
        <v>1194</v>
      </c>
      <c r="B636" t="s">
        <v>1687</v>
      </c>
      <c r="C636" s="297">
        <v>44104</v>
      </c>
      <c r="D636" s="297">
        <v>44124</v>
      </c>
      <c r="E636" t="s">
        <v>194</v>
      </c>
      <c r="F636">
        <v>76130</v>
      </c>
      <c r="G636" t="s">
        <v>1419</v>
      </c>
      <c r="H636" t="s">
        <v>196</v>
      </c>
      <c r="I636">
        <v>30000</v>
      </c>
      <c r="J636">
        <v>33804</v>
      </c>
      <c r="K636">
        <v>1981</v>
      </c>
      <c r="L636">
        <v>11363</v>
      </c>
      <c r="M636" t="s">
        <v>200</v>
      </c>
      <c r="N636">
        <v>108910</v>
      </c>
      <c r="O636" t="s">
        <v>200</v>
      </c>
      <c r="P636" t="s">
        <v>200</v>
      </c>
      <c r="U636" t="s">
        <v>1576</v>
      </c>
      <c r="V636" t="s">
        <v>1419</v>
      </c>
      <c r="X636" t="s">
        <v>1682</v>
      </c>
      <c r="Y636">
        <v>3136</v>
      </c>
      <c r="Z636" s="297">
        <v>44104</v>
      </c>
      <c r="AA636" s="298">
        <v>0</v>
      </c>
      <c r="AB636" t="s">
        <v>211</v>
      </c>
      <c r="AC636" s="206">
        <v>-13.48</v>
      </c>
      <c r="AD636" t="s">
        <v>1239</v>
      </c>
      <c r="AE636">
        <v>2020</v>
      </c>
      <c r="AF636">
        <v>9</v>
      </c>
    </row>
    <row r="637" spans="1:32">
      <c r="A637" t="s">
        <v>1194</v>
      </c>
      <c r="B637" t="s">
        <v>1684</v>
      </c>
      <c r="C637" s="297">
        <v>44104</v>
      </c>
      <c r="D637" s="297">
        <v>44124</v>
      </c>
      <c r="E637" t="s">
        <v>194</v>
      </c>
      <c r="F637">
        <v>76120</v>
      </c>
      <c r="G637" t="s">
        <v>1418</v>
      </c>
      <c r="H637" t="s">
        <v>196</v>
      </c>
      <c r="I637">
        <v>30000</v>
      </c>
      <c r="J637">
        <v>33804</v>
      </c>
      <c r="K637">
        <v>11165</v>
      </c>
      <c r="L637">
        <v>11363</v>
      </c>
      <c r="M637" t="s">
        <v>200</v>
      </c>
      <c r="N637">
        <v>108910</v>
      </c>
      <c r="O637" t="s">
        <v>200</v>
      </c>
      <c r="P637" t="s">
        <v>200</v>
      </c>
      <c r="U637" t="s">
        <v>1576</v>
      </c>
      <c r="V637" t="s">
        <v>1418</v>
      </c>
      <c r="X637" t="s">
        <v>1682</v>
      </c>
      <c r="Y637">
        <v>4969</v>
      </c>
      <c r="Z637" s="297">
        <v>44104</v>
      </c>
      <c r="AA637" s="298">
        <v>0</v>
      </c>
      <c r="AB637" t="s">
        <v>211</v>
      </c>
      <c r="AC637" s="206">
        <v>0.87</v>
      </c>
      <c r="AD637" t="s">
        <v>1239</v>
      </c>
      <c r="AE637">
        <v>2020</v>
      </c>
      <c r="AF637">
        <v>9</v>
      </c>
    </row>
    <row r="638" spans="1:32">
      <c r="A638" t="s">
        <v>1194</v>
      </c>
      <c r="B638" t="s">
        <v>1685</v>
      </c>
      <c r="C638" s="297">
        <v>44104</v>
      </c>
      <c r="D638" s="297">
        <v>44124</v>
      </c>
      <c r="E638" t="s">
        <v>194</v>
      </c>
      <c r="F638">
        <v>76120</v>
      </c>
      <c r="G638" t="s">
        <v>1418</v>
      </c>
      <c r="H638" t="s">
        <v>196</v>
      </c>
      <c r="I638">
        <v>30000</v>
      </c>
      <c r="J638">
        <v>33803</v>
      </c>
      <c r="K638">
        <v>11150</v>
      </c>
      <c r="L638">
        <v>11363</v>
      </c>
      <c r="M638" t="s">
        <v>200</v>
      </c>
      <c r="N638">
        <v>108910</v>
      </c>
      <c r="O638" t="s">
        <v>200</v>
      </c>
      <c r="P638" t="s">
        <v>200</v>
      </c>
      <c r="U638" t="s">
        <v>1576</v>
      </c>
      <c r="V638" t="s">
        <v>1418</v>
      </c>
      <c r="X638" t="s">
        <v>1682</v>
      </c>
      <c r="Y638">
        <v>4965</v>
      </c>
      <c r="Z638" s="297">
        <v>44104</v>
      </c>
      <c r="AA638" s="298">
        <v>0</v>
      </c>
      <c r="AB638" t="s">
        <v>211</v>
      </c>
      <c r="AC638" s="206">
        <v>1.49</v>
      </c>
      <c r="AD638" t="s">
        <v>1239</v>
      </c>
      <c r="AE638">
        <v>2020</v>
      </c>
      <c r="AF638">
        <v>9</v>
      </c>
    </row>
    <row r="639" spans="1:32">
      <c r="A639" t="s">
        <v>1194</v>
      </c>
      <c r="B639" t="s">
        <v>1683</v>
      </c>
      <c r="C639" s="297">
        <v>44104</v>
      </c>
      <c r="D639" s="297">
        <v>44124</v>
      </c>
      <c r="E639" t="s">
        <v>194</v>
      </c>
      <c r="F639">
        <v>76120</v>
      </c>
      <c r="G639" t="s">
        <v>1418</v>
      </c>
      <c r="H639" t="s">
        <v>196</v>
      </c>
      <c r="I639">
        <v>30000</v>
      </c>
      <c r="J639">
        <v>33803</v>
      </c>
      <c r="K639">
        <v>11147</v>
      </c>
      <c r="L639">
        <v>11363</v>
      </c>
      <c r="M639" t="s">
        <v>200</v>
      </c>
      <c r="N639">
        <v>108910</v>
      </c>
      <c r="O639" t="s">
        <v>200</v>
      </c>
      <c r="P639" t="s">
        <v>200</v>
      </c>
      <c r="U639" t="s">
        <v>1576</v>
      </c>
      <c r="V639" t="s">
        <v>1418</v>
      </c>
      <c r="X639" t="s">
        <v>1682</v>
      </c>
      <c r="Y639">
        <v>4963</v>
      </c>
      <c r="Z639" s="297">
        <v>44104</v>
      </c>
      <c r="AA639" s="298">
        <v>0</v>
      </c>
      <c r="AB639" t="s">
        <v>211</v>
      </c>
      <c r="AC639" s="206">
        <v>0.41</v>
      </c>
      <c r="AD639" t="s">
        <v>1239</v>
      </c>
      <c r="AE639">
        <v>2020</v>
      </c>
      <c r="AF639">
        <v>9</v>
      </c>
    </row>
    <row r="640" spans="1:32">
      <c r="A640" t="s">
        <v>1194</v>
      </c>
      <c r="B640" t="s">
        <v>1686</v>
      </c>
      <c r="C640" s="297">
        <v>44104</v>
      </c>
      <c r="D640" s="297">
        <v>44124</v>
      </c>
      <c r="E640" t="s">
        <v>194</v>
      </c>
      <c r="F640">
        <v>76120</v>
      </c>
      <c r="G640" t="s">
        <v>1418</v>
      </c>
      <c r="H640" t="s">
        <v>196</v>
      </c>
      <c r="I640">
        <v>30000</v>
      </c>
      <c r="J640">
        <v>33803</v>
      </c>
      <c r="K640">
        <v>11146</v>
      </c>
      <c r="L640">
        <v>11363</v>
      </c>
      <c r="M640" t="s">
        <v>200</v>
      </c>
      <c r="N640">
        <v>108910</v>
      </c>
      <c r="O640" t="s">
        <v>200</v>
      </c>
      <c r="P640" t="s">
        <v>200</v>
      </c>
      <c r="U640" t="s">
        <v>1576</v>
      </c>
      <c r="V640" t="s">
        <v>1418</v>
      </c>
      <c r="X640" t="s">
        <v>1682</v>
      </c>
      <c r="Y640">
        <v>4961</v>
      </c>
      <c r="Z640" s="297">
        <v>44104</v>
      </c>
      <c r="AA640" s="298">
        <v>0</v>
      </c>
      <c r="AB640" t="s">
        <v>211</v>
      </c>
      <c r="AC640" s="206">
        <v>79.17</v>
      </c>
      <c r="AD640" t="s">
        <v>1239</v>
      </c>
      <c r="AE640">
        <v>2020</v>
      </c>
      <c r="AF640">
        <v>9</v>
      </c>
    </row>
    <row r="641" spans="1:32">
      <c r="A641" t="s">
        <v>1194</v>
      </c>
      <c r="B641" t="s">
        <v>1681</v>
      </c>
      <c r="C641" s="297">
        <v>44104</v>
      </c>
      <c r="D641" s="297">
        <v>44124</v>
      </c>
      <c r="E641" t="s">
        <v>194</v>
      </c>
      <c r="F641">
        <v>76120</v>
      </c>
      <c r="G641" t="s">
        <v>1418</v>
      </c>
      <c r="H641" t="s">
        <v>196</v>
      </c>
      <c r="I641">
        <v>30000</v>
      </c>
      <c r="J641">
        <v>33803</v>
      </c>
      <c r="K641">
        <v>1981</v>
      </c>
      <c r="L641">
        <v>11363</v>
      </c>
      <c r="M641" t="s">
        <v>200</v>
      </c>
      <c r="N641">
        <v>108910</v>
      </c>
      <c r="O641" t="s">
        <v>200</v>
      </c>
      <c r="P641" t="s">
        <v>200</v>
      </c>
      <c r="U641" t="s">
        <v>1576</v>
      </c>
      <c r="V641" t="s">
        <v>1418</v>
      </c>
      <c r="X641" t="s">
        <v>1682</v>
      </c>
      <c r="Y641">
        <v>4389</v>
      </c>
      <c r="Z641" s="297">
        <v>44104</v>
      </c>
      <c r="AA641" s="298">
        <v>0</v>
      </c>
      <c r="AB641" t="s">
        <v>211</v>
      </c>
      <c r="AC641" s="206">
        <v>19.7</v>
      </c>
      <c r="AD641" t="s">
        <v>1239</v>
      </c>
      <c r="AE641">
        <v>2020</v>
      </c>
      <c r="AF641">
        <v>9</v>
      </c>
    </row>
    <row r="642" spans="1:32">
      <c r="A642" t="s">
        <v>1194</v>
      </c>
      <c r="B642" t="s">
        <v>1694</v>
      </c>
      <c r="C642" s="297">
        <v>44135</v>
      </c>
      <c r="D642" s="297">
        <v>44148</v>
      </c>
      <c r="E642" t="s">
        <v>194</v>
      </c>
      <c r="F642">
        <v>76130</v>
      </c>
      <c r="G642" t="s">
        <v>1419</v>
      </c>
      <c r="H642" t="s">
        <v>196</v>
      </c>
      <c r="I642">
        <v>30000</v>
      </c>
      <c r="J642">
        <v>33804</v>
      </c>
      <c r="K642">
        <v>1981</v>
      </c>
      <c r="L642">
        <v>11363</v>
      </c>
      <c r="M642" t="s">
        <v>200</v>
      </c>
      <c r="N642">
        <v>108910</v>
      </c>
      <c r="O642" t="s">
        <v>200</v>
      </c>
      <c r="P642" t="s">
        <v>200</v>
      </c>
      <c r="U642" t="s">
        <v>1576</v>
      </c>
      <c r="V642" t="s">
        <v>1419</v>
      </c>
      <c r="X642" t="s">
        <v>1688</v>
      </c>
      <c r="Y642">
        <v>3019</v>
      </c>
      <c r="Z642" s="297">
        <v>44135</v>
      </c>
      <c r="AA642" s="298">
        <v>0</v>
      </c>
      <c r="AB642" t="s">
        <v>211</v>
      </c>
      <c r="AC642" s="206">
        <v>-54.33</v>
      </c>
      <c r="AD642" t="s">
        <v>1239</v>
      </c>
      <c r="AE642">
        <v>2020</v>
      </c>
      <c r="AF642">
        <v>10</v>
      </c>
    </row>
    <row r="643" spans="1:32">
      <c r="A643" t="s">
        <v>1194</v>
      </c>
      <c r="B643" t="s">
        <v>1689</v>
      </c>
      <c r="C643" s="297">
        <v>44135</v>
      </c>
      <c r="D643" s="297">
        <v>44148</v>
      </c>
      <c r="E643" t="s">
        <v>194</v>
      </c>
      <c r="F643">
        <v>76130</v>
      </c>
      <c r="G643" t="s">
        <v>1419</v>
      </c>
      <c r="H643" t="s">
        <v>196</v>
      </c>
      <c r="I643">
        <v>30000</v>
      </c>
      <c r="J643">
        <v>33804</v>
      </c>
      <c r="K643">
        <v>11165</v>
      </c>
      <c r="L643">
        <v>11363</v>
      </c>
      <c r="M643" t="s">
        <v>200</v>
      </c>
      <c r="N643">
        <v>108910</v>
      </c>
      <c r="O643" t="s">
        <v>200</v>
      </c>
      <c r="P643" t="s">
        <v>200</v>
      </c>
      <c r="U643" t="s">
        <v>1576</v>
      </c>
      <c r="V643" t="s">
        <v>1419</v>
      </c>
      <c r="X643" t="s">
        <v>1688</v>
      </c>
      <c r="Y643">
        <v>3408</v>
      </c>
      <c r="Z643" s="297">
        <v>44135</v>
      </c>
      <c r="AA643" s="298">
        <v>0</v>
      </c>
      <c r="AB643" t="s">
        <v>211</v>
      </c>
      <c r="AC643" s="206">
        <v>-15.17</v>
      </c>
      <c r="AD643" t="s">
        <v>1239</v>
      </c>
      <c r="AE643">
        <v>2020</v>
      </c>
      <c r="AF643">
        <v>10</v>
      </c>
    </row>
    <row r="644" spans="1:32">
      <c r="A644" t="s">
        <v>1194</v>
      </c>
      <c r="B644" t="s">
        <v>1693</v>
      </c>
      <c r="C644" s="297">
        <v>44135</v>
      </c>
      <c r="D644" s="297">
        <v>44148</v>
      </c>
      <c r="E644" t="s">
        <v>194</v>
      </c>
      <c r="F644">
        <v>76120</v>
      </c>
      <c r="G644" t="s">
        <v>1418</v>
      </c>
      <c r="H644" t="s">
        <v>196</v>
      </c>
      <c r="I644">
        <v>30000</v>
      </c>
      <c r="J644">
        <v>33803</v>
      </c>
      <c r="K644">
        <v>11150</v>
      </c>
      <c r="L644">
        <v>11363</v>
      </c>
      <c r="M644" t="s">
        <v>200</v>
      </c>
      <c r="N644">
        <v>108910</v>
      </c>
      <c r="O644" t="s">
        <v>200</v>
      </c>
      <c r="P644" t="s">
        <v>200</v>
      </c>
      <c r="U644" t="s">
        <v>1576</v>
      </c>
      <c r="V644" t="s">
        <v>1418</v>
      </c>
      <c r="X644" t="s">
        <v>1688</v>
      </c>
      <c r="Y644">
        <v>4721</v>
      </c>
      <c r="Z644" s="297">
        <v>44135</v>
      </c>
      <c r="AA644" s="298">
        <v>0</v>
      </c>
      <c r="AB644" t="s">
        <v>211</v>
      </c>
      <c r="AC644" s="206">
        <v>6.02</v>
      </c>
      <c r="AD644" t="s">
        <v>1239</v>
      </c>
      <c r="AE644">
        <v>2020</v>
      </c>
      <c r="AF644">
        <v>10</v>
      </c>
    </row>
    <row r="645" spans="1:32">
      <c r="A645" t="s">
        <v>1194</v>
      </c>
      <c r="B645" t="s">
        <v>1692</v>
      </c>
      <c r="C645" s="297">
        <v>44135</v>
      </c>
      <c r="D645" s="297">
        <v>44148</v>
      </c>
      <c r="E645" t="s">
        <v>194</v>
      </c>
      <c r="F645">
        <v>76120</v>
      </c>
      <c r="G645" t="s">
        <v>1418</v>
      </c>
      <c r="H645" t="s">
        <v>196</v>
      </c>
      <c r="I645">
        <v>30000</v>
      </c>
      <c r="J645">
        <v>33803</v>
      </c>
      <c r="K645">
        <v>11147</v>
      </c>
      <c r="L645">
        <v>11363</v>
      </c>
      <c r="M645" t="s">
        <v>200</v>
      </c>
      <c r="N645">
        <v>108910</v>
      </c>
      <c r="O645" t="s">
        <v>200</v>
      </c>
      <c r="P645" t="s">
        <v>200</v>
      </c>
      <c r="U645" t="s">
        <v>1576</v>
      </c>
      <c r="V645" t="s">
        <v>1418</v>
      </c>
      <c r="X645" t="s">
        <v>1688</v>
      </c>
      <c r="Y645">
        <v>4719</v>
      </c>
      <c r="Z645" s="297">
        <v>44135</v>
      </c>
      <c r="AA645" s="298">
        <v>0</v>
      </c>
      <c r="AB645" t="s">
        <v>211</v>
      </c>
      <c r="AC645" s="206">
        <v>1.65</v>
      </c>
      <c r="AD645" t="s">
        <v>1239</v>
      </c>
      <c r="AE645">
        <v>2020</v>
      </c>
      <c r="AF645">
        <v>10</v>
      </c>
    </row>
    <row r="646" spans="1:32">
      <c r="A646" t="s">
        <v>1194</v>
      </c>
      <c r="B646" t="s">
        <v>1691</v>
      </c>
      <c r="C646" s="297">
        <v>44135</v>
      </c>
      <c r="D646" s="297">
        <v>44148</v>
      </c>
      <c r="E646" t="s">
        <v>194</v>
      </c>
      <c r="F646">
        <v>76120</v>
      </c>
      <c r="G646" t="s">
        <v>1418</v>
      </c>
      <c r="H646" t="s">
        <v>196</v>
      </c>
      <c r="I646">
        <v>30000</v>
      </c>
      <c r="J646">
        <v>33803</v>
      </c>
      <c r="K646">
        <v>11146</v>
      </c>
      <c r="L646">
        <v>11363</v>
      </c>
      <c r="M646" t="s">
        <v>200</v>
      </c>
      <c r="N646">
        <v>108910</v>
      </c>
      <c r="O646" t="s">
        <v>200</v>
      </c>
      <c r="P646" t="s">
        <v>200</v>
      </c>
      <c r="U646" t="s">
        <v>1576</v>
      </c>
      <c r="V646" t="s">
        <v>1418</v>
      </c>
      <c r="X646" t="s">
        <v>1688</v>
      </c>
      <c r="Y646">
        <v>4717</v>
      </c>
      <c r="Z646" s="297">
        <v>44135</v>
      </c>
      <c r="AA646" s="298">
        <v>0</v>
      </c>
      <c r="AB646" t="s">
        <v>211</v>
      </c>
      <c r="AC646" s="206">
        <v>319.14999999999998</v>
      </c>
      <c r="AD646" t="s">
        <v>1239</v>
      </c>
      <c r="AE646">
        <v>2020</v>
      </c>
      <c r="AF646">
        <v>10</v>
      </c>
    </row>
    <row r="647" spans="1:32">
      <c r="A647" t="s">
        <v>1194</v>
      </c>
      <c r="B647" t="s">
        <v>1690</v>
      </c>
      <c r="C647" s="297">
        <v>44135</v>
      </c>
      <c r="D647" s="297">
        <v>44148</v>
      </c>
      <c r="E647" t="s">
        <v>194</v>
      </c>
      <c r="F647">
        <v>76120</v>
      </c>
      <c r="G647" t="s">
        <v>1418</v>
      </c>
      <c r="H647" t="s">
        <v>196</v>
      </c>
      <c r="I647">
        <v>30000</v>
      </c>
      <c r="J647">
        <v>33803</v>
      </c>
      <c r="K647">
        <v>1981</v>
      </c>
      <c r="L647">
        <v>11363</v>
      </c>
      <c r="M647" t="s">
        <v>200</v>
      </c>
      <c r="N647">
        <v>108910</v>
      </c>
      <c r="O647" t="s">
        <v>200</v>
      </c>
      <c r="P647" t="s">
        <v>200</v>
      </c>
      <c r="U647" t="s">
        <v>1576</v>
      </c>
      <c r="V647" t="s">
        <v>1418</v>
      </c>
      <c r="X647" t="s">
        <v>1688</v>
      </c>
      <c r="Y647">
        <v>4035</v>
      </c>
      <c r="Z647" s="297">
        <v>44135</v>
      </c>
      <c r="AA647" s="298">
        <v>0</v>
      </c>
      <c r="AB647" t="s">
        <v>211</v>
      </c>
      <c r="AC647" s="206">
        <v>79.41</v>
      </c>
      <c r="AD647" t="s">
        <v>1239</v>
      </c>
      <c r="AE647">
        <v>2020</v>
      </c>
      <c r="AF647">
        <v>10</v>
      </c>
    </row>
    <row r="648" spans="1:32">
      <c r="A648" t="s">
        <v>1194</v>
      </c>
      <c r="B648" t="s">
        <v>1701</v>
      </c>
      <c r="C648" s="297">
        <v>44165</v>
      </c>
      <c r="D648" t="s">
        <v>1696</v>
      </c>
      <c r="E648" t="s">
        <v>194</v>
      </c>
      <c r="F648">
        <v>76120</v>
      </c>
      <c r="G648" t="s">
        <v>1418</v>
      </c>
      <c r="H648" t="s">
        <v>196</v>
      </c>
      <c r="I648">
        <v>30000</v>
      </c>
      <c r="J648">
        <v>33803</v>
      </c>
      <c r="K648">
        <v>11150</v>
      </c>
      <c r="L648">
        <v>11363</v>
      </c>
      <c r="M648" t="s">
        <v>200</v>
      </c>
      <c r="N648">
        <v>108910</v>
      </c>
      <c r="O648" t="s">
        <v>200</v>
      </c>
      <c r="P648" t="s">
        <v>200</v>
      </c>
      <c r="U648" t="s">
        <v>1576</v>
      </c>
      <c r="V648" t="s">
        <v>1418</v>
      </c>
      <c r="X648" t="s">
        <v>1697</v>
      </c>
      <c r="Y648">
        <v>5192</v>
      </c>
      <c r="Z648" s="297">
        <v>44165</v>
      </c>
      <c r="AA648" s="298">
        <v>0</v>
      </c>
      <c r="AB648" t="s">
        <v>211</v>
      </c>
      <c r="AC648" s="206">
        <v>1.01</v>
      </c>
      <c r="AD648" t="s">
        <v>1239</v>
      </c>
      <c r="AE648">
        <v>2020</v>
      </c>
      <c r="AF648">
        <v>11</v>
      </c>
    </row>
    <row r="649" spans="1:32">
      <c r="A649" t="s">
        <v>1194</v>
      </c>
      <c r="B649" t="s">
        <v>1699</v>
      </c>
      <c r="C649" s="297">
        <v>44165</v>
      </c>
      <c r="D649" t="s">
        <v>1696</v>
      </c>
      <c r="E649" t="s">
        <v>194</v>
      </c>
      <c r="F649">
        <v>76120</v>
      </c>
      <c r="G649" t="s">
        <v>1418</v>
      </c>
      <c r="H649" t="s">
        <v>196</v>
      </c>
      <c r="I649">
        <v>30000</v>
      </c>
      <c r="J649">
        <v>33803</v>
      </c>
      <c r="K649">
        <v>11146</v>
      </c>
      <c r="L649">
        <v>11363</v>
      </c>
      <c r="M649" t="s">
        <v>200</v>
      </c>
      <c r="N649">
        <v>108910</v>
      </c>
      <c r="O649" t="s">
        <v>200</v>
      </c>
      <c r="P649" t="s">
        <v>200</v>
      </c>
      <c r="U649" t="s">
        <v>1576</v>
      </c>
      <c r="V649" t="s">
        <v>1418</v>
      </c>
      <c r="X649" t="s">
        <v>1697</v>
      </c>
      <c r="Y649">
        <v>5188</v>
      </c>
      <c r="Z649" s="297">
        <v>44165</v>
      </c>
      <c r="AA649" s="298">
        <v>0</v>
      </c>
      <c r="AB649" t="s">
        <v>211</v>
      </c>
      <c r="AC649" s="206">
        <v>53.45</v>
      </c>
      <c r="AD649" t="s">
        <v>1239</v>
      </c>
      <c r="AE649">
        <v>2020</v>
      </c>
      <c r="AF649">
        <v>11</v>
      </c>
    </row>
    <row r="650" spans="1:32">
      <c r="A650" t="s">
        <v>1194</v>
      </c>
      <c r="B650" t="s">
        <v>1698</v>
      </c>
      <c r="C650" s="297">
        <v>44165</v>
      </c>
      <c r="D650" t="s">
        <v>1696</v>
      </c>
      <c r="E650" t="s">
        <v>194</v>
      </c>
      <c r="F650">
        <v>76120</v>
      </c>
      <c r="G650" t="s">
        <v>1418</v>
      </c>
      <c r="H650" t="s">
        <v>196</v>
      </c>
      <c r="I650">
        <v>30000</v>
      </c>
      <c r="J650">
        <v>33803</v>
      </c>
      <c r="K650">
        <v>1981</v>
      </c>
      <c r="L650">
        <v>11363</v>
      </c>
      <c r="M650" t="s">
        <v>200</v>
      </c>
      <c r="N650">
        <v>108910</v>
      </c>
      <c r="O650" t="s">
        <v>200</v>
      </c>
      <c r="P650" t="s">
        <v>200</v>
      </c>
      <c r="U650" t="s">
        <v>1576</v>
      </c>
      <c r="V650" t="s">
        <v>1418</v>
      </c>
      <c r="X650" t="s">
        <v>1697</v>
      </c>
      <c r="Y650">
        <v>4634</v>
      </c>
      <c r="Z650" s="297">
        <v>44165</v>
      </c>
      <c r="AA650" s="298">
        <v>0</v>
      </c>
      <c r="AB650" t="s">
        <v>211</v>
      </c>
      <c r="AC650" s="206">
        <v>13.3</v>
      </c>
      <c r="AD650" t="s">
        <v>1239</v>
      </c>
      <c r="AE650">
        <v>2020</v>
      </c>
      <c r="AF650">
        <v>11</v>
      </c>
    </row>
    <row r="651" spans="1:32">
      <c r="A651" t="s">
        <v>1194</v>
      </c>
      <c r="B651" t="s">
        <v>1695</v>
      </c>
      <c r="C651" s="297">
        <v>44165</v>
      </c>
      <c r="D651" t="s">
        <v>1696</v>
      </c>
      <c r="E651" t="s">
        <v>194</v>
      </c>
      <c r="F651">
        <v>76130</v>
      </c>
      <c r="G651" t="s">
        <v>1419</v>
      </c>
      <c r="H651" t="s">
        <v>196</v>
      </c>
      <c r="I651">
        <v>30000</v>
      </c>
      <c r="J651">
        <v>33804</v>
      </c>
      <c r="K651">
        <v>1981</v>
      </c>
      <c r="L651">
        <v>11363</v>
      </c>
      <c r="M651" t="s">
        <v>200</v>
      </c>
      <c r="N651">
        <v>108910</v>
      </c>
      <c r="O651" t="s">
        <v>200</v>
      </c>
      <c r="P651" t="s">
        <v>200</v>
      </c>
      <c r="U651" t="s">
        <v>1576</v>
      </c>
      <c r="V651" t="s">
        <v>1419</v>
      </c>
      <c r="X651" t="s">
        <v>1697</v>
      </c>
      <c r="Y651">
        <v>3282</v>
      </c>
      <c r="Z651" s="297">
        <v>44165</v>
      </c>
      <c r="AA651" s="298">
        <v>0</v>
      </c>
      <c r="AB651" t="s">
        <v>211</v>
      </c>
      <c r="AC651" s="206">
        <v>-9.09</v>
      </c>
      <c r="AD651" t="s">
        <v>1239</v>
      </c>
      <c r="AE651">
        <v>2020</v>
      </c>
      <c r="AF651">
        <v>11</v>
      </c>
    </row>
    <row r="652" spans="1:32">
      <c r="A652" t="s">
        <v>1194</v>
      </c>
      <c r="B652" t="s">
        <v>1700</v>
      </c>
      <c r="C652" s="297">
        <v>44165</v>
      </c>
      <c r="D652" t="s">
        <v>1696</v>
      </c>
      <c r="E652" t="s">
        <v>194</v>
      </c>
      <c r="F652">
        <v>76120</v>
      </c>
      <c r="G652" t="s">
        <v>1418</v>
      </c>
      <c r="H652" t="s">
        <v>196</v>
      </c>
      <c r="I652">
        <v>30000</v>
      </c>
      <c r="J652">
        <v>33803</v>
      </c>
      <c r="K652">
        <v>11147</v>
      </c>
      <c r="L652">
        <v>11363</v>
      </c>
      <c r="M652" t="s">
        <v>200</v>
      </c>
      <c r="N652">
        <v>108910</v>
      </c>
      <c r="O652" t="s">
        <v>200</v>
      </c>
      <c r="P652" t="s">
        <v>200</v>
      </c>
      <c r="U652" t="s">
        <v>1576</v>
      </c>
      <c r="V652" t="s">
        <v>1418</v>
      </c>
      <c r="X652" t="s">
        <v>1697</v>
      </c>
      <c r="Y652">
        <v>5190</v>
      </c>
      <c r="Z652" s="297">
        <v>44165</v>
      </c>
      <c r="AA652" s="298">
        <v>0</v>
      </c>
      <c r="AB652" t="s">
        <v>211</v>
      </c>
      <c r="AC652" s="206">
        <v>0.28000000000000003</v>
      </c>
      <c r="AD652" t="s">
        <v>1239</v>
      </c>
      <c r="AE652">
        <v>2020</v>
      </c>
      <c r="AF652">
        <v>11</v>
      </c>
    </row>
    <row r="653" spans="1:32">
      <c r="A653" t="s">
        <v>1194</v>
      </c>
      <c r="B653" t="s">
        <v>1705</v>
      </c>
      <c r="C653" t="s">
        <v>1180</v>
      </c>
      <c r="D653" s="297">
        <v>44222</v>
      </c>
      <c r="E653" t="s">
        <v>194</v>
      </c>
      <c r="F653">
        <v>76130</v>
      </c>
      <c r="G653" t="s">
        <v>1419</v>
      </c>
      <c r="H653" t="s">
        <v>196</v>
      </c>
      <c r="I653">
        <v>30000</v>
      </c>
      <c r="J653">
        <v>33803</v>
      </c>
      <c r="K653">
        <v>1981</v>
      </c>
      <c r="L653">
        <v>11363</v>
      </c>
      <c r="M653" t="s">
        <v>200</v>
      </c>
      <c r="N653">
        <v>108910</v>
      </c>
      <c r="O653" t="s">
        <v>200</v>
      </c>
      <c r="P653" t="s">
        <v>200</v>
      </c>
      <c r="U653" t="s">
        <v>1576</v>
      </c>
      <c r="V653" t="s">
        <v>1419</v>
      </c>
      <c r="X653" t="s">
        <v>1703</v>
      </c>
      <c r="Y653">
        <v>3557</v>
      </c>
      <c r="Z653" t="s">
        <v>1180</v>
      </c>
      <c r="AA653" s="298">
        <v>0</v>
      </c>
      <c r="AB653" t="s">
        <v>211</v>
      </c>
      <c r="AC653" s="206">
        <v>-339.37</v>
      </c>
      <c r="AD653" t="s">
        <v>1239</v>
      </c>
      <c r="AE653">
        <v>2020</v>
      </c>
      <c r="AF653">
        <v>12</v>
      </c>
    </row>
    <row r="654" spans="1:32">
      <c r="A654" t="s">
        <v>1194</v>
      </c>
      <c r="B654" t="s">
        <v>1706</v>
      </c>
      <c r="C654" t="s">
        <v>1180</v>
      </c>
      <c r="D654" s="297">
        <v>44222</v>
      </c>
      <c r="E654" t="s">
        <v>194</v>
      </c>
      <c r="F654">
        <v>76130</v>
      </c>
      <c r="G654" t="s">
        <v>1419</v>
      </c>
      <c r="H654" t="s">
        <v>196</v>
      </c>
      <c r="I654">
        <v>30000</v>
      </c>
      <c r="J654">
        <v>33804</v>
      </c>
      <c r="K654">
        <v>1981</v>
      </c>
      <c r="L654">
        <v>11363</v>
      </c>
      <c r="M654" t="s">
        <v>200</v>
      </c>
      <c r="N654">
        <v>108910</v>
      </c>
      <c r="O654" t="s">
        <v>200</v>
      </c>
      <c r="P654" t="s">
        <v>200</v>
      </c>
      <c r="U654" t="s">
        <v>1576</v>
      </c>
      <c r="V654" t="s">
        <v>1419</v>
      </c>
      <c r="X654" t="s">
        <v>1703</v>
      </c>
      <c r="Y654">
        <v>3558</v>
      </c>
      <c r="Z654" t="s">
        <v>1180</v>
      </c>
      <c r="AA654" s="298">
        <v>0</v>
      </c>
      <c r="AB654" t="s">
        <v>211</v>
      </c>
      <c r="AC654" s="206">
        <v>-103.94</v>
      </c>
      <c r="AD654" t="s">
        <v>1239</v>
      </c>
      <c r="AE654">
        <v>2020</v>
      </c>
      <c r="AF654">
        <v>12</v>
      </c>
    </row>
    <row r="655" spans="1:32">
      <c r="A655" t="s">
        <v>1194</v>
      </c>
      <c r="B655" t="s">
        <v>1707</v>
      </c>
      <c r="C655" t="s">
        <v>1180</v>
      </c>
      <c r="D655" s="297">
        <v>44222</v>
      </c>
      <c r="E655" t="s">
        <v>194</v>
      </c>
      <c r="F655">
        <v>76130</v>
      </c>
      <c r="G655" t="s">
        <v>1419</v>
      </c>
      <c r="H655" t="s">
        <v>196</v>
      </c>
      <c r="I655">
        <v>30000</v>
      </c>
      <c r="J655">
        <v>33803</v>
      </c>
      <c r="K655">
        <v>11146</v>
      </c>
      <c r="L655">
        <v>11363</v>
      </c>
      <c r="M655" t="s">
        <v>200</v>
      </c>
      <c r="N655">
        <v>108910</v>
      </c>
      <c r="O655" t="s">
        <v>200</v>
      </c>
      <c r="P655" t="s">
        <v>200</v>
      </c>
      <c r="U655" t="s">
        <v>1576</v>
      </c>
      <c r="V655" t="s">
        <v>1419</v>
      </c>
      <c r="X655" t="s">
        <v>1703</v>
      </c>
      <c r="Y655">
        <v>4212</v>
      </c>
      <c r="Z655" t="s">
        <v>1180</v>
      </c>
      <c r="AA655" s="298">
        <v>0</v>
      </c>
      <c r="AB655" t="s">
        <v>211</v>
      </c>
      <c r="AC655" s="206">
        <v>-936.91</v>
      </c>
      <c r="AD655" t="s">
        <v>1239</v>
      </c>
      <c r="AE655">
        <v>2020</v>
      </c>
      <c r="AF655">
        <v>12</v>
      </c>
    </row>
    <row r="656" spans="1:32">
      <c r="A656" t="s">
        <v>1194</v>
      </c>
      <c r="B656" t="s">
        <v>1702</v>
      </c>
      <c r="C656" t="s">
        <v>1180</v>
      </c>
      <c r="D656" s="297">
        <v>44222</v>
      </c>
      <c r="E656" t="s">
        <v>194</v>
      </c>
      <c r="F656">
        <v>76120</v>
      </c>
      <c r="G656" t="s">
        <v>1418</v>
      </c>
      <c r="H656" t="s">
        <v>196</v>
      </c>
      <c r="I656">
        <v>30000</v>
      </c>
      <c r="J656">
        <v>33803</v>
      </c>
      <c r="K656">
        <v>11147</v>
      </c>
      <c r="L656">
        <v>11363</v>
      </c>
      <c r="M656" t="s">
        <v>200</v>
      </c>
      <c r="N656">
        <v>108910</v>
      </c>
      <c r="O656" t="s">
        <v>200</v>
      </c>
      <c r="P656" t="s">
        <v>200</v>
      </c>
      <c r="U656" t="s">
        <v>1576</v>
      </c>
      <c r="V656" t="s">
        <v>1418</v>
      </c>
      <c r="X656" t="s">
        <v>1703</v>
      </c>
      <c r="Y656">
        <v>5745</v>
      </c>
      <c r="Z656" t="s">
        <v>1180</v>
      </c>
      <c r="AA656" s="298">
        <v>0</v>
      </c>
      <c r="AB656" t="s">
        <v>211</v>
      </c>
      <c r="AC656" s="206">
        <v>3.16</v>
      </c>
      <c r="AD656" t="s">
        <v>1239</v>
      </c>
      <c r="AE656">
        <v>2020</v>
      </c>
      <c r="AF656">
        <v>12</v>
      </c>
    </row>
    <row r="657" spans="1:32">
      <c r="A657" t="s">
        <v>1194</v>
      </c>
      <c r="B657" t="s">
        <v>1704</v>
      </c>
      <c r="C657" t="s">
        <v>1180</v>
      </c>
      <c r="D657" s="297">
        <v>44222</v>
      </c>
      <c r="E657" t="s">
        <v>194</v>
      </c>
      <c r="F657">
        <v>76120</v>
      </c>
      <c r="G657" t="s">
        <v>1418</v>
      </c>
      <c r="H657" t="s">
        <v>196</v>
      </c>
      <c r="I657">
        <v>30000</v>
      </c>
      <c r="J657">
        <v>33803</v>
      </c>
      <c r="K657">
        <v>11150</v>
      </c>
      <c r="L657">
        <v>11363</v>
      </c>
      <c r="M657" t="s">
        <v>200</v>
      </c>
      <c r="N657">
        <v>108910</v>
      </c>
      <c r="O657" t="s">
        <v>200</v>
      </c>
      <c r="P657" t="s">
        <v>200</v>
      </c>
      <c r="U657" t="s">
        <v>1576</v>
      </c>
      <c r="V657" t="s">
        <v>1418</v>
      </c>
      <c r="X657" t="s">
        <v>1703</v>
      </c>
      <c r="Y657">
        <v>5747</v>
      </c>
      <c r="Z657" t="s">
        <v>1180</v>
      </c>
      <c r="AA657" s="298">
        <v>0</v>
      </c>
      <c r="AB657" t="s">
        <v>211</v>
      </c>
      <c r="AC657" s="206">
        <v>11.51</v>
      </c>
      <c r="AD657" t="s">
        <v>1239</v>
      </c>
      <c r="AE657">
        <v>2020</v>
      </c>
      <c r="AF657">
        <v>12</v>
      </c>
    </row>
    <row r="658" spans="1:32">
      <c r="A658" t="s">
        <v>1194</v>
      </c>
      <c r="B658" t="s">
        <v>1713</v>
      </c>
      <c r="C658" s="297">
        <v>44286</v>
      </c>
      <c r="D658" t="s">
        <v>1709</v>
      </c>
      <c r="E658" t="s">
        <v>194</v>
      </c>
      <c r="F658">
        <v>76130</v>
      </c>
      <c r="G658" t="s">
        <v>1419</v>
      </c>
      <c r="H658" t="s">
        <v>196</v>
      </c>
      <c r="I658">
        <v>30000</v>
      </c>
      <c r="J658">
        <v>33803</v>
      </c>
      <c r="K658">
        <v>1981</v>
      </c>
      <c r="L658">
        <v>11363</v>
      </c>
      <c r="M658" t="s">
        <v>200</v>
      </c>
      <c r="N658">
        <v>108910</v>
      </c>
      <c r="O658" t="s">
        <v>200</v>
      </c>
      <c r="P658" t="s">
        <v>200</v>
      </c>
      <c r="U658" t="s">
        <v>1576</v>
      </c>
      <c r="V658" t="s">
        <v>1419</v>
      </c>
      <c r="X658" t="s">
        <v>1710</v>
      </c>
      <c r="Y658">
        <v>3145</v>
      </c>
      <c r="Z658" s="297">
        <v>44286</v>
      </c>
      <c r="AA658" s="298">
        <v>0</v>
      </c>
      <c r="AB658" t="s">
        <v>211</v>
      </c>
      <c r="AC658" s="206">
        <v>-3.51</v>
      </c>
      <c r="AD658" t="s">
        <v>1239</v>
      </c>
      <c r="AE658">
        <v>2021</v>
      </c>
      <c r="AF658">
        <v>3</v>
      </c>
    </row>
    <row r="659" spans="1:32">
      <c r="A659" t="s">
        <v>1194</v>
      </c>
      <c r="B659" t="s">
        <v>1712</v>
      </c>
      <c r="C659" s="297">
        <v>44286</v>
      </c>
      <c r="D659" t="s">
        <v>1709</v>
      </c>
      <c r="E659" t="s">
        <v>194</v>
      </c>
      <c r="F659">
        <v>76120</v>
      </c>
      <c r="G659" t="s">
        <v>1418</v>
      </c>
      <c r="H659" t="s">
        <v>196</v>
      </c>
      <c r="I659">
        <v>30000</v>
      </c>
      <c r="J659">
        <v>33803</v>
      </c>
      <c r="K659">
        <v>11150</v>
      </c>
      <c r="L659">
        <v>11363</v>
      </c>
      <c r="M659" t="s">
        <v>200</v>
      </c>
      <c r="N659">
        <v>108910</v>
      </c>
      <c r="O659" t="s">
        <v>200</v>
      </c>
      <c r="P659" t="s">
        <v>200</v>
      </c>
      <c r="U659" t="s">
        <v>1576</v>
      </c>
      <c r="V659" t="s">
        <v>1418</v>
      </c>
      <c r="X659" t="s">
        <v>1710</v>
      </c>
      <c r="Y659">
        <v>4963</v>
      </c>
      <c r="Z659" s="297">
        <v>44286</v>
      </c>
      <c r="AA659" s="298">
        <v>0</v>
      </c>
      <c r="AB659" t="s">
        <v>211</v>
      </c>
      <c r="AC659" s="206">
        <v>5.9</v>
      </c>
      <c r="AD659" t="s">
        <v>1239</v>
      </c>
      <c r="AE659">
        <v>2021</v>
      </c>
      <c r="AF659">
        <v>3</v>
      </c>
    </row>
    <row r="660" spans="1:32">
      <c r="A660" t="s">
        <v>1194</v>
      </c>
      <c r="B660" t="s">
        <v>1708</v>
      </c>
      <c r="C660" s="297">
        <v>44286</v>
      </c>
      <c r="D660" t="s">
        <v>1709</v>
      </c>
      <c r="E660" t="s">
        <v>194</v>
      </c>
      <c r="F660">
        <v>76120</v>
      </c>
      <c r="G660" t="s">
        <v>1418</v>
      </c>
      <c r="H660" t="s">
        <v>196</v>
      </c>
      <c r="I660">
        <v>30000</v>
      </c>
      <c r="J660">
        <v>33803</v>
      </c>
      <c r="K660">
        <v>11147</v>
      </c>
      <c r="L660">
        <v>11363</v>
      </c>
      <c r="M660" t="s">
        <v>200</v>
      </c>
      <c r="N660">
        <v>108910</v>
      </c>
      <c r="O660" t="s">
        <v>200</v>
      </c>
      <c r="P660" t="s">
        <v>200</v>
      </c>
      <c r="U660" t="s">
        <v>1576</v>
      </c>
      <c r="V660" t="s">
        <v>1418</v>
      </c>
      <c r="X660" t="s">
        <v>1710</v>
      </c>
      <c r="Y660">
        <v>4961</v>
      </c>
      <c r="Z660" s="297">
        <v>44286</v>
      </c>
      <c r="AA660" s="298">
        <v>0</v>
      </c>
      <c r="AB660" t="s">
        <v>211</v>
      </c>
      <c r="AC660" s="206">
        <v>1.62</v>
      </c>
      <c r="AD660" t="s">
        <v>1239</v>
      </c>
      <c r="AE660">
        <v>2021</v>
      </c>
      <c r="AF660">
        <v>3</v>
      </c>
    </row>
    <row r="661" spans="1:32">
      <c r="A661" t="s">
        <v>1194</v>
      </c>
      <c r="B661" t="s">
        <v>1714</v>
      </c>
      <c r="C661" s="297">
        <v>44286</v>
      </c>
      <c r="D661" t="s">
        <v>1709</v>
      </c>
      <c r="E661" t="s">
        <v>194</v>
      </c>
      <c r="F661">
        <v>76130</v>
      </c>
      <c r="G661" t="s">
        <v>1419</v>
      </c>
      <c r="H661" t="s">
        <v>196</v>
      </c>
      <c r="I661">
        <v>30000</v>
      </c>
      <c r="J661">
        <v>33804</v>
      </c>
      <c r="K661">
        <v>1981</v>
      </c>
      <c r="L661">
        <v>11363</v>
      </c>
      <c r="M661" t="s">
        <v>200</v>
      </c>
      <c r="N661">
        <v>108910</v>
      </c>
      <c r="O661" t="s">
        <v>200</v>
      </c>
      <c r="P661" t="s">
        <v>200</v>
      </c>
      <c r="U661" t="s">
        <v>1576</v>
      </c>
      <c r="V661" t="s">
        <v>1419</v>
      </c>
      <c r="X661" t="s">
        <v>1710</v>
      </c>
      <c r="Y661">
        <v>3146</v>
      </c>
      <c r="Z661" s="297">
        <v>44286</v>
      </c>
      <c r="AA661" s="298">
        <v>0</v>
      </c>
      <c r="AB661" t="s">
        <v>211</v>
      </c>
      <c r="AC661" s="206">
        <v>-53.28</v>
      </c>
      <c r="AD661" t="s">
        <v>1239</v>
      </c>
      <c r="AE661">
        <v>2021</v>
      </c>
      <c r="AF661">
        <v>3</v>
      </c>
    </row>
    <row r="662" spans="1:32">
      <c r="A662" t="s">
        <v>1194</v>
      </c>
      <c r="B662" t="s">
        <v>1711</v>
      </c>
      <c r="C662" s="297">
        <v>44286</v>
      </c>
      <c r="D662" t="s">
        <v>1709</v>
      </c>
      <c r="E662" t="s">
        <v>194</v>
      </c>
      <c r="F662">
        <v>76120</v>
      </c>
      <c r="G662" t="s">
        <v>1418</v>
      </c>
      <c r="H662" t="s">
        <v>196</v>
      </c>
      <c r="I662">
        <v>30000</v>
      </c>
      <c r="J662">
        <v>33803</v>
      </c>
      <c r="K662">
        <v>11146</v>
      </c>
      <c r="L662">
        <v>11363</v>
      </c>
      <c r="M662" t="s">
        <v>200</v>
      </c>
      <c r="N662">
        <v>108910</v>
      </c>
      <c r="O662" t="s">
        <v>200</v>
      </c>
      <c r="P662" t="s">
        <v>200</v>
      </c>
      <c r="U662" t="s">
        <v>1576</v>
      </c>
      <c r="V662" t="s">
        <v>1418</v>
      </c>
      <c r="X662" t="s">
        <v>1710</v>
      </c>
      <c r="Y662">
        <v>4959</v>
      </c>
      <c r="Z662" s="297">
        <v>44286</v>
      </c>
      <c r="AA662" s="298">
        <v>0</v>
      </c>
      <c r="AB662" t="s">
        <v>211</v>
      </c>
      <c r="AC662" s="206">
        <v>53.33</v>
      </c>
      <c r="AD662" t="s">
        <v>1239</v>
      </c>
      <c r="AE662">
        <v>2021</v>
      </c>
      <c r="AF662">
        <v>3</v>
      </c>
    </row>
    <row r="663" spans="1:32">
      <c r="A663" t="s">
        <v>1194</v>
      </c>
      <c r="B663" t="s">
        <v>1718</v>
      </c>
      <c r="C663" t="s">
        <v>1715</v>
      </c>
      <c r="D663" t="s">
        <v>1716</v>
      </c>
      <c r="E663" t="s">
        <v>194</v>
      </c>
      <c r="F663">
        <v>76120</v>
      </c>
      <c r="G663" t="s">
        <v>1418</v>
      </c>
      <c r="H663" t="s">
        <v>196</v>
      </c>
      <c r="I663">
        <v>30000</v>
      </c>
      <c r="J663">
        <v>33804</v>
      </c>
      <c r="K663">
        <v>1981</v>
      </c>
      <c r="L663">
        <v>11363</v>
      </c>
      <c r="M663" t="s">
        <v>200</v>
      </c>
      <c r="N663">
        <v>108910</v>
      </c>
      <c r="O663" t="s">
        <v>200</v>
      </c>
      <c r="P663" t="s">
        <v>200</v>
      </c>
      <c r="U663" t="s">
        <v>1576</v>
      </c>
      <c r="V663" t="s">
        <v>1418</v>
      </c>
      <c r="X663" t="s">
        <v>1717</v>
      </c>
      <c r="Y663">
        <v>3754</v>
      </c>
      <c r="Z663" t="s">
        <v>1715</v>
      </c>
      <c r="AA663" s="298">
        <v>0</v>
      </c>
      <c r="AB663" t="s">
        <v>211</v>
      </c>
      <c r="AC663" s="206">
        <v>48.49</v>
      </c>
      <c r="AD663" t="s">
        <v>1239</v>
      </c>
      <c r="AE663">
        <v>2021</v>
      </c>
      <c r="AF663">
        <v>4</v>
      </c>
    </row>
    <row r="664" spans="1:32">
      <c r="A664" t="s">
        <v>1194</v>
      </c>
      <c r="B664" t="s">
        <v>1719</v>
      </c>
      <c r="C664" t="s">
        <v>1715</v>
      </c>
      <c r="D664" t="s">
        <v>1716</v>
      </c>
      <c r="E664" t="s">
        <v>194</v>
      </c>
      <c r="F664">
        <v>76120</v>
      </c>
      <c r="G664" t="s">
        <v>1418</v>
      </c>
      <c r="H664" t="s">
        <v>196</v>
      </c>
      <c r="I664">
        <v>30000</v>
      </c>
      <c r="J664">
        <v>33803</v>
      </c>
      <c r="K664">
        <v>1981</v>
      </c>
      <c r="L664">
        <v>11363</v>
      </c>
      <c r="M664" t="s">
        <v>200</v>
      </c>
      <c r="N664">
        <v>108910</v>
      </c>
      <c r="O664" t="s">
        <v>200</v>
      </c>
      <c r="P664" t="s">
        <v>200</v>
      </c>
      <c r="U664" t="s">
        <v>1576</v>
      </c>
      <c r="V664" t="s">
        <v>1418</v>
      </c>
      <c r="X664" t="s">
        <v>1717</v>
      </c>
      <c r="Y664">
        <v>3753</v>
      </c>
      <c r="Z664" t="s">
        <v>1715</v>
      </c>
      <c r="AA664" s="298">
        <v>0</v>
      </c>
      <c r="AB664" t="s">
        <v>211</v>
      </c>
      <c r="AC664" s="206">
        <v>3.19</v>
      </c>
      <c r="AD664" t="s">
        <v>1239</v>
      </c>
      <c r="AE664">
        <v>2021</v>
      </c>
      <c r="AF664">
        <v>4</v>
      </c>
    </row>
    <row r="665" spans="1:32">
      <c r="A665" t="s">
        <v>1194</v>
      </c>
      <c r="B665" t="s">
        <v>1720</v>
      </c>
      <c r="C665" t="s">
        <v>1715</v>
      </c>
      <c r="D665" t="s">
        <v>1716</v>
      </c>
      <c r="E665" t="s">
        <v>194</v>
      </c>
      <c r="F665">
        <v>76130</v>
      </c>
      <c r="G665" t="s">
        <v>1419</v>
      </c>
      <c r="H665" t="s">
        <v>196</v>
      </c>
      <c r="I665">
        <v>30000</v>
      </c>
      <c r="J665">
        <v>33803</v>
      </c>
      <c r="K665">
        <v>11150</v>
      </c>
      <c r="L665">
        <v>11363</v>
      </c>
      <c r="M665" t="s">
        <v>200</v>
      </c>
      <c r="N665">
        <v>108910</v>
      </c>
      <c r="O665" t="s">
        <v>200</v>
      </c>
      <c r="P665" t="s">
        <v>200</v>
      </c>
      <c r="U665" t="s">
        <v>1576</v>
      </c>
      <c r="V665" t="s">
        <v>1419</v>
      </c>
      <c r="X665" t="s">
        <v>1717</v>
      </c>
      <c r="Y665">
        <v>3115</v>
      </c>
      <c r="Z665" t="s">
        <v>1715</v>
      </c>
      <c r="AA665" s="298">
        <v>0</v>
      </c>
      <c r="AB665" t="s">
        <v>211</v>
      </c>
      <c r="AC665" s="206">
        <v>-5.37</v>
      </c>
      <c r="AD665" t="s">
        <v>1239</v>
      </c>
      <c r="AE665">
        <v>2021</v>
      </c>
      <c r="AF665">
        <v>4</v>
      </c>
    </row>
    <row r="666" spans="1:32">
      <c r="A666" t="s">
        <v>1194</v>
      </c>
      <c r="B666" t="s">
        <v>1721</v>
      </c>
      <c r="C666" t="s">
        <v>1715</v>
      </c>
      <c r="D666" t="s">
        <v>1716</v>
      </c>
      <c r="E666" t="s">
        <v>194</v>
      </c>
      <c r="F666">
        <v>76130</v>
      </c>
      <c r="G666" t="s">
        <v>1419</v>
      </c>
      <c r="H666" t="s">
        <v>196</v>
      </c>
      <c r="I666">
        <v>30000</v>
      </c>
      <c r="J666">
        <v>33803</v>
      </c>
      <c r="K666">
        <v>11147</v>
      </c>
      <c r="L666">
        <v>11363</v>
      </c>
      <c r="M666" t="s">
        <v>200</v>
      </c>
      <c r="N666">
        <v>108910</v>
      </c>
      <c r="O666" t="s">
        <v>200</v>
      </c>
      <c r="P666" t="s">
        <v>200</v>
      </c>
      <c r="U666" t="s">
        <v>1576</v>
      </c>
      <c r="V666" t="s">
        <v>1419</v>
      </c>
      <c r="X666" t="s">
        <v>1717</v>
      </c>
      <c r="Y666">
        <v>3113</v>
      </c>
      <c r="Z666" t="s">
        <v>1715</v>
      </c>
      <c r="AA666" s="298">
        <v>0</v>
      </c>
      <c r="AB666" t="s">
        <v>211</v>
      </c>
      <c r="AC666" s="206">
        <v>-1.48</v>
      </c>
      <c r="AD666" t="s">
        <v>1239</v>
      </c>
      <c r="AE666">
        <v>2021</v>
      </c>
      <c r="AF666">
        <v>4</v>
      </c>
    </row>
    <row r="667" spans="1:32">
      <c r="A667" t="s">
        <v>1194</v>
      </c>
      <c r="B667" t="s">
        <v>1722</v>
      </c>
      <c r="C667" t="s">
        <v>1715</v>
      </c>
      <c r="D667" t="s">
        <v>1716</v>
      </c>
      <c r="E667" t="s">
        <v>194</v>
      </c>
      <c r="F667">
        <v>76130</v>
      </c>
      <c r="G667" t="s">
        <v>1419</v>
      </c>
      <c r="H667" t="s">
        <v>196</v>
      </c>
      <c r="I667">
        <v>30000</v>
      </c>
      <c r="J667">
        <v>33803</v>
      </c>
      <c r="K667">
        <v>11146</v>
      </c>
      <c r="L667">
        <v>11363</v>
      </c>
      <c r="M667" t="s">
        <v>200</v>
      </c>
      <c r="N667">
        <v>108910</v>
      </c>
      <c r="O667" t="s">
        <v>200</v>
      </c>
      <c r="P667" t="s">
        <v>200</v>
      </c>
      <c r="U667" t="s">
        <v>1576</v>
      </c>
      <c r="V667" t="s">
        <v>1419</v>
      </c>
      <c r="X667" t="s">
        <v>1717</v>
      </c>
      <c r="Y667">
        <v>3111</v>
      </c>
      <c r="Z667" t="s">
        <v>1715</v>
      </c>
      <c r="AA667" s="298">
        <v>0</v>
      </c>
      <c r="AB667" t="s">
        <v>211</v>
      </c>
      <c r="AC667" s="206">
        <v>-48.53</v>
      </c>
      <c r="AD667" t="s">
        <v>1239</v>
      </c>
      <c r="AE667">
        <v>2021</v>
      </c>
      <c r="AF667">
        <v>4</v>
      </c>
    </row>
    <row r="668" spans="1:32">
      <c r="A668" t="s">
        <v>1194</v>
      </c>
      <c r="B668" t="s">
        <v>1726</v>
      </c>
      <c r="C668" t="s">
        <v>1723</v>
      </c>
      <c r="D668" s="297">
        <v>44363</v>
      </c>
      <c r="E668" t="s">
        <v>194</v>
      </c>
      <c r="F668">
        <v>76120</v>
      </c>
      <c r="G668" t="s">
        <v>1418</v>
      </c>
      <c r="H668" t="s">
        <v>196</v>
      </c>
      <c r="I668">
        <v>30000</v>
      </c>
      <c r="J668">
        <v>33803</v>
      </c>
      <c r="K668">
        <v>1981</v>
      </c>
      <c r="L668">
        <v>11363</v>
      </c>
      <c r="M668" t="s">
        <v>200</v>
      </c>
      <c r="N668">
        <v>108910</v>
      </c>
      <c r="O668" t="s">
        <v>200</v>
      </c>
      <c r="P668" t="s">
        <v>200</v>
      </c>
      <c r="U668" t="s">
        <v>1576</v>
      </c>
      <c r="V668" t="s">
        <v>1418</v>
      </c>
      <c r="X668" t="s">
        <v>1724</v>
      </c>
      <c r="Y668">
        <v>4208</v>
      </c>
      <c r="Z668" t="s">
        <v>1723</v>
      </c>
      <c r="AA668" s="298">
        <v>0</v>
      </c>
      <c r="AB668" t="s">
        <v>211</v>
      </c>
      <c r="AC668" s="206">
        <v>3.91</v>
      </c>
      <c r="AD668" t="s">
        <v>1239</v>
      </c>
      <c r="AE668">
        <v>2021</v>
      </c>
      <c r="AF668">
        <v>5</v>
      </c>
    </row>
    <row r="669" spans="1:32">
      <c r="A669" t="s">
        <v>1194</v>
      </c>
      <c r="B669" t="s">
        <v>1725</v>
      </c>
      <c r="C669" t="s">
        <v>1723</v>
      </c>
      <c r="D669" s="297">
        <v>44363</v>
      </c>
      <c r="E669" t="s">
        <v>194</v>
      </c>
      <c r="F669">
        <v>76120</v>
      </c>
      <c r="G669" t="s">
        <v>1418</v>
      </c>
      <c r="H669" t="s">
        <v>196</v>
      </c>
      <c r="I669">
        <v>30000</v>
      </c>
      <c r="J669">
        <v>33804</v>
      </c>
      <c r="K669">
        <v>1981</v>
      </c>
      <c r="L669">
        <v>11363</v>
      </c>
      <c r="M669" t="s">
        <v>200</v>
      </c>
      <c r="N669">
        <v>108910</v>
      </c>
      <c r="O669" t="s">
        <v>200</v>
      </c>
      <c r="P669" t="s">
        <v>200</v>
      </c>
      <c r="U669" t="s">
        <v>1576</v>
      </c>
      <c r="V669" t="s">
        <v>1418</v>
      </c>
      <c r="X669" t="s">
        <v>1724</v>
      </c>
      <c r="Y669">
        <v>4209</v>
      </c>
      <c r="Z669" t="s">
        <v>1723</v>
      </c>
      <c r="AA669" s="298">
        <v>0</v>
      </c>
      <c r="AB669" t="s">
        <v>211</v>
      </c>
      <c r="AC669" s="206">
        <v>59.21</v>
      </c>
      <c r="AD669" t="s">
        <v>1239</v>
      </c>
      <c r="AE669">
        <v>2021</v>
      </c>
      <c r="AF669">
        <v>5</v>
      </c>
    </row>
    <row r="670" spans="1:32">
      <c r="A670" t="s">
        <v>1194</v>
      </c>
      <c r="B670" t="s">
        <v>1728</v>
      </c>
      <c r="C670" t="s">
        <v>1723</v>
      </c>
      <c r="D670" s="297">
        <v>44363</v>
      </c>
      <c r="E670" t="s">
        <v>194</v>
      </c>
      <c r="F670">
        <v>76130</v>
      </c>
      <c r="G670" t="s">
        <v>1419</v>
      </c>
      <c r="H670" t="s">
        <v>196</v>
      </c>
      <c r="I670">
        <v>30000</v>
      </c>
      <c r="J670">
        <v>33803</v>
      </c>
      <c r="K670">
        <v>11146</v>
      </c>
      <c r="L670">
        <v>11363</v>
      </c>
      <c r="M670" t="s">
        <v>200</v>
      </c>
      <c r="N670">
        <v>108910</v>
      </c>
      <c r="O670" t="s">
        <v>200</v>
      </c>
      <c r="P670" t="s">
        <v>200</v>
      </c>
      <c r="U670" t="s">
        <v>1576</v>
      </c>
      <c r="V670" t="s">
        <v>1419</v>
      </c>
      <c r="X670" t="s">
        <v>1724</v>
      </c>
      <c r="Y670">
        <v>3475</v>
      </c>
      <c r="Z670" t="s">
        <v>1723</v>
      </c>
      <c r="AA670" s="298">
        <v>0</v>
      </c>
      <c r="AB670" t="s">
        <v>211</v>
      </c>
      <c r="AC670" s="206">
        <v>-59.27</v>
      </c>
      <c r="AD670" t="s">
        <v>1239</v>
      </c>
      <c r="AE670">
        <v>2021</v>
      </c>
      <c r="AF670">
        <v>5</v>
      </c>
    </row>
    <row r="671" spans="1:32">
      <c r="A671" t="s">
        <v>1194</v>
      </c>
      <c r="B671" t="s">
        <v>1729</v>
      </c>
      <c r="C671" t="s">
        <v>1723</v>
      </c>
      <c r="D671" s="297">
        <v>44363</v>
      </c>
      <c r="E671" t="s">
        <v>194</v>
      </c>
      <c r="F671">
        <v>76130</v>
      </c>
      <c r="G671" t="s">
        <v>1419</v>
      </c>
      <c r="H671" t="s">
        <v>196</v>
      </c>
      <c r="I671">
        <v>30000</v>
      </c>
      <c r="J671">
        <v>33803</v>
      </c>
      <c r="K671">
        <v>11147</v>
      </c>
      <c r="L671">
        <v>11363</v>
      </c>
      <c r="M671" t="s">
        <v>200</v>
      </c>
      <c r="N671">
        <v>108910</v>
      </c>
      <c r="O671" t="s">
        <v>200</v>
      </c>
      <c r="P671" t="s">
        <v>200</v>
      </c>
      <c r="U671" t="s">
        <v>1576</v>
      </c>
      <c r="V671" t="s">
        <v>1419</v>
      </c>
      <c r="X671" t="s">
        <v>1724</v>
      </c>
      <c r="Y671">
        <v>3477</v>
      </c>
      <c r="Z671" t="s">
        <v>1723</v>
      </c>
      <c r="AA671" s="298">
        <v>0</v>
      </c>
      <c r="AB671" t="s">
        <v>211</v>
      </c>
      <c r="AC671" s="206">
        <v>-1.8</v>
      </c>
      <c r="AD671" t="s">
        <v>1239</v>
      </c>
      <c r="AE671">
        <v>2021</v>
      </c>
      <c r="AF671">
        <v>5</v>
      </c>
    </row>
    <row r="672" spans="1:32">
      <c r="A672" t="s">
        <v>1194</v>
      </c>
      <c r="B672" t="s">
        <v>1727</v>
      </c>
      <c r="C672" t="s">
        <v>1723</v>
      </c>
      <c r="D672" s="297">
        <v>44363</v>
      </c>
      <c r="E672" t="s">
        <v>194</v>
      </c>
      <c r="F672">
        <v>76130</v>
      </c>
      <c r="G672" t="s">
        <v>1419</v>
      </c>
      <c r="H672" t="s">
        <v>196</v>
      </c>
      <c r="I672">
        <v>30000</v>
      </c>
      <c r="J672">
        <v>33803</v>
      </c>
      <c r="K672">
        <v>11150</v>
      </c>
      <c r="L672">
        <v>11363</v>
      </c>
      <c r="M672" t="s">
        <v>200</v>
      </c>
      <c r="N672">
        <v>108910</v>
      </c>
      <c r="O672" t="s">
        <v>200</v>
      </c>
      <c r="P672" t="s">
        <v>200</v>
      </c>
      <c r="U672" t="s">
        <v>1576</v>
      </c>
      <c r="V672" t="s">
        <v>1419</v>
      </c>
      <c r="X672" t="s">
        <v>1724</v>
      </c>
      <c r="Y672">
        <v>3479</v>
      </c>
      <c r="Z672" t="s">
        <v>1723</v>
      </c>
      <c r="AA672" s="298">
        <v>0</v>
      </c>
      <c r="AB672" t="s">
        <v>211</v>
      </c>
      <c r="AC672" s="206">
        <v>-6.56</v>
      </c>
      <c r="AD672" t="s">
        <v>1239</v>
      </c>
      <c r="AE672">
        <v>2021</v>
      </c>
      <c r="AF672">
        <v>5</v>
      </c>
    </row>
    <row r="673" spans="1:32">
      <c r="A673" t="s">
        <v>1194</v>
      </c>
      <c r="B673" t="s">
        <v>1732</v>
      </c>
      <c r="C673" s="297">
        <v>44377</v>
      </c>
      <c r="D673" s="297">
        <v>44404</v>
      </c>
      <c r="E673" t="s">
        <v>194</v>
      </c>
      <c r="F673">
        <v>76130</v>
      </c>
      <c r="G673" t="s">
        <v>1419</v>
      </c>
      <c r="H673" t="s">
        <v>196</v>
      </c>
      <c r="I673">
        <v>30000</v>
      </c>
      <c r="J673">
        <v>33803</v>
      </c>
      <c r="K673">
        <v>11150</v>
      </c>
      <c r="L673">
        <v>11363</v>
      </c>
      <c r="M673" t="s">
        <v>200</v>
      </c>
      <c r="N673">
        <v>108910</v>
      </c>
      <c r="O673" t="s">
        <v>200</v>
      </c>
      <c r="P673" t="s">
        <v>200</v>
      </c>
      <c r="U673" t="s">
        <v>1576</v>
      </c>
      <c r="V673" t="s">
        <v>1419</v>
      </c>
      <c r="X673" t="s">
        <v>1730</v>
      </c>
      <c r="Y673">
        <v>3502</v>
      </c>
      <c r="Z673" s="297">
        <v>44377</v>
      </c>
      <c r="AA673" s="298">
        <v>0</v>
      </c>
      <c r="AB673" t="s">
        <v>211</v>
      </c>
      <c r="AC673" s="206">
        <v>-4.53</v>
      </c>
      <c r="AD673" t="s">
        <v>1239</v>
      </c>
      <c r="AE673">
        <v>2021</v>
      </c>
      <c r="AF673">
        <v>6</v>
      </c>
    </row>
    <row r="674" spans="1:32">
      <c r="A674" t="s">
        <v>1194</v>
      </c>
      <c r="B674" t="s">
        <v>1733</v>
      </c>
      <c r="C674" s="297">
        <v>44377</v>
      </c>
      <c r="D674" s="297">
        <v>44404</v>
      </c>
      <c r="E674" t="s">
        <v>194</v>
      </c>
      <c r="F674">
        <v>76130</v>
      </c>
      <c r="G674" t="s">
        <v>1419</v>
      </c>
      <c r="H674" t="s">
        <v>196</v>
      </c>
      <c r="I674">
        <v>30000</v>
      </c>
      <c r="J674">
        <v>33803</v>
      </c>
      <c r="K674">
        <v>11147</v>
      </c>
      <c r="L674">
        <v>11363</v>
      </c>
      <c r="M674" t="s">
        <v>200</v>
      </c>
      <c r="N674">
        <v>108910</v>
      </c>
      <c r="O674" t="s">
        <v>200</v>
      </c>
      <c r="P674" t="s">
        <v>200</v>
      </c>
      <c r="U674" t="s">
        <v>1576</v>
      </c>
      <c r="V674" t="s">
        <v>1419</v>
      </c>
      <c r="X674" t="s">
        <v>1730</v>
      </c>
      <c r="Y674">
        <v>3500</v>
      </c>
      <c r="Z674" s="297">
        <v>44377</v>
      </c>
      <c r="AA674" s="298">
        <v>0</v>
      </c>
      <c r="AB674" t="s">
        <v>211</v>
      </c>
      <c r="AC674" s="206">
        <v>-1.24</v>
      </c>
      <c r="AD674" t="s">
        <v>1239</v>
      </c>
      <c r="AE674">
        <v>2021</v>
      </c>
      <c r="AF674">
        <v>6</v>
      </c>
    </row>
    <row r="675" spans="1:32">
      <c r="A675" t="s">
        <v>1194</v>
      </c>
      <c r="B675" t="s">
        <v>1734</v>
      </c>
      <c r="C675" s="297">
        <v>44377</v>
      </c>
      <c r="D675" s="297">
        <v>44404</v>
      </c>
      <c r="E675" t="s">
        <v>194</v>
      </c>
      <c r="F675">
        <v>76130</v>
      </c>
      <c r="G675" t="s">
        <v>1419</v>
      </c>
      <c r="H675" t="s">
        <v>196</v>
      </c>
      <c r="I675">
        <v>30000</v>
      </c>
      <c r="J675">
        <v>33803</v>
      </c>
      <c r="K675">
        <v>11146</v>
      </c>
      <c r="L675">
        <v>11363</v>
      </c>
      <c r="M675" t="s">
        <v>200</v>
      </c>
      <c r="N675">
        <v>108910</v>
      </c>
      <c r="O675" t="s">
        <v>200</v>
      </c>
      <c r="P675" t="s">
        <v>200</v>
      </c>
      <c r="U675" t="s">
        <v>1576</v>
      </c>
      <c r="V675" t="s">
        <v>1419</v>
      </c>
      <c r="X675" t="s">
        <v>1730</v>
      </c>
      <c r="Y675">
        <v>3498</v>
      </c>
      <c r="Z675" s="297">
        <v>44377</v>
      </c>
      <c r="AA675" s="298">
        <v>0</v>
      </c>
      <c r="AB675" t="s">
        <v>211</v>
      </c>
      <c r="AC675" s="206">
        <v>-40.97</v>
      </c>
      <c r="AD675" t="s">
        <v>1239</v>
      </c>
      <c r="AE675">
        <v>2021</v>
      </c>
      <c r="AF675">
        <v>6</v>
      </c>
    </row>
    <row r="676" spans="1:32">
      <c r="A676" t="s">
        <v>1194</v>
      </c>
      <c r="B676" t="s">
        <v>1735</v>
      </c>
      <c r="C676" s="297">
        <v>44377</v>
      </c>
      <c r="D676" s="297">
        <v>44404</v>
      </c>
      <c r="E676" t="s">
        <v>194</v>
      </c>
      <c r="F676">
        <v>76120</v>
      </c>
      <c r="G676" t="s">
        <v>1418</v>
      </c>
      <c r="H676" t="s">
        <v>196</v>
      </c>
      <c r="I676">
        <v>30000</v>
      </c>
      <c r="J676">
        <v>33804</v>
      </c>
      <c r="K676">
        <v>1981</v>
      </c>
      <c r="L676">
        <v>11363</v>
      </c>
      <c r="M676" t="s">
        <v>200</v>
      </c>
      <c r="N676">
        <v>108910</v>
      </c>
      <c r="O676" t="s">
        <v>200</v>
      </c>
      <c r="P676" t="s">
        <v>200</v>
      </c>
      <c r="U676" t="s">
        <v>1576</v>
      </c>
      <c r="V676" t="s">
        <v>1418</v>
      </c>
      <c r="X676" t="s">
        <v>1730</v>
      </c>
      <c r="Y676">
        <v>4173</v>
      </c>
      <c r="Z676" s="297">
        <v>44377</v>
      </c>
      <c r="AA676" s="298">
        <v>0</v>
      </c>
      <c r="AB676" t="s">
        <v>211</v>
      </c>
      <c r="AC676" s="206">
        <v>40.93</v>
      </c>
      <c r="AD676" t="s">
        <v>1239</v>
      </c>
      <c r="AE676">
        <v>2021</v>
      </c>
      <c r="AF676">
        <v>6</v>
      </c>
    </row>
    <row r="677" spans="1:32">
      <c r="A677" t="s">
        <v>1194</v>
      </c>
      <c r="B677" t="s">
        <v>1731</v>
      </c>
      <c r="C677" s="297">
        <v>44377</v>
      </c>
      <c r="D677" s="297">
        <v>44404</v>
      </c>
      <c r="E677" t="s">
        <v>194</v>
      </c>
      <c r="F677">
        <v>76120</v>
      </c>
      <c r="G677" t="s">
        <v>1418</v>
      </c>
      <c r="H677" t="s">
        <v>196</v>
      </c>
      <c r="I677">
        <v>30000</v>
      </c>
      <c r="J677">
        <v>33803</v>
      </c>
      <c r="K677">
        <v>1981</v>
      </c>
      <c r="L677">
        <v>11363</v>
      </c>
      <c r="M677" t="s">
        <v>200</v>
      </c>
      <c r="N677">
        <v>108910</v>
      </c>
      <c r="O677" t="s">
        <v>200</v>
      </c>
      <c r="P677" t="s">
        <v>200</v>
      </c>
      <c r="U677" t="s">
        <v>1576</v>
      </c>
      <c r="V677" t="s">
        <v>1418</v>
      </c>
      <c r="X677" t="s">
        <v>1730</v>
      </c>
      <c r="Y677">
        <v>4172</v>
      </c>
      <c r="Z677" s="297">
        <v>44377</v>
      </c>
      <c r="AA677" s="298">
        <v>0</v>
      </c>
      <c r="AB677" t="s">
        <v>211</v>
      </c>
      <c r="AC677" s="206">
        <v>2.69</v>
      </c>
      <c r="AD677" t="s">
        <v>1239</v>
      </c>
      <c r="AE677">
        <v>2021</v>
      </c>
      <c r="AF677">
        <v>6</v>
      </c>
    </row>
    <row r="678" spans="1:32">
      <c r="A678" t="s">
        <v>1194</v>
      </c>
      <c r="B678" t="s">
        <v>2587</v>
      </c>
      <c r="C678" t="s">
        <v>2575</v>
      </c>
      <c r="D678" s="297">
        <v>44453</v>
      </c>
      <c r="E678" t="s">
        <v>194</v>
      </c>
      <c r="F678">
        <v>76130</v>
      </c>
      <c r="G678" t="s">
        <v>1419</v>
      </c>
      <c r="H678" t="s">
        <v>196</v>
      </c>
      <c r="I678">
        <v>30000</v>
      </c>
      <c r="J678">
        <v>33803</v>
      </c>
      <c r="K678">
        <v>11147</v>
      </c>
      <c r="L678">
        <v>11363</v>
      </c>
      <c r="M678" t="s">
        <v>200</v>
      </c>
      <c r="N678">
        <v>108910</v>
      </c>
      <c r="O678" t="s">
        <v>200</v>
      </c>
      <c r="P678" t="s">
        <v>200</v>
      </c>
      <c r="U678" t="s">
        <v>1576</v>
      </c>
      <c r="V678" t="s">
        <v>1419</v>
      </c>
      <c r="X678" t="s">
        <v>2588</v>
      </c>
      <c r="Y678">
        <v>3019</v>
      </c>
      <c r="Z678" t="s">
        <v>2575</v>
      </c>
      <c r="AA678" s="298">
        <v>0</v>
      </c>
      <c r="AB678" t="s">
        <v>211</v>
      </c>
      <c r="AC678" s="206">
        <v>-0.71</v>
      </c>
      <c r="AD678" t="s">
        <v>1239</v>
      </c>
      <c r="AE678">
        <v>2021</v>
      </c>
      <c r="AF678">
        <v>8</v>
      </c>
    </row>
    <row r="679" spans="1:32">
      <c r="A679" t="s">
        <v>1194</v>
      </c>
      <c r="B679" t="s">
        <v>2589</v>
      </c>
      <c r="C679" t="s">
        <v>2575</v>
      </c>
      <c r="D679" s="297">
        <v>44453</v>
      </c>
      <c r="E679" t="s">
        <v>194</v>
      </c>
      <c r="F679">
        <v>76130</v>
      </c>
      <c r="G679" t="s">
        <v>1419</v>
      </c>
      <c r="H679" t="s">
        <v>196</v>
      </c>
      <c r="I679">
        <v>30000</v>
      </c>
      <c r="J679">
        <v>33803</v>
      </c>
      <c r="K679">
        <v>11146</v>
      </c>
      <c r="L679">
        <v>11363</v>
      </c>
      <c r="M679" t="s">
        <v>200</v>
      </c>
      <c r="N679">
        <v>108910</v>
      </c>
      <c r="O679" t="s">
        <v>200</v>
      </c>
      <c r="P679" t="s">
        <v>200</v>
      </c>
      <c r="U679" t="s">
        <v>1576</v>
      </c>
      <c r="V679" t="s">
        <v>1419</v>
      </c>
      <c r="X679" t="s">
        <v>2588</v>
      </c>
      <c r="Y679">
        <v>3017</v>
      </c>
      <c r="Z679" t="s">
        <v>2575</v>
      </c>
      <c r="AA679" s="298">
        <v>0</v>
      </c>
      <c r="AB679" t="s">
        <v>211</v>
      </c>
      <c r="AC679" s="206">
        <v>-23.17</v>
      </c>
      <c r="AD679" t="s">
        <v>1239</v>
      </c>
      <c r="AE679">
        <v>2021</v>
      </c>
      <c r="AF679">
        <v>8</v>
      </c>
    </row>
    <row r="680" spans="1:32">
      <c r="A680" t="s">
        <v>1194</v>
      </c>
      <c r="B680" t="s">
        <v>2590</v>
      </c>
      <c r="C680" t="s">
        <v>2575</v>
      </c>
      <c r="D680" s="297">
        <v>44453</v>
      </c>
      <c r="E680" t="s">
        <v>194</v>
      </c>
      <c r="F680">
        <v>76120</v>
      </c>
      <c r="G680" t="s">
        <v>1418</v>
      </c>
      <c r="H680" t="s">
        <v>196</v>
      </c>
      <c r="I680">
        <v>30000</v>
      </c>
      <c r="J680">
        <v>33804</v>
      </c>
      <c r="K680">
        <v>1981</v>
      </c>
      <c r="L680">
        <v>11363</v>
      </c>
      <c r="M680" t="s">
        <v>200</v>
      </c>
      <c r="N680">
        <v>108910</v>
      </c>
      <c r="O680" t="s">
        <v>200</v>
      </c>
      <c r="P680" t="s">
        <v>200</v>
      </c>
      <c r="U680" t="s">
        <v>1576</v>
      </c>
      <c r="V680" t="s">
        <v>1418</v>
      </c>
      <c r="X680" t="s">
        <v>2588</v>
      </c>
      <c r="Y680">
        <v>3651</v>
      </c>
      <c r="Z680" t="s">
        <v>2575</v>
      </c>
      <c r="AA680" s="298">
        <v>0</v>
      </c>
      <c r="AB680" t="s">
        <v>211</v>
      </c>
      <c r="AC680" s="206">
        <v>23.16</v>
      </c>
      <c r="AD680" t="s">
        <v>1239</v>
      </c>
      <c r="AE680">
        <v>2021</v>
      </c>
      <c r="AF680">
        <v>8</v>
      </c>
    </row>
    <row r="681" spans="1:32">
      <c r="A681" t="s">
        <v>1194</v>
      </c>
      <c r="B681" t="s">
        <v>2591</v>
      </c>
      <c r="C681" t="s">
        <v>2575</v>
      </c>
      <c r="D681" s="297">
        <v>44453</v>
      </c>
      <c r="E681" t="s">
        <v>194</v>
      </c>
      <c r="F681">
        <v>76120</v>
      </c>
      <c r="G681" t="s">
        <v>1418</v>
      </c>
      <c r="H681" t="s">
        <v>196</v>
      </c>
      <c r="I681">
        <v>30000</v>
      </c>
      <c r="J681">
        <v>33803</v>
      </c>
      <c r="K681">
        <v>1981</v>
      </c>
      <c r="L681">
        <v>11363</v>
      </c>
      <c r="M681" t="s">
        <v>200</v>
      </c>
      <c r="N681">
        <v>108910</v>
      </c>
      <c r="O681" t="s">
        <v>200</v>
      </c>
      <c r="P681" t="s">
        <v>200</v>
      </c>
      <c r="U681" t="s">
        <v>1576</v>
      </c>
      <c r="V681" t="s">
        <v>1418</v>
      </c>
      <c r="X681" t="s">
        <v>2588</v>
      </c>
      <c r="Y681">
        <v>3650</v>
      </c>
      <c r="Z681" t="s">
        <v>2575</v>
      </c>
      <c r="AA681" s="298">
        <v>0</v>
      </c>
      <c r="AB681" t="s">
        <v>211</v>
      </c>
      <c r="AC681" s="206">
        <v>1.53</v>
      </c>
      <c r="AD681" t="s">
        <v>1239</v>
      </c>
      <c r="AE681">
        <v>2021</v>
      </c>
      <c r="AF681">
        <v>8</v>
      </c>
    </row>
    <row r="682" spans="1:32">
      <c r="A682" t="s">
        <v>1194</v>
      </c>
      <c r="B682" t="s">
        <v>2592</v>
      </c>
      <c r="C682" t="s">
        <v>2575</v>
      </c>
      <c r="D682" s="297">
        <v>44453</v>
      </c>
      <c r="E682" t="s">
        <v>194</v>
      </c>
      <c r="F682">
        <v>76130</v>
      </c>
      <c r="G682" t="s">
        <v>1419</v>
      </c>
      <c r="H682" t="s">
        <v>196</v>
      </c>
      <c r="I682">
        <v>30000</v>
      </c>
      <c r="J682">
        <v>33803</v>
      </c>
      <c r="K682">
        <v>11150</v>
      </c>
      <c r="L682">
        <v>11363</v>
      </c>
      <c r="M682" t="s">
        <v>200</v>
      </c>
      <c r="N682">
        <v>108910</v>
      </c>
      <c r="O682" t="s">
        <v>200</v>
      </c>
      <c r="P682" t="s">
        <v>200</v>
      </c>
      <c r="U682" t="s">
        <v>1576</v>
      </c>
      <c r="V682" t="s">
        <v>1419</v>
      </c>
      <c r="X682" t="s">
        <v>2588</v>
      </c>
      <c r="Y682">
        <v>3021</v>
      </c>
      <c r="Z682" t="s">
        <v>2575</v>
      </c>
      <c r="AA682" s="298">
        <v>0</v>
      </c>
      <c r="AB682" t="s">
        <v>211</v>
      </c>
      <c r="AC682" s="206">
        <v>-2.56</v>
      </c>
      <c r="AD682" t="s">
        <v>1239</v>
      </c>
      <c r="AE682">
        <v>2021</v>
      </c>
      <c r="AF682">
        <v>8</v>
      </c>
    </row>
    <row r="683" spans="1:32">
      <c r="A683" t="s">
        <v>1736</v>
      </c>
      <c r="B683" t="s">
        <v>1745</v>
      </c>
      <c r="C683" s="297">
        <v>43312</v>
      </c>
      <c r="D683" t="s">
        <v>1738</v>
      </c>
      <c r="E683" t="s">
        <v>194</v>
      </c>
      <c r="F683">
        <v>71550</v>
      </c>
      <c r="G683" t="s">
        <v>1259</v>
      </c>
      <c r="H683" t="s">
        <v>196</v>
      </c>
      <c r="I683">
        <v>30000</v>
      </c>
      <c r="J683">
        <v>33803</v>
      </c>
      <c r="K683">
        <v>1981</v>
      </c>
      <c r="L683">
        <v>11363</v>
      </c>
      <c r="M683" t="s">
        <v>197</v>
      </c>
      <c r="N683">
        <v>108910</v>
      </c>
      <c r="O683" t="s">
        <v>198</v>
      </c>
      <c r="P683" t="s">
        <v>1739</v>
      </c>
      <c r="U683" t="s">
        <v>1740</v>
      </c>
      <c r="V683" t="s">
        <v>1740</v>
      </c>
      <c r="X683" t="s">
        <v>1741</v>
      </c>
      <c r="Y683">
        <v>92</v>
      </c>
      <c r="Z683" s="297">
        <v>43312</v>
      </c>
      <c r="AA683" s="298">
        <v>413466</v>
      </c>
      <c r="AB683" t="s">
        <v>211</v>
      </c>
      <c r="AC683" s="206">
        <v>45.79</v>
      </c>
      <c r="AD683" t="s">
        <v>1742</v>
      </c>
      <c r="AE683">
        <v>2018</v>
      </c>
      <c r="AF683">
        <v>7</v>
      </c>
    </row>
    <row r="684" spans="1:32">
      <c r="A684" t="s">
        <v>1736</v>
      </c>
      <c r="B684" t="s">
        <v>1746</v>
      </c>
      <c r="C684" s="297">
        <v>43312</v>
      </c>
      <c r="D684" t="s">
        <v>1738</v>
      </c>
      <c r="E684" t="s">
        <v>194</v>
      </c>
      <c r="F684">
        <v>71541</v>
      </c>
      <c r="G684" t="s">
        <v>1243</v>
      </c>
      <c r="H684" t="s">
        <v>196</v>
      </c>
      <c r="I684">
        <v>30000</v>
      </c>
      <c r="J684">
        <v>33803</v>
      </c>
      <c r="K684">
        <v>1981</v>
      </c>
      <c r="L684">
        <v>11363</v>
      </c>
      <c r="M684" t="s">
        <v>197</v>
      </c>
      <c r="N684">
        <v>108910</v>
      </c>
      <c r="O684" t="s">
        <v>214</v>
      </c>
      <c r="P684" t="s">
        <v>1739</v>
      </c>
      <c r="U684" t="s">
        <v>1740</v>
      </c>
      <c r="V684" t="s">
        <v>1740</v>
      </c>
      <c r="X684" t="s">
        <v>1741</v>
      </c>
      <c r="Y684">
        <v>80</v>
      </c>
      <c r="Z684" s="297">
        <v>43312</v>
      </c>
      <c r="AA684" s="298">
        <v>1662130</v>
      </c>
      <c r="AB684" t="s">
        <v>211</v>
      </c>
      <c r="AC684" s="206">
        <v>184.06</v>
      </c>
      <c r="AD684" t="s">
        <v>1742</v>
      </c>
      <c r="AE684">
        <v>2018</v>
      </c>
      <c r="AF684">
        <v>7</v>
      </c>
    </row>
    <row r="685" spans="1:32">
      <c r="A685" t="s">
        <v>1736</v>
      </c>
      <c r="B685" t="s">
        <v>1755</v>
      </c>
      <c r="C685" s="297">
        <v>43312</v>
      </c>
      <c r="D685" t="s">
        <v>1738</v>
      </c>
      <c r="E685" t="s">
        <v>194</v>
      </c>
      <c r="F685">
        <v>71520</v>
      </c>
      <c r="G685" t="s">
        <v>1250</v>
      </c>
      <c r="H685" t="s">
        <v>196</v>
      </c>
      <c r="I685">
        <v>30000</v>
      </c>
      <c r="J685">
        <v>33803</v>
      </c>
      <c r="K685">
        <v>1981</v>
      </c>
      <c r="L685">
        <v>11363</v>
      </c>
      <c r="M685" t="s">
        <v>197</v>
      </c>
      <c r="N685">
        <v>108910</v>
      </c>
      <c r="O685" t="s">
        <v>214</v>
      </c>
      <c r="P685" t="s">
        <v>1739</v>
      </c>
      <c r="U685" t="s">
        <v>1740</v>
      </c>
      <c r="V685" t="s">
        <v>1740</v>
      </c>
      <c r="X685" t="s">
        <v>1741</v>
      </c>
      <c r="Y685">
        <v>39</v>
      </c>
      <c r="Z685" s="297">
        <v>43312</v>
      </c>
      <c r="AA685" s="298">
        <v>2708988</v>
      </c>
      <c r="AB685" t="s">
        <v>211</v>
      </c>
      <c r="AC685" s="206">
        <v>300</v>
      </c>
      <c r="AD685" t="s">
        <v>1742</v>
      </c>
      <c r="AE685">
        <v>2018</v>
      </c>
      <c r="AF685">
        <v>7</v>
      </c>
    </row>
    <row r="686" spans="1:32">
      <c r="A686" t="s">
        <v>1736</v>
      </c>
      <c r="B686" t="s">
        <v>1744</v>
      </c>
      <c r="C686" s="297">
        <v>43312</v>
      </c>
      <c r="D686" t="s">
        <v>1738</v>
      </c>
      <c r="E686" t="s">
        <v>194</v>
      </c>
      <c r="F686">
        <v>71550</v>
      </c>
      <c r="G686" t="s">
        <v>1259</v>
      </c>
      <c r="H686" t="s">
        <v>196</v>
      </c>
      <c r="I686">
        <v>30000</v>
      </c>
      <c r="J686">
        <v>33803</v>
      </c>
      <c r="K686">
        <v>1981</v>
      </c>
      <c r="L686">
        <v>11363</v>
      </c>
      <c r="M686" t="s">
        <v>197</v>
      </c>
      <c r="N686">
        <v>108910</v>
      </c>
      <c r="O686" t="s">
        <v>214</v>
      </c>
      <c r="P686" t="s">
        <v>1739</v>
      </c>
      <c r="U686" t="s">
        <v>1740</v>
      </c>
      <c r="V686" t="s">
        <v>1740</v>
      </c>
      <c r="X686" t="s">
        <v>1741</v>
      </c>
      <c r="Y686">
        <v>93</v>
      </c>
      <c r="Z686" s="297">
        <v>43312</v>
      </c>
      <c r="AA686" s="298">
        <v>2480796</v>
      </c>
      <c r="AB686" t="s">
        <v>211</v>
      </c>
      <c r="AC686" s="206">
        <v>274.74</v>
      </c>
      <c r="AD686" t="s">
        <v>1742</v>
      </c>
      <c r="AE686">
        <v>2018</v>
      </c>
      <c r="AF686">
        <v>7</v>
      </c>
    </row>
    <row r="687" spans="1:32">
      <c r="A687" t="s">
        <v>1736</v>
      </c>
      <c r="B687" t="s">
        <v>1751</v>
      </c>
      <c r="C687" s="297">
        <v>43312</v>
      </c>
      <c r="D687" t="s">
        <v>1738</v>
      </c>
      <c r="E687" t="s">
        <v>194</v>
      </c>
      <c r="F687">
        <v>71590</v>
      </c>
      <c r="G687" t="s">
        <v>1257</v>
      </c>
      <c r="H687" t="s">
        <v>196</v>
      </c>
      <c r="I687">
        <v>30000</v>
      </c>
      <c r="J687">
        <v>33803</v>
      </c>
      <c r="K687">
        <v>1981</v>
      </c>
      <c r="L687">
        <v>11363</v>
      </c>
      <c r="M687" t="s">
        <v>197</v>
      </c>
      <c r="N687">
        <v>108910</v>
      </c>
      <c r="O687" t="s">
        <v>198</v>
      </c>
      <c r="P687" t="s">
        <v>1739</v>
      </c>
      <c r="U687" t="s">
        <v>1740</v>
      </c>
      <c r="V687" t="s">
        <v>1740</v>
      </c>
      <c r="X687" t="s">
        <v>1741</v>
      </c>
      <c r="Y687">
        <v>106</v>
      </c>
      <c r="Z687" s="297">
        <v>43312</v>
      </c>
      <c r="AA687" s="298">
        <v>2248458</v>
      </c>
      <c r="AB687" t="s">
        <v>211</v>
      </c>
      <c r="AC687" s="206">
        <v>249</v>
      </c>
      <c r="AD687" t="s">
        <v>1742</v>
      </c>
      <c r="AE687">
        <v>2018</v>
      </c>
      <c r="AF687">
        <v>7</v>
      </c>
    </row>
    <row r="688" spans="1:32">
      <c r="A688" t="s">
        <v>1736</v>
      </c>
      <c r="B688" t="s">
        <v>1750</v>
      </c>
      <c r="C688" s="297">
        <v>43312</v>
      </c>
      <c r="D688" t="s">
        <v>1738</v>
      </c>
      <c r="E688" t="s">
        <v>194</v>
      </c>
      <c r="F688">
        <v>71590</v>
      </c>
      <c r="G688" t="s">
        <v>1257</v>
      </c>
      <c r="H688" t="s">
        <v>196</v>
      </c>
      <c r="I688">
        <v>30000</v>
      </c>
      <c r="J688">
        <v>33803</v>
      </c>
      <c r="K688">
        <v>1981</v>
      </c>
      <c r="L688">
        <v>11363</v>
      </c>
      <c r="M688" t="s">
        <v>197</v>
      </c>
      <c r="N688">
        <v>108910</v>
      </c>
      <c r="O688" t="s">
        <v>214</v>
      </c>
      <c r="P688" t="s">
        <v>1739</v>
      </c>
      <c r="U688" t="s">
        <v>1740</v>
      </c>
      <c r="V688" t="s">
        <v>1740</v>
      </c>
      <c r="X688" t="s">
        <v>1741</v>
      </c>
      <c r="Y688">
        <v>107</v>
      </c>
      <c r="Z688" s="297">
        <v>43312</v>
      </c>
      <c r="AA688" s="298">
        <v>13490748</v>
      </c>
      <c r="AB688" t="s">
        <v>211</v>
      </c>
      <c r="AC688" s="206">
        <v>1494</v>
      </c>
      <c r="AD688" t="s">
        <v>1742</v>
      </c>
      <c r="AE688">
        <v>2018</v>
      </c>
      <c r="AF688">
        <v>7</v>
      </c>
    </row>
    <row r="689" spans="1:32">
      <c r="A689" t="s">
        <v>1736</v>
      </c>
      <c r="B689" t="s">
        <v>1753</v>
      </c>
      <c r="C689" s="297">
        <v>43312</v>
      </c>
      <c r="D689" t="s">
        <v>1738</v>
      </c>
      <c r="E689" t="s">
        <v>194</v>
      </c>
      <c r="F689">
        <v>71505</v>
      </c>
      <c r="G689" t="s">
        <v>1255</v>
      </c>
      <c r="H689" t="s">
        <v>196</v>
      </c>
      <c r="I689">
        <v>30000</v>
      </c>
      <c r="J689">
        <v>33803</v>
      </c>
      <c r="K689">
        <v>1981</v>
      </c>
      <c r="L689">
        <v>11363</v>
      </c>
      <c r="M689" t="s">
        <v>197</v>
      </c>
      <c r="N689">
        <v>108910</v>
      </c>
      <c r="O689" t="s">
        <v>198</v>
      </c>
      <c r="P689" t="s">
        <v>1739</v>
      </c>
      <c r="U689" t="s">
        <v>1740</v>
      </c>
      <c r="V689" t="s">
        <v>1740</v>
      </c>
      <c r="X689" t="s">
        <v>1741</v>
      </c>
      <c r="Y689">
        <v>24</v>
      </c>
      <c r="Z689" s="297">
        <v>43312</v>
      </c>
      <c r="AA689" s="298">
        <v>4961586</v>
      </c>
      <c r="AB689" t="s">
        <v>211</v>
      </c>
      <c r="AC689" s="206">
        <v>549.46</v>
      </c>
      <c r="AD689" t="s">
        <v>1742</v>
      </c>
      <c r="AE689">
        <v>2018</v>
      </c>
      <c r="AF689">
        <v>7</v>
      </c>
    </row>
    <row r="690" spans="1:32">
      <c r="A690" t="s">
        <v>1736</v>
      </c>
      <c r="B690" t="s">
        <v>1752</v>
      </c>
      <c r="C690" s="297">
        <v>43312</v>
      </c>
      <c r="D690" t="s">
        <v>1738</v>
      </c>
      <c r="E690" t="s">
        <v>194</v>
      </c>
      <c r="F690">
        <v>71505</v>
      </c>
      <c r="G690" t="s">
        <v>1255</v>
      </c>
      <c r="H690" t="s">
        <v>196</v>
      </c>
      <c r="I690">
        <v>30000</v>
      </c>
      <c r="J690">
        <v>33803</v>
      </c>
      <c r="K690">
        <v>1981</v>
      </c>
      <c r="L690">
        <v>11363</v>
      </c>
      <c r="M690" t="s">
        <v>197</v>
      </c>
      <c r="N690">
        <v>108910</v>
      </c>
      <c r="O690" t="s">
        <v>214</v>
      </c>
      <c r="P690" t="s">
        <v>1739</v>
      </c>
      <c r="U690" t="s">
        <v>1740</v>
      </c>
      <c r="V690" t="s">
        <v>1740</v>
      </c>
      <c r="X690" t="s">
        <v>1741</v>
      </c>
      <c r="Y690">
        <v>25</v>
      </c>
      <c r="Z690" s="297">
        <v>43312</v>
      </c>
      <c r="AA690" s="298">
        <v>29769516</v>
      </c>
      <c r="AB690" t="s">
        <v>211</v>
      </c>
      <c r="AC690" s="206">
        <v>3296.76</v>
      </c>
      <c r="AD690" t="s">
        <v>1742</v>
      </c>
      <c r="AE690">
        <v>2018</v>
      </c>
      <c r="AF690">
        <v>7</v>
      </c>
    </row>
    <row r="691" spans="1:32">
      <c r="A691" t="s">
        <v>1736</v>
      </c>
      <c r="B691" t="s">
        <v>1747</v>
      </c>
      <c r="C691" s="297">
        <v>43312</v>
      </c>
      <c r="D691" t="s">
        <v>1738</v>
      </c>
      <c r="E691" t="s">
        <v>194</v>
      </c>
      <c r="F691">
        <v>71541</v>
      </c>
      <c r="G691" t="s">
        <v>1243</v>
      </c>
      <c r="H691" t="s">
        <v>196</v>
      </c>
      <c r="I691">
        <v>30000</v>
      </c>
      <c r="J691">
        <v>33803</v>
      </c>
      <c r="K691">
        <v>1981</v>
      </c>
      <c r="L691">
        <v>11363</v>
      </c>
      <c r="M691" t="s">
        <v>197</v>
      </c>
      <c r="N691">
        <v>108910</v>
      </c>
      <c r="O691" t="s">
        <v>198</v>
      </c>
      <c r="P691" t="s">
        <v>1739</v>
      </c>
      <c r="U691" t="s">
        <v>1740</v>
      </c>
      <c r="V691" t="s">
        <v>1740</v>
      </c>
      <c r="X691" t="s">
        <v>1741</v>
      </c>
      <c r="Y691">
        <v>79</v>
      </c>
      <c r="Z691" s="297">
        <v>43312</v>
      </c>
      <c r="AA691" s="298">
        <v>310099</v>
      </c>
      <c r="AB691" t="s">
        <v>211</v>
      </c>
      <c r="AC691" s="206">
        <v>34.340000000000003</v>
      </c>
      <c r="AD691" t="s">
        <v>1742</v>
      </c>
      <c r="AE691">
        <v>2018</v>
      </c>
      <c r="AF691">
        <v>7</v>
      </c>
    </row>
    <row r="692" spans="1:32">
      <c r="A692" t="s">
        <v>1736</v>
      </c>
      <c r="B692" t="s">
        <v>1748</v>
      </c>
      <c r="C692" s="297">
        <v>43312</v>
      </c>
      <c r="D692" t="s">
        <v>1738</v>
      </c>
      <c r="E692" t="s">
        <v>194</v>
      </c>
      <c r="F692">
        <v>71540</v>
      </c>
      <c r="G692" t="s">
        <v>1246</v>
      </c>
      <c r="H692" t="s">
        <v>196</v>
      </c>
      <c r="I692">
        <v>30000</v>
      </c>
      <c r="J692">
        <v>33803</v>
      </c>
      <c r="K692">
        <v>1981</v>
      </c>
      <c r="L692">
        <v>11363</v>
      </c>
      <c r="M692" t="s">
        <v>197</v>
      </c>
      <c r="N692">
        <v>108910</v>
      </c>
      <c r="O692" t="s">
        <v>214</v>
      </c>
      <c r="P692" t="s">
        <v>1739</v>
      </c>
      <c r="U692" t="s">
        <v>1740</v>
      </c>
      <c r="V692" t="s">
        <v>1740</v>
      </c>
      <c r="X692" t="s">
        <v>1741</v>
      </c>
      <c r="Y692">
        <v>67</v>
      </c>
      <c r="Z692" s="297">
        <v>43312</v>
      </c>
      <c r="AA692" s="298">
        <v>2146762</v>
      </c>
      <c r="AB692" t="s">
        <v>211</v>
      </c>
      <c r="AC692" s="206">
        <v>237.74</v>
      </c>
      <c r="AD692" t="s">
        <v>1742</v>
      </c>
      <c r="AE692">
        <v>2018</v>
      </c>
      <c r="AF692">
        <v>7</v>
      </c>
    </row>
    <row r="693" spans="1:32">
      <c r="A693" t="s">
        <v>1736</v>
      </c>
      <c r="B693" t="s">
        <v>1749</v>
      </c>
      <c r="C693" s="297">
        <v>43312</v>
      </c>
      <c r="D693" t="s">
        <v>1738</v>
      </c>
      <c r="E693" t="s">
        <v>194</v>
      </c>
      <c r="F693">
        <v>71540</v>
      </c>
      <c r="G693" t="s">
        <v>1246</v>
      </c>
      <c r="H693" t="s">
        <v>196</v>
      </c>
      <c r="I693">
        <v>30000</v>
      </c>
      <c r="J693">
        <v>33803</v>
      </c>
      <c r="K693">
        <v>1981</v>
      </c>
      <c r="L693">
        <v>11363</v>
      </c>
      <c r="M693" t="s">
        <v>197</v>
      </c>
      <c r="N693">
        <v>108910</v>
      </c>
      <c r="O693" t="s">
        <v>198</v>
      </c>
      <c r="P693" t="s">
        <v>1739</v>
      </c>
      <c r="U693" t="s">
        <v>1740</v>
      </c>
      <c r="V693" t="s">
        <v>1740</v>
      </c>
      <c r="X693" t="s">
        <v>1741</v>
      </c>
      <c r="Y693">
        <v>66</v>
      </c>
      <c r="Z693" s="297">
        <v>43312</v>
      </c>
      <c r="AA693" s="298">
        <v>361356</v>
      </c>
      <c r="AB693" t="s">
        <v>211</v>
      </c>
      <c r="AC693" s="206">
        <v>40.020000000000003</v>
      </c>
      <c r="AD693" t="s">
        <v>1742</v>
      </c>
      <c r="AE693">
        <v>2018</v>
      </c>
      <c r="AF693">
        <v>7</v>
      </c>
    </row>
    <row r="694" spans="1:32">
      <c r="A694" t="s">
        <v>1736</v>
      </c>
      <c r="B694" t="s">
        <v>1737</v>
      </c>
      <c r="C694" s="297">
        <v>43312</v>
      </c>
      <c r="D694" t="s">
        <v>1738</v>
      </c>
      <c r="E694" t="s">
        <v>194</v>
      </c>
      <c r="F694">
        <v>71535</v>
      </c>
      <c r="G694" t="s">
        <v>1248</v>
      </c>
      <c r="H694" t="s">
        <v>196</v>
      </c>
      <c r="I694">
        <v>30000</v>
      </c>
      <c r="J694">
        <v>33803</v>
      </c>
      <c r="K694">
        <v>1981</v>
      </c>
      <c r="L694">
        <v>11363</v>
      </c>
      <c r="M694" t="s">
        <v>197</v>
      </c>
      <c r="N694">
        <v>108910</v>
      </c>
      <c r="O694" t="s">
        <v>214</v>
      </c>
      <c r="P694" t="s">
        <v>1739</v>
      </c>
      <c r="U694" t="s">
        <v>1740</v>
      </c>
      <c r="V694" t="s">
        <v>1740</v>
      </c>
      <c r="X694" t="s">
        <v>1741</v>
      </c>
      <c r="Y694">
        <v>53</v>
      </c>
      <c r="Z694" s="297">
        <v>43312</v>
      </c>
      <c r="AA694" s="298">
        <v>3624257</v>
      </c>
      <c r="AB694" t="s">
        <v>211</v>
      </c>
      <c r="AC694" s="206">
        <v>401.36</v>
      </c>
      <c r="AD694" t="s">
        <v>1742</v>
      </c>
      <c r="AE694">
        <v>2018</v>
      </c>
      <c r="AF694">
        <v>7</v>
      </c>
    </row>
    <row r="695" spans="1:32">
      <c r="A695" t="s">
        <v>1736</v>
      </c>
      <c r="B695" t="s">
        <v>1743</v>
      </c>
      <c r="C695" s="297">
        <v>43312</v>
      </c>
      <c r="D695" t="s">
        <v>1738</v>
      </c>
      <c r="E695" t="s">
        <v>194</v>
      </c>
      <c r="F695">
        <v>71535</v>
      </c>
      <c r="G695" t="s">
        <v>1248</v>
      </c>
      <c r="H695" t="s">
        <v>196</v>
      </c>
      <c r="I695">
        <v>30000</v>
      </c>
      <c r="J695">
        <v>33803</v>
      </c>
      <c r="K695">
        <v>1981</v>
      </c>
      <c r="L695">
        <v>11363</v>
      </c>
      <c r="M695" t="s">
        <v>197</v>
      </c>
      <c r="N695">
        <v>108910</v>
      </c>
      <c r="O695" t="s">
        <v>198</v>
      </c>
      <c r="P695" t="s">
        <v>1739</v>
      </c>
      <c r="U695" t="s">
        <v>1740</v>
      </c>
      <c r="V695" t="s">
        <v>1740</v>
      </c>
      <c r="X695" t="s">
        <v>1741</v>
      </c>
      <c r="Y695">
        <v>52</v>
      </c>
      <c r="Z695" s="297">
        <v>43312</v>
      </c>
      <c r="AA695" s="298">
        <v>713456</v>
      </c>
      <c r="AB695" t="s">
        <v>211</v>
      </c>
      <c r="AC695" s="206">
        <v>79.010000000000005</v>
      </c>
      <c r="AD695" t="s">
        <v>1742</v>
      </c>
      <c r="AE695">
        <v>2018</v>
      </c>
      <c r="AF695">
        <v>7</v>
      </c>
    </row>
    <row r="696" spans="1:32">
      <c r="A696" t="s">
        <v>1736</v>
      </c>
      <c r="B696" t="s">
        <v>1754</v>
      </c>
      <c r="C696" s="297">
        <v>43312</v>
      </c>
      <c r="D696" t="s">
        <v>1738</v>
      </c>
      <c r="E696" t="s">
        <v>194</v>
      </c>
      <c r="F696">
        <v>71520</v>
      </c>
      <c r="G696" t="s">
        <v>1250</v>
      </c>
      <c r="H696" t="s">
        <v>196</v>
      </c>
      <c r="I696">
        <v>30000</v>
      </c>
      <c r="J696">
        <v>33803</v>
      </c>
      <c r="K696">
        <v>1981</v>
      </c>
      <c r="L696">
        <v>11363</v>
      </c>
      <c r="M696" t="s">
        <v>197</v>
      </c>
      <c r="N696">
        <v>108910</v>
      </c>
      <c r="O696" t="s">
        <v>198</v>
      </c>
      <c r="P696" t="s">
        <v>1739</v>
      </c>
      <c r="U696" t="s">
        <v>1740</v>
      </c>
      <c r="V696" t="s">
        <v>1740</v>
      </c>
      <c r="X696" t="s">
        <v>1741</v>
      </c>
      <c r="Y696">
        <v>38</v>
      </c>
      <c r="Z696" s="297">
        <v>43312</v>
      </c>
      <c r="AA696" s="298">
        <v>451498</v>
      </c>
      <c r="AB696" t="s">
        <v>211</v>
      </c>
      <c r="AC696" s="206">
        <v>50</v>
      </c>
      <c r="AD696" t="s">
        <v>1742</v>
      </c>
      <c r="AE696">
        <v>2018</v>
      </c>
      <c r="AF696">
        <v>7</v>
      </c>
    </row>
    <row r="697" spans="1:32">
      <c r="A697" t="s">
        <v>1736</v>
      </c>
      <c r="B697" t="s">
        <v>1756</v>
      </c>
      <c r="C697" s="297">
        <v>43312</v>
      </c>
      <c r="D697" t="s">
        <v>1738</v>
      </c>
      <c r="E697" t="s">
        <v>194</v>
      </c>
      <c r="F697">
        <v>71405</v>
      </c>
      <c r="G697" t="s">
        <v>1267</v>
      </c>
      <c r="H697" t="s">
        <v>196</v>
      </c>
      <c r="I697">
        <v>30000</v>
      </c>
      <c r="J697">
        <v>33803</v>
      </c>
      <c r="K697">
        <v>1981</v>
      </c>
      <c r="L697">
        <v>11363</v>
      </c>
      <c r="M697" t="s">
        <v>197</v>
      </c>
      <c r="N697">
        <v>108910</v>
      </c>
      <c r="O697" t="s">
        <v>214</v>
      </c>
      <c r="P697" t="s">
        <v>1739</v>
      </c>
      <c r="U697" t="s">
        <v>1740</v>
      </c>
      <c r="V697" t="s">
        <v>1740</v>
      </c>
      <c r="X697" t="s">
        <v>1757</v>
      </c>
      <c r="Y697">
        <v>34</v>
      </c>
      <c r="Z697" s="297">
        <v>43312</v>
      </c>
      <c r="AA697" s="298">
        <v>10087229.460000001</v>
      </c>
      <c r="AB697" t="s">
        <v>211</v>
      </c>
      <c r="AC697" s="206">
        <v>1117.0899999999999</v>
      </c>
      <c r="AD697" t="s">
        <v>1742</v>
      </c>
      <c r="AE697">
        <v>2018</v>
      </c>
      <c r="AF697">
        <v>7</v>
      </c>
    </row>
    <row r="698" spans="1:32">
      <c r="A698" t="s">
        <v>1736</v>
      </c>
      <c r="B698" t="s">
        <v>1758</v>
      </c>
      <c r="C698" s="297">
        <v>43312</v>
      </c>
      <c r="D698" t="s">
        <v>1738</v>
      </c>
      <c r="E698" t="s">
        <v>194</v>
      </c>
      <c r="F698">
        <v>71415</v>
      </c>
      <c r="G698" t="s">
        <v>1265</v>
      </c>
      <c r="H698" t="s">
        <v>196</v>
      </c>
      <c r="I698">
        <v>30000</v>
      </c>
      <c r="J698">
        <v>33803</v>
      </c>
      <c r="K698">
        <v>1981</v>
      </c>
      <c r="L698">
        <v>11363</v>
      </c>
      <c r="M698" t="s">
        <v>197</v>
      </c>
      <c r="N698">
        <v>108910</v>
      </c>
      <c r="O698" t="s">
        <v>214</v>
      </c>
      <c r="P698" t="s">
        <v>1739</v>
      </c>
      <c r="U698" t="s">
        <v>1740</v>
      </c>
      <c r="V698" t="s">
        <v>1740</v>
      </c>
      <c r="X698" t="s">
        <v>1757</v>
      </c>
      <c r="Y698">
        <v>72</v>
      </c>
      <c r="Z698" s="297">
        <v>43312</v>
      </c>
      <c r="AA698" s="298">
        <v>539962</v>
      </c>
      <c r="AB698" t="s">
        <v>211</v>
      </c>
      <c r="AC698" s="206">
        <v>59.8</v>
      </c>
      <c r="AD698" t="s">
        <v>1742</v>
      </c>
      <c r="AE698">
        <v>2018</v>
      </c>
      <c r="AF698">
        <v>7</v>
      </c>
    </row>
    <row r="699" spans="1:32">
      <c r="A699" t="s">
        <v>1736</v>
      </c>
      <c r="B699" t="s">
        <v>1762</v>
      </c>
      <c r="C699" t="s">
        <v>391</v>
      </c>
      <c r="D699" s="297">
        <v>43349</v>
      </c>
      <c r="E699" t="s">
        <v>194</v>
      </c>
      <c r="F699">
        <v>71520</v>
      </c>
      <c r="G699" t="s">
        <v>1250</v>
      </c>
      <c r="H699" t="s">
        <v>196</v>
      </c>
      <c r="I699">
        <v>30000</v>
      </c>
      <c r="J699">
        <v>33803</v>
      </c>
      <c r="K699">
        <v>1981</v>
      </c>
      <c r="L699">
        <v>11363</v>
      </c>
      <c r="M699" t="s">
        <v>197</v>
      </c>
      <c r="N699">
        <v>108910</v>
      </c>
      <c r="O699" t="s">
        <v>214</v>
      </c>
      <c r="P699" t="s">
        <v>1739</v>
      </c>
      <c r="U699" t="s">
        <v>1740</v>
      </c>
      <c r="V699" t="s">
        <v>1740</v>
      </c>
      <c r="X699" t="s">
        <v>1760</v>
      </c>
      <c r="Y699">
        <v>37</v>
      </c>
      <c r="Z699" t="s">
        <v>391</v>
      </c>
      <c r="AA699" s="298">
        <v>2728488</v>
      </c>
      <c r="AB699" t="s">
        <v>211</v>
      </c>
      <c r="AC699" s="206">
        <v>300</v>
      </c>
      <c r="AD699" t="s">
        <v>1742</v>
      </c>
      <c r="AE699">
        <v>2018</v>
      </c>
      <c r="AF699">
        <v>8</v>
      </c>
    </row>
    <row r="700" spans="1:32">
      <c r="A700" t="s">
        <v>1736</v>
      </c>
      <c r="B700" t="s">
        <v>1763</v>
      </c>
      <c r="C700" t="s">
        <v>391</v>
      </c>
      <c r="D700" s="297">
        <v>43349</v>
      </c>
      <c r="E700" t="s">
        <v>194</v>
      </c>
      <c r="F700">
        <v>71520</v>
      </c>
      <c r="G700" t="s">
        <v>1250</v>
      </c>
      <c r="H700" t="s">
        <v>196</v>
      </c>
      <c r="I700">
        <v>30000</v>
      </c>
      <c r="J700">
        <v>33803</v>
      </c>
      <c r="K700">
        <v>1981</v>
      </c>
      <c r="L700">
        <v>11363</v>
      </c>
      <c r="M700" t="s">
        <v>197</v>
      </c>
      <c r="N700">
        <v>108910</v>
      </c>
      <c r="O700" t="s">
        <v>198</v>
      </c>
      <c r="P700" t="s">
        <v>1739</v>
      </c>
      <c r="U700" t="s">
        <v>1740</v>
      </c>
      <c r="V700" t="s">
        <v>1740</v>
      </c>
      <c r="X700" t="s">
        <v>1760</v>
      </c>
      <c r="Y700">
        <v>36</v>
      </c>
      <c r="Z700" t="s">
        <v>391</v>
      </c>
      <c r="AA700" s="298">
        <v>454748</v>
      </c>
      <c r="AB700" t="s">
        <v>211</v>
      </c>
      <c r="AC700" s="206">
        <v>50</v>
      </c>
      <c r="AD700" t="s">
        <v>1742</v>
      </c>
      <c r="AE700">
        <v>2018</v>
      </c>
      <c r="AF700">
        <v>8</v>
      </c>
    </row>
    <row r="701" spans="1:32">
      <c r="A701" t="s">
        <v>1736</v>
      </c>
      <c r="B701" t="s">
        <v>1765</v>
      </c>
      <c r="C701" t="s">
        <v>391</v>
      </c>
      <c r="D701" s="297">
        <v>43349</v>
      </c>
      <c r="E701" t="s">
        <v>194</v>
      </c>
      <c r="F701">
        <v>71505</v>
      </c>
      <c r="G701" t="s">
        <v>1255</v>
      </c>
      <c r="H701" t="s">
        <v>196</v>
      </c>
      <c r="I701">
        <v>30000</v>
      </c>
      <c r="J701">
        <v>33803</v>
      </c>
      <c r="K701">
        <v>1981</v>
      </c>
      <c r="L701">
        <v>11363</v>
      </c>
      <c r="M701" t="s">
        <v>197</v>
      </c>
      <c r="N701">
        <v>108910</v>
      </c>
      <c r="O701" t="s">
        <v>214</v>
      </c>
      <c r="P701" t="s">
        <v>1739</v>
      </c>
      <c r="U701" t="s">
        <v>1740</v>
      </c>
      <c r="V701" t="s">
        <v>1740</v>
      </c>
      <c r="X701" t="s">
        <v>1760</v>
      </c>
      <c r="Y701">
        <v>24</v>
      </c>
      <c r="Z701" t="s">
        <v>391</v>
      </c>
      <c r="AA701" s="298">
        <v>29769516</v>
      </c>
      <c r="AB701" t="s">
        <v>211</v>
      </c>
      <c r="AC701" s="206">
        <v>3273.18</v>
      </c>
      <c r="AD701" t="s">
        <v>1742</v>
      </c>
      <c r="AE701">
        <v>2018</v>
      </c>
      <c r="AF701">
        <v>8</v>
      </c>
    </row>
    <row r="702" spans="1:32">
      <c r="A702" t="s">
        <v>1736</v>
      </c>
      <c r="B702" t="s">
        <v>1768</v>
      </c>
      <c r="C702" t="s">
        <v>391</v>
      </c>
      <c r="D702" s="297">
        <v>43349</v>
      </c>
      <c r="E702" t="s">
        <v>194</v>
      </c>
      <c r="F702">
        <v>71505</v>
      </c>
      <c r="G702" t="s">
        <v>1255</v>
      </c>
      <c r="H702" t="s">
        <v>196</v>
      </c>
      <c r="I702">
        <v>30000</v>
      </c>
      <c r="J702">
        <v>33803</v>
      </c>
      <c r="K702">
        <v>1981</v>
      </c>
      <c r="L702">
        <v>11363</v>
      </c>
      <c r="M702" t="s">
        <v>197</v>
      </c>
      <c r="N702">
        <v>108910</v>
      </c>
      <c r="O702" t="s">
        <v>198</v>
      </c>
      <c r="P702" t="s">
        <v>1739</v>
      </c>
      <c r="U702" t="s">
        <v>1740</v>
      </c>
      <c r="V702" t="s">
        <v>1740</v>
      </c>
      <c r="X702" t="s">
        <v>1760</v>
      </c>
      <c r="Y702">
        <v>23</v>
      </c>
      <c r="Z702" t="s">
        <v>391</v>
      </c>
      <c r="AA702" s="298">
        <v>4961586</v>
      </c>
      <c r="AB702" t="s">
        <v>211</v>
      </c>
      <c r="AC702" s="206">
        <v>545.53</v>
      </c>
      <c r="AD702" t="s">
        <v>1742</v>
      </c>
      <c r="AE702">
        <v>2018</v>
      </c>
      <c r="AF702">
        <v>8</v>
      </c>
    </row>
    <row r="703" spans="1:32">
      <c r="A703" t="s">
        <v>1736</v>
      </c>
      <c r="B703" t="s">
        <v>1772</v>
      </c>
      <c r="C703" t="s">
        <v>391</v>
      </c>
      <c r="D703" s="297">
        <v>43349</v>
      </c>
      <c r="E703" t="s">
        <v>194</v>
      </c>
      <c r="F703">
        <v>71540</v>
      </c>
      <c r="G703" t="s">
        <v>1246</v>
      </c>
      <c r="H703" t="s">
        <v>196</v>
      </c>
      <c r="I703">
        <v>30000</v>
      </c>
      <c r="J703">
        <v>33803</v>
      </c>
      <c r="K703">
        <v>1981</v>
      </c>
      <c r="L703">
        <v>11363</v>
      </c>
      <c r="M703" t="s">
        <v>197</v>
      </c>
      <c r="N703">
        <v>108910</v>
      </c>
      <c r="O703" t="s">
        <v>198</v>
      </c>
      <c r="P703" t="s">
        <v>1739</v>
      </c>
      <c r="U703" t="s">
        <v>1740</v>
      </c>
      <c r="V703" t="s">
        <v>1740</v>
      </c>
      <c r="X703" t="s">
        <v>1760</v>
      </c>
      <c r="Y703">
        <v>62</v>
      </c>
      <c r="Z703" t="s">
        <v>391</v>
      </c>
      <c r="AA703" s="298">
        <v>362934</v>
      </c>
      <c r="AB703" t="s">
        <v>211</v>
      </c>
      <c r="AC703" s="206">
        <v>39.9</v>
      </c>
      <c r="AD703" t="s">
        <v>1742</v>
      </c>
      <c r="AE703">
        <v>2018</v>
      </c>
      <c r="AF703">
        <v>8</v>
      </c>
    </row>
    <row r="704" spans="1:32">
      <c r="A704" t="s">
        <v>1736</v>
      </c>
      <c r="B704" t="s">
        <v>1773</v>
      </c>
      <c r="C704" t="s">
        <v>391</v>
      </c>
      <c r="D704" s="297">
        <v>43349</v>
      </c>
      <c r="E704" t="s">
        <v>194</v>
      </c>
      <c r="F704">
        <v>71540</v>
      </c>
      <c r="G704" t="s">
        <v>1246</v>
      </c>
      <c r="H704" t="s">
        <v>196</v>
      </c>
      <c r="I704">
        <v>30000</v>
      </c>
      <c r="J704">
        <v>33803</v>
      </c>
      <c r="K704">
        <v>1981</v>
      </c>
      <c r="L704">
        <v>11363</v>
      </c>
      <c r="M704" t="s">
        <v>197</v>
      </c>
      <c r="N704">
        <v>108910</v>
      </c>
      <c r="O704" t="s">
        <v>214</v>
      </c>
      <c r="P704" t="s">
        <v>1739</v>
      </c>
      <c r="U704" t="s">
        <v>1740</v>
      </c>
      <c r="V704" t="s">
        <v>1740</v>
      </c>
      <c r="X704" t="s">
        <v>1760</v>
      </c>
      <c r="Y704">
        <v>63</v>
      </c>
      <c r="Z704" t="s">
        <v>391</v>
      </c>
      <c r="AA704" s="298">
        <v>2156112</v>
      </c>
      <c r="AB704" t="s">
        <v>211</v>
      </c>
      <c r="AC704" s="206">
        <v>237.07</v>
      </c>
      <c r="AD704" t="s">
        <v>1742</v>
      </c>
      <c r="AE704">
        <v>2018</v>
      </c>
      <c r="AF704">
        <v>8</v>
      </c>
    </row>
    <row r="705" spans="1:32">
      <c r="A705" t="s">
        <v>1736</v>
      </c>
      <c r="B705" t="s">
        <v>1759</v>
      </c>
      <c r="C705" t="s">
        <v>391</v>
      </c>
      <c r="D705" s="297">
        <v>43349</v>
      </c>
      <c r="E705" t="s">
        <v>194</v>
      </c>
      <c r="F705">
        <v>71535</v>
      </c>
      <c r="G705" t="s">
        <v>1248</v>
      </c>
      <c r="H705" t="s">
        <v>196</v>
      </c>
      <c r="I705">
        <v>30000</v>
      </c>
      <c r="J705">
        <v>33803</v>
      </c>
      <c r="K705">
        <v>1981</v>
      </c>
      <c r="L705">
        <v>11363</v>
      </c>
      <c r="M705" t="s">
        <v>197</v>
      </c>
      <c r="N705">
        <v>108910</v>
      </c>
      <c r="O705" t="s">
        <v>214</v>
      </c>
      <c r="P705" t="s">
        <v>1739</v>
      </c>
      <c r="U705" t="s">
        <v>1740</v>
      </c>
      <c r="V705" t="s">
        <v>1740</v>
      </c>
      <c r="X705" t="s">
        <v>1760</v>
      </c>
      <c r="Y705">
        <v>50</v>
      </c>
      <c r="Z705" t="s">
        <v>391</v>
      </c>
      <c r="AA705" s="298">
        <v>3650351</v>
      </c>
      <c r="AB705" t="s">
        <v>211</v>
      </c>
      <c r="AC705" s="206">
        <v>401.36</v>
      </c>
      <c r="AD705" t="s">
        <v>1742</v>
      </c>
      <c r="AE705">
        <v>2018</v>
      </c>
      <c r="AF705">
        <v>8</v>
      </c>
    </row>
    <row r="706" spans="1:32">
      <c r="A706" t="s">
        <v>1736</v>
      </c>
      <c r="B706" t="s">
        <v>1766</v>
      </c>
      <c r="C706" t="s">
        <v>391</v>
      </c>
      <c r="D706" s="297">
        <v>43349</v>
      </c>
      <c r="E706" t="s">
        <v>194</v>
      </c>
      <c r="F706">
        <v>71535</v>
      </c>
      <c r="G706" t="s">
        <v>1248</v>
      </c>
      <c r="H706" t="s">
        <v>196</v>
      </c>
      <c r="I706">
        <v>30000</v>
      </c>
      <c r="J706">
        <v>33803</v>
      </c>
      <c r="K706">
        <v>1981</v>
      </c>
      <c r="L706">
        <v>11363</v>
      </c>
      <c r="M706" t="s">
        <v>197</v>
      </c>
      <c r="N706">
        <v>108910</v>
      </c>
      <c r="O706" t="s">
        <v>198</v>
      </c>
      <c r="P706" t="s">
        <v>1739</v>
      </c>
      <c r="U706" t="s">
        <v>1740</v>
      </c>
      <c r="V706" t="s">
        <v>1740</v>
      </c>
      <c r="X706" t="s">
        <v>1760</v>
      </c>
      <c r="Y706">
        <v>49</v>
      </c>
      <c r="Z706" t="s">
        <v>391</v>
      </c>
      <c r="AA706" s="298">
        <v>718592</v>
      </c>
      <c r="AB706" t="s">
        <v>211</v>
      </c>
      <c r="AC706" s="206">
        <v>79.010000000000005</v>
      </c>
      <c r="AD706" t="s">
        <v>1742</v>
      </c>
      <c r="AE706">
        <v>2018</v>
      </c>
      <c r="AF706">
        <v>8</v>
      </c>
    </row>
    <row r="707" spans="1:32">
      <c r="A707" t="s">
        <v>1736</v>
      </c>
      <c r="B707" t="s">
        <v>1769</v>
      </c>
      <c r="C707" t="s">
        <v>391</v>
      </c>
      <c r="D707" s="297">
        <v>43349</v>
      </c>
      <c r="E707" t="s">
        <v>194</v>
      </c>
      <c r="F707">
        <v>71541</v>
      </c>
      <c r="G707" t="s">
        <v>1243</v>
      </c>
      <c r="H707" t="s">
        <v>196</v>
      </c>
      <c r="I707">
        <v>30000</v>
      </c>
      <c r="J707">
        <v>33803</v>
      </c>
      <c r="K707">
        <v>1981</v>
      </c>
      <c r="L707">
        <v>11363</v>
      </c>
      <c r="M707" t="s">
        <v>197</v>
      </c>
      <c r="N707">
        <v>108910</v>
      </c>
      <c r="O707" t="s">
        <v>214</v>
      </c>
      <c r="P707" t="s">
        <v>1739</v>
      </c>
      <c r="U707" t="s">
        <v>1740</v>
      </c>
      <c r="V707" t="s">
        <v>1740</v>
      </c>
      <c r="X707" t="s">
        <v>1760</v>
      </c>
      <c r="Y707">
        <v>75</v>
      </c>
      <c r="Z707" t="s">
        <v>391</v>
      </c>
      <c r="AA707" s="298">
        <v>1662130</v>
      </c>
      <c r="AB707" t="s">
        <v>211</v>
      </c>
      <c r="AC707" s="206">
        <v>182.78</v>
      </c>
      <c r="AD707" t="s">
        <v>1742</v>
      </c>
      <c r="AE707">
        <v>2018</v>
      </c>
      <c r="AF707">
        <v>8</v>
      </c>
    </row>
    <row r="708" spans="1:32">
      <c r="A708" t="s">
        <v>1736</v>
      </c>
      <c r="B708" t="s">
        <v>1770</v>
      </c>
      <c r="C708" t="s">
        <v>391</v>
      </c>
      <c r="D708" s="297">
        <v>43349</v>
      </c>
      <c r="E708" t="s">
        <v>194</v>
      </c>
      <c r="F708">
        <v>71541</v>
      </c>
      <c r="G708" t="s">
        <v>1243</v>
      </c>
      <c r="H708" t="s">
        <v>196</v>
      </c>
      <c r="I708">
        <v>30000</v>
      </c>
      <c r="J708">
        <v>33803</v>
      </c>
      <c r="K708">
        <v>1981</v>
      </c>
      <c r="L708">
        <v>11363</v>
      </c>
      <c r="M708" t="s">
        <v>197</v>
      </c>
      <c r="N708">
        <v>108910</v>
      </c>
      <c r="O708" t="s">
        <v>198</v>
      </c>
      <c r="P708" t="s">
        <v>1739</v>
      </c>
      <c r="U708" t="s">
        <v>1740</v>
      </c>
      <c r="V708" t="s">
        <v>1740</v>
      </c>
      <c r="X708" t="s">
        <v>1760</v>
      </c>
      <c r="Y708">
        <v>74</v>
      </c>
      <c r="Z708" t="s">
        <v>391</v>
      </c>
      <c r="AA708" s="298">
        <v>310099</v>
      </c>
      <c r="AB708" t="s">
        <v>211</v>
      </c>
      <c r="AC708" s="206">
        <v>34.1</v>
      </c>
      <c r="AD708" t="s">
        <v>1742</v>
      </c>
      <c r="AE708">
        <v>2018</v>
      </c>
      <c r="AF708">
        <v>8</v>
      </c>
    </row>
    <row r="709" spans="1:32">
      <c r="A709" t="s">
        <v>1736</v>
      </c>
      <c r="B709" t="s">
        <v>1761</v>
      </c>
      <c r="C709" t="s">
        <v>391</v>
      </c>
      <c r="D709" s="297">
        <v>43349</v>
      </c>
      <c r="E709" t="s">
        <v>194</v>
      </c>
      <c r="F709">
        <v>71590</v>
      </c>
      <c r="G709" t="s">
        <v>1257</v>
      </c>
      <c r="H709" t="s">
        <v>196</v>
      </c>
      <c r="I709">
        <v>30000</v>
      </c>
      <c r="J709">
        <v>33803</v>
      </c>
      <c r="K709">
        <v>1981</v>
      </c>
      <c r="L709">
        <v>11363</v>
      </c>
      <c r="M709" t="s">
        <v>197</v>
      </c>
      <c r="N709">
        <v>108910</v>
      </c>
      <c r="O709" t="s">
        <v>214</v>
      </c>
      <c r="P709" t="s">
        <v>1739</v>
      </c>
      <c r="U709" t="s">
        <v>1740</v>
      </c>
      <c r="V709" t="s">
        <v>1740</v>
      </c>
      <c r="X709" t="s">
        <v>1760</v>
      </c>
      <c r="Y709">
        <v>101</v>
      </c>
      <c r="Z709" t="s">
        <v>391</v>
      </c>
      <c r="AA709" s="298">
        <v>13587858</v>
      </c>
      <c r="AB709" t="s">
        <v>211</v>
      </c>
      <c r="AC709" s="206">
        <v>1494</v>
      </c>
      <c r="AD709" t="s">
        <v>1742</v>
      </c>
      <c r="AE709">
        <v>2018</v>
      </c>
      <c r="AF709">
        <v>8</v>
      </c>
    </row>
    <row r="710" spans="1:32">
      <c r="A710" t="s">
        <v>1736</v>
      </c>
      <c r="B710" t="s">
        <v>1767</v>
      </c>
      <c r="C710" t="s">
        <v>391</v>
      </c>
      <c r="D710" s="297">
        <v>43349</v>
      </c>
      <c r="E710" t="s">
        <v>194</v>
      </c>
      <c r="F710">
        <v>71590</v>
      </c>
      <c r="G710" t="s">
        <v>1257</v>
      </c>
      <c r="H710" t="s">
        <v>196</v>
      </c>
      <c r="I710">
        <v>30000</v>
      </c>
      <c r="J710">
        <v>33803</v>
      </c>
      <c r="K710">
        <v>1981</v>
      </c>
      <c r="L710">
        <v>11363</v>
      </c>
      <c r="M710" t="s">
        <v>197</v>
      </c>
      <c r="N710">
        <v>108910</v>
      </c>
      <c r="O710" t="s">
        <v>198</v>
      </c>
      <c r="P710" t="s">
        <v>1739</v>
      </c>
      <c r="U710" t="s">
        <v>1740</v>
      </c>
      <c r="V710" t="s">
        <v>1740</v>
      </c>
      <c r="X710" t="s">
        <v>1760</v>
      </c>
      <c r="Y710">
        <v>100</v>
      </c>
      <c r="Z710" t="s">
        <v>391</v>
      </c>
      <c r="AA710" s="298">
        <v>2264643</v>
      </c>
      <c r="AB710" t="s">
        <v>211</v>
      </c>
      <c r="AC710" s="206">
        <v>249</v>
      </c>
      <c r="AD710" t="s">
        <v>1742</v>
      </c>
      <c r="AE710">
        <v>2018</v>
      </c>
      <c r="AF710">
        <v>8</v>
      </c>
    </row>
    <row r="711" spans="1:32">
      <c r="A711" t="s">
        <v>1736</v>
      </c>
      <c r="B711" t="s">
        <v>1771</v>
      </c>
      <c r="C711" t="s">
        <v>391</v>
      </c>
      <c r="D711" s="297">
        <v>43349</v>
      </c>
      <c r="E711" t="s">
        <v>194</v>
      </c>
      <c r="F711">
        <v>71550</v>
      </c>
      <c r="G711" t="s">
        <v>1259</v>
      </c>
      <c r="H711" t="s">
        <v>196</v>
      </c>
      <c r="I711">
        <v>30000</v>
      </c>
      <c r="J711">
        <v>33803</v>
      </c>
      <c r="K711">
        <v>1981</v>
      </c>
      <c r="L711">
        <v>11363</v>
      </c>
      <c r="M711" t="s">
        <v>197</v>
      </c>
      <c r="N711">
        <v>108910</v>
      </c>
      <c r="O711" t="s">
        <v>214</v>
      </c>
      <c r="P711" t="s">
        <v>1739</v>
      </c>
      <c r="U711" t="s">
        <v>1740</v>
      </c>
      <c r="V711" t="s">
        <v>1740</v>
      </c>
      <c r="X711" t="s">
        <v>1760</v>
      </c>
      <c r="Y711">
        <v>88</v>
      </c>
      <c r="Z711" t="s">
        <v>391</v>
      </c>
      <c r="AA711" s="298">
        <v>2480796</v>
      </c>
      <c r="AB711" t="s">
        <v>211</v>
      </c>
      <c r="AC711" s="206">
        <v>272.76</v>
      </c>
      <c r="AD711" t="s">
        <v>1742</v>
      </c>
      <c r="AE711">
        <v>2018</v>
      </c>
      <c r="AF711">
        <v>8</v>
      </c>
    </row>
    <row r="712" spans="1:32">
      <c r="A712" t="s">
        <v>1736</v>
      </c>
      <c r="B712" t="s">
        <v>1764</v>
      </c>
      <c r="C712" t="s">
        <v>391</v>
      </c>
      <c r="D712" s="297">
        <v>43349</v>
      </c>
      <c r="E712" t="s">
        <v>194</v>
      </c>
      <c r="F712">
        <v>71550</v>
      </c>
      <c r="G712" t="s">
        <v>1259</v>
      </c>
      <c r="H712" t="s">
        <v>196</v>
      </c>
      <c r="I712">
        <v>30000</v>
      </c>
      <c r="J712">
        <v>33803</v>
      </c>
      <c r="K712">
        <v>1981</v>
      </c>
      <c r="L712">
        <v>11363</v>
      </c>
      <c r="M712" t="s">
        <v>197</v>
      </c>
      <c r="N712">
        <v>108910</v>
      </c>
      <c r="O712" t="s">
        <v>198</v>
      </c>
      <c r="P712" t="s">
        <v>1739</v>
      </c>
      <c r="U712" t="s">
        <v>1740</v>
      </c>
      <c r="V712" t="s">
        <v>1740</v>
      </c>
      <c r="X712" t="s">
        <v>1760</v>
      </c>
      <c r="Y712">
        <v>87</v>
      </c>
      <c r="Z712" t="s">
        <v>391</v>
      </c>
      <c r="AA712" s="298">
        <v>413466</v>
      </c>
      <c r="AB712" t="s">
        <v>211</v>
      </c>
      <c r="AC712" s="206">
        <v>45.46</v>
      </c>
      <c r="AD712" t="s">
        <v>1742</v>
      </c>
      <c r="AE712">
        <v>2018</v>
      </c>
      <c r="AF712">
        <v>8</v>
      </c>
    </row>
    <row r="713" spans="1:32">
      <c r="A713" t="s">
        <v>1736</v>
      </c>
      <c r="B713" t="s">
        <v>1774</v>
      </c>
      <c r="C713" t="s">
        <v>391</v>
      </c>
      <c r="D713" s="297">
        <v>43349</v>
      </c>
      <c r="E713" t="s">
        <v>194</v>
      </c>
      <c r="F713">
        <v>71405</v>
      </c>
      <c r="G713" t="s">
        <v>1267</v>
      </c>
      <c r="H713" t="s">
        <v>196</v>
      </c>
      <c r="I713">
        <v>30000</v>
      </c>
      <c r="J713">
        <v>33803</v>
      </c>
      <c r="K713">
        <v>1981</v>
      </c>
      <c r="L713">
        <v>11363</v>
      </c>
      <c r="M713" t="s">
        <v>197</v>
      </c>
      <c r="N713">
        <v>108910</v>
      </c>
      <c r="O713" t="s">
        <v>214</v>
      </c>
      <c r="P713" t="s">
        <v>1739</v>
      </c>
      <c r="U713" t="s">
        <v>1740</v>
      </c>
      <c r="V713" t="s">
        <v>1740</v>
      </c>
      <c r="X713" t="s">
        <v>1775</v>
      </c>
      <c r="Y713">
        <v>34</v>
      </c>
      <c r="Z713" t="s">
        <v>391</v>
      </c>
      <c r="AA713" s="298">
        <v>10096325.859999999</v>
      </c>
      <c r="AB713" t="s">
        <v>211</v>
      </c>
      <c r="AC713" s="206">
        <v>1110.0999999999999</v>
      </c>
      <c r="AD713" t="s">
        <v>1742</v>
      </c>
      <c r="AE713">
        <v>2018</v>
      </c>
      <c r="AF713">
        <v>8</v>
      </c>
    </row>
    <row r="714" spans="1:32">
      <c r="A714" t="s">
        <v>1736</v>
      </c>
      <c r="B714" t="s">
        <v>1776</v>
      </c>
      <c r="C714" t="s">
        <v>391</v>
      </c>
      <c r="D714" s="297">
        <v>43349</v>
      </c>
      <c r="E714" t="s">
        <v>194</v>
      </c>
      <c r="F714">
        <v>71415</v>
      </c>
      <c r="G714" t="s">
        <v>1265</v>
      </c>
      <c r="H714" t="s">
        <v>196</v>
      </c>
      <c r="I714">
        <v>30000</v>
      </c>
      <c r="J714">
        <v>33803</v>
      </c>
      <c r="K714">
        <v>1981</v>
      </c>
      <c r="L714">
        <v>11363</v>
      </c>
      <c r="M714" t="s">
        <v>197</v>
      </c>
      <c r="N714">
        <v>108910</v>
      </c>
      <c r="O714" t="s">
        <v>214</v>
      </c>
      <c r="P714" t="s">
        <v>1739</v>
      </c>
      <c r="U714" t="s">
        <v>1740</v>
      </c>
      <c r="V714" t="s">
        <v>1740</v>
      </c>
      <c r="X714" t="s">
        <v>1775</v>
      </c>
      <c r="Y714">
        <v>72</v>
      </c>
      <c r="Z714" t="s">
        <v>391</v>
      </c>
      <c r="AA714" s="298">
        <v>539962</v>
      </c>
      <c r="AB714" t="s">
        <v>211</v>
      </c>
      <c r="AC714" s="206">
        <v>59.37</v>
      </c>
      <c r="AD714" t="s">
        <v>1742</v>
      </c>
      <c r="AE714">
        <v>2018</v>
      </c>
      <c r="AF714">
        <v>8</v>
      </c>
    </row>
    <row r="715" spans="1:32">
      <c r="A715" t="s">
        <v>1736</v>
      </c>
      <c r="B715" t="s">
        <v>1789</v>
      </c>
      <c r="C715" s="297">
        <v>43373</v>
      </c>
      <c r="D715" s="297">
        <v>43376</v>
      </c>
      <c r="E715" t="s">
        <v>194</v>
      </c>
      <c r="F715">
        <v>71505</v>
      </c>
      <c r="G715" t="s">
        <v>1255</v>
      </c>
      <c r="H715" t="s">
        <v>196</v>
      </c>
      <c r="I715">
        <v>30000</v>
      </c>
      <c r="J715">
        <v>33803</v>
      </c>
      <c r="K715">
        <v>1981</v>
      </c>
      <c r="L715">
        <v>11363</v>
      </c>
      <c r="M715" t="s">
        <v>197</v>
      </c>
      <c r="N715">
        <v>108910</v>
      </c>
      <c r="O715" t="s">
        <v>214</v>
      </c>
      <c r="P715" t="s">
        <v>1739</v>
      </c>
      <c r="U715" t="s">
        <v>1740</v>
      </c>
      <c r="V715" t="s">
        <v>1740</v>
      </c>
      <c r="X715" t="s">
        <v>1778</v>
      </c>
      <c r="Y715">
        <v>24</v>
      </c>
      <c r="Z715" s="297">
        <v>43373</v>
      </c>
      <c r="AA715" s="298">
        <v>29769516</v>
      </c>
      <c r="AB715" t="s">
        <v>211</v>
      </c>
      <c r="AC715" s="206">
        <v>3290.22</v>
      </c>
      <c r="AD715" t="s">
        <v>1742</v>
      </c>
      <c r="AE715">
        <v>2018</v>
      </c>
      <c r="AF715">
        <v>9</v>
      </c>
    </row>
    <row r="716" spans="1:32">
      <c r="A716" t="s">
        <v>1736</v>
      </c>
      <c r="B716" t="s">
        <v>1788</v>
      </c>
      <c r="C716" s="297">
        <v>43373</v>
      </c>
      <c r="D716" s="297">
        <v>43376</v>
      </c>
      <c r="E716" t="s">
        <v>194</v>
      </c>
      <c r="F716">
        <v>71535</v>
      </c>
      <c r="G716" t="s">
        <v>1248</v>
      </c>
      <c r="H716" t="s">
        <v>196</v>
      </c>
      <c r="I716">
        <v>30000</v>
      </c>
      <c r="J716">
        <v>33803</v>
      </c>
      <c r="K716">
        <v>1981</v>
      </c>
      <c r="L716">
        <v>11363</v>
      </c>
      <c r="M716" t="s">
        <v>197</v>
      </c>
      <c r="N716">
        <v>108910</v>
      </c>
      <c r="O716" t="s">
        <v>214</v>
      </c>
      <c r="P716" t="s">
        <v>1739</v>
      </c>
      <c r="U716" t="s">
        <v>1740</v>
      </c>
      <c r="V716" t="s">
        <v>1740</v>
      </c>
      <c r="X716" t="s">
        <v>1778</v>
      </c>
      <c r="Y716">
        <v>48</v>
      </c>
      <c r="Z716" s="297">
        <v>43373</v>
      </c>
      <c r="AA716" s="298">
        <v>3631446</v>
      </c>
      <c r="AB716" t="s">
        <v>211</v>
      </c>
      <c r="AC716" s="206">
        <v>401.36</v>
      </c>
      <c r="AD716" t="s">
        <v>1742</v>
      </c>
      <c r="AE716">
        <v>2018</v>
      </c>
      <c r="AF716">
        <v>9</v>
      </c>
    </row>
    <row r="717" spans="1:32">
      <c r="A717" t="s">
        <v>1736</v>
      </c>
      <c r="B717" t="s">
        <v>1781</v>
      </c>
      <c r="C717" s="297">
        <v>43373</v>
      </c>
      <c r="D717" s="297">
        <v>43376</v>
      </c>
      <c r="E717" t="s">
        <v>194</v>
      </c>
      <c r="F717">
        <v>71550</v>
      </c>
      <c r="G717" t="s">
        <v>1259</v>
      </c>
      <c r="H717" t="s">
        <v>196</v>
      </c>
      <c r="I717">
        <v>30000</v>
      </c>
      <c r="J717">
        <v>33803</v>
      </c>
      <c r="K717">
        <v>1981</v>
      </c>
      <c r="L717">
        <v>11363</v>
      </c>
      <c r="M717" t="s">
        <v>197</v>
      </c>
      <c r="N717">
        <v>108910</v>
      </c>
      <c r="O717" t="s">
        <v>198</v>
      </c>
      <c r="P717" t="s">
        <v>1739</v>
      </c>
      <c r="U717" t="s">
        <v>1740</v>
      </c>
      <c r="V717" t="s">
        <v>1740</v>
      </c>
      <c r="X717" t="s">
        <v>1778</v>
      </c>
      <c r="Y717">
        <v>82</v>
      </c>
      <c r="Z717" s="297">
        <v>43373</v>
      </c>
      <c r="AA717" s="298">
        <v>413466</v>
      </c>
      <c r="AB717" t="s">
        <v>211</v>
      </c>
      <c r="AC717" s="206">
        <v>45.7</v>
      </c>
      <c r="AD717" t="s">
        <v>1742</v>
      </c>
      <c r="AE717">
        <v>2018</v>
      </c>
      <c r="AF717">
        <v>9</v>
      </c>
    </row>
    <row r="718" spans="1:32">
      <c r="A718" t="s">
        <v>1736</v>
      </c>
      <c r="B718" t="s">
        <v>1785</v>
      </c>
      <c r="C718" s="297">
        <v>43373</v>
      </c>
      <c r="D718" s="297">
        <v>43376</v>
      </c>
      <c r="E718" t="s">
        <v>194</v>
      </c>
      <c r="F718">
        <v>71550</v>
      </c>
      <c r="G718" t="s">
        <v>1259</v>
      </c>
      <c r="H718" t="s">
        <v>196</v>
      </c>
      <c r="I718">
        <v>30000</v>
      </c>
      <c r="J718">
        <v>33803</v>
      </c>
      <c r="K718">
        <v>1981</v>
      </c>
      <c r="L718">
        <v>11363</v>
      </c>
      <c r="M718" t="s">
        <v>197</v>
      </c>
      <c r="N718">
        <v>108910</v>
      </c>
      <c r="O718" t="s">
        <v>214</v>
      </c>
      <c r="P718" t="s">
        <v>1739</v>
      </c>
      <c r="U718" t="s">
        <v>1740</v>
      </c>
      <c r="V718" t="s">
        <v>1740</v>
      </c>
      <c r="X718" t="s">
        <v>1778</v>
      </c>
      <c r="Y718">
        <v>83</v>
      </c>
      <c r="Z718" s="297">
        <v>43373</v>
      </c>
      <c r="AA718" s="298">
        <v>2480796</v>
      </c>
      <c r="AB718" t="s">
        <v>211</v>
      </c>
      <c r="AC718" s="206">
        <v>274.2</v>
      </c>
      <c r="AD718" t="s">
        <v>1742</v>
      </c>
      <c r="AE718">
        <v>2018</v>
      </c>
      <c r="AF718">
        <v>9</v>
      </c>
    </row>
    <row r="719" spans="1:32">
      <c r="A719" t="s">
        <v>1736</v>
      </c>
      <c r="B719" t="s">
        <v>1779</v>
      </c>
      <c r="C719" s="297">
        <v>43373</v>
      </c>
      <c r="D719" s="297">
        <v>43376</v>
      </c>
      <c r="E719" t="s">
        <v>194</v>
      </c>
      <c r="F719">
        <v>71520</v>
      </c>
      <c r="G719" t="s">
        <v>1250</v>
      </c>
      <c r="H719" t="s">
        <v>196</v>
      </c>
      <c r="I719">
        <v>30000</v>
      </c>
      <c r="J719">
        <v>33803</v>
      </c>
      <c r="K719">
        <v>1981</v>
      </c>
      <c r="L719">
        <v>11363</v>
      </c>
      <c r="M719" t="s">
        <v>197</v>
      </c>
      <c r="N719">
        <v>108910</v>
      </c>
      <c r="O719" t="s">
        <v>214</v>
      </c>
      <c r="P719" t="s">
        <v>1739</v>
      </c>
      <c r="U719" t="s">
        <v>1740</v>
      </c>
      <c r="V719" t="s">
        <v>1740</v>
      </c>
      <c r="X719" t="s">
        <v>1778</v>
      </c>
      <c r="Y719">
        <v>36</v>
      </c>
      <c r="Z719" s="297">
        <v>43373</v>
      </c>
      <c r="AA719" s="298">
        <v>2714358</v>
      </c>
      <c r="AB719" t="s">
        <v>211</v>
      </c>
      <c r="AC719" s="206">
        <v>300</v>
      </c>
      <c r="AD719" t="s">
        <v>1742</v>
      </c>
      <c r="AE719">
        <v>2018</v>
      </c>
      <c r="AF719">
        <v>9</v>
      </c>
    </row>
    <row r="720" spans="1:32">
      <c r="A720" t="s">
        <v>1736</v>
      </c>
      <c r="B720" t="s">
        <v>1780</v>
      </c>
      <c r="C720" s="297">
        <v>43373</v>
      </c>
      <c r="D720" s="297">
        <v>43376</v>
      </c>
      <c r="E720" t="s">
        <v>194</v>
      </c>
      <c r="F720">
        <v>71520</v>
      </c>
      <c r="G720" t="s">
        <v>1250</v>
      </c>
      <c r="H720" t="s">
        <v>196</v>
      </c>
      <c r="I720">
        <v>30000</v>
      </c>
      <c r="J720">
        <v>33803</v>
      </c>
      <c r="K720">
        <v>1981</v>
      </c>
      <c r="L720">
        <v>11363</v>
      </c>
      <c r="M720" t="s">
        <v>197</v>
      </c>
      <c r="N720">
        <v>108910</v>
      </c>
      <c r="O720" t="s">
        <v>198</v>
      </c>
      <c r="P720" t="s">
        <v>1739</v>
      </c>
      <c r="U720" t="s">
        <v>1740</v>
      </c>
      <c r="V720" t="s">
        <v>1740</v>
      </c>
      <c r="X720" t="s">
        <v>1778</v>
      </c>
      <c r="Y720">
        <v>35</v>
      </c>
      <c r="Z720" s="297">
        <v>43373</v>
      </c>
      <c r="AA720" s="298">
        <v>452393</v>
      </c>
      <c r="AB720" t="s">
        <v>211</v>
      </c>
      <c r="AC720" s="206">
        <v>50</v>
      </c>
      <c r="AD720" t="s">
        <v>1742</v>
      </c>
      <c r="AE720">
        <v>2018</v>
      </c>
      <c r="AF720">
        <v>9</v>
      </c>
    </row>
    <row r="721" spans="1:32">
      <c r="A721" t="s">
        <v>1736</v>
      </c>
      <c r="B721" t="s">
        <v>1791</v>
      </c>
      <c r="C721" s="297">
        <v>43373</v>
      </c>
      <c r="D721" s="297">
        <v>43376</v>
      </c>
      <c r="E721" t="s">
        <v>194</v>
      </c>
      <c r="F721">
        <v>71541</v>
      </c>
      <c r="G721" t="s">
        <v>1243</v>
      </c>
      <c r="H721" t="s">
        <v>196</v>
      </c>
      <c r="I721">
        <v>30000</v>
      </c>
      <c r="J721">
        <v>33803</v>
      </c>
      <c r="K721">
        <v>1981</v>
      </c>
      <c r="L721">
        <v>11363</v>
      </c>
      <c r="M721" t="s">
        <v>197</v>
      </c>
      <c r="N721">
        <v>108910</v>
      </c>
      <c r="O721" t="s">
        <v>214</v>
      </c>
      <c r="P721" t="s">
        <v>1739</v>
      </c>
      <c r="U721" t="s">
        <v>1740</v>
      </c>
      <c r="V721" t="s">
        <v>1740</v>
      </c>
      <c r="X721" t="s">
        <v>1778</v>
      </c>
      <c r="Y721">
        <v>71</v>
      </c>
      <c r="Z721" s="297">
        <v>43373</v>
      </c>
      <c r="AA721" s="298">
        <v>1662130</v>
      </c>
      <c r="AB721" t="s">
        <v>211</v>
      </c>
      <c r="AC721" s="206">
        <v>183.7</v>
      </c>
      <c r="AD721" t="s">
        <v>1742</v>
      </c>
      <c r="AE721">
        <v>2018</v>
      </c>
      <c r="AF721">
        <v>9</v>
      </c>
    </row>
    <row r="722" spans="1:32">
      <c r="A722" t="s">
        <v>1736</v>
      </c>
      <c r="B722" t="s">
        <v>1782</v>
      </c>
      <c r="C722" s="297">
        <v>43373</v>
      </c>
      <c r="D722" s="297">
        <v>43376</v>
      </c>
      <c r="E722" t="s">
        <v>194</v>
      </c>
      <c r="F722">
        <v>71541</v>
      </c>
      <c r="G722" t="s">
        <v>1243</v>
      </c>
      <c r="H722" t="s">
        <v>196</v>
      </c>
      <c r="I722">
        <v>30000</v>
      </c>
      <c r="J722">
        <v>33803</v>
      </c>
      <c r="K722">
        <v>1981</v>
      </c>
      <c r="L722">
        <v>11363</v>
      </c>
      <c r="M722" t="s">
        <v>197</v>
      </c>
      <c r="N722">
        <v>108910</v>
      </c>
      <c r="O722" t="s">
        <v>198</v>
      </c>
      <c r="P722" t="s">
        <v>1739</v>
      </c>
      <c r="U722" t="s">
        <v>1740</v>
      </c>
      <c r="V722" t="s">
        <v>1740</v>
      </c>
      <c r="X722" t="s">
        <v>1778</v>
      </c>
      <c r="Y722">
        <v>70</v>
      </c>
      <c r="Z722" s="297">
        <v>43373</v>
      </c>
      <c r="AA722" s="298">
        <v>310099</v>
      </c>
      <c r="AB722" t="s">
        <v>211</v>
      </c>
      <c r="AC722" s="206">
        <v>34.270000000000003</v>
      </c>
      <c r="AD722" t="s">
        <v>1742</v>
      </c>
      <c r="AE722">
        <v>2018</v>
      </c>
      <c r="AF722">
        <v>9</v>
      </c>
    </row>
    <row r="723" spans="1:32">
      <c r="A723" t="s">
        <v>1736</v>
      </c>
      <c r="B723" t="s">
        <v>1790</v>
      </c>
      <c r="C723" s="297">
        <v>43373</v>
      </c>
      <c r="D723" s="297">
        <v>43376</v>
      </c>
      <c r="E723" t="s">
        <v>194</v>
      </c>
      <c r="F723">
        <v>71505</v>
      </c>
      <c r="G723" t="s">
        <v>1255</v>
      </c>
      <c r="H723" t="s">
        <v>196</v>
      </c>
      <c r="I723">
        <v>30000</v>
      </c>
      <c r="J723">
        <v>33803</v>
      </c>
      <c r="K723">
        <v>1981</v>
      </c>
      <c r="L723">
        <v>11363</v>
      </c>
      <c r="M723" t="s">
        <v>197</v>
      </c>
      <c r="N723">
        <v>108910</v>
      </c>
      <c r="O723" t="s">
        <v>198</v>
      </c>
      <c r="P723" t="s">
        <v>1739</v>
      </c>
      <c r="U723" t="s">
        <v>1740</v>
      </c>
      <c r="V723" t="s">
        <v>1740</v>
      </c>
      <c r="X723" t="s">
        <v>1778</v>
      </c>
      <c r="Y723">
        <v>23</v>
      </c>
      <c r="Z723" s="297">
        <v>43373</v>
      </c>
      <c r="AA723" s="298">
        <v>4961586</v>
      </c>
      <c r="AB723" t="s">
        <v>211</v>
      </c>
      <c r="AC723" s="206">
        <v>548.37</v>
      </c>
      <c r="AD723" t="s">
        <v>1742</v>
      </c>
      <c r="AE723">
        <v>2018</v>
      </c>
      <c r="AF723">
        <v>9</v>
      </c>
    </row>
    <row r="724" spans="1:32">
      <c r="A724" t="s">
        <v>1736</v>
      </c>
      <c r="B724" t="s">
        <v>1777</v>
      </c>
      <c r="C724" s="297">
        <v>43373</v>
      </c>
      <c r="D724" s="297">
        <v>43376</v>
      </c>
      <c r="E724" t="s">
        <v>194</v>
      </c>
      <c r="F724">
        <v>71535</v>
      </c>
      <c r="G724" t="s">
        <v>1248</v>
      </c>
      <c r="H724" t="s">
        <v>196</v>
      </c>
      <c r="I724">
        <v>30000</v>
      </c>
      <c r="J724">
        <v>33803</v>
      </c>
      <c r="K724">
        <v>1981</v>
      </c>
      <c r="L724">
        <v>11363</v>
      </c>
      <c r="M724" t="s">
        <v>197</v>
      </c>
      <c r="N724">
        <v>108910</v>
      </c>
      <c r="O724" t="s">
        <v>198</v>
      </c>
      <c r="P724" t="s">
        <v>1739</v>
      </c>
      <c r="U724" t="s">
        <v>1740</v>
      </c>
      <c r="V724" t="s">
        <v>1740</v>
      </c>
      <c r="X724" t="s">
        <v>1778</v>
      </c>
      <c r="Y724">
        <v>47</v>
      </c>
      <c r="Z724" s="297">
        <v>43373</v>
      </c>
      <c r="AA724" s="298">
        <v>714871</v>
      </c>
      <c r="AB724" t="s">
        <v>211</v>
      </c>
      <c r="AC724" s="206">
        <v>79.010000000000005</v>
      </c>
      <c r="AD724" t="s">
        <v>1742</v>
      </c>
      <c r="AE724">
        <v>2018</v>
      </c>
      <c r="AF724">
        <v>9</v>
      </c>
    </row>
    <row r="725" spans="1:32">
      <c r="A725" t="s">
        <v>1736</v>
      </c>
      <c r="B725" t="s">
        <v>1784</v>
      </c>
      <c r="C725" s="297">
        <v>43373</v>
      </c>
      <c r="D725" s="297">
        <v>43376</v>
      </c>
      <c r="E725" t="s">
        <v>194</v>
      </c>
      <c r="F725">
        <v>71540</v>
      </c>
      <c r="G725" t="s">
        <v>1246</v>
      </c>
      <c r="H725" t="s">
        <v>196</v>
      </c>
      <c r="I725">
        <v>30000</v>
      </c>
      <c r="J725">
        <v>33803</v>
      </c>
      <c r="K725">
        <v>1981</v>
      </c>
      <c r="L725">
        <v>11363</v>
      </c>
      <c r="M725" t="s">
        <v>197</v>
      </c>
      <c r="N725">
        <v>108910</v>
      </c>
      <c r="O725" t="s">
        <v>214</v>
      </c>
      <c r="P725" t="s">
        <v>1739</v>
      </c>
      <c r="U725" t="s">
        <v>1740</v>
      </c>
      <c r="V725" t="s">
        <v>1740</v>
      </c>
      <c r="X725" t="s">
        <v>1778</v>
      </c>
      <c r="Y725">
        <v>60</v>
      </c>
      <c r="Z725" s="297">
        <v>43373</v>
      </c>
      <c r="AA725" s="298">
        <v>2149341</v>
      </c>
      <c r="AB725" t="s">
        <v>211</v>
      </c>
      <c r="AC725" s="206">
        <v>237.56</v>
      </c>
      <c r="AD725" t="s">
        <v>1742</v>
      </c>
      <c r="AE725">
        <v>2018</v>
      </c>
      <c r="AF725">
        <v>9</v>
      </c>
    </row>
    <row r="726" spans="1:32">
      <c r="A726" t="s">
        <v>1736</v>
      </c>
      <c r="B726" t="s">
        <v>1783</v>
      </c>
      <c r="C726" s="297">
        <v>43373</v>
      </c>
      <c r="D726" s="297">
        <v>43376</v>
      </c>
      <c r="E726" t="s">
        <v>194</v>
      </c>
      <c r="F726">
        <v>71540</v>
      </c>
      <c r="G726" t="s">
        <v>1246</v>
      </c>
      <c r="H726" t="s">
        <v>196</v>
      </c>
      <c r="I726">
        <v>30000</v>
      </c>
      <c r="J726">
        <v>33803</v>
      </c>
      <c r="K726">
        <v>1981</v>
      </c>
      <c r="L726">
        <v>11363</v>
      </c>
      <c r="M726" t="s">
        <v>197</v>
      </c>
      <c r="N726">
        <v>108910</v>
      </c>
      <c r="O726" t="s">
        <v>198</v>
      </c>
      <c r="P726" t="s">
        <v>1739</v>
      </c>
      <c r="U726" t="s">
        <v>1740</v>
      </c>
      <c r="V726" t="s">
        <v>1740</v>
      </c>
      <c r="X726" t="s">
        <v>1778</v>
      </c>
      <c r="Y726">
        <v>59</v>
      </c>
      <c r="Z726" s="297">
        <v>43373</v>
      </c>
      <c r="AA726" s="298">
        <v>361791</v>
      </c>
      <c r="AB726" t="s">
        <v>211</v>
      </c>
      <c r="AC726" s="206">
        <v>39.99</v>
      </c>
      <c r="AD726" t="s">
        <v>1742</v>
      </c>
      <c r="AE726">
        <v>2018</v>
      </c>
      <c r="AF726">
        <v>9</v>
      </c>
    </row>
    <row r="727" spans="1:32">
      <c r="A727" t="s">
        <v>1736</v>
      </c>
      <c r="B727" t="s">
        <v>1786</v>
      </c>
      <c r="C727" s="297">
        <v>43373</v>
      </c>
      <c r="D727" s="297">
        <v>43376</v>
      </c>
      <c r="E727" t="s">
        <v>194</v>
      </c>
      <c r="F727">
        <v>71590</v>
      </c>
      <c r="G727" t="s">
        <v>1257</v>
      </c>
      <c r="H727" t="s">
        <v>196</v>
      </c>
      <c r="I727">
        <v>30000</v>
      </c>
      <c r="J727">
        <v>33803</v>
      </c>
      <c r="K727">
        <v>1981</v>
      </c>
      <c r="L727">
        <v>11363</v>
      </c>
      <c r="M727" t="s">
        <v>197</v>
      </c>
      <c r="N727">
        <v>108910</v>
      </c>
      <c r="O727" t="s">
        <v>214</v>
      </c>
      <c r="P727" t="s">
        <v>1739</v>
      </c>
      <c r="U727" t="s">
        <v>1740</v>
      </c>
      <c r="V727" t="s">
        <v>1740</v>
      </c>
      <c r="X727" t="s">
        <v>1778</v>
      </c>
      <c r="Y727">
        <v>95</v>
      </c>
      <c r="Z727" s="297">
        <v>43373</v>
      </c>
      <c r="AA727" s="298">
        <v>13517502</v>
      </c>
      <c r="AB727" t="s">
        <v>211</v>
      </c>
      <c r="AC727" s="206">
        <v>1494</v>
      </c>
      <c r="AD727" t="s">
        <v>1742</v>
      </c>
      <c r="AE727">
        <v>2018</v>
      </c>
      <c r="AF727">
        <v>9</v>
      </c>
    </row>
    <row r="728" spans="1:32">
      <c r="A728" t="s">
        <v>1736</v>
      </c>
      <c r="B728" t="s">
        <v>1787</v>
      </c>
      <c r="C728" s="297">
        <v>43373</v>
      </c>
      <c r="D728" s="297">
        <v>43376</v>
      </c>
      <c r="E728" t="s">
        <v>194</v>
      </c>
      <c r="F728">
        <v>71590</v>
      </c>
      <c r="G728" t="s">
        <v>1257</v>
      </c>
      <c r="H728" t="s">
        <v>196</v>
      </c>
      <c r="I728">
        <v>30000</v>
      </c>
      <c r="J728">
        <v>33803</v>
      </c>
      <c r="K728">
        <v>1981</v>
      </c>
      <c r="L728">
        <v>11363</v>
      </c>
      <c r="M728" t="s">
        <v>197</v>
      </c>
      <c r="N728">
        <v>108910</v>
      </c>
      <c r="O728" t="s">
        <v>198</v>
      </c>
      <c r="P728" t="s">
        <v>1739</v>
      </c>
      <c r="U728" t="s">
        <v>1740</v>
      </c>
      <c r="V728" t="s">
        <v>1740</v>
      </c>
      <c r="X728" t="s">
        <v>1778</v>
      </c>
      <c r="Y728">
        <v>94</v>
      </c>
      <c r="Z728" s="297">
        <v>43373</v>
      </c>
      <c r="AA728" s="298">
        <v>2252917</v>
      </c>
      <c r="AB728" t="s">
        <v>211</v>
      </c>
      <c r="AC728" s="206">
        <v>249</v>
      </c>
      <c r="AD728" t="s">
        <v>1742</v>
      </c>
      <c r="AE728">
        <v>2018</v>
      </c>
      <c r="AF728">
        <v>9</v>
      </c>
    </row>
    <row r="729" spans="1:32">
      <c r="A729" t="s">
        <v>1736</v>
      </c>
      <c r="B729" t="s">
        <v>1792</v>
      </c>
      <c r="C729" s="297">
        <v>43373</v>
      </c>
      <c r="D729" s="297">
        <v>43376</v>
      </c>
      <c r="E729" t="s">
        <v>194</v>
      </c>
      <c r="F729">
        <v>71405</v>
      </c>
      <c r="G729" t="s">
        <v>1267</v>
      </c>
      <c r="H729" t="s">
        <v>196</v>
      </c>
      <c r="I729">
        <v>30000</v>
      </c>
      <c r="J729">
        <v>33803</v>
      </c>
      <c r="K729">
        <v>1981</v>
      </c>
      <c r="L729">
        <v>11363</v>
      </c>
      <c r="M729" t="s">
        <v>197</v>
      </c>
      <c r="N729">
        <v>108910</v>
      </c>
      <c r="O729" t="s">
        <v>214</v>
      </c>
      <c r="P729" t="s">
        <v>1739</v>
      </c>
      <c r="U729" t="s">
        <v>1740</v>
      </c>
      <c r="V729" t="s">
        <v>1740</v>
      </c>
      <c r="X729" t="s">
        <v>1793</v>
      </c>
      <c r="Y729">
        <v>34</v>
      </c>
      <c r="Z729" s="297">
        <v>43373</v>
      </c>
      <c r="AA729" s="298">
        <v>10089735.32</v>
      </c>
      <c r="AB729" t="s">
        <v>211</v>
      </c>
      <c r="AC729" s="206">
        <v>1115.1600000000001</v>
      </c>
      <c r="AD729" t="s">
        <v>1742</v>
      </c>
      <c r="AE729">
        <v>2018</v>
      </c>
      <c r="AF729">
        <v>9</v>
      </c>
    </row>
    <row r="730" spans="1:32">
      <c r="A730" t="s">
        <v>1736</v>
      </c>
      <c r="B730" t="s">
        <v>1794</v>
      </c>
      <c r="C730" s="297">
        <v>43373</v>
      </c>
      <c r="D730" s="297">
        <v>43376</v>
      </c>
      <c r="E730" t="s">
        <v>194</v>
      </c>
      <c r="F730">
        <v>71415</v>
      </c>
      <c r="G730" t="s">
        <v>1265</v>
      </c>
      <c r="H730" t="s">
        <v>196</v>
      </c>
      <c r="I730">
        <v>30000</v>
      </c>
      <c r="J730">
        <v>33803</v>
      </c>
      <c r="K730">
        <v>1981</v>
      </c>
      <c r="L730">
        <v>11363</v>
      </c>
      <c r="M730" t="s">
        <v>197</v>
      </c>
      <c r="N730">
        <v>108910</v>
      </c>
      <c r="O730" t="s">
        <v>214</v>
      </c>
      <c r="P730" t="s">
        <v>1739</v>
      </c>
      <c r="U730" t="s">
        <v>1740</v>
      </c>
      <c r="V730" t="s">
        <v>1740</v>
      </c>
      <c r="X730" t="s">
        <v>1793</v>
      </c>
      <c r="Y730">
        <v>72</v>
      </c>
      <c r="Z730" s="297">
        <v>43373</v>
      </c>
      <c r="AA730" s="298">
        <v>539962</v>
      </c>
      <c r="AB730" t="s">
        <v>211</v>
      </c>
      <c r="AC730" s="206">
        <v>59.68</v>
      </c>
      <c r="AD730" t="s">
        <v>1742</v>
      </c>
      <c r="AE730">
        <v>2018</v>
      </c>
      <c r="AF730">
        <v>9</v>
      </c>
    </row>
    <row r="731" spans="1:32">
      <c r="A731" t="s">
        <v>1736</v>
      </c>
      <c r="B731" t="s">
        <v>1799</v>
      </c>
      <c r="C731" s="297">
        <v>43404</v>
      </c>
      <c r="D731" s="297">
        <v>43410</v>
      </c>
      <c r="E731" t="s">
        <v>194</v>
      </c>
      <c r="F731">
        <v>71550</v>
      </c>
      <c r="G731" t="s">
        <v>1259</v>
      </c>
      <c r="H731" t="s">
        <v>196</v>
      </c>
      <c r="I731">
        <v>30000</v>
      </c>
      <c r="J731">
        <v>33803</v>
      </c>
      <c r="K731">
        <v>1981</v>
      </c>
      <c r="L731">
        <v>11363</v>
      </c>
      <c r="M731" t="s">
        <v>197</v>
      </c>
      <c r="N731">
        <v>108910</v>
      </c>
      <c r="O731" t="s">
        <v>198</v>
      </c>
      <c r="P731" t="s">
        <v>1739</v>
      </c>
      <c r="U731" t="s">
        <v>1740</v>
      </c>
      <c r="V731" t="s">
        <v>1740</v>
      </c>
      <c r="X731" t="s">
        <v>1796</v>
      </c>
      <c r="Y731">
        <v>92</v>
      </c>
      <c r="Z731" s="297">
        <v>43404</v>
      </c>
      <c r="AA731" s="298">
        <v>413466</v>
      </c>
      <c r="AB731" t="s">
        <v>211</v>
      </c>
      <c r="AC731" s="206">
        <v>45.2</v>
      </c>
      <c r="AD731" t="s">
        <v>1742</v>
      </c>
      <c r="AE731">
        <v>2018</v>
      </c>
      <c r="AF731">
        <v>10</v>
      </c>
    </row>
    <row r="732" spans="1:32">
      <c r="A732" t="s">
        <v>1736</v>
      </c>
      <c r="B732" t="s">
        <v>1798</v>
      </c>
      <c r="C732" s="297">
        <v>43404</v>
      </c>
      <c r="D732" s="297">
        <v>43410</v>
      </c>
      <c r="E732" t="s">
        <v>194</v>
      </c>
      <c r="F732">
        <v>71550</v>
      </c>
      <c r="G732" t="s">
        <v>1259</v>
      </c>
      <c r="H732" t="s">
        <v>196</v>
      </c>
      <c r="I732">
        <v>30000</v>
      </c>
      <c r="J732">
        <v>33803</v>
      </c>
      <c r="K732">
        <v>1981</v>
      </c>
      <c r="L732">
        <v>11363</v>
      </c>
      <c r="M732" t="s">
        <v>197</v>
      </c>
      <c r="N732">
        <v>108910</v>
      </c>
      <c r="O732" t="s">
        <v>214</v>
      </c>
      <c r="P732" t="s">
        <v>1739</v>
      </c>
      <c r="U732" t="s">
        <v>1740</v>
      </c>
      <c r="V732" t="s">
        <v>1740</v>
      </c>
      <c r="X732" t="s">
        <v>1796</v>
      </c>
      <c r="Y732">
        <v>93</v>
      </c>
      <c r="Z732" s="297">
        <v>43404</v>
      </c>
      <c r="AA732" s="298">
        <v>2480797</v>
      </c>
      <c r="AB732" t="s">
        <v>211</v>
      </c>
      <c r="AC732" s="206">
        <v>271.2</v>
      </c>
      <c r="AD732" t="s">
        <v>1742</v>
      </c>
      <c r="AE732">
        <v>2018</v>
      </c>
      <c r="AF732">
        <v>10</v>
      </c>
    </row>
    <row r="733" spans="1:32">
      <c r="A733" t="s">
        <v>1736</v>
      </c>
      <c r="B733" t="s">
        <v>1801</v>
      </c>
      <c r="C733" s="297">
        <v>43404</v>
      </c>
      <c r="D733" s="297">
        <v>43410</v>
      </c>
      <c r="E733" t="s">
        <v>194</v>
      </c>
      <c r="F733">
        <v>71541</v>
      </c>
      <c r="G733" t="s">
        <v>1243</v>
      </c>
      <c r="H733" t="s">
        <v>196</v>
      </c>
      <c r="I733">
        <v>30000</v>
      </c>
      <c r="J733">
        <v>33803</v>
      </c>
      <c r="K733">
        <v>1981</v>
      </c>
      <c r="L733">
        <v>11363</v>
      </c>
      <c r="M733" t="s">
        <v>197</v>
      </c>
      <c r="N733">
        <v>108910</v>
      </c>
      <c r="O733" t="s">
        <v>198</v>
      </c>
      <c r="P733" t="s">
        <v>1739</v>
      </c>
      <c r="U733" t="s">
        <v>1740</v>
      </c>
      <c r="V733" t="s">
        <v>1740</v>
      </c>
      <c r="X733" t="s">
        <v>1796</v>
      </c>
      <c r="Y733">
        <v>80</v>
      </c>
      <c r="Z733" s="297">
        <v>43404</v>
      </c>
      <c r="AA733" s="298">
        <v>310099</v>
      </c>
      <c r="AB733" t="s">
        <v>211</v>
      </c>
      <c r="AC733" s="206">
        <v>33.9</v>
      </c>
      <c r="AD733" t="s">
        <v>1742</v>
      </c>
      <c r="AE733">
        <v>2018</v>
      </c>
      <c r="AF733">
        <v>10</v>
      </c>
    </row>
    <row r="734" spans="1:32">
      <c r="A734" t="s">
        <v>1736</v>
      </c>
      <c r="B734" t="s">
        <v>1797</v>
      </c>
      <c r="C734" s="297">
        <v>43404</v>
      </c>
      <c r="D734" s="297">
        <v>43410</v>
      </c>
      <c r="E734" t="s">
        <v>194</v>
      </c>
      <c r="F734">
        <v>71520</v>
      </c>
      <c r="G734" t="s">
        <v>1250</v>
      </c>
      <c r="H734" t="s">
        <v>196</v>
      </c>
      <c r="I734">
        <v>30000</v>
      </c>
      <c r="J734">
        <v>33803</v>
      </c>
      <c r="K734">
        <v>1981</v>
      </c>
      <c r="L734">
        <v>11363</v>
      </c>
      <c r="M734" t="s">
        <v>197</v>
      </c>
      <c r="N734">
        <v>108910</v>
      </c>
      <c r="O734" t="s">
        <v>198</v>
      </c>
      <c r="P734" t="s">
        <v>1739</v>
      </c>
      <c r="U734" t="s">
        <v>1740</v>
      </c>
      <c r="V734" t="s">
        <v>1740</v>
      </c>
      <c r="X734" t="s">
        <v>1796</v>
      </c>
      <c r="Y734">
        <v>37</v>
      </c>
      <c r="Z734" s="297">
        <v>43404</v>
      </c>
      <c r="AA734" s="298">
        <v>457372</v>
      </c>
      <c r="AB734" t="s">
        <v>211</v>
      </c>
      <c r="AC734" s="206">
        <v>50</v>
      </c>
      <c r="AD734" t="s">
        <v>1742</v>
      </c>
      <c r="AE734">
        <v>2018</v>
      </c>
      <c r="AF734">
        <v>10</v>
      </c>
    </row>
    <row r="735" spans="1:32">
      <c r="A735" t="s">
        <v>1736</v>
      </c>
      <c r="B735" t="s">
        <v>1802</v>
      </c>
      <c r="C735" s="297">
        <v>43404</v>
      </c>
      <c r="D735" s="297">
        <v>43410</v>
      </c>
      <c r="E735" t="s">
        <v>194</v>
      </c>
      <c r="F735">
        <v>71535</v>
      </c>
      <c r="G735" t="s">
        <v>1248</v>
      </c>
      <c r="H735" t="s">
        <v>196</v>
      </c>
      <c r="I735">
        <v>30000</v>
      </c>
      <c r="J735">
        <v>33803</v>
      </c>
      <c r="K735">
        <v>1981</v>
      </c>
      <c r="L735">
        <v>11363</v>
      </c>
      <c r="M735" t="s">
        <v>197</v>
      </c>
      <c r="N735">
        <v>108910</v>
      </c>
      <c r="O735" t="s">
        <v>214</v>
      </c>
      <c r="P735" t="s">
        <v>1739</v>
      </c>
      <c r="U735" t="s">
        <v>1740</v>
      </c>
      <c r="V735" t="s">
        <v>1740</v>
      </c>
      <c r="X735" t="s">
        <v>1796</v>
      </c>
      <c r="Y735">
        <v>51</v>
      </c>
      <c r="Z735" s="297">
        <v>43404</v>
      </c>
      <c r="AA735" s="298">
        <v>11472963</v>
      </c>
      <c r="AB735" t="s">
        <v>211</v>
      </c>
      <c r="AC735" s="206">
        <v>1254.24</v>
      </c>
      <c r="AD735" t="s">
        <v>1742</v>
      </c>
      <c r="AE735">
        <v>2018</v>
      </c>
      <c r="AF735">
        <v>10</v>
      </c>
    </row>
    <row r="736" spans="1:32">
      <c r="A736" t="s">
        <v>1736</v>
      </c>
      <c r="B736" t="s">
        <v>1808</v>
      </c>
      <c r="C736" s="297">
        <v>43404</v>
      </c>
      <c r="D736" s="297">
        <v>43410</v>
      </c>
      <c r="E736" t="s">
        <v>194</v>
      </c>
      <c r="F736">
        <v>71540</v>
      </c>
      <c r="G736" t="s">
        <v>1246</v>
      </c>
      <c r="H736" t="s">
        <v>196</v>
      </c>
      <c r="I736">
        <v>30000</v>
      </c>
      <c r="J736">
        <v>33803</v>
      </c>
      <c r="K736">
        <v>1981</v>
      </c>
      <c r="L736">
        <v>11363</v>
      </c>
      <c r="M736" t="s">
        <v>197</v>
      </c>
      <c r="N736">
        <v>108910</v>
      </c>
      <c r="O736" t="s">
        <v>214</v>
      </c>
      <c r="P736" t="s">
        <v>1739</v>
      </c>
      <c r="U736" t="s">
        <v>1740</v>
      </c>
      <c r="V736" t="s">
        <v>1740</v>
      </c>
      <c r="X736" t="s">
        <v>1796</v>
      </c>
      <c r="Y736">
        <v>67</v>
      </c>
      <c r="Z736" s="297">
        <v>43404</v>
      </c>
      <c r="AA736" s="298">
        <v>2358699</v>
      </c>
      <c r="AB736" t="s">
        <v>211</v>
      </c>
      <c r="AC736" s="206">
        <v>257.85000000000002</v>
      </c>
      <c r="AD736" t="s">
        <v>1742</v>
      </c>
      <c r="AE736">
        <v>2018</v>
      </c>
      <c r="AF736">
        <v>10</v>
      </c>
    </row>
    <row r="737" spans="1:32">
      <c r="A737" t="s">
        <v>1736</v>
      </c>
      <c r="B737" t="s">
        <v>1803</v>
      </c>
      <c r="C737" s="297">
        <v>43404</v>
      </c>
      <c r="D737" s="297">
        <v>43410</v>
      </c>
      <c r="E737" t="s">
        <v>194</v>
      </c>
      <c r="F737">
        <v>71540</v>
      </c>
      <c r="G737" t="s">
        <v>1246</v>
      </c>
      <c r="H737" t="s">
        <v>196</v>
      </c>
      <c r="I737">
        <v>30000</v>
      </c>
      <c r="J737">
        <v>33803</v>
      </c>
      <c r="K737">
        <v>1981</v>
      </c>
      <c r="L737">
        <v>11363</v>
      </c>
      <c r="M737" t="s">
        <v>197</v>
      </c>
      <c r="N737">
        <v>108910</v>
      </c>
      <c r="O737" t="s">
        <v>198</v>
      </c>
      <c r="P737" t="s">
        <v>1739</v>
      </c>
      <c r="U737" t="s">
        <v>1740</v>
      </c>
      <c r="V737" t="s">
        <v>1740</v>
      </c>
      <c r="X737" t="s">
        <v>1796</v>
      </c>
      <c r="Y737">
        <v>66</v>
      </c>
      <c r="Z737" s="297">
        <v>43404</v>
      </c>
      <c r="AA737" s="298">
        <v>398312</v>
      </c>
      <c r="AB737" t="s">
        <v>211</v>
      </c>
      <c r="AC737" s="206">
        <v>43.54</v>
      </c>
      <c r="AD737" t="s">
        <v>1742</v>
      </c>
      <c r="AE737">
        <v>2018</v>
      </c>
      <c r="AF737">
        <v>10</v>
      </c>
    </row>
    <row r="738" spans="1:32">
      <c r="A738" t="s">
        <v>1736</v>
      </c>
      <c r="B738" t="s">
        <v>1809</v>
      </c>
      <c r="C738" s="297">
        <v>43404</v>
      </c>
      <c r="D738" s="297">
        <v>43410</v>
      </c>
      <c r="E738" t="s">
        <v>194</v>
      </c>
      <c r="F738">
        <v>71535</v>
      </c>
      <c r="G738" t="s">
        <v>1248</v>
      </c>
      <c r="H738" t="s">
        <v>196</v>
      </c>
      <c r="I738">
        <v>30000</v>
      </c>
      <c r="J738">
        <v>33803</v>
      </c>
      <c r="K738">
        <v>1981</v>
      </c>
      <c r="L738">
        <v>11363</v>
      </c>
      <c r="M738" t="s">
        <v>197</v>
      </c>
      <c r="N738">
        <v>108910</v>
      </c>
      <c r="O738" t="s">
        <v>198</v>
      </c>
      <c r="P738" t="s">
        <v>1739</v>
      </c>
      <c r="U738" t="s">
        <v>1740</v>
      </c>
      <c r="V738" t="s">
        <v>1740</v>
      </c>
      <c r="X738" t="s">
        <v>1796</v>
      </c>
      <c r="Y738">
        <v>50</v>
      </c>
      <c r="Z738" s="297">
        <v>43404</v>
      </c>
      <c r="AA738" s="298">
        <v>2086894</v>
      </c>
      <c r="AB738" t="s">
        <v>211</v>
      </c>
      <c r="AC738" s="206">
        <v>228.14</v>
      </c>
      <c r="AD738" t="s">
        <v>1742</v>
      </c>
      <c r="AE738">
        <v>2018</v>
      </c>
      <c r="AF738">
        <v>10</v>
      </c>
    </row>
    <row r="739" spans="1:32">
      <c r="A739" t="s">
        <v>1736</v>
      </c>
      <c r="B739" t="s">
        <v>1795</v>
      </c>
      <c r="C739" s="297">
        <v>43404</v>
      </c>
      <c r="D739" s="297">
        <v>43410</v>
      </c>
      <c r="E739" t="s">
        <v>194</v>
      </c>
      <c r="F739">
        <v>71520</v>
      </c>
      <c r="G739" t="s">
        <v>1250</v>
      </c>
      <c r="H739" t="s">
        <v>196</v>
      </c>
      <c r="I739">
        <v>30000</v>
      </c>
      <c r="J739">
        <v>33803</v>
      </c>
      <c r="K739">
        <v>1981</v>
      </c>
      <c r="L739">
        <v>11363</v>
      </c>
      <c r="M739" t="s">
        <v>197</v>
      </c>
      <c r="N739">
        <v>108910</v>
      </c>
      <c r="O739" t="s">
        <v>214</v>
      </c>
      <c r="P739" t="s">
        <v>1739</v>
      </c>
      <c r="U739" t="s">
        <v>1740</v>
      </c>
      <c r="V739" t="s">
        <v>1740</v>
      </c>
      <c r="X739" t="s">
        <v>1796</v>
      </c>
      <c r="Y739">
        <v>38</v>
      </c>
      <c r="Z739" s="297">
        <v>43404</v>
      </c>
      <c r="AA739" s="298">
        <v>2744231</v>
      </c>
      <c r="AB739" t="s">
        <v>211</v>
      </c>
      <c r="AC739" s="206">
        <v>300</v>
      </c>
      <c r="AD739" t="s">
        <v>1742</v>
      </c>
      <c r="AE739">
        <v>2018</v>
      </c>
      <c r="AF739">
        <v>10</v>
      </c>
    </row>
    <row r="740" spans="1:32">
      <c r="A740" t="s">
        <v>1736</v>
      </c>
      <c r="B740" t="s">
        <v>1807</v>
      </c>
      <c r="C740" s="297">
        <v>43404</v>
      </c>
      <c r="D740" s="297">
        <v>43410</v>
      </c>
      <c r="E740" t="s">
        <v>194</v>
      </c>
      <c r="F740">
        <v>71505</v>
      </c>
      <c r="G740" t="s">
        <v>1255</v>
      </c>
      <c r="H740" t="s">
        <v>196</v>
      </c>
      <c r="I740">
        <v>30000</v>
      </c>
      <c r="J740">
        <v>33803</v>
      </c>
      <c r="K740">
        <v>1981</v>
      </c>
      <c r="L740">
        <v>11363</v>
      </c>
      <c r="M740" t="s">
        <v>197</v>
      </c>
      <c r="N740">
        <v>108910</v>
      </c>
      <c r="O740" t="s">
        <v>198</v>
      </c>
      <c r="P740" t="s">
        <v>1739</v>
      </c>
      <c r="U740" t="s">
        <v>1740</v>
      </c>
      <c r="V740" t="s">
        <v>1740</v>
      </c>
      <c r="X740" t="s">
        <v>1796</v>
      </c>
      <c r="Y740">
        <v>22</v>
      </c>
      <c r="Z740" s="297">
        <v>43404</v>
      </c>
      <c r="AA740" s="298">
        <v>4961586</v>
      </c>
      <c r="AB740" t="s">
        <v>211</v>
      </c>
      <c r="AC740" s="206">
        <v>542.4</v>
      </c>
      <c r="AD740" t="s">
        <v>1742</v>
      </c>
      <c r="AE740">
        <v>2018</v>
      </c>
      <c r="AF740">
        <v>10</v>
      </c>
    </row>
    <row r="741" spans="1:32">
      <c r="A741" t="s">
        <v>1736</v>
      </c>
      <c r="B741" t="s">
        <v>1806</v>
      </c>
      <c r="C741" s="297">
        <v>43404</v>
      </c>
      <c r="D741" s="297">
        <v>43410</v>
      </c>
      <c r="E741" t="s">
        <v>194</v>
      </c>
      <c r="F741">
        <v>71505</v>
      </c>
      <c r="G741" t="s">
        <v>1255</v>
      </c>
      <c r="H741" t="s">
        <v>196</v>
      </c>
      <c r="I741">
        <v>30000</v>
      </c>
      <c r="J741">
        <v>33803</v>
      </c>
      <c r="K741">
        <v>1981</v>
      </c>
      <c r="L741">
        <v>11363</v>
      </c>
      <c r="M741" t="s">
        <v>197</v>
      </c>
      <c r="N741">
        <v>108910</v>
      </c>
      <c r="O741" t="s">
        <v>214</v>
      </c>
      <c r="P741" t="s">
        <v>1739</v>
      </c>
      <c r="U741" t="s">
        <v>1740</v>
      </c>
      <c r="V741" t="s">
        <v>1740</v>
      </c>
      <c r="X741" t="s">
        <v>1796</v>
      </c>
      <c r="Y741">
        <v>23</v>
      </c>
      <c r="Z741" s="297">
        <v>43404</v>
      </c>
      <c r="AA741" s="298">
        <v>29769516</v>
      </c>
      <c r="AB741" t="s">
        <v>211</v>
      </c>
      <c r="AC741" s="206">
        <v>3254.4</v>
      </c>
      <c r="AD741" t="s">
        <v>1742</v>
      </c>
      <c r="AE741">
        <v>2018</v>
      </c>
      <c r="AF741">
        <v>10</v>
      </c>
    </row>
    <row r="742" spans="1:32">
      <c r="A742" t="s">
        <v>1736</v>
      </c>
      <c r="B742" t="s">
        <v>1804</v>
      </c>
      <c r="C742" s="297">
        <v>43404</v>
      </c>
      <c r="D742" s="297">
        <v>43410</v>
      </c>
      <c r="E742" t="s">
        <v>194</v>
      </c>
      <c r="F742">
        <v>71590</v>
      </c>
      <c r="G742" t="s">
        <v>1257</v>
      </c>
      <c r="H742" t="s">
        <v>196</v>
      </c>
      <c r="I742">
        <v>30000</v>
      </c>
      <c r="J742">
        <v>33803</v>
      </c>
      <c r="K742">
        <v>1981</v>
      </c>
      <c r="L742">
        <v>11363</v>
      </c>
      <c r="M742" t="s">
        <v>197</v>
      </c>
      <c r="N742">
        <v>108910</v>
      </c>
      <c r="O742" t="s">
        <v>214</v>
      </c>
      <c r="P742" t="s">
        <v>1739</v>
      </c>
      <c r="U742" t="s">
        <v>1740</v>
      </c>
      <c r="V742" t="s">
        <v>1740</v>
      </c>
      <c r="X742" t="s">
        <v>1796</v>
      </c>
      <c r="Y742">
        <v>105</v>
      </c>
      <c r="Z742" s="297">
        <v>43404</v>
      </c>
      <c r="AA742" s="298">
        <v>13666260</v>
      </c>
      <c r="AB742" t="s">
        <v>211</v>
      </c>
      <c r="AC742" s="206">
        <v>1494</v>
      </c>
      <c r="AD742" t="s">
        <v>1742</v>
      </c>
      <c r="AE742">
        <v>2018</v>
      </c>
      <c r="AF742">
        <v>10</v>
      </c>
    </row>
    <row r="743" spans="1:32">
      <c r="A743" t="s">
        <v>1736</v>
      </c>
      <c r="B743" t="s">
        <v>1805</v>
      </c>
      <c r="C743" s="297">
        <v>43404</v>
      </c>
      <c r="D743" s="297">
        <v>43410</v>
      </c>
      <c r="E743" t="s">
        <v>194</v>
      </c>
      <c r="F743">
        <v>71590</v>
      </c>
      <c r="G743" t="s">
        <v>1257</v>
      </c>
      <c r="H743" t="s">
        <v>196</v>
      </c>
      <c r="I743">
        <v>30000</v>
      </c>
      <c r="J743">
        <v>33803</v>
      </c>
      <c r="K743">
        <v>1981</v>
      </c>
      <c r="L743">
        <v>11363</v>
      </c>
      <c r="M743" t="s">
        <v>197</v>
      </c>
      <c r="N743">
        <v>108910</v>
      </c>
      <c r="O743" t="s">
        <v>198</v>
      </c>
      <c r="P743" t="s">
        <v>1739</v>
      </c>
      <c r="U743" t="s">
        <v>1740</v>
      </c>
      <c r="V743" t="s">
        <v>1740</v>
      </c>
      <c r="X743" t="s">
        <v>1796</v>
      </c>
      <c r="Y743">
        <v>104</v>
      </c>
      <c r="Z743" s="297">
        <v>43404</v>
      </c>
      <c r="AA743" s="298">
        <v>2277710</v>
      </c>
      <c r="AB743" t="s">
        <v>211</v>
      </c>
      <c r="AC743" s="206">
        <v>249</v>
      </c>
      <c r="AD743" t="s">
        <v>1742</v>
      </c>
      <c r="AE743">
        <v>2018</v>
      </c>
      <c r="AF743">
        <v>10</v>
      </c>
    </row>
    <row r="744" spans="1:32">
      <c r="A744" t="s">
        <v>1736</v>
      </c>
      <c r="B744" t="s">
        <v>1800</v>
      </c>
      <c r="C744" s="297">
        <v>43404</v>
      </c>
      <c r="D744" s="297">
        <v>43410</v>
      </c>
      <c r="E744" t="s">
        <v>194</v>
      </c>
      <c r="F744">
        <v>71541</v>
      </c>
      <c r="G744" t="s">
        <v>1243</v>
      </c>
      <c r="H744" t="s">
        <v>196</v>
      </c>
      <c r="I744">
        <v>30000</v>
      </c>
      <c r="J744">
        <v>33803</v>
      </c>
      <c r="K744">
        <v>1981</v>
      </c>
      <c r="L744">
        <v>11363</v>
      </c>
      <c r="M744" t="s">
        <v>197</v>
      </c>
      <c r="N744">
        <v>108910</v>
      </c>
      <c r="O744" t="s">
        <v>214</v>
      </c>
      <c r="P744" t="s">
        <v>1739</v>
      </c>
      <c r="U744" t="s">
        <v>1740</v>
      </c>
      <c r="V744" t="s">
        <v>1740</v>
      </c>
      <c r="X744" t="s">
        <v>1796</v>
      </c>
      <c r="Y744">
        <v>81</v>
      </c>
      <c r="Z744" s="297">
        <v>43404</v>
      </c>
      <c r="AA744" s="298">
        <v>1662130</v>
      </c>
      <c r="AB744" t="s">
        <v>211</v>
      </c>
      <c r="AC744" s="206">
        <v>181.7</v>
      </c>
      <c r="AD744" t="s">
        <v>1742</v>
      </c>
      <c r="AE744">
        <v>2018</v>
      </c>
      <c r="AF744">
        <v>10</v>
      </c>
    </row>
    <row r="745" spans="1:32">
      <c r="A745" t="s">
        <v>1736</v>
      </c>
      <c r="B745" t="s">
        <v>1812</v>
      </c>
      <c r="C745" s="297">
        <v>43404</v>
      </c>
      <c r="D745" s="297">
        <v>43410</v>
      </c>
      <c r="E745" t="s">
        <v>194</v>
      </c>
      <c r="F745">
        <v>71415</v>
      </c>
      <c r="G745" t="s">
        <v>1265</v>
      </c>
      <c r="H745" t="s">
        <v>196</v>
      </c>
      <c r="I745">
        <v>30000</v>
      </c>
      <c r="J745">
        <v>33803</v>
      </c>
      <c r="K745">
        <v>1981</v>
      </c>
      <c r="L745">
        <v>11363</v>
      </c>
      <c r="M745" t="s">
        <v>197</v>
      </c>
      <c r="N745">
        <v>108910</v>
      </c>
      <c r="O745" t="s">
        <v>214</v>
      </c>
      <c r="P745" t="s">
        <v>1739</v>
      </c>
      <c r="U745" t="s">
        <v>1740</v>
      </c>
      <c r="V745" t="s">
        <v>1740</v>
      </c>
      <c r="X745" t="s">
        <v>1811</v>
      </c>
      <c r="Y745">
        <v>74</v>
      </c>
      <c r="Z745" s="297">
        <v>43404</v>
      </c>
      <c r="AA745" s="298">
        <v>539962</v>
      </c>
      <c r="AB745" t="s">
        <v>211</v>
      </c>
      <c r="AC745" s="206">
        <v>59.02</v>
      </c>
      <c r="AD745" t="s">
        <v>1742</v>
      </c>
      <c r="AE745">
        <v>2018</v>
      </c>
      <c r="AF745">
        <v>10</v>
      </c>
    </row>
    <row r="746" spans="1:32">
      <c r="A746" t="s">
        <v>1736</v>
      </c>
      <c r="B746" t="s">
        <v>1810</v>
      </c>
      <c r="C746" s="297">
        <v>43404</v>
      </c>
      <c r="D746" s="297">
        <v>43410</v>
      </c>
      <c r="E746" t="s">
        <v>194</v>
      </c>
      <c r="F746">
        <v>71405</v>
      </c>
      <c r="G746" t="s">
        <v>1267</v>
      </c>
      <c r="H746" t="s">
        <v>196</v>
      </c>
      <c r="I746">
        <v>30000</v>
      </c>
      <c r="J746">
        <v>33803</v>
      </c>
      <c r="K746">
        <v>1981</v>
      </c>
      <c r="L746">
        <v>11363</v>
      </c>
      <c r="M746" t="s">
        <v>197</v>
      </c>
      <c r="N746">
        <v>108910</v>
      </c>
      <c r="O746" t="s">
        <v>214</v>
      </c>
      <c r="P746" t="s">
        <v>1739</v>
      </c>
      <c r="U746" t="s">
        <v>1740</v>
      </c>
      <c r="V746" t="s">
        <v>1740</v>
      </c>
      <c r="X746" t="s">
        <v>1811</v>
      </c>
      <c r="Y746">
        <v>34</v>
      </c>
      <c r="Z746" s="297">
        <v>43404</v>
      </c>
      <c r="AA746" s="298">
        <v>10103670.720000001</v>
      </c>
      <c r="AB746" t="s">
        <v>211</v>
      </c>
      <c r="AC746" s="206">
        <v>1104.53</v>
      </c>
      <c r="AD746" t="s">
        <v>1742</v>
      </c>
      <c r="AE746">
        <v>2018</v>
      </c>
      <c r="AF746">
        <v>10</v>
      </c>
    </row>
    <row r="747" spans="1:32">
      <c r="A747" t="s">
        <v>1736</v>
      </c>
      <c r="B747" t="s">
        <v>1815</v>
      </c>
      <c r="C747" s="297">
        <v>43434</v>
      </c>
      <c r="D747" t="s">
        <v>700</v>
      </c>
      <c r="E747" t="s">
        <v>194</v>
      </c>
      <c r="F747">
        <v>71505</v>
      </c>
      <c r="G747" t="s">
        <v>1255</v>
      </c>
      <c r="H747" t="s">
        <v>196</v>
      </c>
      <c r="I747">
        <v>30000</v>
      </c>
      <c r="J747">
        <v>33803</v>
      </c>
      <c r="K747">
        <v>1981</v>
      </c>
      <c r="L747">
        <v>11363</v>
      </c>
      <c r="M747" t="s">
        <v>197</v>
      </c>
      <c r="N747">
        <v>108910</v>
      </c>
      <c r="O747" t="s">
        <v>198</v>
      </c>
      <c r="P747" t="s">
        <v>1739</v>
      </c>
      <c r="U747" t="s">
        <v>1740</v>
      </c>
      <c r="V747" t="s">
        <v>1740</v>
      </c>
      <c r="X747" t="s">
        <v>1814</v>
      </c>
      <c r="Y747">
        <v>21</v>
      </c>
      <c r="Z747" s="297">
        <v>43434</v>
      </c>
      <c r="AA747" s="298">
        <v>4961586</v>
      </c>
      <c r="AB747" t="s">
        <v>211</v>
      </c>
      <c r="AC747" s="206">
        <v>543.55999999999995</v>
      </c>
      <c r="AD747" t="s">
        <v>1742</v>
      </c>
      <c r="AE747">
        <v>2018</v>
      </c>
      <c r="AF747">
        <v>11</v>
      </c>
    </row>
    <row r="748" spans="1:32">
      <c r="A748" t="s">
        <v>1736</v>
      </c>
      <c r="B748" t="s">
        <v>1816</v>
      </c>
      <c r="C748" s="297">
        <v>43434</v>
      </c>
      <c r="D748" t="s">
        <v>700</v>
      </c>
      <c r="E748" t="s">
        <v>194</v>
      </c>
      <c r="F748">
        <v>71505</v>
      </c>
      <c r="G748" t="s">
        <v>1255</v>
      </c>
      <c r="H748" t="s">
        <v>196</v>
      </c>
      <c r="I748">
        <v>30000</v>
      </c>
      <c r="J748">
        <v>33803</v>
      </c>
      <c r="K748">
        <v>1981</v>
      </c>
      <c r="L748">
        <v>11363</v>
      </c>
      <c r="M748" t="s">
        <v>197</v>
      </c>
      <c r="N748">
        <v>108910</v>
      </c>
      <c r="O748" t="s">
        <v>214</v>
      </c>
      <c r="P748" t="s">
        <v>1739</v>
      </c>
      <c r="U748" t="s">
        <v>1740</v>
      </c>
      <c r="V748" t="s">
        <v>1740</v>
      </c>
      <c r="X748" t="s">
        <v>1814</v>
      </c>
      <c r="Y748">
        <v>22</v>
      </c>
      <c r="Z748" s="297">
        <v>43434</v>
      </c>
      <c r="AA748" s="298">
        <v>29769516</v>
      </c>
      <c r="AB748" t="s">
        <v>211</v>
      </c>
      <c r="AC748" s="206">
        <v>3261.36</v>
      </c>
      <c r="AD748" t="s">
        <v>1742</v>
      </c>
      <c r="AE748">
        <v>2018</v>
      </c>
      <c r="AF748">
        <v>11</v>
      </c>
    </row>
    <row r="749" spans="1:32">
      <c r="A749" t="s">
        <v>1736</v>
      </c>
      <c r="B749" t="s">
        <v>1823</v>
      </c>
      <c r="C749" s="297">
        <v>43434</v>
      </c>
      <c r="D749" t="s">
        <v>700</v>
      </c>
      <c r="E749" t="s">
        <v>194</v>
      </c>
      <c r="F749">
        <v>71550</v>
      </c>
      <c r="G749" t="s">
        <v>1259</v>
      </c>
      <c r="H749" t="s">
        <v>196</v>
      </c>
      <c r="I749">
        <v>30000</v>
      </c>
      <c r="J749">
        <v>33803</v>
      </c>
      <c r="K749">
        <v>1981</v>
      </c>
      <c r="L749">
        <v>11363</v>
      </c>
      <c r="M749" t="s">
        <v>197</v>
      </c>
      <c r="N749">
        <v>108910</v>
      </c>
      <c r="O749" t="s">
        <v>198</v>
      </c>
      <c r="P749" t="s">
        <v>1739</v>
      </c>
      <c r="U749" t="s">
        <v>1740</v>
      </c>
      <c r="V749" t="s">
        <v>1740</v>
      </c>
      <c r="X749" t="s">
        <v>1814</v>
      </c>
      <c r="Y749">
        <v>80</v>
      </c>
      <c r="Z749" s="297">
        <v>43434</v>
      </c>
      <c r="AA749" s="298">
        <v>413466</v>
      </c>
      <c r="AB749" t="s">
        <v>211</v>
      </c>
      <c r="AC749" s="206">
        <v>45.3</v>
      </c>
      <c r="AD749" t="s">
        <v>1742</v>
      </c>
      <c r="AE749">
        <v>2018</v>
      </c>
      <c r="AF749">
        <v>11</v>
      </c>
    </row>
    <row r="750" spans="1:32">
      <c r="A750" t="s">
        <v>1736</v>
      </c>
      <c r="B750" t="s">
        <v>1824</v>
      </c>
      <c r="C750" s="297">
        <v>43434</v>
      </c>
      <c r="D750" t="s">
        <v>700</v>
      </c>
      <c r="E750" t="s">
        <v>194</v>
      </c>
      <c r="F750">
        <v>71550</v>
      </c>
      <c r="G750" t="s">
        <v>1259</v>
      </c>
      <c r="H750" t="s">
        <v>196</v>
      </c>
      <c r="I750">
        <v>30000</v>
      </c>
      <c r="J750">
        <v>33803</v>
      </c>
      <c r="K750">
        <v>1981</v>
      </c>
      <c r="L750">
        <v>11363</v>
      </c>
      <c r="M750" t="s">
        <v>197</v>
      </c>
      <c r="N750">
        <v>108910</v>
      </c>
      <c r="O750" t="s">
        <v>214</v>
      </c>
      <c r="P750" t="s">
        <v>1739</v>
      </c>
      <c r="U750" t="s">
        <v>1740</v>
      </c>
      <c r="V750" t="s">
        <v>1740</v>
      </c>
      <c r="X750" t="s">
        <v>1814</v>
      </c>
      <c r="Y750">
        <v>81</v>
      </c>
      <c r="Z750" s="297">
        <v>43434</v>
      </c>
      <c r="AA750" s="298">
        <v>2480796</v>
      </c>
      <c r="AB750" t="s">
        <v>211</v>
      </c>
      <c r="AC750" s="206">
        <v>271.8</v>
      </c>
      <c r="AD750" t="s">
        <v>1742</v>
      </c>
      <c r="AE750">
        <v>2018</v>
      </c>
      <c r="AF750">
        <v>11</v>
      </c>
    </row>
    <row r="751" spans="1:32">
      <c r="A751" t="s">
        <v>1736</v>
      </c>
      <c r="B751" t="s">
        <v>1817</v>
      </c>
      <c r="C751" s="297">
        <v>43434</v>
      </c>
      <c r="D751" t="s">
        <v>700</v>
      </c>
      <c r="E751" t="s">
        <v>194</v>
      </c>
      <c r="F751">
        <v>71590</v>
      </c>
      <c r="G751" t="s">
        <v>1257</v>
      </c>
      <c r="H751" t="s">
        <v>196</v>
      </c>
      <c r="I751">
        <v>30000</v>
      </c>
      <c r="J751">
        <v>33803</v>
      </c>
      <c r="K751">
        <v>1981</v>
      </c>
      <c r="L751">
        <v>11363</v>
      </c>
      <c r="M751" t="s">
        <v>197</v>
      </c>
      <c r="N751">
        <v>108910</v>
      </c>
      <c r="O751" t="s">
        <v>198</v>
      </c>
      <c r="P751" t="s">
        <v>1739</v>
      </c>
      <c r="U751" t="s">
        <v>1740</v>
      </c>
      <c r="V751" t="s">
        <v>1740</v>
      </c>
      <c r="X751" t="s">
        <v>1814</v>
      </c>
      <c r="Y751">
        <v>92</v>
      </c>
      <c r="Z751" s="297">
        <v>43434</v>
      </c>
      <c r="AA751" s="298">
        <v>2272860</v>
      </c>
      <c r="AB751" t="s">
        <v>211</v>
      </c>
      <c r="AC751" s="206">
        <v>249</v>
      </c>
      <c r="AD751" t="s">
        <v>1742</v>
      </c>
      <c r="AE751">
        <v>2018</v>
      </c>
      <c r="AF751">
        <v>11</v>
      </c>
    </row>
    <row r="752" spans="1:32">
      <c r="A752" t="s">
        <v>1736</v>
      </c>
      <c r="B752" t="s">
        <v>1818</v>
      </c>
      <c r="C752" s="297">
        <v>43434</v>
      </c>
      <c r="D752" t="s">
        <v>700</v>
      </c>
      <c r="E752" t="s">
        <v>194</v>
      </c>
      <c r="F752">
        <v>71590</v>
      </c>
      <c r="G752" t="s">
        <v>1257</v>
      </c>
      <c r="H752" t="s">
        <v>196</v>
      </c>
      <c r="I752">
        <v>30000</v>
      </c>
      <c r="J752">
        <v>33803</v>
      </c>
      <c r="K752">
        <v>1981</v>
      </c>
      <c r="L752">
        <v>11363</v>
      </c>
      <c r="M752" t="s">
        <v>197</v>
      </c>
      <c r="N752">
        <v>108910</v>
      </c>
      <c r="O752" t="s">
        <v>214</v>
      </c>
      <c r="P752" t="s">
        <v>1739</v>
      </c>
      <c r="U752" t="s">
        <v>1740</v>
      </c>
      <c r="V752" t="s">
        <v>1740</v>
      </c>
      <c r="X752" t="s">
        <v>1814</v>
      </c>
      <c r="Y752">
        <v>93</v>
      </c>
      <c r="Z752" s="297">
        <v>43434</v>
      </c>
      <c r="AA752" s="298">
        <v>13637160</v>
      </c>
      <c r="AB752" t="s">
        <v>211</v>
      </c>
      <c r="AC752" s="206">
        <v>1494</v>
      </c>
      <c r="AD752" t="s">
        <v>1742</v>
      </c>
      <c r="AE752">
        <v>2018</v>
      </c>
      <c r="AF752">
        <v>11</v>
      </c>
    </row>
    <row r="753" spans="1:32">
      <c r="A753" t="s">
        <v>1736</v>
      </c>
      <c r="B753" t="s">
        <v>1819</v>
      </c>
      <c r="C753" s="297">
        <v>43434</v>
      </c>
      <c r="D753" t="s">
        <v>700</v>
      </c>
      <c r="E753" t="s">
        <v>194</v>
      </c>
      <c r="F753">
        <v>71540</v>
      </c>
      <c r="G753" t="s">
        <v>1246</v>
      </c>
      <c r="H753" t="s">
        <v>196</v>
      </c>
      <c r="I753">
        <v>30000</v>
      </c>
      <c r="J753">
        <v>33803</v>
      </c>
      <c r="K753">
        <v>1981</v>
      </c>
      <c r="L753">
        <v>11363</v>
      </c>
      <c r="M753" t="s">
        <v>197</v>
      </c>
      <c r="N753">
        <v>108910</v>
      </c>
      <c r="O753" t="s">
        <v>198</v>
      </c>
      <c r="P753" t="s">
        <v>1739</v>
      </c>
      <c r="U753" t="s">
        <v>1740</v>
      </c>
      <c r="V753" t="s">
        <v>1740</v>
      </c>
      <c r="X753" t="s">
        <v>1814</v>
      </c>
      <c r="Y753">
        <v>57</v>
      </c>
      <c r="Z753" s="297">
        <v>43434</v>
      </c>
      <c r="AA753" s="298">
        <v>367291</v>
      </c>
      <c r="AB753" t="s">
        <v>211</v>
      </c>
      <c r="AC753" s="206">
        <v>40.24</v>
      </c>
      <c r="AD753" t="s">
        <v>1742</v>
      </c>
      <c r="AE753">
        <v>2018</v>
      </c>
      <c r="AF753">
        <v>11</v>
      </c>
    </row>
    <row r="754" spans="1:32">
      <c r="A754" t="s">
        <v>1736</v>
      </c>
      <c r="B754" t="s">
        <v>1820</v>
      </c>
      <c r="C754" s="297">
        <v>43434</v>
      </c>
      <c r="D754" t="s">
        <v>700</v>
      </c>
      <c r="E754" t="s">
        <v>194</v>
      </c>
      <c r="F754">
        <v>71540</v>
      </c>
      <c r="G754" t="s">
        <v>1246</v>
      </c>
      <c r="H754" t="s">
        <v>196</v>
      </c>
      <c r="I754">
        <v>30000</v>
      </c>
      <c r="J754">
        <v>33803</v>
      </c>
      <c r="K754">
        <v>1981</v>
      </c>
      <c r="L754">
        <v>11363</v>
      </c>
      <c r="M754" t="s">
        <v>197</v>
      </c>
      <c r="N754">
        <v>108910</v>
      </c>
      <c r="O754" t="s">
        <v>214</v>
      </c>
      <c r="P754" t="s">
        <v>1739</v>
      </c>
      <c r="U754" t="s">
        <v>1740</v>
      </c>
      <c r="V754" t="s">
        <v>1740</v>
      </c>
      <c r="X754" t="s">
        <v>1814</v>
      </c>
      <c r="Y754">
        <v>58</v>
      </c>
      <c r="Z754" s="297">
        <v>43434</v>
      </c>
      <c r="AA754" s="298">
        <v>2188748</v>
      </c>
      <c r="AB754" t="s">
        <v>211</v>
      </c>
      <c r="AC754" s="206">
        <v>239.8</v>
      </c>
      <c r="AD754" t="s">
        <v>1742</v>
      </c>
      <c r="AE754">
        <v>2018</v>
      </c>
      <c r="AF754">
        <v>11</v>
      </c>
    </row>
    <row r="755" spans="1:32">
      <c r="A755" t="s">
        <v>1736</v>
      </c>
      <c r="B755" t="s">
        <v>1821</v>
      </c>
      <c r="C755" s="297">
        <v>43434</v>
      </c>
      <c r="D755" t="s">
        <v>700</v>
      </c>
      <c r="E755" t="s">
        <v>194</v>
      </c>
      <c r="F755">
        <v>71541</v>
      </c>
      <c r="G755" t="s">
        <v>1243</v>
      </c>
      <c r="H755" t="s">
        <v>196</v>
      </c>
      <c r="I755">
        <v>30000</v>
      </c>
      <c r="J755">
        <v>33803</v>
      </c>
      <c r="K755">
        <v>1981</v>
      </c>
      <c r="L755">
        <v>11363</v>
      </c>
      <c r="M755" t="s">
        <v>197</v>
      </c>
      <c r="N755">
        <v>108910</v>
      </c>
      <c r="O755" t="s">
        <v>198</v>
      </c>
      <c r="P755" t="s">
        <v>1739</v>
      </c>
      <c r="U755" t="s">
        <v>1740</v>
      </c>
      <c r="V755" t="s">
        <v>1740</v>
      </c>
      <c r="X755" t="s">
        <v>1814</v>
      </c>
      <c r="Y755">
        <v>68</v>
      </c>
      <c r="Z755" s="297">
        <v>43434</v>
      </c>
      <c r="AA755" s="298">
        <v>310099</v>
      </c>
      <c r="AB755" t="s">
        <v>211</v>
      </c>
      <c r="AC755" s="206">
        <v>33.97</v>
      </c>
      <c r="AD755" t="s">
        <v>1742</v>
      </c>
      <c r="AE755">
        <v>2018</v>
      </c>
      <c r="AF755">
        <v>11</v>
      </c>
    </row>
    <row r="756" spans="1:32">
      <c r="A756" t="s">
        <v>1736</v>
      </c>
      <c r="B756" t="s">
        <v>1822</v>
      </c>
      <c r="C756" s="297">
        <v>43434</v>
      </c>
      <c r="D756" t="s">
        <v>700</v>
      </c>
      <c r="E756" t="s">
        <v>194</v>
      </c>
      <c r="F756">
        <v>71541</v>
      </c>
      <c r="G756" t="s">
        <v>1243</v>
      </c>
      <c r="H756" t="s">
        <v>196</v>
      </c>
      <c r="I756">
        <v>30000</v>
      </c>
      <c r="J756">
        <v>33803</v>
      </c>
      <c r="K756">
        <v>1981</v>
      </c>
      <c r="L756">
        <v>11363</v>
      </c>
      <c r="M756" t="s">
        <v>197</v>
      </c>
      <c r="N756">
        <v>108910</v>
      </c>
      <c r="O756" t="s">
        <v>214</v>
      </c>
      <c r="P756" t="s">
        <v>1739</v>
      </c>
      <c r="U756" t="s">
        <v>1740</v>
      </c>
      <c r="V756" t="s">
        <v>1740</v>
      </c>
      <c r="X756" t="s">
        <v>1814</v>
      </c>
      <c r="Y756">
        <v>69</v>
      </c>
      <c r="Z756" s="297">
        <v>43434</v>
      </c>
      <c r="AA756" s="298">
        <v>1662130</v>
      </c>
      <c r="AB756" t="s">
        <v>211</v>
      </c>
      <c r="AC756" s="206">
        <v>182.08</v>
      </c>
      <c r="AD756" t="s">
        <v>1742</v>
      </c>
      <c r="AE756">
        <v>2018</v>
      </c>
      <c r="AF756">
        <v>11</v>
      </c>
    </row>
    <row r="757" spans="1:32">
      <c r="A757" t="s">
        <v>1736</v>
      </c>
      <c r="B757" t="s">
        <v>1825</v>
      </c>
      <c r="C757" s="297">
        <v>43434</v>
      </c>
      <c r="D757" t="s">
        <v>700</v>
      </c>
      <c r="E757" t="s">
        <v>194</v>
      </c>
      <c r="F757">
        <v>71520</v>
      </c>
      <c r="G757" t="s">
        <v>1250</v>
      </c>
      <c r="H757" t="s">
        <v>196</v>
      </c>
      <c r="I757">
        <v>30000</v>
      </c>
      <c r="J757">
        <v>33803</v>
      </c>
      <c r="K757">
        <v>1981</v>
      </c>
      <c r="L757">
        <v>11363</v>
      </c>
      <c r="M757" t="s">
        <v>197</v>
      </c>
      <c r="N757">
        <v>108910</v>
      </c>
      <c r="O757" t="s">
        <v>198</v>
      </c>
      <c r="P757" t="s">
        <v>1739</v>
      </c>
      <c r="U757" t="s">
        <v>1740</v>
      </c>
      <c r="V757" t="s">
        <v>1740</v>
      </c>
      <c r="X757" t="s">
        <v>1814</v>
      </c>
      <c r="Y757">
        <v>33</v>
      </c>
      <c r="Z757" s="297">
        <v>43434</v>
      </c>
      <c r="AA757" s="298">
        <v>456398</v>
      </c>
      <c r="AB757" t="s">
        <v>211</v>
      </c>
      <c r="AC757" s="206">
        <v>50</v>
      </c>
      <c r="AD757" t="s">
        <v>1742</v>
      </c>
      <c r="AE757">
        <v>2018</v>
      </c>
      <c r="AF757">
        <v>11</v>
      </c>
    </row>
    <row r="758" spans="1:32">
      <c r="A758" t="s">
        <v>1736</v>
      </c>
      <c r="B758" t="s">
        <v>1826</v>
      </c>
      <c r="C758" s="297">
        <v>43434</v>
      </c>
      <c r="D758" t="s">
        <v>700</v>
      </c>
      <c r="E758" t="s">
        <v>194</v>
      </c>
      <c r="F758">
        <v>71520</v>
      </c>
      <c r="G758" t="s">
        <v>1250</v>
      </c>
      <c r="H758" t="s">
        <v>196</v>
      </c>
      <c r="I758">
        <v>30000</v>
      </c>
      <c r="J758">
        <v>33803</v>
      </c>
      <c r="K758">
        <v>1981</v>
      </c>
      <c r="L758">
        <v>11363</v>
      </c>
      <c r="M758" t="s">
        <v>197</v>
      </c>
      <c r="N758">
        <v>108910</v>
      </c>
      <c r="O758" t="s">
        <v>214</v>
      </c>
      <c r="P758" t="s">
        <v>1739</v>
      </c>
      <c r="U758" t="s">
        <v>1740</v>
      </c>
      <c r="V758" t="s">
        <v>1740</v>
      </c>
      <c r="X758" t="s">
        <v>1814</v>
      </c>
      <c r="Y758">
        <v>34</v>
      </c>
      <c r="Z758" s="297">
        <v>43434</v>
      </c>
      <c r="AA758" s="298">
        <v>2738388</v>
      </c>
      <c r="AB758" t="s">
        <v>211</v>
      </c>
      <c r="AC758" s="206">
        <v>300</v>
      </c>
      <c r="AD758" t="s">
        <v>1742</v>
      </c>
      <c r="AE758">
        <v>2018</v>
      </c>
      <c r="AF758">
        <v>11</v>
      </c>
    </row>
    <row r="759" spans="1:32">
      <c r="A759" t="s">
        <v>1736</v>
      </c>
      <c r="B759" t="s">
        <v>1827</v>
      </c>
      <c r="C759" s="297">
        <v>43434</v>
      </c>
      <c r="D759" t="s">
        <v>700</v>
      </c>
      <c r="E759" t="s">
        <v>194</v>
      </c>
      <c r="F759">
        <v>71535</v>
      </c>
      <c r="G759" t="s">
        <v>1248</v>
      </c>
      <c r="H759" t="s">
        <v>196</v>
      </c>
      <c r="I759">
        <v>30000</v>
      </c>
      <c r="J759">
        <v>33803</v>
      </c>
      <c r="K759">
        <v>1981</v>
      </c>
      <c r="L759">
        <v>11363</v>
      </c>
      <c r="M759" t="s">
        <v>197</v>
      </c>
      <c r="N759">
        <v>108910</v>
      </c>
      <c r="O759" t="s">
        <v>198</v>
      </c>
      <c r="P759" t="s">
        <v>1739</v>
      </c>
      <c r="U759" t="s">
        <v>1740</v>
      </c>
      <c r="V759" t="s">
        <v>1740</v>
      </c>
      <c r="X759" t="s">
        <v>1814</v>
      </c>
      <c r="Y759">
        <v>45</v>
      </c>
      <c r="Z759" s="297">
        <v>43434</v>
      </c>
      <c r="AA759" s="298">
        <v>863413</v>
      </c>
      <c r="AB759" t="s">
        <v>211</v>
      </c>
      <c r="AC759" s="206">
        <v>94.59</v>
      </c>
      <c r="AD759" t="s">
        <v>1742</v>
      </c>
      <c r="AE759">
        <v>2018</v>
      </c>
      <c r="AF759">
        <v>11</v>
      </c>
    </row>
    <row r="760" spans="1:32">
      <c r="A760" t="s">
        <v>1736</v>
      </c>
      <c r="B760" t="s">
        <v>1813</v>
      </c>
      <c r="C760" s="297">
        <v>43434</v>
      </c>
      <c r="D760" t="s">
        <v>700</v>
      </c>
      <c r="E760" t="s">
        <v>194</v>
      </c>
      <c r="F760">
        <v>71535</v>
      </c>
      <c r="G760" t="s">
        <v>1248</v>
      </c>
      <c r="H760" t="s">
        <v>196</v>
      </c>
      <c r="I760">
        <v>30000</v>
      </c>
      <c r="J760">
        <v>33803</v>
      </c>
      <c r="K760">
        <v>1981</v>
      </c>
      <c r="L760">
        <v>11363</v>
      </c>
      <c r="M760" t="s">
        <v>197</v>
      </c>
      <c r="N760">
        <v>108910</v>
      </c>
      <c r="O760" t="s">
        <v>214</v>
      </c>
      <c r="P760" t="s">
        <v>1739</v>
      </c>
      <c r="U760" t="s">
        <v>1740</v>
      </c>
      <c r="V760" t="s">
        <v>1740</v>
      </c>
      <c r="X760" t="s">
        <v>1814</v>
      </c>
      <c r="Y760">
        <v>46</v>
      </c>
      <c r="Z760" s="297">
        <v>43434</v>
      </c>
      <c r="AA760" s="298">
        <v>4779032</v>
      </c>
      <c r="AB760" t="s">
        <v>211</v>
      </c>
      <c r="AC760" s="206">
        <v>523.55999999999995</v>
      </c>
      <c r="AD760" t="s">
        <v>1742</v>
      </c>
      <c r="AE760">
        <v>2018</v>
      </c>
      <c r="AF760">
        <v>11</v>
      </c>
    </row>
    <row r="761" spans="1:32">
      <c r="A761" t="s">
        <v>1736</v>
      </c>
      <c r="B761" t="s">
        <v>1830</v>
      </c>
      <c r="C761" s="297">
        <v>43434</v>
      </c>
      <c r="D761" t="s">
        <v>700</v>
      </c>
      <c r="E761" t="s">
        <v>194</v>
      </c>
      <c r="F761">
        <v>71405</v>
      </c>
      <c r="G761" t="s">
        <v>1267</v>
      </c>
      <c r="H761" t="s">
        <v>196</v>
      </c>
      <c r="I761">
        <v>30000</v>
      </c>
      <c r="J761">
        <v>33803</v>
      </c>
      <c r="K761">
        <v>1981</v>
      </c>
      <c r="L761">
        <v>11363</v>
      </c>
      <c r="M761" t="s">
        <v>197</v>
      </c>
      <c r="N761">
        <v>108910</v>
      </c>
      <c r="O761" t="s">
        <v>214</v>
      </c>
      <c r="P761" t="s">
        <v>1739</v>
      </c>
      <c r="U761" t="s">
        <v>1740</v>
      </c>
      <c r="V761" t="s">
        <v>1740</v>
      </c>
      <c r="X761" t="s">
        <v>1829</v>
      </c>
      <c r="Y761">
        <v>36</v>
      </c>
      <c r="Z761" s="297">
        <v>43434</v>
      </c>
      <c r="AA761" s="298">
        <v>10100945.539999999</v>
      </c>
      <c r="AB761" t="s">
        <v>211</v>
      </c>
      <c r="AC761" s="206">
        <v>1106.5999999999999</v>
      </c>
      <c r="AD761" t="s">
        <v>1742</v>
      </c>
      <c r="AE761">
        <v>2018</v>
      </c>
      <c r="AF761">
        <v>11</v>
      </c>
    </row>
    <row r="762" spans="1:32">
      <c r="A762" t="s">
        <v>1736</v>
      </c>
      <c r="B762" t="s">
        <v>1828</v>
      </c>
      <c r="C762" s="297">
        <v>43434</v>
      </c>
      <c r="D762" t="s">
        <v>700</v>
      </c>
      <c r="E762" t="s">
        <v>194</v>
      </c>
      <c r="F762">
        <v>71415</v>
      </c>
      <c r="G762" t="s">
        <v>1265</v>
      </c>
      <c r="H762" t="s">
        <v>196</v>
      </c>
      <c r="I762">
        <v>30000</v>
      </c>
      <c r="J762">
        <v>33803</v>
      </c>
      <c r="K762">
        <v>1981</v>
      </c>
      <c r="L762">
        <v>11363</v>
      </c>
      <c r="M762" t="s">
        <v>197</v>
      </c>
      <c r="N762">
        <v>108910</v>
      </c>
      <c r="O762" t="s">
        <v>214</v>
      </c>
      <c r="P762" t="s">
        <v>1739</v>
      </c>
      <c r="U762" t="s">
        <v>1740</v>
      </c>
      <c r="V762" t="s">
        <v>1740</v>
      </c>
      <c r="X762" t="s">
        <v>1829</v>
      </c>
      <c r="Y762">
        <v>78</v>
      </c>
      <c r="Z762" s="297">
        <v>43434</v>
      </c>
      <c r="AA762" s="298">
        <v>539962</v>
      </c>
      <c r="AB762" t="s">
        <v>211</v>
      </c>
      <c r="AC762" s="206">
        <v>59.15</v>
      </c>
      <c r="AD762" t="s">
        <v>1742</v>
      </c>
      <c r="AE762">
        <v>2018</v>
      </c>
      <c r="AF762">
        <v>11</v>
      </c>
    </row>
    <row r="763" spans="1:32">
      <c r="A763" t="s">
        <v>1736</v>
      </c>
      <c r="B763" t="s">
        <v>1836</v>
      </c>
      <c r="C763" t="s">
        <v>802</v>
      </c>
      <c r="D763" s="297">
        <v>43467</v>
      </c>
      <c r="E763" t="s">
        <v>194</v>
      </c>
      <c r="F763">
        <v>71505</v>
      </c>
      <c r="G763" t="s">
        <v>1255</v>
      </c>
      <c r="H763" t="s">
        <v>196</v>
      </c>
      <c r="I763">
        <v>30000</v>
      </c>
      <c r="J763">
        <v>33803</v>
      </c>
      <c r="K763">
        <v>1981</v>
      </c>
      <c r="L763">
        <v>11363</v>
      </c>
      <c r="M763" t="s">
        <v>197</v>
      </c>
      <c r="N763">
        <v>108910</v>
      </c>
      <c r="O763" t="s">
        <v>198</v>
      </c>
      <c r="P763" t="s">
        <v>1739</v>
      </c>
      <c r="U763" t="s">
        <v>1740</v>
      </c>
      <c r="V763" t="s">
        <v>1740</v>
      </c>
      <c r="X763" t="s">
        <v>1832</v>
      </c>
      <c r="Y763">
        <v>22</v>
      </c>
      <c r="Z763" t="s">
        <v>802</v>
      </c>
      <c r="AA763" s="298">
        <v>4961586</v>
      </c>
      <c r="AB763" t="s">
        <v>211</v>
      </c>
      <c r="AC763" s="206">
        <v>540.48</v>
      </c>
      <c r="AD763" t="s">
        <v>1742</v>
      </c>
      <c r="AE763">
        <v>2018</v>
      </c>
      <c r="AF763">
        <v>12</v>
      </c>
    </row>
    <row r="764" spans="1:32">
      <c r="A764" t="s">
        <v>1736</v>
      </c>
      <c r="B764" t="s">
        <v>1837</v>
      </c>
      <c r="C764" t="s">
        <v>802</v>
      </c>
      <c r="D764" s="297">
        <v>43467</v>
      </c>
      <c r="E764" t="s">
        <v>194</v>
      </c>
      <c r="F764">
        <v>71505</v>
      </c>
      <c r="G764" t="s">
        <v>1255</v>
      </c>
      <c r="H764" t="s">
        <v>196</v>
      </c>
      <c r="I764">
        <v>30000</v>
      </c>
      <c r="J764">
        <v>33803</v>
      </c>
      <c r="K764">
        <v>1981</v>
      </c>
      <c r="L764">
        <v>11363</v>
      </c>
      <c r="M764" t="s">
        <v>197</v>
      </c>
      <c r="N764">
        <v>108910</v>
      </c>
      <c r="O764" t="s">
        <v>214</v>
      </c>
      <c r="P764" t="s">
        <v>1739</v>
      </c>
      <c r="U764" t="s">
        <v>1740</v>
      </c>
      <c r="V764" t="s">
        <v>1740</v>
      </c>
      <c r="X764" t="s">
        <v>1832</v>
      </c>
      <c r="Y764">
        <v>23</v>
      </c>
      <c r="Z764" t="s">
        <v>802</v>
      </c>
      <c r="AA764" s="298">
        <v>29769516</v>
      </c>
      <c r="AB764" t="s">
        <v>211</v>
      </c>
      <c r="AC764" s="206">
        <v>3242.88</v>
      </c>
      <c r="AD764" t="s">
        <v>1742</v>
      </c>
      <c r="AE764">
        <v>2018</v>
      </c>
      <c r="AF764">
        <v>12</v>
      </c>
    </row>
    <row r="765" spans="1:32">
      <c r="A765" t="s">
        <v>1736</v>
      </c>
      <c r="B765" t="s">
        <v>1831</v>
      </c>
      <c r="C765" t="s">
        <v>802</v>
      </c>
      <c r="D765" s="297">
        <v>43467</v>
      </c>
      <c r="E765" t="s">
        <v>194</v>
      </c>
      <c r="F765">
        <v>71520</v>
      </c>
      <c r="G765" t="s">
        <v>1250</v>
      </c>
      <c r="H765" t="s">
        <v>196</v>
      </c>
      <c r="I765">
        <v>30000</v>
      </c>
      <c r="J765">
        <v>33803</v>
      </c>
      <c r="K765">
        <v>1981</v>
      </c>
      <c r="L765">
        <v>11363</v>
      </c>
      <c r="M765" t="s">
        <v>197</v>
      </c>
      <c r="N765">
        <v>108910</v>
      </c>
      <c r="O765" t="s">
        <v>214</v>
      </c>
      <c r="P765" t="s">
        <v>1739</v>
      </c>
      <c r="U765" t="s">
        <v>1740</v>
      </c>
      <c r="V765" t="s">
        <v>1740</v>
      </c>
      <c r="X765" t="s">
        <v>1832</v>
      </c>
      <c r="Y765">
        <v>36</v>
      </c>
      <c r="Z765" t="s">
        <v>802</v>
      </c>
      <c r="AA765" s="298">
        <v>2753988</v>
      </c>
      <c r="AB765" t="s">
        <v>211</v>
      </c>
      <c r="AC765" s="206">
        <v>300</v>
      </c>
      <c r="AD765" t="s">
        <v>1742</v>
      </c>
      <c r="AE765">
        <v>2018</v>
      </c>
      <c r="AF765">
        <v>12</v>
      </c>
    </row>
    <row r="766" spans="1:32">
      <c r="A766" t="s">
        <v>1736</v>
      </c>
      <c r="B766" t="s">
        <v>1833</v>
      </c>
      <c r="C766" t="s">
        <v>802</v>
      </c>
      <c r="D766" s="297">
        <v>43467</v>
      </c>
      <c r="E766" t="s">
        <v>194</v>
      </c>
      <c r="F766">
        <v>71535</v>
      </c>
      <c r="G766" t="s">
        <v>1248</v>
      </c>
      <c r="H766" t="s">
        <v>196</v>
      </c>
      <c r="I766">
        <v>30000</v>
      </c>
      <c r="J766">
        <v>33803</v>
      </c>
      <c r="K766">
        <v>1981</v>
      </c>
      <c r="L766">
        <v>11363</v>
      </c>
      <c r="M766" t="s">
        <v>197</v>
      </c>
      <c r="N766">
        <v>108910</v>
      </c>
      <c r="O766" t="s">
        <v>198</v>
      </c>
      <c r="P766" t="s">
        <v>1739</v>
      </c>
      <c r="U766" t="s">
        <v>1740</v>
      </c>
      <c r="V766" t="s">
        <v>1740</v>
      </c>
      <c r="X766" t="s">
        <v>1832</v>
      </c>
      <c r="Y766">
        <v>48</v>
      </c>
      <c r="Z766" t="s">
        <v>802</v>
      </c>
      <c r="AA766" s="298">
        <v>868332</v>
      </c>
      <c r="AB766" t="s">
        <v>211</v>
      </c>
      <c r="AC766" s="206">
        <v>94.59</v>
      </c>
      <c r="AD766" t="s">
        <v>1742</v>
      </c>
      <c r="AE766">
        <v>2018</v>
      </c>
      <c r="AF766">
        <v>12</v>
      </c>
    </row>
    <row r="767" spans="1:32">
      <c r="A767" t="s">
        <v>1736</v>
      </c>
      <c r="B767" t="s">
        <v>1834</v>
      </c>
      <c r="C767" t="s">
        <v>802</v>
      </c>
      <c r="D767" s="297">
        <v>43467</v>
      </c>
      <c r="E767" t="s">
        <v>194</v>
      </c>
      <c r="F767">
        <v>71535</v>
      </c>
      <c r="G767" t="s">
        <v>1248</v>
      </c>
      <c r="H767" t="s">
        <v>196</v>
      </c>
      <c r="I767">
        <v>30000</v>
      </c>
      <c r="J767">
        <v>33803</v>
      </c>
      <c r="K767">
        <v>1981</v>
      </c>
      <c r="L767">
        <v>11363</v>
      </c>
      <c r="M767" t="s">
        <v>197</v>
      </c>
      <c r="N767">
        <v>108910</v>
      </c>
      <c r="O767" t="s">
        <v>214</v>
      </c>
      <c r="P767" t="s">
        <v>1739</v>
      </c>
      <c r="U767" t="s">
        <v>1740</v>
      </c>
      <c r="V767" t="s">
        <v>1740</v>
      </c>
      <c r="X767" t="s">
        <v>1832</v>
      </c>
      <c r="Y767">
        <v>49</v>
      </c>
      <c r="Z767" t="s">
        <v>802</v>
      </c>
      <c r="AA767" s="298">
        <v>4806258</v>
      </c>
      <c r="AB767" t="s">
        <v>211</v>
      </c>
      <c r="AC767" s="206">
        <v>523.55999999999995</v>
      </c>
      <c r="AD767" t="s">
        <v>1742</v>
      </c>
      <c r="AE767">
        <v>2018</v>
      </c>
      <c r="AF767">
        <v>12</v>
      </c>
    </row>
    <row r="768" spans="1:32">
      <c r="A768" t="s">
        <v>1736</v>
      </c>
      <c r="B768" t="s">
        <v>1835</v>
      </c>
      <c r="C768" t="s">
        <v>802</v>
      </c>
      <c r="D768" s="297">
        <v>43467</v>
      </c>
      <c r="E768" t="s">
        <v>194</v>
      </c>
      <c r="F768">
        <v>71520</v>
      </c>
      <c r="G768" t="s">
        <v>1250</v>
      </c>
      <c r="H768" t="s">
        <v>196</v>
      </c>
      <c r="I768">
        <v>30000</v>
      </c>
      <c r="J768">
        <v>33803</v>
      </c>
      <c r="K768">
        <v>1981</v>
      </c>
      <c r="L768">
        <v>11363</v>
      </c>
      <c r="M768" t="s">
        <v>197</v>
      </c>
      <c r="N768">
        <v>108910</v>
      </c>
      <c r="O768" t="s">
        <v>198</v>
      </c>
      <c r="P768" t="s">
        <v>1739</v>
      </c>
      <c r="U768" t="s">
        <v>1740</v>
      </c>
      <c r="V768" t="s">
        <v>1740</v>
      </c>
      <c r="X768" t="s">
        <v>1832</v>
      </c>
      <c r="Y768">
        <v>35</v>
      </c>
      <c r="Z768" t="s">
        <v>802</v>
      </c>
      <c r="AA768" s="298">
        <v>458998</v>
      </c>
      <c r="AB768" t="s">
        <v>211</v>
      </c>
      <c r="AC768" s="206">
        <v>50</v>
      </c>
      <c r="AD768" t="s">
        <v>1742</v>
      </c>
      <c r="AE768">
        <v>2018</v>
      </c>
      <c r="AF768">
        <v>12</v>
      </c>
    </row>
    <row r="769" spans="1:32">
      <c r="A769" t="s">
        <v>1736</v>
      </c>
      <c r="B769" t="s">
        <v>1845</v>
      </c>
      <c r="C769" t="s">
        <v>802</v>
      </c>
      <c r="D769" s="297">
        <v>43467</v>
      </c>
      <c r="E769" t="s">
        <v>194</v>
      </c>
      <c r="F769">
        <v>71550</v>
      </c>
      <c r="G769" t="s">
        <v>1259</v>
      </c>
      <c r="H769" t="s">
        <v>196</v>
      </c>
      <c r="I769">
        <v>30000</v>
      </c>
      <c r="J769">
        <v>33803</v>
      </c>
      <c r="K769">
        <v>1981</v>
      </c>
      <c r="L769">
        <v>11363</v>
      </c>
      <c r="M769" t="s">
        <v>197</v>
      </c>
      <c r="N769">
        <v>108910</v>
      </c>
      <c r="O769" t="s">
        <v>198</v>
      </c>
      <c r="P769" t="s">
        <v>1739</v>
      </c>
      <c r="U769" t="s">
        <v>1740</v>
      </c>
      <c r="V769" t="s">
        <v>1740</v>
      </c>
      <c r="X769" t="s">
        <v>1832</v>
      </c>
      <c r="Y769">
        <v>87</v>
      </c>
      <c r="Z769" t="s">
        <v>802</v>
      </c>
      <c r="AA769" s="298">
        <v>413466</v>
      </c>
      <c r="AB769" t="s">
        <v>211</v>
      </c>
      <c r="AC769" s="206">
        <v>45.04</v>
      </c>
      <c r="AD769" t="s">
        <v>1742</v>
      </c>
      <c r="AE769">
        <v>2018</v>
      </c>
      <c r="AF769">
        <v>12</v>
      </c>
    </row>
    <row r="770" spans="1:32">
      <c r="A770" t="s">
        <v>1736</v>
      </c>
      <c r="B770" t="s">
        <v>1838</v>
      </c>
      <c r="C770" t="s">
        <v>802</v>
      </c>
      <c r="D770" s="297">
        <v>43467</v>
      </c>
      <c r="E770" t="s">
        <v>194</v>
      </c>
      <c r="F770">
        <v>71550</v>
      </c>
      <c r="G770" t="s">
        <v>1259</v>
      </c>
      <c r="H770" t="s">
        <v>196</v>
      </c>
      <c r="I770">
        <v>30000</v>
      </c>
      <c r="J770">
        <v>33803</v>
      </c>
      <c r="K770">
        <v>1981</v>
      </c>
      <c r="L770">
        <v>11363</v>
      </c>
      <c r="M770" t="s">
        <v>197</v>
      </c>
      <c r="N770">
        <v>108910</v>
      </c>
      <c r="O770" t="s">
        <v>214</v>
      </c>
      <c r="P770" t="s">
        <v>1739</v>
      </c>
      <c r="U770" t="s">
        <v>1740</v>
      </c>
      <c r="V770" t="s">
        <v>1740</v>
      </c>
      <c r="X770" t="s">
        <v>1832</v>
      </c>
      <c r="Y770">
        <v>88</v>
      </c>
      <c r="Z770" t="s">
        <v>802</v>
      </c>
      <c r="AA770" s="298">
        <v>2480796</v>
      </c>
      <c r="AB770" t="s">
        <v>211</v>
      </c>
      <c r="AC770" s="206">
        <v>270.24</v>
      </c>
      <c r="AD770" t="s">
        <v>1742</v>
      </c>
      <c r="AE770">
        <v>2018</v>
      </c>
      <c r="AF770">
        <v>12</v>
      </c>
    </row>
    <row r="771" spans="1:32">
      <c r="A771" t="s">
        <v>1736</v>
      </c>
      <c r="B771" t="s">
        <v>1839</v>
      </c>
      <c r="C771" t="s">
        <v>802</v>
      </c>
      <c r="D771" s="297">
        <v>43467</v>
      </c>
      <c r="E771" t="s">
        <v>194</v>
      </c>
      <c r="F771">
        <v>71590</v>
      </c>
      <c r="G771" t="s">
        <v>1257</v>
      </c>
      <c r="H771" t="s">
        <v>196</v>
      </c>
      <c r="I771">
        <v>30000</v>
      </c>
      <c r="J771">
        <v>33803</v>
      </c>
      <c r="K771">
        <v>1981</v>
      </c>
      <c r="L771">
        <v>11363</v>
      </c>
      <c r="M771" t="s">
        <v>197</v>
      </c>
      <c r="N771">
        <v>108910</v>
      </c>
      <c r="O771" t="s">
        <v>198</v>
      </c>
      <c r="P771" t="s">
        <v>1739</v>
      </c>
      <c r="U771" t="s">
        <v>1740</v>
      </c>
      <c r="V771" t="s">
        <v>1740</v>
      </c>
      <c r="X771" t="s">
        <v>1832</v>
      </c>
      <c r="Y771">
        <v>100</v>
      </c>
      <c r="Z771" t="s">
        <v>802</v>
      </c>
      <c r="AA771" s="298">
        <v>2285808</v>
      </c>
      <c r="AB771" t="s">
        <v>211</v>
      </c>
      <c r="AC771" s="206">
        <v>249</v>
      </c>
      <c r="AD771" t="s">
        <v>1742</v>
      </c>
      <c r="AE771">
        <v>2018</v>
      </c>
      <c r="AF771">
        <v>12</v>
      </c>
    </row>
    <row r="772" spans="1:32">
      <c r="A772" t="s">
        <v>1736</v>
      </c>
      <c r="B772" t="s">
        <v>1840</v>
      </c>
      <c r="C772" t="s">
        <v>802</v>
      </c>
      <c r="D772" s="297">
        <v>43467</v>
      </c>
      <c r="E772" t="s">
        <v>194</v>
      </c>
      <c r="F772">
        <v>71590</v>
      </c>
      <c r="G772" t="s">
        <v>1257</v>
      </c>
      <c r="H772" t="s">
        <v>196</v>
      </c>
      <c r="I772">
        <v>30000</v>
      </c>
      <c r="J772">
        <v>33803</v>
      </c>
      <c r="K772">
        <v>1981</v>
      </c>
      <c r="L772">
        <v>11363</v>
      </c>
      <c r="M772" t="s">
        <v>197</v>
      </c>
      <c r="N772">
        <v>108910</v>
      </c>
      <c r="O772" t="s">
        <v>214</v>
      </c>
      <c r="P772" t="s">
        <v>1739</v>
      </c>
      <c r="U772" t="s">
        <v>1740</v>
      </c>
      <c r="V772" t="s">
        <v>1740</v>
      </c>
      <c r="X772" t="s">
        <v>1832</v>
      </c>
      <c r="Y772">
        <v>101</v>
      </c>
      <c r="Z772" t="s">
        <v>802</v>
      </c>
      <c r="AA772" s="298">
        <v>13714848</v>
      </c>
      <c r="AB772" t="s">
        <v>211</v>
      </c>
      <c r="AC772" s="206">
        <v>1494</v>
      </c>
      <c r="AD772" t="s">
        <v>1742</v>
      </c>
      <c r="AE772">
        <v>2018</v>
      </c>
      <c r="AF772">
        <v>12</v>
      </c>
    </row>
    <row r="773" spans="1:32">
      <c r="A773" t="s">
        <v>1736</v>
      </c>
      <c r="B773" t="s">
        <v>1841</v>
      </c>
      <c r="C773" t="s">
        <v>802</v>
      </c>
      <c r="D773" s="297">
        <v>43467</v>
      </c>
      <c r="E773" t="s">
        <v>194</v>
      </c>
      <c r="F773">
        <v>71540</v>
      </c>
      <c r="G773" t="s">
        <v>1246</v>
      </c>
      <c r="H773" t="s">
        <v>196</v>
      </c>
      <c r="I773">
        <v>30000</v>
      </c>
      <c r="J773">
        <v>33803</v>
      </c>
      <c r="K773">
        <v>1981</v>
      </c>
      <c r="L773">
        <v>11363</v>
      </c>
      <c r="M773" t="s">
        <v>197</v>
      </c>
      <c r="N773">
        <v>108910</v>
      </c>
      <c r="O773" t="s">
        <v>198</v>
      </c>
      <c r="P773" t="s">
        <v>1739</v>
      </c>
      <c r="U773" t="s">
        <v>1740</v>
      </c>
      <c r="V773" t="s">
        <v>1740</v>
      </c>
      <c r="X773" t="s">
        <v>1832</v>
      </c>
      <c r="Y773">
        <v>61</v>
      </c>
      <c r="Z773" t="s">
        <v>802</v>
      </c>
      <c r="AA773" s="298">
        <v>368573</v>
      </c>
      <c r="AB773" t="s">
        <v>211</v>
      </c>
      <c r="AC773" s="206">
        <v>40.15</v>
      </c>
      <c r="AD773" t="s">
        <v>1742</v>
      </c>
      <c r="AE773">
        <v>2018</v>
      </c>
      <c r="AF773">
        <v>12</v>
      </c>
    </row>
    <row r="774" spans="1:32">
      <c r="A774" t="s">
        <v>1736</v>
      </c>
      <c r="B774" t="s">
        <v>1842</v>
      </c>
      <c r="C774" t="s">
        <v>802</v>
      </c>
      <c r="D774" s="297">
        <v>43467</v>
      </c>
      <c r="E774" t="s">
        <v>194</v>
      </c>
      <c r="F774">
        <v>71540</v>
      </c>
      <c r="G774" t="s">
        <v>1246</v>
      </c>
      <c r="H774" t="s">
        <v>196</v>
      </c>
      <c r="I774">
        <v>30000</v>
      </c>
      <c r="J774">
        <v>33803</v>
      </c>
      <c r="K774">
        <v>1981</v>
      </c>
      <c r="L774">
        <v>11363</v>
      </c>
      <c r="M774" t="s">
        <v>197</v>
      </c>
      <c r="N774">
        <v>108910</v>
      </c>
      <c r="O774" t="s">
        <v>214</v>
      </c>
      <c r="P774" t="s">
        <v>1739</v>
      </c>
      <c r="U774" t="s">
        <v>1740</v>
      </c>
      <c r="V774" t="s">
        <v>1740</v>
      </c>
      <c r="X774" t="s">
        <v>1832</v>
      </c>
      <c r="Y774">
        <v>62</v>
      </c>
      <c r="Z774" t="s">
        <v>802</v>
      </c>
      <c r="AA774" s="298">
        <v>2196384</v>
      </c>
      <c r="AB774" t="s">
        <v>211</v>
      </c>
      <c r="AC774" s="206">
        <v>239.26</v>
      </c>
      <c r="AD774" t="s">
        <v>1742</v>
      </c>
      <c r="AE774">
        <v>2018</v>
      </c>
      <c r="AF774">
        <v>12</v>
      </c>
    </row>
    <row r="775" spans="1:32">
      <c r="A775" t="s">
        <v>1736</v>
      </c>
      <c r="B775" t="s">
        <v>1843</v>
      </c>
      <c r="C775" t="s">
        <v>802</v>
      </c>
      <c r="D775" s="297">
        <v>43467</v>
      </c>
      <c r="E775" t="s">
        <v>194</v>
      </c>
      <c r="F775">
        <v>71541</v>
      </c>
      <c r="G775" t="s">
        <v>1243</v>
      </c>
      <c r="H775" t="s">
        <v>196</v>
      </c>
      <c r="I775">
        <v>30000</v>
      </c>
      <c r="J775">
        <v>33803</v>
      </c>
      <c r="K775">
        <v>1981</v>
      </c>
      <c r="L775">
        <v>11363</v>
      </c>
      <c r="M775" t="s">
        <v>197</v>
      </c>
      <c r="N775">
        <v>108910</v>
      </c>
      <c r="O775" t="s">
        <v>198</v>
      </c>
      <c r="P775" t="s">
        <v>1739</v>
      </c>
      <c r="U775" t="s">
        <v>1740</v>
      </c>
      <c r="V775" t="s">
        <v>1740</v>
      </c>
      <c r="X775" t="s">
        <v>1832</v>
      </c>
      <c r="Y775">
        <v>74</v>
      </c>
      <c r="Z775" t="s">
        <v>802</v>
      </c>
      <c r="AA775" s="298">
        <v>310099</v>
      </c>
      <c r="AB775" t="s">
        <v>211</v>
      </c>
      <c r="AC775" s="206">
        <v>33.78</v>
      </c>
      <c r="AD775" t="s">
        <v>1742</v>
      </c>
      <c r="AE775">
        <v>2018</v>
      </c>
      <c r="AF775">
        <v>12</v>
      </c>
    </row>
    <row r="776" spans="1:32">
      <c r="A776" t="s">
        <v>1736</v>
      </c>
      <c r="B776" t="s">
        <v>1844</v>
      </c>
      <c r="C776" t="s">
        <v>802</v>
      </c>
      <c r="D776" s="297">
        <v>43467</v>
      </c>
      <c r="E776" t="s">
        <v>194</v>
      </c>
      <c r="F776">
        <v>71541</v>
      </c>
      <c r="G776" t="s">
        <v>1243</v>
      </c>
      <c r="H776" t="s">
        <v>196</v>
      </c>
      <c r="I776">
        <v>30000</v>
      </c>
      <c r="J776">
        <v>33803</v>
      </c>
      <c r="K776">
        <v>1981</v>
      </c>
      <c r="L776">
        <v>11363</v>
      </c>
      <c r="M776" t="s">
        <v>197</v>
      </c>
      <c r="N776">
        <v>108910</v>
      </c>
      <c r="O776" t="s">
        <v>214</v>
      </c>
      <c r="P776" t="s">
        <v>1739</v>
      </c>
      <c r="U776" t="s">
        <v>1740</v>
      </c>
      <c r="V776" t="s">
        <v>1740</v>
      </c>
      <c r="X776" t="s">
        <v>1832</v>
      </c>
      <c r="Y776">
        <v>75</v>
      </c>
      <c r="Z776" t="s">
        <v>802</v>
      </c>
      <c r="AA776" s="298">
        <v>1662130</v>
      </c>
      <c r="AB776" t="s">
        <v>211</v>
      </c>
      <c r="AC776" s="206">
        <v>181.06</v>
      </c>
      <c r="AD776" t="s">
        <v>1742</v>
      </c>
      <c r="AE776">
        <v>2018</v>
      </c>
      <c r="AF776">
        <v>12</v>
      </c>
    </row>
    <row r="777" spans="1:32">
      <c r="A777" t="s">
        <v>1736</v>
      </c>
      <c r="B777" t="s">
        <v>1848</v>
      </c>
      <c r="C777" t="s">
        <v>802</v>
      </c>
      <c r="D777" s="297">
        <v>43467</v>
      </c>
      <c r="E777" t="s">
        <v>194</v>
      </c>
      <c r="F777">
        <v>71405</v>
      </c>
      <c r="G777" t="s">
        <v>1267</v>
      </c>
      <c r="H777" t="s">
        <v>196</v>
      </c>
      <c r="I777">
        <v>30000</v>
      </c>
      <c r="J777">
        <v>33803</v>
      </c>
      <c r="K777">
        <v>1981</v>
      </c>
      <c r="L777">
        <v>11363</v>
      </c>
      <c r="M777" t="s">
        <v>197</v>
      </c>
      <c r="N777">
        <v>108910</v>
      </c>
      <c r="O777" t="s">
        <v>214</v>
      </c>
      <c r="P777" t="s">
        <v>1739</v>
      </c>
      <c r="U777" t="s">
        <v>1740</v>
      </c>
      <c r="V777" t="s">
        <v>1740</v>
      </c>
      <c r="X777" t="s">
        <v>1847</v>
      </c>
      <c r="Y777">
        <v>35</v>
      </c>
      <c r="Z777" t="s">
        <v>802</v>
      </c>
      <c r="AA777" s="298">
        <v>10108223.460000001</v>
      </c>
      <c r="AB777" t="s">
        <v>211</v>
      </c>
      <c r="AC777" s="206">
        <v>1101.1199999999999</v>
      </c>
      <c r="AD777" t="s">
        <v>1742</v>
      </c>
      <c r="AE777">
        <v>2018</v>
      </c>
      <c r="AF777">
        <v>12</v>
      </c>
    </row>
    <row r="778" spans="1:32">
      <c r="A778" t="s">
        <v>1736</v>
      </c>
      <c r="B778" t="s">
        <v>1846</v>
      </c>
      <c r="C778" t="s">
        <v>802</v>
      </c>
      <c r="D778" s="297">
        <v>43467</v>
      </c>
      <c r="E778" t="s">
        <v>194</v>
      </c>
      <c r="F778">
        <v>71415</v>
      </c>
      <c r="G778" t="s">
        <v>1265</v>
      </c>
      <c r="H778" t="s">
        <v>196</v>
      </c>
      <c r="I778">
        <v>30000</v>
      </c>
      <c r="J778">
        <v>33803</v>
      </c>
      <c r="K778">
        <v>1981</v>
      </c>
      <c r="L778">
        <v>11363</v>
      </c>
      <c r="M778" t="s">
        <v>197</v>
      </c>
      <c r="N778">
        <v>108910</v>
      </c>
      <c r="O778" t="s">
        <v>214</v>
      </c>
      <c r="P778" t="s">
        <v>1739</v>
      </c>
      <c r="U778" t="s">
        <v>1740</v>
      </c>
      <c r="V778" t="s">
        <v>1740</v>
      </c>
      <c r="X778" t="s">
        <v>1847</v>
      </c>
      <c r="Y778">
        <v>76</v>
      </c>
      <c r="Z778" t="s">
        <v>802</v>
      </c>
      <c r="AA778" s="298">
        <v>539962</v>
      </c>
      <c r="AB778" t="s">
        <v>211</v>
      </c>
      <c r="AC778" s="206">
        <v>58.82</v>
      </c>
      <c r="AD778" t="s">
        <v>1742</v>
      </c>
      <c r="AE778">
        <v>2018</v>
      </c>
      <c r="AF778">
        <v>12</v>
      </c>
    </row>
    <row r="779" spans="1:32">
      <c r="A779" t="s">
        <v>1736</v>
      </c>
      <c r="B779" t="s">
        <v>1855</v>
      </c>
      <c r="C779" s="297">
        <v>43496</v>
      </c>
      <c r="D779" s="297">
        <v>43529</v>
      </c>
      <c r="E779" t="s">
        <v>194</v>
      </c>
      <c r="F779">
        <v>71592</v>
      </c>
      <c r="G779" t="s">
        <v>1854</v>
      </c>
      <c r="H779" t="s">
        <v>196</v>
      </c>
      <c r="I779">
        <v>30000</v>
      </c>
      <c r="J779">
        <v>33803</v>
      </c>
      <c r="K779">
        <v>1981</v>
      </c>
      <c r="L779">
        <v>11363</v>
      </c>
      <c r="M779" t="s">
        <v>197</v>
      </c>
      <c r="N779">
        <v>108910</v>
      </c>
      <c r="O779" t="s">
        <v>214</v>
      </c>
      <c r="P779" t="s">
        <v>1739</v>
      </c>
      <c r="U779" t="s">
        <v>1740</v>
      </c>
      <c r="V779" t="s">
        <v>1740</v>
      </c>
      <c r="X779" t="s">
        <v>1850</v>
      </c>
      <c r="Y779">
        <v>96</v>
      </c>
      <c r="Z779" s="297">
        <v>43496</v>
      </c>
      <c r="AA779" s="298">
        <v>976033</v>
      </c>
      <c r="AB779" t="s">
        <v>211</v>
      </c>
      <c r="AC779" s="206">
        <v>106.09</v>
      </c>
      <c r="AD779" t="s">
        <v>1742</v>
      </c>
      <c r="AE779">
        <v>2019</v>
      </c>
      <c r="AF779">
        <v>1</v>
      </c>
    </row>
    <row r="780" spans="1:32">
      <c r="A780" t="s">
        <v>1736</v>
      </c>
      <c r="B780" t="s">
        <v>1849</v>
      </c>
      <c r="C780" s="297">
        <v>43496</v>
      </c>
      <c r="D780" s="297">
        <v>43529</v>
      </c>
      <c r="E780" t="s">
        <v>194</v>
      </c>
      <c r="F780">
        <v>71550</v>
      </c>
      <c r="G780" t="s">
        <v>1259</v>
      </c>
      <c r="H780" t="s">
        <v>196</v>
      </c>
      <c r="I780">
        <v>30000</v>
      </c>
      <c r="J780">
        <v>33803</v>
      </c>
      <c r="K780">
        <v>1981</v>
      </c>
      <c r="L780">
        <v>11363</v>
      </c>
      <c r="M780" t="s">
        <v>197</v>
      </c>
      <c r="N780">
        <v>108910</v>
      </c>
      <c r="O780" t="s">
        <v>198</v>
      </c>
      <c r="P780" t="s">
        <v>1739</v>
      </c>
      <c r="U780" t="s">
        <v>1740</v>
      </c>
      <c r="V780" t="s">
        <v>1740</v>
      </c>
      <c r="X780" t="s">
        <v>1850</v>
      </c>
      <c r="Y780">
        <v>82</v>
      </c>
      <c r="Z780" s="297">
        <v>43496</v>
      </c>
      <c r="AA780" s="298">
        <v>2480796</v>
      </c>
      <c r="AB780" t="s">
        <v>211</v>
      </c>
      <c r="AC780" s="206">
        <v>269.64</v>
      </c>
      <c r="AD780" t="s">
        <v>1742</v>
      </c>
      <c r="AE780">
        <v>2019</v>
      </c>
      <c r="AF780">
        <v>1</v>
      </c>
    </row>
    <row r="781" spans="1:32">
      <c r="A781" t="s">
        <v>1736</v>
      </c>
      <c r="B781" t="s">
        <v>1851</v>
      </c>
      <c r="C781" s="297">
        <v>43496</v>
      </c>
      <c r="D781" s="297">
        <v>43529</v>
      </c>
      <c r="E781" t="s">
        <v>194</v>
      </c>
      <c r="F781">
        <v>71550</v>
      </c>
      <c r="G781" t="s">
        <v>1259</v>
      </c>
      <c r="H781" t="s">
        <v>196</v>
      </c>
      <c r="I781">
        <v>30000</v>
      </c>
      <c r="J781">
        <v>33803</v>
      </c>
      <c r="K781">
        <v>1981</v>
      </c>
      <c r="L781">
        <v>11363</v>
      </c>
      <c r="M781" t="s">
        <v>197</v>
      </c>
      <c r="N781">
        <v>108910</v>
      </c>
      <c r="O781" t="s">
        <v>214</v>
      </c>
      <c r="P781" t="s">
        <v>1739</v>
      </c>
      <c r="U781" t="s">
        <v>1740</v>
      </c>
      <c r="V781" t="s">
        <v>1740</v>
      </c>
      <c r="X781" t="s">
        <v>1850</v>
      </c>
      <c r="Y781">
        <v>83</v>
      </c>
      <c r="Z781" s="297">
        <v>43496</v>
      </c>
      <c r="AA781" s="298">
        <v>413466</v>
      </c>
      <c r="AB781" t="s">
        <v>211</v>
      </c>
      <c r="AC781" s="206">
        <v>44.94</v>
      </c>
      <c r="AD781" t="s">
        <v>1742</v>
      </c>
      <c r="AE781">
        <v>2019</v>
      </c>
      <c r="AF781">
        <v>1</v>
      </c>
    </row>
    <row r="782" spans="1:32">
      <c r="A782" t="s">
        <v>1736</v>
      </c>
      <c r="B782" t="s">
        <v>1852</v>
      </c>
      <c r="C782" s="297">
        <v>43496</v>
      </c>
      <c r="D782" s="297">
        <v>43529</v>
      </c>
      <c r="E782" t="s">
        <v>194</v>
      </c>
      <c r="F782">
        <v>71590</v>
      </c>
      <c r="G782" t="s">
        <v>1257</v>
      </c>
      <c r="H782" t="s">
        <v>196</v>
      </c>
      <c r="I782">
        <v>30000</v>
      </c>
      <c r="J782">
        <v>33803</v>
      </c>
      <c r="K782">
        <v>1981</v>
      </c>
      <c r="L782">
        <v>11363</v>
      </c>
      <c r="M782" t="s">
        <v>197</v>
      </c>
      <c r="N782">
        <v>108910</v>
      </c>
      <c r="O782" t="s">
        <v>198</v>
      </c>
      <c r="P782" t="s">
        <v>1739</v>
      </c>
      <c r="U782" t="s">
        <v>1740</v>
      </c>
      <c r="V782" t="s">
        <v>1740</v>
      </c>
      <c r="X782" t="s">
        <v>1850</v>
      </c>
      <c r="Y782">
        <v>86</v>
      </c>
      <c r="Z782" s="297">
        <v>43496</v>
      </c>
      <c r="AA782" s="298">
        <v>-1</v>
      </c>
      <c r="AB782" t="s">
        <v>211</v>
      </c>
      <c r="AC782" s="206">
        <v>0</v>
      </c>
      <c r="AD782" t="s">
        <v>1742</v>
      </c>
      <c r="AE782">
        <v>2019</v>
      </c>
      <c r="AF782">
        <v>1</v>
      </c>
    </row>
    <row r="783" spans="1:32">
      <c r="A783" t="s">
        <v>1736</v>
      </c>
      <c r="B783" t="s">
        <v>1853</v>
      </c>
      <c r="C783" s="297">
        <v>43496</v>
      </c>
      <c r="D783" s="297">
        <v>43529</v>
      </c>
      <c r="E783" t="s">
        <v>194</v>
      </c>
      <c r="F783">
        <v>71592</v>
      </c>
      <c r="G783" t="s">
        <v>1854</v>
      </c>
      <c r="H783" t="s">
        <v>196</v>
      </c>
      <c r="I783">
        <v>30000</v>
      </c>
      <c r="J783">
        <v>33803</v>
      </c>
      <c r="K783">
        <v>1981</v>
      </c>
      <c r="L783">
        <v>11363</v>
      </c>
      <c r="M783" t="s">
        <v>197</v>
      </c>
      <c r="N783">
        <v>108910</v>
      </c>
      <c r="O783" t="s">
        <v>198</v>
      </c>
      <c r="P783" t="s">
        <v>1739</v>
      </c>
      <c r="U783" t="s">
        <v>1740</v>
      </c>
      <c r="V783" t="s">
        <v>1740</v>
      </c>
      <c r="X783" t="s">
        <v>1850</v>
      </c>
      <c r="Y783">
        <v>95</v>
      </c>
      <c r="Z783" s="297">
        <v>43496</v>
      </c>
      <c r="AA783" s="298">
        <v>5514798</v>
      </c>
      <c r="AB783" t="s">
        <v>211</v>
      </c>
      <c r="AC783" s="206">
        <v>599.45000000000005</v>
      </c>
      <c r="AD783" t="s">
        <v>1742</v>
      </c>
      <c r="AE783">
        <v>2019</v>
      </c>
      <c r="AF783">
        <v>1</v>
      </c>
    </row>
    <row r="784" spans="1:32">
      <c r="A784" t="s">
        <v>1736</v>
      </c>
      <c r="B784" t="s">
        <v>1856</v>
      </c>
      <c r="C784" s="297">
        <v>43496</v>
      </c>
      <c r="D784" s="297">
        <v>43529</v>
      </c>
      <c r="E784" t="s">
        <v>194</v>
      </c>
      <c r="F784">
        <v>71540</v>
      </c>
      <c r="G784" t="s">
        <v>1246</v>
      </c>
      <c r="H784" t="s">
        <v>196</v>
      </c>
      <c r="I784">
        <v>30000</v>
      </c>
      <c r="J784">
        <v>33803</v>
      </c>
      <c r="K784">
        <v>1981</v>
      </c>
      <c r="L784">
        <v>11363</v>
      </c>
      <c r="M784" t="s">
        <v>197</v>
      </c>
      <c r="N784">
        <v>108910</v>
      </c>
      <c r="O784" t="s">
        <v>198</v>
      </c>
      <c r="P784" t="s">
        <v>1739</v>
      </c>
      <c r="U784" t="s">
        <v>1740</v>
      </c>
      <c r="V784" t="s">
        <v>1740</v>
      </c>
      <c r="X784" t="s">
        <v>1850</v>
      </c>
      <c r="Y784">
        <v>59</v>
      </c>
      <c r="Z784" s="297">
        <v>43496</v>
      </c>
      <c r="AA784" s="298">
        <v>1652962</v>
      </c>
      <c r="AB784" t="s">
        <v>211</v>
      </c>
      <c r="AC784" s="206">
        <v>179.66</v>
      </c>
      <c r="AD784" t="s">
        <v>1742</v>
      </c>
      <c r="AE784">
        <v>2019</v>
      </c>
      <c r="AF784">
        <v>1</v>
      </c>
    </row>
    <row r="785" spans="1:32">
      <c r="A785" t="s">
        <v>1736</v>
      </c>
      <c r="B785" t="s">
        <v>1857</v>
      </c>
      <c r="C785" s="297">
        <v>43496</v>
      </c>
      <c r="D785" s="297">
        <v>43529</v>
      </c>
      <c r="E785" t="s">
        <v>194</v>
      </c>
      <c r="F785">
        <v>71540</v>
      </c>
      <c r="G785" t="s">
        <v>1246</v>
      </c>
      <c r="H785" t="s">
        <v>196</v>
      </c>
      <c r="I785">
        <v>30000</v>
      </c>
      <c r="J785">
        <v>33803</v>
      </c>
      <c r="K785">
        <v>1981</v>
      </c>
      <c r="L785">
        <v>11363</v>
      </c>
      <c r="M785" t="s">
        <v>197</v>
      </c>
      <c r="N785">
        <v>108910</v>
      </c>
      <c r="O785" t="s">
        <v>214</v>
      </c>
      <c r="P785" t="s">
        <v>1739</v>
      </c>
      <c r="U785" t="s">
        <v>1740</v>
      </c>
      <c r="V785" t="s">
        <v>1740</v>
      </c>
      <c r="X785" t="s">
        <v>1850</v>
      </c>
      <c r="Y785">
        <v>60</v>
      </c>
      <c r="Z785" s="297">
        <v>43496</v>
      </c>
      <c r="AA785" s="298">
        <v>280619</v>
      </c>
      <c r="AB785" t="s">
        <v>211</v>
      </c>
      <c r="AC785" s="206">
        <v>30.5</v>
      </c>
      <c r="AD785" t="s">
        <v>1742</v>
      </c>
      <c r="AE785">
        <v>2019</v>
      </c>
      <c r="AF785">
        <v>1</v>
      </c>
    </row>
    <row r="786" spans="1:32">
      <c r="A786" t="s">
        <v>1736</v>
      </c>
      <c r="B786" t="s">
        <v>1858</v>
      </c>
      <c r="C786" s="297">
        <v>43496</v>
      </c>
      <c r="D786" s="297">
        <v>43529</v>
      </c>
      <c r="E786" t="s">
        <v>194</v>
      </c>
      <c r="F786">
        <v>71541</v>
      </c>
      <c r="G786" t="s">
        <v>1243</v>
      </c>
      <c r="H786" t="s">
        <v>196</v>
      </c>
      <c r="I786">
        <v>30000</v>
      </c>
      <c r="J786">
        <v>33803</v>
      </c>
      <c r="K786">
        <v>1981</v>
      </c>
      <c r="L786">
        <v>11363</v>
      </c>
      <c r="M786" t="s">
        <v>197</v>
      </c>
      <c r="N786">
        <v>108910</v>
      </c>
      <c r="O786" t="s">
        <v>198</v>
      </c>
      <c r="P786" t="s">
        <v>1739</v>
      </c>
      <c r="U786" t="s">
        <v>1740</v>
      </c>
      <c r="V786" t="s">
        <v>1740</v>
      </c>
      <c r="X786" t="s">
        <v>1850</v>
      </c>
      <c r="Y786">
        <v>70</v>
      </c>
      <c r="Z786" s="297">
        <v>43496</v>
      </c>
      <c r="AA786" s="298">
        <v>1632364</v>
      </c>
      <c r="AB786" t="s">
        <v>211</v>
      </c>
      <c r="AC786" s="206">
        <v>177.44</v>
      </c>
      <c r="AD786" t="s">
        <v>1742</v>
      </c>
      <c r="AE786">
        <v>2019</v>
      </c>
      <c r="AF786">
        <v>1</v>
      </c>
    </row>
    <row r="787" spans="1:32">
      <c r="A787" t="s">
        <v>1736</v>
      </c>
      <c r="B787" t="s">
        <v>1859</v>
      </c>
      <c r="C787" s="297">
        <v>43496</v>
      </c>
      <c r="D787" s="297">
        <v>43529</v>
      </c>
      <c r="E787" t="s">
        <v>194</v>
      </c>
      <c r="F787">
        <v>71541</v>
      </c>
      <c r="G787" t="s">
        <v>1243</v>
      </c>
      <c r="H787" t="s">
        <v>196</v>
      </c>
      <c r="I787">
        <v>30000</v>
      </c>
      <c r="J787">
        <v>33803</v>
      </c>
      <c r="K787">
        <v>1981</v>
      </c>
      <c r="L787">
        <v>11363</v>
      </c>
      <c r="M787" t="s">
        <v>197</v>
      </c>
      <c r="N787">
        <v>108910</v>
      </c>
      <c r="O787" t="s">
        <v>214</v>
      </c>
      <c r="P787" t="s">
        <v>1739</v>
      </c>
      <c r="U787" t="s">
        <v>1740</v>
      </c>
      <c r="V787" t="s">
        <v>1740</v>
      </c>
      <c r="X787" t="s">
        <v>1850</v>
      </c>
      <c r="Y787">
        <v>71</v>
      </c>
      <c r="Z787" s="297">
        <v>43496</v>
      </c>
      <c r="AA787" s="298">
        <v>305138</v>
      </c>
      <c r="AB787" t="s">
        <v>211</v>
      </c>
      <c r="AC787" s="206">
        <v>33.17</v>
      </c>
      <c r="AD787" t="s">
        <v>1742</v>
      </c>
      <c r="AE787">
        <v>2019</v>
      </c>
      <c r="AF787">
        <v>1</v>
      </c>
    </row>
    <row r="788" spans="1:32">
      <c r="A788" t="s">
        <v>1736</v>
      </c>
      <c r="B788" t="s">
        <v>1861</v>
      </c>
      <c r="C788" s="297">
        <v>43496</v>
      </c>
      <c r="D788" s="297">
        <v>43529</v>
      </c>
      <c r="E788" t="s">
        <v>194</v>
      </c>
      <c r="F788">
        <v>71535</v>
      </c>
      <c r="G788" t="s">
        <v>1248</v>
      </c>
      <c r="H788" t="s">
        <v>196</v>
      </c>
      <c r="I788">
        <v>30000</v>
      </c>
      <c r="J788">
        <v>33803</v>
      </c>
      <c r="K788">
        <v>1981</v>
      </c>
      <c r="L788">
        <v>11363</v>
      </c>
      <c r="M788" t="s">
        <v>197</v>
      </c>
      <c r="N788">
        <v>108910</v>
      </c>
      <c r="O788" t="s">
        <v>198</v>
      </c>
      <c r="P788" t="s">
        <v>1739</v>
      </c>
      <c r="U788" t="s">
        <v>1740</v>
      </c>
      <c r="V788" t="s">
        <v>1740</v>
      </c>
      <c r="X788" t="s">
        <v>1850</v>
      </c>
      <c r="Y788">
        <v>47</v>
      </c>
      <c r="Z788" s="297">
        <v>43496</v>
      </c>
      <c r="AA788" s="298">
        <v>6617599</v>
      </c>
      <c r="AB788" t="s">
        <v>211</v>
      </c>
      <c r="AC788" s="206">
        <v>719.31</v>
      </c>
      <c r="AD788" t="s">
        <v>1742</v>
      </c>
      <c r="AE788">
        <v>2019</v>
      </c>
      <c r="AF788">
        <v>1</v>
      </c>
    </row>
    <row r="789" spans="1:32">
      <c r="A789" t="s">
        <v>1736</v>
      </c>
      <c r="B789" t="s">
        <v>1862</v>
      </c>
      <c r="C789" s="297">
        <v>43496</v>
      </c>
      <c r="D789" s="297">
        <v>43529</v>
      </c>
      <c r="E789" t="s">
        <v>194</v>
      </c>
      <c r="F789">
        <v>71535</v>
      </c>
      <c r="G789" t="s">
        <v>1248</v>
      </c>
      <c r="H789" t="s">
        <v>196</v>
      </c>
      <c r="I789">
        <v>30000</v>
      </c>
      <c r="J789">
        <v>33803</v>
      </c>
      <c r="K789">
        <v>1981</v>
      </c>
      <c r="L789">
        <v>11363</v>
      </c>
      <c r="M789" t="s">
        <v>197</v>
      </c>
      <c r="N789">
        <v>108910</v>
      </c>
      <c r="O789" t="s">
        <v>214</v>
      </c>
      <c r="P789" t="s">
        <v>1739</v>
      </c>
      <c r="U789" t="s">
        <v>1740</v>
      </c>
      <c r="V789" t="s">
        <v>1740</v>
      </c>
      <c r="X789" t="s">
        <v>1850</v>
      </c>
      <c r="Y789">
        <v>48</v>
      </c>
      <c r="Z789" s="297">
        <v>43496</v>
      </c>
      <c r="AA789" s="298">
        <v>1274837</v>
      </c>
      <c r="AB789" t="s">
        <v>211</v>
      </c>
      <c r="AC789" s="206">
        <v>138.57</v>
      </c>
      <c r="AD789" t="s">
        <v>1742</v>
      </c>
      <c r="AE789">
        <v>2019</v>
      </c>
      <c r="AF789">
        <v>1</v>
      </c>
    </row>
    <row r="790" spans="1:32">
      <c r="A790" t="s">
        <v>1736</v>
      </c>
      <c r="B790" t="s">
        <v>1863</v>
      </c>
      <c r="C790" s="297">
        <v>43496</v>
      </c>
      <c r="D790" s="297">
        <v>43529</v>
      </c>
      <c r="E790" t="s">
        <v>194</v>
      </c>
      <c r="F790">
        <v>71505</v>
      </c>
      <c r="G790" t="s">
        <v>1255</v>
      </c>
      <c r="H790" t="s">
        <v>196</v>
      </c>
      <c r="I790">
        <v>30000</v>
      </c>
      <c r="J790">
        <v>33803</v>
      </c>
      <c r="K790">
        <v>1981</v>
      </c>
      <c r="L790">
        <v>11363</v>
      </c>
      <c r="M790" t="s">
        <v>197</v>
      </c>
      <c r="N790">
        <v>108910</v>
      </c>
      <c r="O790" t="s">
        <v>198</v>
      </c>
      <c r="P790" t="s">
        <v>1739</v>
      </c>
      <c r="U790" t="s">
        <v>1740</v>
      </c>
      <c r="V790" t="s">
        <v>1740</v>
      </c>
      <c r="X790" t="s">
        <v>1850</v>
      </c>
      <c r="Y790">
        <v>23</v>
      </c>
      <c r="Z790" s="297">
        <v>43496</v>
      </c>
      <c r="AA790" s="298">
        <v>29769515</v>
      </c>
      <c r="AB790" t="s">
        <v>211</v>
      </c>
      <c r="AC790" s="206">
        <v>3235.86</v>
      </c>
      <c r="AD790" t="s">
        <v>1742</v>
      </c>
      <c r="AE790">
        <v>2019</v>
      </c>
      <c r="AF790">
        <v>1</v>
      </c>
    </row>
    <row r="791" spans="1:32">
      <c r="A791" t="s">
        <v>1736</v>
      </c>
      <c r="B791" t="s">
        <v>1864</v>
      </c>
      <c r="C791" s="297">
        <v>43496</v>
      </c>
      <c r="D791" s="297">
        <v>43529</v>
      </c>
      <c r="E791" t="s">
        <v>194</v>
      </c>
      <c r="F791">
        <v>71505</v>
      </c>
      <c r="G791" t="s">
        <v>1255</v>
      </c>
      <c r="H791" t="s">
        <v>196</v>
      </c>
      <c r="I791">
        <v>30000</v>
      </c>
      <c r="J791">
        <v>33803</v>
      </c>
      <c r="K791">
        <v>1981</v>
      </c>
      <c r="L791">
        <v>11363</v>
      </c>
      <c r="M791" t="s">
        <v>197</v>
      </c>
      <c r="N791">
        <v>108910</v>
      </c>
      <c r="O791" t="s">
        <v>214</v>
      </c>
      <c r="P791" t="s">
        <v>1739</v>
      </c>
      <c r="U791" t="s">
        <v>1740</v>
      </c>
      <c r="V791" t="s">
        <v>1740</v>
      </c>
      <c r="X791" t="s">
        <v>1850</v>
      </c>
      <c r="Y791">
        <v>24</v>
      </c>
      <c r="Z791" s="297">
        <v>43496</v>
      </c>
      <c r="AA791" s="298">
        <v>4961586</v>
      </c>
      <c r="AB791" t="s">
        <v>211</v>
      </c>
      <c r="AC791" s="206">
        <v>539.30999999999995</v>
      </c>
      <c r="AD791" t="s">
        <v>1742</v>
      </c>
      <c r="AE791">
        <v>2019</v>
      </c>
      <c r="AF791">
        <v>1</v>
      </c>
    </row>
    <row r="792" spans="1:32">
      <c r="A792" t="s">
        <v>1736</v>
      </c>
      <c r="B792" t="s">
        <v>1865</v>
      </c>
      <c r="C792" s="297">
        <v>43496</v>
      </c>
      <c r="D792" s="297">
        <v>43529</v>
      </c>
      <c r="E792" t="s">
        <v>194</v>
      </c>
      <c r="F792">
        <v>71520</v>
      </c>
      <c r="G792" t="s">
        <v>1250</v>
      </c>
      <c r="H792" t="s">
        <v>196</v>
      </c>
      <c r="I792">
        <v>30000</v>
      </c>
      <c r="J792">
        <v>33803</v>
      </c>
      <c r="K792">
        <v>1981</v>
      </c>
      <c r="L792">
        <v>11363</v>
      </c>
      <c r="M792" t="s">
        <v>197</v>
      </c>
      <c r="N792">
        <v>108910</v>
      </c>
      <c r="O792" t="s">
        <v>198</v>
      </c>
      <c r="P792" t="s">
        <v>1739</v>
      </c>
      <c r="U792" t="s">
        <v>1740</v>
      </c>
      <c r="V792" t="s">
        <v>1740</v>
      </c>
      <c r="X792" t="s">
        <v>1850</v>
      </c>
      <c r="Y792">
        <v>35</v>
      </c>
      <c r="Z792" s="297">
        <v>43496</v>
      </c>
      <c r="AA792" s="298">
        <v>2759988</v>
      </c>
      <c r="AB792" t="s">
        <v>211</v>
      </c>
      <c r="AC792" s="206">
        <v>300</v>
      </c>
      <c r="AD792" t="s">
        <v>1742</v>
      </c>
      <c r="AE792">
        <v>2019</v>
      </c>
      <c r="AF792">
        <v>1</v>
      </c>
    </row>
    <row r="793" spans="1:32">
      <c r="A793" t="s">
        <v>1736</v>
      </c>
      <c r="B793" t="s">
        <v>1860</v>
      </c>
      <c r="C793" s="297">
        <v>43496</v>
      </c>
      <c r="D793" s="297">
        <v>43529</v>
      </c>
      <c r="E793" t="s">
        <v>194</v>
      </c>
      <c r="F793">
        <v>71520</v>
      </c>
      <c r="G793" t="s">
        <v>1250</v>
      </c>
      <c r="H793" t="s">
        <v>196</v>
      </c>
      <c r="I793">
        <v>30000</v>
      </c>
      <c r="J793">
        <v>33803</v>
      </c>
      <c r="K793">
        <v>1981</v>
      </c>
      <c r="L793">
        <v>11363</v>
      </c>
      <c r="M793" t="s">
        <v>197</v>
      </c>
      <c r="N793">
        <v>108910</v>
      </c>
      <c r="O793" t="s">
        <v>214</v>
      </c>
      <c r="P793" t="s">
        <v>1739</v>
      </c>
      <c r="U793" t="s">
        <v>1740</v>
      </c>
      <c r="V793" t="s">
        <v>1740</v>
      </c>
      <c r="X793" t="s">
        <v>1850</v>
      </c>
      <c r="Y793">
        <v>36</v>
      </c>
      <c r="Z793" s="297">
        <v>43496</v>
      </c>
      <c r="AA793" s="298">
        <v>459998</v>
      </c>
      <c r="AB793" t="s">
        <v>211</v>
      </c>
      <c r="AC793" s="206">
        <v>50</v>
      </c>
      <c r="AD793" t="s">
        <v>1742</v>
      </c>
      <c r="AE793">
        <v>2019</v>
      </c>
      <c r="AF793">
        <v>1</v>
      </c>
    </row>
    <row r="794" spans="1:32">
      <c r="A794" t="s">
        <v>1736</v>
      </c>
      <c r="B794" t="s">
        <v>1866</v>
      </c>
      <c r="C794" s="297">
        <v>43496</v>
      </c>
      <c r="D794" s="297">
        <v>43529</v>
      </c>
      <c r="E794" t="s">
        <v>194</v>
      </c>
      <c r="F794">
        <v>71415</v>
      </c>
      <c r="G794" t="s">
        <v>1265</v>
      </c>
      <c r="H794" t="s">
        <v>196</v>
      </c>
      <c r="I794">
        <v>30000</v>
      </c>
      <c r="J794">
        <v>33804</v>
      </c>
      <c r="K794">
        <v>1981</v>
      </c>
      <c r="L794">
        <v>11363</v>
      </c>
      <c r="M794" t="s">
        <v>197</v>
      </c>
      <c r="N794">
        <v>108910</v>
      </c>
      <c r="O794" t="s">
        <v>214</v>
      </c>
      <c r="P794" t="s">
        <v>1739</v>
      </c>
      <c r="U794" t="s">
        <v>1740</v>
      </c>
      <c r="V794" t="s">
        <v>1740</v>
      </c>
      <c r="X794" t="s">
        <v>1867</v>
      </c>
      <c r="Y794">
        <v>82</v>
      </c>
      <c r="Z794" s="297">
        <v>43496</v>
      </c>
      <c r="AA794" s="298">
        <v>2229305</v>
      </c>
      <c r="AB794" t="s">
        <v>211</v>
      </c>
      <c r="AC794" s="206">
        <v>242.31</v>
      </c>
      <c r="AD794" t="s">
        <v>1742</v>
      </c>
      <c r="AE794">
        <v>2019</v>
      </c>
      <c r="AF794">
        <v>1</v>
      </c>
    </row>
    <row r="795" spans="1:32">
      <c r="A795" t="s">
        <v>1736</v>
      </c>
      <c r="B795" t="s">
        <v>1868</v>
      </c>
      <c r="C795" s="297">
        <v>43496</v>
      </c>
      <c r="D795" s="297">
        <v>43529</v>
      </c>
      <c r="E795" t="s">
        <v>194</v>
      </c>
      <c r="F795">
        <v>71405</v>
      </c>
      <c r="G795" t="s">
        <v>1267</v>
      </c>
      <c r="H795" t="s">
        <v>196</v>
      </c>
      <c r="I795">
        <v>30000</v>
      </c>
      <c r="J795">
        <v>33804</v>
      </c>
      <c r="K795">
        <v>1981</v>
      </c>
      <c r="L795">
        <v>11363</v>
      </c>
      <c r="M795" t="s">
        <v>197</v>
      </c>
      <c r="N795">
        <v>108910</v>
      </c>
      <c r="O795" t="s">
        <v>214</v>
      </c>
      <c r="P795" t="s">
        <v>1739</v>
      </c>
      <c r="U795" t="s">
        <v>1740</v>
      </c>
      <c r="V795" t="s">
        <v>1740</v>
      </c>
      <c r="X795" t="s">
        <v>1867</v>
      </c>
      <c r="Y795">
        <v>43</v>
      </c>
      <c r="Z795" s="297">
        <v>43496</v>
      </c>
      <c r="AA795" s="298">
        <v>39925990.200000003</v>
      </c>
      <c r="AB795" t="s">
        <v>211</v>
      </c>
      <c r="AC795" s="206">
        <v>4339.8</v>
      </c>
      <c r="AD795" t="s">
        <v>1742</v>
      </c>
      <c r="AE795">
        <v>2019</v>
      </c>
      <c r="AF795">
        <v>1</v>
      </c>
    </row>
    <row r="796" spans="1:32">
      <c r="A796" t="s">
        <v>1736</v>
      </c>
      <c r="B796" t="s">
        <v>1883</v>
      </c>
      <c r="C796" t="s">
        <v>1323</v>
      </c>
      <c r="D796" s="297">
        <v>43537</v>
      </c>
      <c r="E796" t="s">
        <v>194</v>
      </c>
      <c r="F796">
        <v>71505</v>
      </c>
      <c r="G796" t="s">
        <v>1255</v>
      </c>
      <c r="H796" t="s">
        <v>196</v>
      </c>
      <c r="I796">
        <v>30000</v>
      </c>
      <c r="J796">
        <v>33803</v>
      </c>
      <c r="K796">
        <v>1981</v>
      </c>
      <c r="L796">
        <v>11363</v>
      </c>
      <c r="M796" t="s">
        <v>197</v>
      </c>
      <c r="N796">
        <v>108910</v>
      </c>
      <c r="O796" t="s">
        <v>198</v>
      </c>
      <c r="P796" t="s">
        <v>1739</v>
      </c>
      <c r="U796" t="s">
        <v>1740</v>
      </c>
      <c r="V796" t="s">
        <v>1740</v>
      </c>
      <c r="X796" t="s">
        <v>1870</v>
      </c>
      <c r="Y796">
        <v>21</v>
      </c>
      <c r="Z796" t="s">
        <v>1323</v>
      </c>
      <c r="AA796" s="298">
        <v>29769516</v>
      </c>
      <c r="AB796" t="s">
        <v>211</v>
      </c>
      <c r="AC796" s="206">
        <v>3257.1</v>
      </c>
      <c r="AD796" t="s">
        <v>1742</v>
      </c>
      <c r="AE796">
        <v>2019</v>
      </c>
      <c r="AF796">
        <v>2</v>
      </c>
    </row>
    <row r="797" spans="1:32">
      <c r="A797" t="s">
        <v>1736</v>
      </c>
      <c r="B797" t="s">
        <v>1873</v>
      </c>
      <c r="C797" t="s">
        <v>1323</v>
      </c>
      <c r="D797" s="297">
        <v>43537</v>
      </c>
      <c r="E797" t="s">
        <v>194</v>
      </c>
      <c r="F797">
        <v>71541</v>
      </c>
      <c r="G797" t="s">
        <v>1243</v>
      </c>
      <c r="H797" t="s">
        <v>196</v>
      </c>
      <c r="I797">
        <v>30000</v>
      </c>
      <c r="J797">
        <v>33803</v>
      </c>
      <c r="K797">
        <v>1981</v>
      </c>
      <c r="L797">
        <v>11363</v>
      </c>
      <c r="M797" t="s">
        <v>197</v>
      </c>
      <c r="N797">
        <v>108910</v>
      </c>
      <c r="O797" t="s">
        <v>214</v>
      </c>
      <c r="P797" t="s">
        <v>1739</v>
      </c>
      <c r="U797" t="s">
        <v>1740</v>
      </c>
      <c r="V797" t="s">
        <v>1740</v>
      </c>
      <c r="X797" t="s">
        <v>1870</v>
      </c>
      <c r="Y797">
        <v>70</v>
      </c>
      <c r="Z797" t="s">
        <v>1323</v>
      </c>
      <c r="AA797" s="298">
        <v>305138</v>
      </c>
      <c r="AB797" t="s">
        <v>211</v>
      </c>
      <c r="AC797" s="206">
        <v>33.39</v>
      </c>
      <c r="AD797" t="s">
        <v>1742</v>
      </c>
      <c r="AE797">
        <v>2019</v>
      </c>
      <c r="AF797">
        <v>2</v>
      </c>
    </row>
    <row r="798" spans="1:32">
      <c r="A798" t="s">
        <v>1736</v>
      </c>
      <c r="B798" t="s">
        <v>1876</v>
      </c>
      <c r="C798" t="s">
        <v>1323</v>
      </c>
      <c r="D798" s="297">
        <v>43537</v>
      </c>
      <c r="E798" t="s">
        <v>194</v>
      </c>
      <c r="F798">
        <v>71520</v>
      </c>
      <c r="G798" t="s">
        <v>1250</v>
      </c>
      <c r="H798" t="s">
        <v>196</v>
      </c>
      <c r="I798">
        <v>30000</v>
      </c>
      <c r="J798">
        <v>33803</v>
      </c>
      <c r="K798">
        <v>1981</v>
      </c>
      <c r="L798">
        <v>11363</v>
      </c>
      <c r="M798" t="s">
        <v>197</v>
      </c>
      <c r="N798">
        <v>108910</v>
      </c>
      <c r="O798" t="s">
        <v>198</v>
      </c>
      <c r="P798" t="s">
        <v>1739</v>
      </c>
      <c r="U798" t="s">
        <v>1740</v>
      </c>
      <c r="V798" t="s">
        <v>1740</v>
      </c>
      <c r="X798" t="s">
        <v>1870</v>
      </c>
      <c r="Y798">
        <v>34</v>
      </c>
      <c r="Z798" t="s">
        <v>1323</v>
      </c>
      <c r="AA798" s="298">
        <v>2741952</v>
      </c>
      <c r="AB798" t="s">
        <v>211</v>
      </c>
      <c r="AC798" s="206">
        <v>300</v>
      </c>
      <c r="AD798" t="s">
        <v>1742</v>
      </c>
      <c r="AE798">
        <v>2019</v>
      </c>
      <c r="AF798">
        <v>2</v>
      </c>
    </row>
    <row r="799" spans="1:32">
      <c r="A799" t="s">
        <v>1736</v>
      </c>
      <c r="B799" t="s">
        <v>1877</v>
      </c>
      <c r="C799" t="s">
        <v>1323</v>
      </c>
      <c r="D799" s="297">
        <v>43537</v>
      </c>
      <c r="E799" t="s">
        <v>194</v>
      </c>
      <c r="F799">
        <v>71520</v>
      </c>
      <c r="G799" t="s">
        <v>1250</v>
      </c>
      <c r="H799" t="s">
        <v>196</v>
      </c>
      <c r="I799">
        <v>30000</v>
      </c>
      <c r="J799">
        <v>33803</v>
      </c>
      <c r="K799">
        <v>1981</v>
      </c>
      <c r="L799">
        <v>11363</v>
      </c>
      <c r="M799" t="s">
        <v>197</v>
      </c>
      <c r="N799">
        <v>108910</v>
      </c>
      <c r="O799" t="s">
        <v>214</v>
      </c>
      <c r="P799" t="s">
        <v>1739</v>
      </c>
      <c r="U799" t="s">
        <v>1740</v>
      </c>
      <c r="V799" t="s">
        <v>1740</v>
      </c>
      <c r="X799" t="s">
        <v>1870</v>
      </c>
      <c r="Y799">
        <v>35</v>
      </c>
      <c r="Z799" t="s">
        <v>1323</v>
      </c>
      <c r="AA799" s="298">
        <v>456992</v>
      </c>
      <c r="AB799" t="s">
        <v>211</v>
      </c>
      <c r="AC799" s="206">
        <v>50</v>
      </c>
      <c r="AD799" t="s">
        <v>1742</v>
      </c>
      <c r="AE799">
        <v>2019</v>
      </c>
      <c r="AF799">
        <v>2</v>
      </c>
    </row>
    <row r="800" spans="1:32">
      <c r="A800" t="s">
        <v>1736</v>
      </c>
      <c r="B800" t="s">
        <v>1871</v>
      </c>
      <c r="C800" t="s">
        <v>1323</v>
      </c>
      <c r="D800" s="297">
        <v>43537</v>
      </c>
      <c r="E800" t="s">
        <v>194</v>
      </c>
      <c r="F800">
        <v>71505</v>
      </c>
      <c r="G800" t="s">
        <v>1255</v>
      </c>
      <c r="H800" t="s">
        <v>196</v>
      </c>
      <c r="I800">
        <v>30000</v>
      </c>
      <c r="J800">
        <v>33803</v>
      </c>
      <c r="K800">
        <v>1981</v>
      </c>
      <c r="L800">
        <v>11363</v>
      </c>
      <c r="M800" t="s">
        <v>197</v>
      </c>
      <c r="N800">
        <v>108910</v>
      </c>
      <c r="O800" t="s">
        <v>214</v>
      </c>
      <c r="P800" t="s">
        <v>1739</v>
      </c>
      <c r="U800" t="s">
        <v>1740</v>
      </c>
      <c r="V800" t="s">
        <v>1740</v>
      </c>
      <c r="X800" t="s">
        <v>1870</v>
      </c>
      <c r="Y800">
        <v>22</v>
      </c>
      <c r="Z800" t="s">
        <v>1323</v>
      </c>
      <c r="AA800" s="298">
        <v>4961586</v>
      </c>
      <c r="AB800" t="s">
        <v>211</v>
      </c>
      <c r="AC800" s="206">
        <v>542.85</v>
      </c>
      <c r="AD800" t="s">
        <v>1742</v>
      </c>
      <c r="AE800">
        <v>2019</v>
      </c>
      <c r="AF800">
        <v>2</v>
      </c>
    </row>
    <row r="801" spans="1:32">
      <c r="A801" t="s">
        <v>1736</v>
      </c>
      <c r="B801" t="s">
        <v>1872</v>
      </c>
      <c r="C801" t="s">
        <v>1323</v>
      </c>
      <c r="D801" s="297">
        <v>43537</v>
      </c>
      <c r="E801" t="s">
        <v>194</v>
      </c>
      <c r="F801">
        <v>71541</v>
      </c>
      <c r="G801" t="s">
        <v>1243</v>
      </c>
      <c r="H801" t="s">
        <v>196</v>
      </c>
      <c r="I801">
        <v>30000</v>
      </c>
      <c r="J801">
        <v>33803</v>
      </c>
      <c r="K801">
        <v>1981</v>
      </c>
      <c r="L801">
        <v>11363</v>
      </c>
      <c r="M801" t="s">
        <v>197</v>
      </c>
      <c r="N801">
        <v>108910</v>
      </c>
      <c r="O801" t="s">
        <v>198</v>
      </c>
      <c r="P801" t="s">
        <v>1739</v>
      </c>
      <c r="U801" t="s">
        <v>1740</v>
      </c>
      <c r="V801" t="s">
        <v>1740</v>
      </c>
      <c r="X801" t="s">
        <v>1870</v>
      </c>
      <c r="Y801">
        <v>69</v>
      </c>
      <c r="Z801" t="s">
        <v>1323</v>
      </c>
      <c r="AA801" s="298">
        <v>1632364</v>
      </c>
      <c r="AB801" t="s">
        <v>211</v>
      </c>
      <c r="AC801" s="206">
        <v>178.62</v>
      </c>
      <c r="AD801" t="s">
        <v>1742</v>
      </c>
      <c r="AE801">
        <v>2019</v>
      </c>
      <c r="AF801">
        <v>2</v>
      </c>
    </row>
    <row r="802" spans="1:32">
      <c r="A802" t="s">
        <v>1736</v>
      </c>
      <c r="B802" t="s">
        <v>1878</v>
      </c>
      <c r="C802" t="s">
        <v>1323</v>
      </c>
      <c r="D802" s="297">
        <v>43537</v>
      </c>
      <c r="E802" t="s">
        <v>194</v>
      </c>
      <c r="F802">
        <v>71535</v>
      </c>
      <c r="G802" t="s">
        <v>1248</v>
      </c>
      <c r="H802" t="s">
        <v>196</v>
      </c>
      <c r="I802">
        <v>30000</v>
      </c>
      <c r="J802">
        <v>33803</v>
      </c>
      <c r="K802">
        <v>1981</v>
      </c>
      <c r="L802">
        <v>11363</v>
      </c>
      <c r="M802" t="s">
        <v>197</v>
      </c>
      <c r="N802">
        <v>108910</v>
      </c>
      <c r="O802" t="s">
        <v>198</v>
      </c>
      <c r="P802" t="s">
        <v>1739</v>
      </c>
      <c r="U802" t="s">
        <v>1740</v>
      </c>
      <c r="V802" t="s">
        <v>1740</v>
      </c>
      <c r="X802" t="s">
        <v>1870</v>
      </c>
      <c r="Y802">
        <v>46</v>
      </c>
      <c r="Z802" t="s">
        <v>1323</v>
      </c>
      <c r="AA802" s="298">
        <v>6951390</v>
      </c>
      <c r="AB802" t="s">
        <v>211</v>
      </c>
      <c r="AC802" s="206">
        <v>760.56</v>
      </c>
      <c r="AD802" t="s">
        <v>1742</v>
      </c>
      <c r="AE802">
        <v>2019</v>
      </c>
      <c r="AF802">
        <v>2</v>
      </c>
    </row>
    <row r="803" spans="1:32">
      <c r="A803" t="s">
        <v>1736</v>
      </c>
      <c r="B803" t="s">
        <v>1879</v>
      </c>
      <c r="C803" t="s">
        <v>1323</v>
      </c>
      <c r="D803" s="297">
        <v>43537</v>
      </c>
      <c r="E803" t="s">
        <v>194</v>
      </c>
      <c r="F803">
        <v>71535</v>
      </c>
      <c r="G803" t="s">
        <v>1248</v>
      </c>
      <c r="H803" t="s">
        <v>196</v>
      </c>
      <c r="I803">
        <v>30000</v>
      </c>
      <c r="J803">
        <v>33803</v>
      </c>
      <c r="K803">
        <v>1981</v>
      </c>
      <c r="L803">
        <v>11363</v>
      </c>
      <c r="M803" t="s">
        <v>197</v>
      </c>
      <c r="N803">
        <v>108910</v>
      </c>
      <c r="O803" t="s">
        <v>214</v>
      </c>
      <c r="P803" t="s">
        <v>1739</v>
      </c>
      <c r="U803" t="s">
        <v>1740</v>
      </c>
      <c r="V803" t="s">
        <v>1740</v>
      </c>
      <c r="X803" t="s">
        <v>1870</v>
      </c>
      <c r="Y803">
        <v>47</v>
      </c>
      <c r="Z803" t="s">
        <v>1323</v>
      </c>
      <c r="AA803" s="298">
        <v>1704487</v>
      </c>
      <c r="AB803" t="s">
        <v>211</v>
      </c>
      <c r="AC803" s="206">
        <v>186.49</v>
      </c>
      <c r="AD803" t="s">
        <v>1742</v>
      </c>
      <c r="AE803">
        <v>2019</v>
      </c>
      <c r="AF803">
        <v>2</v>
      </c>
    </row>
    <row r="804" spans="1:32">
      <c r="A804" t="s">
        <v>1736</v>
      </c>
      <c r="B804" t="s">
        <v>1880</v>
      </c>
      <c r="C804" t="s">
        <v>1323</v>
      </c>
      <c r="D804" s="297">
        <v>43537</v>
      </c>
      <c r="E804" t="s">
        <v>194</v>
      </c>
      <c r="F804">
        <v>71540</v>
      </c>
      <c r="G804" t="s">
        <v>1246</v>
      </c>
      <c r="H804" t="s">
        <v>196</v>
      </c>
      <c r="I804">
        <v>30000</v>
      </c>
      <c r="J804">
        <v>33803</v>
      </c>
      <c r="K804">
        <v>1981</v>
      </c>
      <c r="L804">
        <v>11363</v>
      </c>
      <c r="M804" t="s">
        <v>197</v>
      </c>
      <c r="N804">
        <v>108910</v>
      </c>
      <c r="O804" t="s">
        <v>198</v>
      </c>
      <c r="P804" t="s">
        <v>1739</v>
      </c>
      <c r="U804" t="s">
        <v>1740</v>
      </c>
      <c r="V804" t="s">
        <v>1740</v>
      </c>
      <c r="X804" t="s">
        <v>1870</v>
      </c>
      <c r="Y804">
        <v>58</v>
      </c>
      <c r="Z804" t="s">
        <v>1323</v>
      </c>
      <c r="AA804" s="298">
        <v>1657119</v>
      </c>
      <c r="AB804" t="s">
        <v>211</v>
      </c>
      <c r="AC804" s="206">
        <v>181.31</v>
      </c>
      <c r="AD804" t="s">
        <v>1742</v>
      </c>
      <c r="AE804">
        <v>2019</v>
      </c>
      <c r="AF804">
        <v>2</v>
      </c>
    </row>
    <row r="805" spans="1:32">
      <c r="A805" t="s">
        <v>1736</v>
      </c>
      <c r="B805" t="s">
        <v>1881</v>
      </c>
      <c r="C805" t="s">
        <v>1323</v>
      </c>
      <c r="D805" s="297">
        <v>43537</v>
      </c>
      <c r="E805" t="s">
        <v>194</v>
      </c>
      <c r="F805">
        <v>71540</v>
      </c>
      <c r="G805" t="s">
        <v>1246</v>
      </c>
      <c r="H805" t="s">
        <v>196</v>
      </c>
      <c r="I805">
        <v>30000</v>
      </c>
      <c r="J805">
        <v>33803</v>
      </c>
      <c r="K805">
        <v>1981</v>
      </c>
      <c r="L805">
        <v>11363</v>
      </c>
      <c r="M805" t="s">
        <v>197</v>
      </c>
      <c r="N805">
        <v>108910</v>
      </c>
      <c r="O805" t="s">
        <v>214</v>
      </c>
      <c r="P805" t="s">
        <v>1739</v>
      </c>
      <c r="U805" t="s">
        <v>1740</v>
      </c>
      <c r="V805" t="s">
        <v>1740</v>
      </c>
      <c r="X805" t="s">
        <v>1870</v>
      </c>
      <c r="Y805">
        <v>59</v>
      </c>
      <c r="Z805" t="s">
        <v>1323</v>
      </c>
      <c r="AA805" s="298">
        <v>290662</v>
      </c>
      <c r="AB805" t="s">
        <v>211</v>
      </c>
      <c r="AC805" s="206">
        <v>31.8</v>
      </c>
      <c r="AD805" t="s">
        <v>1742</v>
      </c>
      <c r="AE805">
        <v>2019</v>
      </c>
      <c r="AF805">
        <v>2</v>
      </c>
    </row>
    <row r="806" spans="1:32">
      <c r="A806" t="s">
        <v>1736</v>
      </c>
      <c r="B806" t="s">
        <v>1874</v>
      </c>
      <c r="C806" t="s">
        <v>1323</v>
      </c>
      <c r="D806" s="297">
        <v>43537</v>
      </c>
      <c r="E806" t="s">
        <v>194</v>
      </c>
      <c r="F806">
        <v>71550</v>
      </c>
      <c r="G806" t="s">
        <v>1259</v>
      </c>
      <c r="H806" t="s">
        <v>196</v>
      </c>
      <c r="I806">
        <v>30000</v>
      </c>
      <c r="J806">
        <v>33803</v>
      </c>
      <c r="K806">
        <v>1981</v>
      </c>
      <c r="L806">
        <v>11363</v>
      </c>
      <c r="M806" t="s">
        <v>197</v>
      </c>
      <c r="N806">
        <v>108910</v>
      </c>
      <c r="O806" t="s">
        <v>198</v>
      </c>
      <c r="P806" t="s">
        <v>1739</v>
      </c>
      <c r="U806" t="s">
        <v>1740</v>
      </c>
      <c r="V806" t="s">
        <v>1740</v>
      </c>
      <c r="X806" t="s">
        <v>1870</v>
      </c>
      <c r="Y806">
        <v>81</v>
      </c>
      <c r="Z806" t="s">
        <v>1323</v>
      </c>
      <c r="AA806" s="298">
        <v>2480796</v>
      </c>
      <c r="AB806" t="s">
        <v>211</v>
      </c>
      <c r="AC806" s="206">
        <v>271.44</v>
      </c>
      <c r="AD806" t="s">
        <v>1742</v>
      </c>
      <c r="AE806">
        <v>2019</v>
      </c>
      <c r="AF806">
        <v>2</v>
      </c>
    </row>
    <row r="807" spans="1:32">
      <c r="A807" t="s">
        <v>1736</v>
      </c>
      <c r="B807" t="s">
        <v>1875</v>
      </c>
      <c r="C807" t="s">
        <v>1323</v>
      </c>
      <c r="D807" s="297">
        <v>43537</v>
      </c>
      <c r="E807" t="s">
        <v>194</v>
      </c>
      <c r="F807">
        <v>71550</v>
      </c>
      <c r="G807" t="s">
        <v>1259</v>
      </c>
      <c r="H807" t="s">
        <v>196</v>
      </c>
      <c r="I807">
        <v>30000</v>
      </c>
      <c r="J807">
        <v>33803</v>
      </c>
      <c r="K807">
        <v>1981</v>
      </c>
      <c r="L807">
        <v>11363</v>
      </c>
      <c r="M807" t="s">
        <v>197</v>
      </c>
      <c r="N807">
        <v>108910</v>
      </c>
      <c r="O807" t="s">
        <v>214</v>
      </c>
      <c r="P807" t="s">
        <v>1739</v>
      </c>
      <c r="U807" t="s">
        <v>1740</v>
      </c>
      <c r="V807" t="s">
        <v>1740</v>
      </c>
      <c r="X807" t="s">
        <v>1870</v>
      </c>
      <c r="Y807">
        <v>82</v>
      </c>
      <c r="Z807" t="s">
        <v>1323</v>
      </c>
      <c r="AA807" s="298">
        <v>413466</v>
      </c>
      <c r="AB807" t="s">
        <v>211</v>
      </c>
      <c r="AC807" s="206">
        <v>45.24</v>
      </c>
      <c r="AD807" t="s">
        <v>1742</v>
      </c>
      <c r="AE807">
        <v>2019</v>
      </c>
      <c r="AF807">
        <v>2</v>
      </c>
    </row>
    <row r="808" spans="1:32">
      <c r="A808" t="s">
        <v>1736</v>
      </c>
      <c r="B808" t="s">
        <v>1869</v>
      </c>
      <c r="C808" t="s">
        <v>1323</v>
      </c>
      <c r="D808" s="297">
        <v>43537</v>
      </c>
      <c r="E808" t="s">
        <v>194</v>
      </c>
      <c r="F808">
        <v>71592</v>
      </c>
      <c r="G808" t="s">
        <v>1854</v>
      </c>
      <c r="H808" t="s">
        <v>196</v>
      </c>
      <c r="I808">
        <v>30000</v>
      </c>
      <c r="J808">
        <v>33803</v>
      </c>
      <c r="K808">
        <v>1981</v>
      </c>
      <c r="L808">
        <v>11363</v>
      </c>
      <c r="M808" t="s">
        <v>197</v>
      </c>
      <c r="N808">
        <v>108910</v>
      </c>
      <c r="O808" t="s">
        <v>198</v>
      </c>
      <c r="P808" t="s">
        <v>1739</v>
      </c>
      <c r="U808" t="s">
        <v>1740</v>
      </c>
      <c r="V808" t="s">
        <v>1740</v>
      </c>
      <c r="X808" t="s">
        <v>1870</v>
      </c>
      <c r="Y808">
        <v>93</v>
      </c>
      <c r="Z808" t="s">
        <v>1323</v>
      </c>
      <c r="AA808" s="298">
        <v>5736886</v>
      </c>
      <c r="AB808" t="s">
        <v>211</v>
      </c>
      <c r="AC808" s="206">
        <v>627.67999999999995</v>
      </c>
      <c r="AD808" t="s">
        <v>1742</v>
      </c>
      <c r="AE808">
        <v>2019</v>
      </c>
      <c r="AF808">
        <v>2</v>
      </c>
    </row>
    <row r="809" spans="1:32">
      <c r="A809" t="s">
        <v>1736</v>
      </c>
      <c r="B809" t="s">
        <v>1882</v>
      </c>
      <c r="C809" t="s">
        <v>1323</v>
      </c>
      <c r="D809" s="297">
        <v>43537</v>
      </c>
      <c r="E809" t="s">
        <v>194</v>
      </c>
      <c r="F809">
        <v>71592</v>
      </c>
      <c r="G809" t="s">
        <v>1854</v>
      </c>
      <c r="H809" t="s">
        <v>196</v>
      </c>
      <c r="I809">
        <v>30000</v>
      </c>
      <c r="J809">
        <v>33803</v>
      </c>
      <c r="K809">
        <v>1981</v>
      </c>
      <c r="L809">
        <v>11363</v>
      </c>
      <c r="M809" t="s">
        <v>197</v>
      </c>
      <c r="N809">
        <v>108910</v>
      </c>
      <c r="O809" t="s">
        <v>214</v>
      </c>
      <c r="P809" t="s">
        <v>1739</v>
      </c>
      <c r="U809" t="s">
        <v>1740</v>
      </c>
      <c r="V809" t="s">
        <v>1740</v>
      </c>
      <c r="X809" t="s">
        <v>1870</v>
      </c>
      <c r="Y809">
        <v>94</v>
      </c>
      <c r="Z809" t="s">
        <v>1323</v>
      </c>
      <c r="AA809" s="298">
        <v>1031418</v>
      </c>
      <c r="AB809" t="s">
        <v>211</v>
      </c>
      <c r="AC809" s="206">
        <v>112.85</v>
      </c>
      <c r="AD809" t="s">
        <v>1742</v>
      </c>
      <c r="AE809">
        <v>2019</v>
      </c>
      <c r="AF809">
        <v>2</v>
      </c>
    </row>
    <row r="810" spans="1:32">
      <c r="A810" t="s">
        <v>1736</v>
      </c>
      <c r="B810" t="s">
        <v>1886</v>
      </c>
      <c r="C810" t="s">
        <v>1323</v>
      </c>
      <c r="D810" s="297">
        <v>43537</v>
      </c>
      <c r="E810" t="s">
        <v>194</v>
      </c>
      <c r="F810">
        <v>71415</v>
      </c>
      <c r="G810" t="s">
        <v>1265</v>
      </c>
      <c r="H810" t="s">
        <v>196</v>
      </c>
      <c r="I810">
        <v>30000</v>
      </c>
      <c r="J810">
        <v>33804</v>
      </c>
      <c r="K810">
        <v>1981</v>
      </c>
      <c r="L810">
        <v>11363</v>
      </c>
      <c r="M810" t="s">
        <v>197</v>
      </c>
      <c r="N810">
        <v>108910</v>
      </c>
      <c r="O810" t="s">
        <v>214</v>
      </c>
      <c r="P810" t="s">
        <v>1739</v>
      </c>
      <c r="U810" t="s">
        <v>1740</v>
      </c>
      <c r="V810" t="s">
        <v>1740</v>
      </c>
      <c r="X810" t="s">
        <v>1885</v>
      </c>
      <c r="Y810">
        <v>86</v>
      </c>
      <c r="Z810" t="s">
        <v>1323</v>
      </c>
      <c r="AA810" s="298">
        <v>2229305</v>
      </c>
      <c r="AB810" t="s">
        <v>211</v>
      </c>
      <c r="AC810" s="206">
        <v>243.91</v>
      </c>
      <c r="AD810" t="s">
        <v>1742</v>
      </c>
      <c r="AE810">
        <v>2019</v>
      </c>
      <c r="AF810">
        <v>2</v>
      </c>
    </row>
    <row r="811" spans="1:32">
      <c r="A811" t="s">
        <v>1736</v>
      </c>
      <c r="B811" t="s">
        <v>1884</v>
      </c>
      <c r="C811" t="s">
        <v>1323</v>
      </c>
      <c r="D811" s="297">
        <v>43537</v>
      </c>
      <c r="E811" t="s">
        <v>194</v>
      </c>
      <c r="F811">
        <v>71405</v>
      </c>
      <c r="G811" t="s">
        <v>1267</v>
      </c>
      <c r="H811" t="s">
        <v>196</v>
      </c>
      <c r="I811">
        <v>30000</v>
      </c>
      <c r="J811">
        <v>33804</v>
      </c>
      <c r="K811">
        <v>1981</v>
      </c>
      <c r="L811">
        <v>11363</v>
      </c>
      <c r="M811" t="s">
        <v>197</v>
      </c>
      <c r="N811">
        <v>108910</v>
      </c>
      <c r="O811" t="s">
        <v>214</v>
      </c>
      <c r="P811" t="s">
        <v>1739</v>
      </c>
      <c r="U811" t="s">
        <v>1740</v>
      </c>
      <c r="V811" t="s">
        <v>1740</v>
      </c>
      <c r="X811" t="s">
        <v>1885</v>
      </c>
      <c r="Y811">
        <v>45</v>
      </c>
      <c r="Z811" t="s">
        <v>1323</v>
      </c>
      <c r="AA811" s="298">
        <v>39384880.159999996</v>
      </c>
      <c r="AB811" t="s">
        <v>211</v>
      </c>
      <c r="AC811" s="206">
        <v>4309.1400000000003</v>
      </c>
      <c r="AD811" t="s">
        <v>1742</v>
      </c>
      <c r="AE811">
        <v>2019</v>
      </c>
      <c r="AF811">
        <v>2</v>
      </c>
    </row>
    <row r="812" spans="1:32">
      <c r="A812" t="s">
        <v>1736</v>
      </c>
      <c r="B812" t="s">
        <v>1901</v>
      </c>
      <c r="C812" s="297">
        <v>43555</v>
      </c>
      <c r="D812" t="s">
        <v>917</v>
      </c>
      <c r="E812" t="s">
        <v>194</v>
      </c>
      <c r="F812">
        <v>71505</v>
      </c>
      <c r="G812" t="s">
        <v>1255</v>
      </c>
      <c r="H812" t="s">
        <v>196</v>
      </c>
      <c r="I812">
        <v>30000</v>
      </c>
      <c r="J812">
        <v>33803</v>
      </c>
      <c r="K812">
        <v>1981</v>
      </c>
      <c r="L812">
        <v>11363</v>
      </c>
      <c r="M812" t="s">
        <v>197</v>
      </c>
      <c r="N812">
        <v>108910</v>
      </c>
      <c r="O812" t="s">
        <v>198</v>
      </c>
      <c r="P812" t="s">
        <v>1739</v>
      </c>
      <c r="U812" t="s">
        <v>1740</v>
      </c>
      <c r="V812" t="s">
        <v>1740</v>
      </c>
      <c r="X812" t="s">
        <v>1888</v>
      </c>
      <c r="Y812">
        <v>23</v>
      </c>
      <c r="Z812" s="297">
        <v>43555</v>
      </c>
      <c r="AA812" s="298">
        <v>29769516</v>
      </c>
      <c r="AB812" t="s">
        <v>211</v>
      </c>
      <c r="AC812" s="206">
        <v>3225.3</v>
      </c>
      <c r="AD812" t="s">
        <v>1742</v>
      </c>
      <c r="AE812">
        <v>2019</v>
      </c>
      <c r="AF812">
        <v>3</v>
      </c>
    </row>
    <row r="813" spans="1:32">
      <c r="A813" t="s">
        <v>1736</v>
      </c>
      <c r="B813" t="s">
        <v>1893</v>
      </c>
      <c r="C813" s="297">
        <v>43555</v>
      </c>
      <c r="D813" t="s">
        <v>917</v>
      </c>
      <c r="E813" t="s">
        <v>194</v>
      </c>
      <c r="F813">
        <v>71540</v>
      </c>
      <c r="G813" t="s">
        <v>1246</v>
      </c>
      <c r="H813" t="s">
        <v>196</v>
      </c>
      <c r="I813">
        <v>30000</v>
      </c>
      <c r="J813">
        <v>33803</v>
      </c>
      <c r="K813">
        <v>1981</v>
      </c>
      <c r="L813">
        <v>11363</v>
      </c>
      <c r="M813" t="s">
        <v>197</v>
      </c>
      <c r="N813">
        <v>108910</v>
      </c>
      <c r="O813" t="s">
        <v>214</v>
      </c>
      <c r="P813" t="s">
        <v>1739</v>
      </c>
      <c r="U813" t="s">
        <v>1740</v>
      </c>
      <c r="V813" t="s">
        <v>1740</v>
      </c>
      <c r="X813" t="s">
        <v>1888</v>
      </c>
      <c r="Y813">
        <v>63</v>
      </c>
      <c r="Z813" s="297">
        <v>43555</v>
      </c>
      <c r="AA813" s="298">
        <v>292128</v>
      </c>
      <c r="AB813" t="s">
        <v>211</v>
      </c>
      <c r="AC813" s="206">
        <v>31.65</v>
      </c>
      <c r="AD813" t="s">
        <v>1742</v>
      </c>
      <c r="AE813">
        <v>2019</v>
      </c>
      <c r="AF813">
        <v>3</v>
      </c>
    </row>
    <row r="814" spans="1:32">
      <c r="A814" t="s">
        <v>1736</v>
      </c>
      <c r="B814" t="s">
        <v>1889</v>
      </c>
      <c r="C814" s="297">
        <v>43555</v>
      </c>
      <c r="D814" t="s">
        <v>917</v>
      </c>
      <c r="E814" t="s">
        <v>194</v>
      </c>
      <c r="F814">
        <v>71505</v>
      </c>
      <c r="G814" t="s">
        <v>1255</v>
      </c>
      <c r="H814" t="s">
        <v>196</v>
      </c>
      <c r="I814">
        <v>30000</v>
      </c>
      <c r="J814">
        <v>33803</v>
      </c>
      <c r="K814">
        <v>1981</v>
      </c>
      <c r="L814">
        <v>11363</v>
      </c>
      <c r="M814" t="s">
        <v>197</v>
      </c>
      <c r="N814">
        <v>108910</v>
      </c>
      <c r="O814" t="s">
        <v>214</v>
      </c>
      <c r="P814" t="s">
        <v>1739</v>
      </c>
      <c r="U814" t="s">
        <v>1740</v>
      </c>
      <c r="V814" t="s">
        <v>1740</v>
      </c>
      <c r="X814" t="s">
        <v>1888</v>
      </c>
      <c r="Y814">
        <v>24</v>
      </c>
      <c r="Z814" s="297">
        <v>43555</v>
      </c>
      <c r="AA814" s="298">
        <v>4961586</v>
      </c>
      <c r="AB814" t="s">
        <v>211</v>
      </c>
      <c r="AC814" s="206">
        <v>537.54999999999995</v>
      </c>
      <c r="AD814" t="s">
        <v>1742</v>
      </c>
      <c r="AE814">
        <v>2019</v>
      </c>
      <c r="AF814">
        <v>3</v>
      </c>
    </row>
    <row r="815" spans="1:32">
      <c r="A815" t="s">
        <v>1736</v>
      </c>
      <c r="B815" t="s">
        <v>1892</v>
      </c>
      <c r="C815" s="297">
        <v>43555</v>
      </c>
      <c r="D815" t="s">
        <v>917</v>
      </c>
      <c r="E815" t="s">
        <v>194</v>
      </c>
      <c r="F815">
        <v>71540</v>
      </c>
      <c r="G815" t="s">
        <v>1246</v>
      </c>
      <c r="H815" t="s">
        <v>196</v>
      </c>
      <c r="I815">
        <v>30000</v>
      </c>
      <c r="J815">
        <v>33803</v>
      </c>
      <c r="K815">
        <v>1981</v>
      </c>
      <c r="L815">
        <v>11363</v>
      </c>
      <c r="M815" t="s">
        <v>197</v>
      </c>
      <c r="N815">
        <v>108910</v>
      </c>
      <c r="O815" t="s">
        <v>198</v>
      </c>
      <c r="P815" t="s">
        <v>1739</v>
      </c>
      <c r="U815" t="s">
        <v>1740</v>
      </c>
      <c r="V815" t="s">
        <v>1740</v>
      </c>
      <c r="X815" t="s">
        <v>1888</v>
      </c>
      <c r="Y815">
        <v>62</v>
      </c>
      <c r="Z815" s="297">
        <v>43555</v>
      </c>
      <c r="AA815" s="298">
        <v>1665112</v>
      </c>
      <c r="AB815" t="s">
        <v>211</v>
      </c>
      <c r="AC815" s="206">
        <v>180.38</v>
      </c>
      <c r="AD815" t="s">
        <v>1742</v>
      </c>
      <c r="AE815">
        <v>2019</v>
      </c>
      <c r="AF815">
        <v>3</v>
      </c>
    </row>
    <row r="816" spans="1:32">
      <c r="A816" t="s">
        <v>1736</v>
      </c>
      <c r="B816" t="s">
        <v>1894</v>
      </c>
      <c r="C816" s="297">
        <v>43555</v>
      </c>
      <c r="D816" t="s">
        <v>917</v>
      </c>
      <c r="E816" t="s">
        <v>194</v>
      </c>
      <c r="F816">
        <v>71541</v>
      </c>
      <c r="G816" t="s">
        <v>1243</v>
      </c>
      <c r="H816" t="s">
        <v>196</v>
      </c>
      <c r="I816">
        <v>30000</v>
      </c>
      <c r="J816">
        <v>33803</v>
      </c>
      <c r="K816">
        <v>1981</v>
      </c>
      <c r="L816">
        <v>11363</v>
      </c>
      <c r="M816" t="s">
        <v>197</v>
      </c>
      <c r="N816">
        <v>108910</v>
      </c>
      <c r="O816" t="s">
        <v>198</v>
      </c>
      <c r="P816" t="s">
        <v>1739</v>
      </c>
      <c r="U816" t="s">
        <v>1740</v>
      </c>
      <c r="V816" t="s">
        <v>1740</v>
      </c>
      <c r="X816" t="s">
        <v>1888</v>
      </c>
      <c r="Y816">
        <v>74</v>
      </c>
      <c r="Z816" s="297">
        <v>43555</v>
      </c>
      <c r="AA816" s="298">
        <v>1632364</v>
      </c>
      <c r="AB816" t="s">
        <v>211</v>
      </c>
      <c r="AC816" s="206">
        <v>176.86</v>
      </c>
      <c r="AD816" t="s">
        <v>1742</v>
      </c>
      <c r="AE816">
        <v>2019</v>
      </c>
      <c r="AF816">
        <v>3</v>
      </c>
    </row>
    <row r="817" spans="1:32">
      <c r="A817" t="s">
        <v>1736</v>
      </c>
      <c r="B817" t="s">
        <v>1895</v>
      </c>
      <c r="C817" s="297">
        <v>43555</v>
      </c>
      <c r="D817" t="s">
        <v>917</v>
      </c>
      <c r="E817" t="s">
        <v>194</v>
      </c>
      <c r="F817">
        <v>71541</v>
      </c>
      <c r="G817" t="s">
        <v>1243</v>
      </c>
      <c r="H817" t="s">
        <v>196</v>
      </c>
      <c r="I817">
        <v>30000</v>
      </c>
      <c r="J817">
        <v>33803</v>
      </c>
      <c r="K817">
        <v>1981</v>
      </c>
      <c r="L817">
        <v>11363</v>
      </c>
      <c r="M817" t="s">
        <v>197</v>
      </c>
      <c r="N817">
        <v>108910</v>
      </c>
      <c r="O817" t="s">
        <v>214</v>
      </c>
      <c r="P817" t="s">
        <v>1739</v>
      </c>
      <c r="U817" t="s">
        <v>1740</v>
      </c>
      <c r="V817" t="s">
        <v>1740</v>
      </c>
      <c r="X817" t="s">
        <v>1888</v>
      </c>
      <c r="Y817">
        <v>75</v>
      </c>
      <c r="Z817" s="297">
        <v>43555</v>
      </c>
      <c r="AA817" s="298">
        <v>305138</v>
      </c>
      <c r="AB817" t="s">
        <v>211</v>
      </c>
      <c r="AC817" s="206">
        <v>33.06</v>
      </c>
      <c r="AD817" t="s">
        <v>1742</v>
      </c>
      <c r="AE817">
        <v>2019</v>
      </c>
      <c r="AF817">
        <v>3</v>
      </c>
    </row>
    <row r="818" spans="1:32">
      <c r="A818" t="s">
        <v>1736</v>
      </c>
      <c r="B818" t="s">
        <v>1896</v>
      </c>
      <c r="C818" s="297">
        <v>43555</v>
      </c>
      <c r="D818" t="s">
        <v>917</v>
      </c>
      <c r="E818" t="s">
        <v>194</v>
      </c>
      <c r="F818">
        <v>71520</v>
      </c>
      <c r="G818" t="s">
        <v>1250</v>
      </c>
      <c r="H818" t="s">
        <v>196</v>
      </c>
      <c r="I818">
        <v>30000</v>
      </c>
      <c r="J818">
        <v>33803</v>
      </c>
      <c r="K818">
        <v>1981</v>
      </c>
      <c r="L818">
        <v>11363</v>
      </c>
      <c r="M818" t="s">
        <v>197</v>
      </c>
      <c r="N818">
        <v>108910</v>
      </c>
      <c r="O818" t="s">
        <v>198</v>
      </c>
      <c r="P818" t="s">
        <v>1739</v>
      </c>
      <c r="U818" t="s">
        <v>1740</v>
      </c>
      <c r="V818" t="s">
        <v>1740</v>
      </c>
      <c r="X818" t="s">
        <v>1888</v>
      </c>
      <c r="Y818">
        <v>36</v>
      </c>
      <c r="Z818" s="297">
        <v>43555</v>
      </c>
      <c r="AA818" s="298">
        <v>2769000</v>
      </c>
      <c r="AB818" t="s">
        <v>211</v>
      </c>
      <c r="AC818" s="206">
        <v>300</v>
      </c>
      <c r="AD818" t="s">
        <v>1742</v>
      </c>
      <c r="AE818">
        <v>2019</v>
      </c>
      <c r="AF818">
        <v>3</v>
      </c>
    </row>
    <row r="819" spans="1:32">
      <c r="A819" t="s">
        <v>1736</v>
      </c>
      <c r="B819" t="s">
        <v>1897</v>
      </c>
      <c r="C819" s="297">
        <v>43555</v>
      </c>
      <c r="D819" t="s">
        <v>917</v>
      </c>
      <c r="E819" t="s">
        <v>194</v>
      </c>
      <c r="F819">
        <v>71520</v>
      </c>
      <c r="G819" t="s">
        <v>1250</v>
      </c>
      <c r="H819" t="s">
        <v>196</v>
      </c>
      <c r="I819">
        <v>30000</v>
      </c>
      <c r="J819">
        <v>33803</v>
      </c>
      <c r="K819">
        <v>1981</v>
      </c>
      <c r="L819">
        <v>11363</v>
      </c>
      <c r="M819" t="s">
        <v>197</v>
      </c>
      <c r="N819">
        <v>108910</v>
      </c>
      <c r="O819" t="s">
        <v>214</v>
      </c>
      <c r="P819" t="s">
        <v>1739</v>
      </c>
      <c r="U819" t="s">
        <v>1740</v>
      </c>
      <c r="V819" t="s">
        <v>1740</v>
      </c>
      <c r="X819" t="s">
        <v>1888</v>
      </c>
      <c r="Y819">
        <v>37</v>
      </c>
      <c r="Z819" s="297">
        <v>43555</v>
      </c>
      <c r="AA819" s="298">
        <v>461500</v>
      </c>
      <c r="AB819" t="s">
        <v>211</v>
      </c>
      <c r="AC819" s="206">
        <v>50</v>
      </c>
      <c r="AD819" t="s">
        <v>1742</v>
      </c>
      <c r="AE819">
        <v>2019</v>
      </c>
      <c r="AF819">
        <v>3</v>
      </c>
    </row>
    <row r="820" spans="1:32">
      <c r="A820" t="s">
        <v>1736</v>
      </c>
      <c r="B820" t="s">
        <v>1898</v>
      </c>
      <c r="C820" s="297">
        <v>43555</v>
      </c>
      <c r="D820" t="s">
        <v>917</v>
      </c>
      <c r="E820" t="s">
        <v>194</v>
      </c>
      <c r="F820">
        <v>71535</v>
      </c>
      <c r="G820" t="s">
        <v>1248</v>
      </c>
      <c r="H820" t="s">
        <v>196</v>
      </c>
      <c r="I820">
        <v>30000</v>
      </c>
      <c r="J820">
        <v>33803</v>
      </c>
      <c r="K820">
        <v>1981</v>
      </c>
      <c r="L820">
        <v>11363</v>
      </c>
      <c r="M820" t="s">
        <v>197</v>
      </c>
      <c r="N820">
        <v>108910</v>
      </c>
      <c r="O820" t="s">
        <v>198</v>
      </c>
      <c r="P820" t="s">
        <v>1739</v>
      </c>
      <c r="U820" t="s">
        <v>1740</v>
      </c>
      <c r="V820" t="s">
        <v>1740</v>
      </c>
      <c r="X820" t="s">
        <v>1888</v>
      </c>
      <c r="Y820">
        <v>49</v>
      </c>
      <c r="Z820" s="297">
        <v>43555</v>
      </c>
      <c r="AA820" s="298">
        <v>7019970</v>
      </c>
      <c r="AB820" t="s">
        <v>211</v>
      </c>
      <c r="AC820" s="206">
        <v>760.56</v>
      </c>
      <c r="AD820" t="s">
        <v>1742</v>
      </c>
      <c r="AE820">
        <v>2019</v>
      </c>
      <c r="AF820">
        <v>3</v>
      </c>
    </row>
    <row r="821" spans="1:32">
      <c r="A821" t="s">
        <v>1736</v>
      </c>
      <c r="B821" t="s">
        <v>1899</v>
      </c>
      <c r="C821" s="297">
        <v>43555</v>
      </c>
      <c r="D821" t="s">
        <v>917</v>
      </c>
      <c r="E821" t="s">
        <v>194</v>
      </c>
      <c r="F821">
        <v>71535</v>
      </c>
      <c r="G821" t="s">
        <v>1248</v>
      </c>
      <c r="H821" t="s">
        <v>196</v>
      </c>
      <c r="I821">
        <v>30000</v>
      </c>
      <c r="J821">
        <v>33803</v>
      </c>
      <c r="K821">
        <v>1981</v>
      </c>
      <c r="L821">
        <v>11363</v>
      </c>
      <c r="M821" t="s">
        <v>197</v>
      </c>
      <c r="N821">
        <v>108910</v>
      </c>
      <c r="O821" t="s">
        <v>214</v>
      </c>
      <c r="P821" t="s">
        <v>1739</v>
      </c>
      <c r="U821" t="s">
        <v>1740</v>
      </c>
      <c r="V821" t="s">
        <v>1740</v>
      </c>
      <c r="X821" t="s">
        <v>1888</v>
      </c>
      <c r="Y821">
        <v>50</v>
      </c>
      <c r="Z821" s="297">
        <v>43555</v>
      </c>
      <c r="AA821" s="298">
        <v>1721303</v>
      </c>
      <c r="AB821" t="s">
        <v>211</v>
      </c>
      <c r="AC821" s="206">
        <v>186.49</v>
      </c>
      <c r="AD821" t="s">
        <v>1742</v>
      </c>
      <c r="AE821">
        <v>2019</v>
      </c>
      <c r="AF821">
        <v>3</v>
      </c>
    </row>
    <row r="822" spans="1:32">
      <c r="A822" t="s">
        <v>1736</v>
      </c>
      <c r="B822" t="s">
        <v>1890</v>
      </c>
      <c r="C822" s="297">
        <v>43555</v>
      </c>
      <c r="D822" t="s">
        <v>917</v>
      </c>
      <c r="E822" t="s">
        <v>194</v>
      </c>
      <c r="F822">
        <v>71592</v>
      </c>
      <c r="G822" t="s">
        <v>1854</v>
      </c>
      <c r="H822" t="s">
        <v>196</v>
      </c>
      <c r="I822">
        <v>30000</v>
      </c>
      <c r="J822">
        <v>33803</v>
      </c>
      <c r="K822">
        <v>1981</v>
      </c>
      <c r="L822">
        <v>11363</v>
      </c>
      <c r="M822" t="s">
        <v>197</v>
      </c>
      <c r="N822">
        <v>108910</v>
      </c>
      <c r="O822" t="s">
        <v>198</v>
      </c>
      <c r="P822" t="s">
        <v>1739</v>
      </c>
      <c r="U822" t="s">
        <v>1740</v>
      </c>
      <c r="V822" t="s">
        <v>1740</v>
      </c>
      <c r="X822" t="s">
        <v>1888</v>
      </c>
      <c r="Y822">
        <v>101</v>
      </c>
      <c r="Z822" s="297">
        <v>43555</v>
      </c>
      <c r="AA822" s="298">
        <v>5750028</v>
      </c>
      <c r="AB822" t="s">
        <v>211</v>
      </c>
      <c r="AC822" s="206">
        <v>622.97</v>
      </c>
      <c r="AD822" t="s">
        <v>1742</v>
      </c>
      <c r="AE822">
        <v>2019</v>
      </c>
      <c r="AF822">
        <v>3</v>
      </c>
    </row>
    <row r="823" spans="1:32">
      <c r="A823" t="s">
        <v>1736</v>
      </c>
      <c r="B823" t="s">
        <v>1891</v>
      </c>
      <c r="C823" s="297">
        <v>43555</v>
      </c>
      <c r="D823" t="s">
        <v>917</v>
      </c>
      <c r="E823" t="s">
        <v>194</v>
      </c>
      <c r="F823">
        <v>71592</v>
      </c>
      <c r="G823" t="s">
        <v>1854</v>
      </c>
      <c r="H823" t="s">
        <v>196</v>
      </c>
      <c r="I823">
        <v>30000</v>
      </c>
      <c r="J823">
        <v>33803</v>
      </c>
      <c r="K823">
        <v>1981</v>
      </c>
      <c r="L823">
        <v>11363</v>
      </c>
      <c r="M823" t="s">
        <v>197</v>
      </c>
      <c r="N823">
        <v>108910</v>
      </c>
      <c r="O823" t="s">
        <v>214</v>
      </c>
      <c r="P823" t="s">
        <v>1739</v>
      </c>
      <c r="U823" t="s">
        <v>1740</v>
      </c>
      <c r="V823" t="s">
        <v>1740</v>
      </c>
      <c r="X823" t="s">
        <v>1888</v>
      </c>
      <c r="Y823">
        <v>102</v>
      </c>
      <c r="Z823" s="297">
        <v>43555</v>
      </c>
      <c r="AA823" s="298">
        <v>1034308</v>
      </c>
      <c r="AB823" t="s">
        <v>211</v>
      </c>
      <c r="AC823" s="206">
        <v>112.06</v>
      </c>
      <c r="AD823" t="s">
        <v>1742</v>
      </c>
      <c r="AE823">
        <v>2019</v>
      </c>
      <c r="AF823">
        <v>3</v>
      </c>
    </row>
    <row r="824" spans="1:32">
      <c r="A824" t="s">
        <v>1736</v>
      </c>
      <c r="B824" t="s">
        <v>1887</v>
      </c>
      <c r="C824" s="297">
        <v>43555</v>
      </c>
      <c r="D824" t="s">
        <v>917</v>
      </c>
      <c r="E824" t="s">
        <v>194</v>
      </c>
      <c r="F824">
        <v>71550</v>
      </c>
      <c r="G824" t="s">
        <v>1259</v>
      </c>
      <c r="H824" t="s">
        <v>196</v>
      </c>
      <c r="I824">
        <v>30000</v>
      </c>
      <c r="J824">
        <v>33803</v>
      </c>
      <c r="K824">
        <v>1981</v>
      </c>
      <c r="L824">
        <v>11363</v>
      </c>
      <c r="M824" t="s">
        <v>197</v>
      </c>
      <c r="N824">
        <v>108910</v>
      </c>
      <c r="O824" t="s">
        <v>198</v>
      </c>
      <c r="P824" t="s">
        <v>1739</v>
      </c>
      <c r="U824" t="s">
        <v>1740</v>
      </c>
      <c r="V824" t="s">
        <v>1740</v>
      </c>
      <c r="X824" t="s">
        <v>1888</v>
      </c>
      <c r="Y824">
        <v>87</v>
      </c>
      <c r="Z824" s="297">
        <v>43555</v>
      </c>
      <c r="AA824" s="298">
        <v>2480796</v>
      </c>
      <c r="AB824" t="s">
        <v>211</v>
      </c>
      <c r="AC824" s="206">
        <v>268.8</v>
      </c>
      <c r="AD824" t="s">
        <v>1742</v>
      </c>
      <c r="AE824">
        <v>2019</v>
      </c>
      <c r="AF824">
        <v>3</v>
      </c>
    </row>
    <row r="825" spans="1:32">
      <c r="A825" t="s">
        <v>1736</v>
      </c>
      <c r="B825" t="s">
        <v>1900</v>
      </c>
      <c r="C825" s="297">
        <v>43555</v>
      </c>
      <c r="D825" t="s">
        <v>917</v>
      </c>
      <c r="E825" t="s">
        <v>194</v>
      </c>
      <c r="F825">
        <v>71550</v>
      </c>
      <c r="G825" t="s">
        <v>1259</v>
      </c>
      <c r="H825" t="s">
        <v>196</v>
      </c>
      <c r="I825">
        <v>30000</v>
      </c>
      <c r="J825">
        <v>33803</v>
      </c>
      <c r="K825">
        <v>1981</v>
      </c>
      <c r="L825">
        <v>11363</v>
      </c>
      <c r="M825" t="s">
        <v>197</v>
      </c>
      <c r="N825">
        <v>108910</v>
      </c>
      <c r="O825" t="s">
        <v>214</v>
      </c>
      <c r="P825" t="s">
        <v>1739</v>
      </c>
      <c r="U825" t="s">
        <v>1740</v>
      </c>
      <c r="V825" t="s">
        <v>1740</v>
      </c>
      <c r="X825" t="s">
        <v>1888</v>
      </c>
      <c r="Y825">
        <v>88</v>
      </c>
      <c r="Z825" s="297">
        <v>43555</v>
      </c>
      <c r="AA825" s="298">
        <v>413466</v>
      </c>
      <c r="AB825" t="s">
        <v>211</v>
      </c>
      <c r="AC825" s="206">
        <v>44.8</v>
      </c>
      <c r="AD825" t="s">
        <v>1742</v>
      </c>
      <c r="AE825">
        <v>2019</v>
      </c>
      <c r="AF825">
        <v>3</v>
      </c>
    </row>
    <row r="826" spans="1:32">
      <c r="A826" t="s">
        <v>1736</v>
      </c>
      <c r="B826" t="s">
        <v>1902</v>
      </c>
      <c r="C826" s="297">
        <v>43555</v>
      </c>
      <c r="D826" t="s">
        <v>917</v>
      </c>
      <c r="E826" t="s">
        <v>194</v>
      </c>
      <c r="F826">
        <v>71415</v>
      </c>
      <c r="G826" t="s">
        <v>1265</v>
      </c>
      <c r="H826" t="s">
        <v>196</v>
      </c>
      <c r="I826">
        <v>30000</v>
      </c>
      <c r="J826">
        <v>33804</v>
      </c>
      <c r="K826">
        <v>1981</v>
      </c>
      <c r="L826">
        <v>11363</v>
      </c>
      <c r="M826" t="s">
        <v>197</v>
      </c>
      <c r="N826">
        <v>108910</v>
      </c>
      <c r="O826" t="s">
        <v>214</v>
      </c>
      <c r="P826" t="s">
        <v>1739</v>
      </c>
      <c r="U826" t="s">
        <v>1740</v>
      </c>
      <c r="V826" t="s">
        <v>1740</v>
      </c>
      <c r="X826" t="s">
        <v>1903</v>
      </c>
      <c r="Y826">
        <v>88</v>
      </c>
      <c r="Z826" s="297">
        <v>43555</v>
      </c>
      <c r="AA826" s="298">
        <v>2229305</v>
      </c>
      <c r="AB826" t="s">
        <v>211</v>
      </c>
      <c r="AC826" s="206">
        <v>241.53</v>
      </c>
      <c r="AD826" t="s">
        <v>1742</v>
      </c>
      <c r="AE826">
        <v>2019</v>
      </c>
      <c r="AF826">
        <v>3</v>
      </c>
    </row>
    <row r="827" spans="1:32">
      <c r="A827" t="s">
        <v>1736</v>
      </c>
      <c r="B827" t="s">
        <v>1904</v>
      </c>
      <c r="C827" s="297">
        <v>43555</v>
      </c>
      <c r="D827" t="s">
        <v>917</v>
      </c>
      <c r="E827" t="s">
        <v>194</v>
      </c>
      <c r="F827">
        <v>71405</v>
      </c>
      <c r="G827" t="s">
        <v>1267</v>
      </c>
      <c r="H827" t="s">
        <v>196</v>
      </c>
      <c r="I827">
        <v>30000</v>
      </c>
      <c r="J827">
        <v>33804</v>
      </c>
      <c r="K827">
        <v>1981</v>
      </c>
      <c r="L827">
        <v>11363</v>
      </c>
      <c r="M827" t="s">
        <v>197</v>
      </c>
      <c r="N827">
        <v>108910</v>
      </c>
      <c r="O827" t="s">
        <v>214</v>
      </c>
      <c r="P827" t="s">
        <v>1739</v>
      </c>
      <c r="U827" t="s">
        <v>1740</v>
      </c>
      <c r="V827" t="s">
        <v>1740</v>
      </c>
      <c r="X827" t="s">
        <v>1903</v>
      </c>
      <c r="Y827">
        <v>46</v>
      </c>
      <c r="Z827" s="297">
        <v>43555</v>
      </c>
      <c r="AA827" s="298">
        <v>39410372.600000001</v>
      </c>
      <c r="AB827" t="s">
        <v>211</v>
      </c>
      <c r="AC827" s="206">
        <v>4269.8</v>
      </c>
      <c r="AD827" t="s">
        <v>1742</v>
      </c>
      <c r="AE827">
        <v>2019</v>
      </c>
      <c r="AF827">
        <v>3</v>
      </c>
    </row>
    <row r="828" spans="1:32">
      <c r="A828" t="s">
        <v>1736</v>
      </c>
      <c r="B828" t="s">
        <v>1920</v>
      </c>
      <c r="C828" t="s">
        <v>923</v>
      </c>
      <c r="D828" t="s">
        <v>1906</v>
      </c>
      <c r="E828" t="s">
        <v>194</v>
      </c>
      <c r="F828">
        <v>71505</v>
      </c>
      <c r="G828" t="s">
        <v>1255</v>
      </c>
      <c r="H828" t="s">
        <v>196</v>
      </c>
      <c r="I828">
        <v>30000</v>
      </c>
      <c r="J828">
        <v>33803</v>
      </c>
      <c r="K828">
        <v>1981</v>
      </c>
      <c r="L828">
        <v>11363</v>
      </c>
      <c r="M828" t="s">
        <v>197</v>
      </c>
      <c r="N828">
        <v>108910</v>
      </c>
      <c r="O828" t="s">
        <v>198</v>
      </c>
      <c r="P828" t="s">
        <v>1739</v>
      </c>
      <c r="U828" t="s">
        <v>1740</v>
      </c>
      <c r="V828" t="s">
        <v>1740</v>
      </c>
      <c r="X828" t="s">
        <v>1907</v>
      </c>
      <c r="Y828">
        <v>23</v>
      </c>
      <c r="Z828" t="s">
        <v>923</v>
      </c>
      <c r="AA828" s="298">
        <v>29769516</v>
      </c>
      <c r="AB828" t="s">
        <v>211</v>
      </c>
      <c r="AC828" s="206">
        <v>3252.84</v>
      </c>
      <c r="AD828" t="s">
        <v>1742</v>
      </c>
      <c r="AE828">
        <v>2019</v>
      </c>
      <c r="AF828">
        <v>4</v>
      </c>
    </row>
    <row r="829" spans="1:32">
      <c r="A829" t="s">
        <v>1736</v>
      </c>
      <c r="B829" t="s">
        <v>1912</v>
      </c>
      <c r="C829" t="s">
        <v>923</v>
      </c>
      <c r="D829" t="s">
        <v>1906</v>
      </c>
      <c r="E829" t="s">
        <v>194</v>
      </c>
      <c r="F829">
        <v>71540</v>
      </c>
      <c r="G829" t="s">
        <v>1246</v>
      </c>
      <c r="H829" t="s">
        <v>196</v>
      </c>
      <c r="I829">
        <v>30000</v>
      </c>
      <c r="J829">
        <v>33803</v>
      </c>
      <c r="K829">
        <v>1981</v>
      </c>
      <c r="L829">
        <v>11363</v>
      </c>
      <c r="M829" t="s">
        <v>197</v>
      </c>
      <c r="N829">
        <v>108910</v>
      </c>
      <c r="O829" t="s">
        <v>214</v>
      </c>
      <c r="P829" t="s">
        <v>1739</v>
      </c>
      <c r="U829" t="s">
        <v>1740</v>
      </c>
      <c r="V829" t="s">
        <v>1740</v>
      </c>
      <c r="X829" t="s">
        <v>1907</v>
      </c>
      <c r="Y829">
        <v>61</v>
      </c>
      <c r="Z829" t="s">
        <v>923</v>
      </c>
      <c r="AA829" s="298">
        <v>290857</v>
      </c>
      <c r="AB829" t="s">
        <v>211</v>
      </c>
      <c r="AC829" s="206">
        <v>31.78</v>
      </c>
      <c r="AD829" t="s">
        <v>1742</v>
      </c>
      <c r="AE829">
        <v>2019</v>
      </c>
      <c r="AF829">
        <v>4</v>
      </c>
    </row>
    <row r="830" spans="1:32">
      <c r="A830" t="s">
        <v>1736</v>
      </c>
      <c r="B830" t="s">
        <v>1908</v>
      </c>
      <c r="C830" t="s">
        <v>923</v>
      </c>
      <c r="D830" t="s">
        <v>1906</v>
      </c>
      <c r="E830" t="s">
        <v>194</v>
      </c>
      <c r="F830">
        <v>71505</v>
      </c>
      <c r="G830" t="s">
        <v>1255</v>
      </c>
      <c r="H830" t="s">
        <v>196</v>
      </c>
      <c r="I830">
        <v>30000</v>
      </c>
      <c r="J830">
        <v>33803</v>
      </c>
      <c r="K830">
        <v>1981</v>
      </c>
      <c r="L830">
        <v>11363</v>
      </c>
      <c r="M830" t="s">
        <v>197</v>
      </c>
      <c r="N830">
        <v>108910</v>
      </c>
      <c r="O830" t="s">
        <v>214</v>
      </c>
      <c r="P830" t="s">
        <v>1739</v>
      </c>
      <c r="U830" t="s">
        <v>1740</v>
      </c>
      <c r="V830" t="s">
        <v>1740</v>
      </c>
      <c r="X830" t="s">
        <v>1907</v>
      </c>
      <c r="Y830">
        <v>24</v>
      </c>
      <c r="Z830" t="s">
        <v>923</v>
      </c>
      <c r="AA830" s="298">
        <v>4961586</v>
      </c>
      <c r="AB830" t="s">
        <v>211</v>
      </c>
      <c r="AC830" s="206">
        <v>542.14</v>
      </c>
      <c r="AD830" t="s">
        <v>1742</v>
      </c>
      <c r="AE830">
        <v>2019</v>
      </c>
      <c r="AF830">
        <v>4</v>
      </c>
    </row>
    <row r="831" spans="1:32">
      <c r="A831" t="s">
        <v>1736</v>
      </c>
      <c r="B831" t="s">
        <v>1911</v>
      </c>
      <c r="C831" t="s">
        <v>923</v>
      </c>
      <c r="D831" t="s">
        <v>1906</v>
      </c>
      <c r="E831" t="s">
        <v>194</v>
      </c>
      <c r="F831">
        <v>71540</v>
      </c>
      <c r="G831" t="s">
        <v>1246</v>
      </c>
      <c r="H831" t="s">
        <v>196</v>
      </c>
      <c r="I831">
        <v>30000</v>
      </c>
      <c r="J831">
        <v>33803</v>
      </c>
      <c r="K831">
        <v>1981</v>
      </c>
      <c r="L831">
        <v>11363</v>
      </c>
      <c r="M831" t="s">
        <v>197</v>
      </c>
      <c r="N831">
        <v>108910</v>
      </c>
      <c r="O831" t="s">
        <v>198</v>
      </c>
      <c r="P831" t="s">
        <v>1739</v>
      </c>
      <c r="U831" t="s">
        <v>1740</v>
      </c>
      <c r="V831" t="s">
        <v>1740</v>
      </c>
      <c r="X831" t="s">
        <v>1907</v>
      </c>
      <c r="Y831">
        <v>60</v>
      </c>
      <c r="Z831" t="s">
        <v>923</v>
      </c>
      <c r="AA831" s="298">
        <v>1658183</v>
      </c>
      <c r="AB831" t="s">
        <v>211</v>
      </c>
      <c r="AC831" s="206">
        <v>181.16</v>
      </c>
      <c r="AD831" t="s">
        <v>1742</v>
      </c>
      <c r="AE831">
        <v>2019</v>
      </c>
      <c r="AF831">
        <v>4</v>
      </c>
    </row>
    <row r="832" spans="1:32">
      <c r="A832" t="s">
        <v>1736</v>
      </c>
      <c r="B832" t="s">
        <v>1913</v>
      </c>
      <c r="C832" t="s">
        <v>923</v>
      </c>
      <c r="D832" t="s">
        <v>1906</v>
      </c>
      <c r="E832" t="s">
        <v>194</v>
      </c>
      <c r="F832">
        <v>71541</v>
      </c>
      <c r="G832" t="s">
        <v>1243</v>
      </c>
      <c r="H832" t="s">
        <v>196</v>
      </c>
      <c r="I832">
        <v>30000</v>
      </c>
      <c r="J832">
        <v>33803</v>
      </c>
      <c r="K832">
        <v>1981</v>
      </c>
      <c r="L832">
        <v>11363</v>
      </c>
      <c r="M832" t="s">
        <v>197</v>
      </c>
      <c r="N832">
        <v>108910</v>
      </c>
      <c r="O832" t="s">
        <v>198</v>
      </c>
      <c r="P832" t="s">
        <v>1739</v>
      </c>
      <c r="U832" t="s">
        <v>1740</v>
      </c>
      <c r="V832" t="s">
        <v>1740</v>
      </c>
      <c r="X832" t="s">
        <v>1907</v>
      </c>
      <c r="Y832">
        <v>71</v>
      </c>
      <c r="Z832" t="s">
        <v>923</v>
      </c>
      <c r="AA832" s="298">
        <v>1632364</v>
      </c>
      <c r="AB832" t="s">
        <v>211</v>
      </c>
      <c r="AC832" s="206">
        <v>178.36</v>
      </c>
      <c r="AD832" t="s">
        <v>1742</v>
      </c>
      <c r="AE832">
        <v>2019</v>
      </c>
      <c r="AF832">
        <v>4</v>
      </c>
    </row>
    <row r="833" spans="1:32">
      <c r="A833" t="s">
        <v>1736</v>
      </c>
      <c r="B833" t="s">
        <v>1914</v>
      </c>
      <c r="C833" t="s">
        <v>923</v>
      </c>
      <c r="D833" t="s">
        <v>1906</v>
      </c>
      <c r="E833" t="s">
        <v>194</v>
      </c>
      <c r="F833">
        <v>71541</v>
      </c>
      <c r="G833" t="s">
        <v>1243</v>
      </c>
      <c r="H833" t="s">
        <v>196</v>
      </c>
      <c r="I833">
        <v>30000</v>
      </c>
      <c r="J833">
        <v>33803</v>
      </c>
      <c r="K833">
        <v>1981</v>
      </c>
      <c r="L833">
        <v>11363</v>
      </c>
      <c r="M833" t="s">
        <v>197</v>
      </c>
      <c r="N833">
        <v>108910</v>
      </c>
      <c r="O833" t="s">
        <v>214</v>
      </c>
      <c r="P833" t="s">
        <v>1739</v>
      </c>
      <c r="U833" t="s">
        <v>1740</v>
      </c>
      <c r="V833" t="s">
        <v>1740</v>
      </c>
      <c r="X833" t="s">
        <v>1907</v>
      </c>
      <c r="Y833">
        <v>72</v>
      </c>
      <c r="Z833" t="s">
        <v>923</v>
      </c>
      <c r="AA833" s="298">
        <v>305138</v>
      </c>
      <c r="AB833" t="s">
        <v>211</v>
      </c>
      <c r="AC833" s="206">
        <v>33.340000000000003</v>
      </c>
      <c r="AD833" t="s">
        <v>1742</v>
      </c>
      <c r="AE833">
        <v>2019</v>
      </c>
      <c r="AF833">
        <v>4</v>
      </c>
    </row>
    <row r="834" spans="1:32">
      <c r="A834" t="s">
        <v>1736</v>
      </c>
      <c r="B834" t="s">
        <v>1915</v>
      </c>
      <c r="C834" t="s">
        <v>923</v>
      </c>
      <c r="D834" t="s">
        <v>1906</v>
      </c>
      <c r="E834" t="s">
        <v>194</v>
      </c>
      <c r="F834">
        <v>71520</v>
      </c>
      <c r="G834" t="s">
        <v>1250</v>
      </c>
      <c r="H834" t="s">
        <v>196</v>
      </c>
      <c r="I834">
        <v>30000</v>
      </c>
      <c r="J834">
        <v>33803</v>
      </c>
      <c r="K834">
        <v>1981</v>
      </c>
      <c r="L834">
        <v>11363</v>
      </c>
      <c r="M834" t="s">
        <v>197</v>
      </c>
      <c r="N834">
        <v>108910</v>
      </c>
      <c r="O834" t="s">
        <v>198</v>
      </c>
      <c r="P834" t="s">
        <v>1739</v>
      </c>
      <c r="U834" t="s">
        <v>1740</v>
      </c>
      <c r="V834" t="s">
        <v>1740</v>
      </c>
      <c r="X834" t="s">
        <v>1907</v>
      </c>
      <c r="Y834">
        <v>36</v>
      </c>
      <c r="Z834" t="s">
        <v>923</v>
      </c>
      <c r="AA834" s="298">
        <v>2745552</v>
      </c>
      <c r="AB834" t="s">
        <v>211</v>
      </c>
      <c r="AC834" s="206">
        <v>300</v>
      </c>
      <c r="AD834" t="s">
        <v>1742</v>
      </c>
      <c r="AE834">
        <v>2019</v>
      </c>
      <c r="AF834">
        <v>4</v>
      </c>
    </row>
    <row r="835" spans="1:32">
      <c r="A835" t="s">
        <v>1736</v>
      </c>
      <c r="B835" t="s">
        <v>1916</v>
      </c>
      <c r="C835" t="s">
        <v>923</v>
      </c>
      <c r="D835" t="s">
        <v>1906</v>
      </c>
      <c r="E835" t="s">
        <v>194</v>
      </c>
      <c r="F835">
        <v>71520</v>
      </c>
      <c r="G835" t="s">
        <v>1250</v>
      </c>
      <c r="H835" t="s">
        <v>196</v>
      </c>
      <c r="I835">
        <v>30000</v>
      </c>
      <c r="J835">
        <v>33803</v>
      </c>
      <c r="K835">
        <v>1981</v>
      </c>
      <c r="L835">
        <v>11363</v>
      </c>
      <c r="M835" t="s">
        <v>197</v>
      </c>
      <c r="N835">
        <v>108910</v>
      </c>
      <c r="O835" t="s">
        <v>214</v>
      </c>
      <c r="P835" t="s">
        <v>1739</v>
      </c>
      <c r="U835" t="s">
        <v>1740</v>
      </c>
      <c r="V835" t="s">
        <v>1740</v>
      </c>
      <c r="X835" t="s">
        <v>1907</v>
      </c>
      <c r="Y835">
        <v>37</v>
      </c>
      <c r="Z835" t="s">
        <v>923</v>
      </c>
      <c r="AA835" s="298">
        <v>457592</v>
      </c>
      <c r="AB835" t="s">
        <v>211</v>
      </c>
      <c r="AC835" s="206">
        <v>50</v>
      </c>
      <c r="AD835" t="s">
        <v>1742</v>
      </c>
      <c r="AE835">
        <v>2019</v>
      </c>
      <c r="AF835">
        <v>4</v>
      </c>
    </row>
    <row r="836" spans="1:32">
      <c r="A836" t="s">
        <v>1736</v>
      </c>
      <c r="B836" t="s">
        <v>1917</v>
      </c>
      <c r="C836" t="s">
        <v>923</v>
      </c>
      <c r="D836" t="s">
        <v>1906</v>
      </c>
      <c r="E836" t="s">
        <v>194</v>
      </c>
      <c r="F836">
        <v>71535</v>
      </c>
      <c r="G836" t="s">
        <v>1248</v>
      </c>
      <c r="H836" t="s">
        <v>196</v>
      </c>
      <c r="I836">
        <v>30000</v>
      </c>
      <c r="J836">
        <v>33803</v>
      </c>
      <c r="K836">
        <v>1981</v>
      </c>
      <c r="L836">
        <v>11363</v>
      </c>
      <c r="M836" t="s">
        <v>197</v>
      </c>
      <c r="N836">
        <v>108910</v>
      </c>
      <c r="O836" t="s">
        <v>198</v>
      </c>
      <c r="P836" t="s">
        <v>1739</v>
      </c>
      <c r="U836" t="s">
        <v>1740</v>
      </c>
      <c r="V836" t="s">
        <v>1740</v>
      </c>
      <c r="X836" t="s">
        <v>1907</v>
      </c>
      <c r="Y836">
        <v>48</v>
      </c>
      <c r="Z836" t="s">
        <v>923</v>
      </c>
      <c r="AA836" s="298">
        <v>6960514</v>
      </c>
      <c r="AB836" t="s">
        <v>211</v>
      </c>
      <c r="AC836" s="206">
        <v>760.56</v>
      </c>
      <c r="AD836" t="s">
        <v>1742</v>
      </c>
      <c r="AE836">
        <v>2019</v>
      </c>
      <c r="AF836">
        <v>4</v>
      </c>
    </row>
    <row r="837" spans="1:32">
      <c r="A837" t="s">
        <v>1736</v>
      </c>
      <c r="B837" t="s">
        <v>1918</v>
      </c>
      <c r="C837" t="s">
        <v>923</v>
      </c>
      <c r="D837" t="s">
        <v>1906</v>
      </c>
      <c r="E837" t="s">
        <v>194</v>
      </c>
      <c r="F837">
        <v>71535</v>
      </c>
      <c r="G837" t="s">
        <v>1248</v>
      </c>
      <c r="H837" t="s">
        <v>196</v>
      </c>
      <c r="I837">
        <v>30000</v>
      </c>
      <c r="J837">
        <v>33803</v>
      </c>
      <c r="K837">
        <v>1981</v>
      </c>
      <c r="L837">
        <v>11363</v>
      </c>
      <c r="M837" t="s">
        <v>197</v>
      </c>
      <c r="N837">
        <v>108910</v>
      </c>
      <c r="O837" t="s">
        <v>214</v>
      </c>
      <c r="P837" t="s">
        <v>1739</v>
      </c>
      <c r="U837" t="s">
        <v>1740</v>
      </c>
      <c r="V837" t="s">
        <v>1740</v>
      </c>
      <c r="X837" t="s">
        <v>1907</v>
      </c>
      <c r="Y837">
        <v>49</v>
      </c>
      <c r="Z837" t="s">
        <v>923</v>
      </c>
      <c r="AA837" s="298">
        <v>1706725</v>
      </c>
      <c r="AB837" t="s">
        <v>211</v>
      </c>
      <c r="AC837" s="206">
        <v>186.49</v>
      </c>
      <c r="AD837" t="s">
        <v>1742</v>
      </c>
      <c r="AE837">
        <v>2019</v>
      </c>
      <c r="AF837">
        <v>4</v>
      </c>
    </row>
    <row r="838" spans="1:32">
      <c r="A838" t="s">
        <v>1736</v>
      </c>
      <c r="B838" t="s">
        <v>1909</v>
      </c>
      <c r="C838" t="s">
        <v>923</v>
      </c>
      <c r="D838" t="s">
        <v>1906</v>
      </c>
      <c r="E838" t="s">
        <v>194</v>
      </c>
      <c r="F838">
        <v>71592</v>
      </c>
      <c r="G838" t="s">
        <v>1854</v>
      </c>
      <c r="H838" t="s">
        <v>196</v>
      </c>
      <c r="I838">
        <v>30000</v>
      </c>
      <c r="J838">
        <v>33803</v>
      </c>
      <c r="K838">
        <v>1981</v>
      </c>
      <c r="L838">
        <v>11363</v>
      </c>
      <c r="M838" t="s">
        <v>197</v>
      </c>
      <c r="N838">
        <v>108910</v>
      </c>
      <c r="O838" t="s">
        <v>198</v>
      </c>
      <c r="P838" t="s">
        <v>1739</v>
      </c>
      <c r="U838" t="s">
        <v>1740</v>
      </c>
      <c r="V838" t="s">
        <v>1740</v>
      </c>
      <c r="X838" t="s">
        <v>1907</v>
      </c>
      <c r="Y838">
        <v>97</v>
      </c>
      <c r="Z838" t="s">
        <v>923</v>
      </c>
      <c r="AA838" s="298">
        <v>5738634</v>
      </c>
      <c r="AB838" t="s">
        <v>211</v>
      </c>
      <c r="AC838" s="206">
        <v>627.04</v>
      </c>
      <c r="AD838" t="s">
        <v>1742</v>
      </c>
      <c r="AE838">
        <v>2019</v>
      </c>
      <c r="AF838">
        <v>4</v>
      </c>
    </row>
    <row r="839" spans="1:32">
      <c r="A839" t="s">
        <v>1736</v>
      </c>
      <c r="B839" t="s">
        <v>1910</v>
      </c>
      <c r="C839" t="s">
        <v>923</v>
      </c>
      <c r="D839" t="s">
        <v>1906</v>
      </c>
      <c r="E839" t="s">
        <v>194</v>
      </c>
      <c r="F839">
        <v>71592</v>
      </c>
      <c r="G839" t="s">
        <v>1854</v>
      </c>
      <c r="H839" t="s">
        <v>196</v>
      </c>
      <c r="I839">
        <v>30000</v>
      </c>
      <c r="J839">
        <v>33803</v>
      </c>
      <c r="K839">
        <v>1981</v>
      </c>
      <c r="L839">
        <v>11363</v>
      </c>
      <c r="M839" t="s">
        <v>197</v>
      </c>
      <c r="N839">
        <v>108910</v>
      </c>
      <c r="O839" t="s">
        <v>214</v>
      </c>
      <c r="P839" t="s">
        <v>1739</v>
      </c>
      <c r="U839" t="s">
        <v>1740</v>
      </c>
      <c r="V839" t="s">
        <v>1740</v>
      </c>
      <c r="X839" t="s">
        <v>1907</v>
      </c>
      <c r="Y839">
        <v>98</v>
      </c>
      <c r="Z839" t="s">
        <v>923</v>
      </c>
      <c r="AA839" s="298">
        <v>1031802</v>
      </c>
      <c r="AB839" t="s">
        <v>211</v>
      </c>
      <c r="AC839" s="206">
        <v>112.74</v>
      </c>
      <c r="AD839" t="s">
        <v>1742</v>
      </c>
      <c r="AE839">
        <v>2019</v>
      </c>
      <c r="AF839">
        <v>4</v>
      </c>
    </row>
    <row r="840" spans="1:32">
      <c r="A840" t="s">
        <v>1736</v>
      </c>
      <c r="B840" t="s">
        <v>1905</v>
      </c>
      <c r="C840" t="s">
        <v>923</v>
      </c>
      <c r="D840" t="s">
        <v>1906</v>
      </c>
      <c r="E840" t="s">
        <v>194</v>
      </c>
      <c r="F840">
        <v>71550</v>
      </c>
      <c r="G840" t="s">
        <v>1259</v>
      </c>
      <c r="H840" t="s">
        <v>196</v>
      </c>
      <c r="I840">
        <v>30000</v>
      </c>
      <c r="J840">
        <v>33803</v>
      </c>
      <c r="K840">
        <v>1981</v>
      </c>
      <c r="L840">
        <v>11363</v>
      </c>
      <c r="M840" t="s">
        <v>197</v>
      </c>
      <c r="N840">
        <v>108910</v>
      </c>
      <c r="O840" t="s">
        <v>198</v>
      </c>
      <c r="P840" t="s">
        <v>1739</v>
      </c>
      <c r="U840" t="s">
        <v>1740</v>
      </c>
      <c r="V840" t="s">
        <v>1740</v>
      </c>
      <c r="X840" t="s">
        <v>1907</v>
      </c>
      <c r="Y840">
        <v>83</v>
      </c>
      <c r="Z840" t="s">
        <v>923</v>
      </c>
      <c r="AA840" s="298">
        <v>2480796</v>
      </c>
      <c r="AB840" t="s">
        <v>211</v>
      </c>
      <c r="AC840" s="206">
        <v>271.08</v>
      </c>
      <c r="AD840" t="s">
        <v>1742</v>
      </c>
      <c r="AE840">
        <v>2019</v>
      </c>
      <c r="AF840">
        <v>4</v>
      </c>
    </row>
    <row r="841" spans="1:32">
      <c r="A841" t="s">
        <v>1736</v>
      </c>
      <c r="B841" t="s">
        <v>1919</v>
      </c>
      <c r="C841" t="s">
        <v>923</v>
      </c>
      <c r="D841" t="s">
        <v>1906</v>
      </c>
      <c r="E841" t="s">
        <v>194</v>
      </c>
      <c r="F841">
        <v>71550</v>
      </c>
      <c r="G841" t="s">
        <v>1259</v>
      </c>
      <c r="H841" t="s">
        <v>196</v>
      </c>
      <c r="I841">
        <v>30000</v>
      </c>
      <c r="J841">
        <v>33803</v>
      </c>
      <c r="K841">
        <v>1981</v>
      </c>
      <c r="L841">
        <v>11363</v>
      </c>
      <c r="M841" t="s">
        <v>197</v>
      </c>
      <c r="N841">
        <v>108910</v>
      </c>
      <c r="O841" t="s">
        <v>214</v>
      </c>
      <c r="P841" t="s">
        <v>1739</v>
      </c>
      <c r="U841" t="s">
        <v>1740</v>
      </c>
      <c r="V841" t="s">
        <v>1740</v>
      </c>
      <c r="X841" t="s">
        <v>1907</v>
      </c>
      <c r="Y841">
        <v>84</v>
      </c>
      <c r="Z841" t="s">
        <v>923</v>
      </c>
      <c r="AA841" s="298">
        <v>413466</v>
      </c>
      <c r="AB841" t="s">
        <v>211</v>
      </c>
      <c r="AC841" s="206">
        <v>45.18</v>
      </c>
      <c r="AD841" t="s">
        <v>1742</v>
      </c>
      <c r="AE841">
        <v>2019</v>
      </c>
      <c r="AF841">
        <v>4</v>
      </c>
    </row>
    <row r="842" spans="1:32">
      <c r="A842" t="s">
        <v>1736</v>
      </c>
      <c r="B842" t="s">
        <v>1921</v>
      </c>
      <c r="C842" t="s">
        <v>923</v>
      </c>
      <c r="D842" t="s">
        <v>1906</v>
      </c>
      <c r="E842" t="s">
        <v>194</v>
      </c>
      <c r="F842">
        <v>71415</v>
      </c>
      <c r="G842" t="s">
        <v>1265</v>
      </c>
      <c r="H842" t="s">
        <v>196</v>
      </c>
      <c r="I842">
        <v>30000</v>
      </c>
      <c r="J842">
        <v>33804</v>
      </c>
      <c r="K842">
        <v>1981</v>
      </c>
      <c r="L842">
        <v>11363</v>
      </c>
      <c r="M842" t="s">
        <v>197</v>
      </c>
      <c r="N842">
        <v>108910</v>
      </c>
      <c r="O842" t="s">
        <v>214</v>
      </c>
      <c r="P842" t="s">
        <v>1739</v>
      </c>
      <c r="U842" t="s">
        <v>1740</v>
      </c>
      <c r="V842" t="s">
        <v>1740</v>
      </c>
      <c r="X842" t="s">
        <v>1922</v>
      </c>
      <c r="Y842">
        <v>87</v>
      </c>
      <c r="Z842" t="s">
        <v>923</v>
      </c>
      <c r="AA842" s="298">
        <v>2229305</v>
      </c>
      <c r="AB842" t="s">
        <v>211</v>
      </c>
      <c r="AC842" s="206">
        <v>243.59</v>
      </c>
      <c r="AD842" t="s">
        <v>1742</v>
      </c>
      <c r="AE842">
        <v>2019</v>
      </c>
      <c r="AF842">
        <v>4</v>
      </c>
    </row>
    <row r="843" spans="1:32">
      <c r="A843" t="s">
        <v>1736</v>
      </c>
      <c r="B843" t="s">
        <v>1923</v>
      </c>
      <c r="C843" t="s">
        <v>923</v>
      </c>
      <c r="D843" t="s">
        <v>1906</v>
      </c>
      <c r="E843" t="s">
        <v>194</v>
      </c>
      <c r="F843">
        <v>71405</v>
      </c>
      <c r="G843" t="s">
        <v>1267</v>
      </c>
      <c r="H843" t="s">
        <v>196</v>
      </c>
      <c r="I843">
        <v>30000</v>
      </c>
      <c r="J843">
        <v>33804</v>
      </c>
      <c r="K843">
        <v>1981</v>
      </c>
      <c r="L843">
        <v>11363</v>
      </c>
      <c r="M843" t="s">
        <v>197</v>
      </c>
      <c r="N843">
        <v>108910</v>
      </c>
      <c r="O843" t="s">
        <v>214</v>
      </c>
      <c r="P843" t="s">
        <v>1739</v>
      </c>
      <c r="U843" t="s">
        <v>1740</v>
      </c>
      <c r="V843" t="s">
        <v>1740</v>
      </c>
      <c r="X843" t="s">
        <v>1922</v>
      </c>
      <c r="Y843">
        <v>45</v>
      </c>
      <c r="Z843" t="s">
        <v>923</v>
      </c>
      <c r="AA843" s="298">
        <v>39388272.799999997</v>
      </c>
      <c r="AB843" t="s">
        <v>211</v>
      </c>
      <c r="AC843" s="206">
        <v>4303.88</v>
      </c>
      <c r="AD843" t="s">
        <v>1742</v>
      </c>
      <c r="AE843">
        <v>2019</v>
      </c>
      <c r="AF843">
        <v>4</v>
      </c>
    </row>
    <row r="844" spans="1:32">
      <c r="A844" t="s">
        <v>1736</v>
      </c>
      <c r="B844" t="s">
        <v>1938</v>
      </c>
      <c r="C844" t="s">
        <v>1355</v>
      </c>
      <c r="D844" s="297">
        <v>43620</v>
      </c>
      <c r="E844" t="s">
        <v>194</v>
      </c>
      <c r="F844">
        <v>71505</v>
      </c>
      <c r="G844" t="s">
        <v>1255</v>
      </c>
      <c r="H844" t="s">
        <v>196</v>
      </c>
      <c r="I844">
        <v>30000</v>
      </c>
      <c r="J844">
        <v>33803</v>
      </c>
      <c r="K844">
        <v>1981</v>
      </c>
      <c r="L844">
        <v>11363</v>
      </c>
      <c r="M844" t="s">
        <v>197</v>
      </c>
      <c r="N844">
        <v>108910</v>
      </c>
      <c r="O844" t="s">
        <v>198</v>
      </c>
      <c r="P844" t="s">
        <v>1739</v>
      </c>
      <c r="U844" t="s">
        <v>1740</v>
      </c>
      <c r="V844" t="s">
        <v>1740</v>
      </c>
      <c r="X844" t="s">
        <v>1925</v>
      </c>
      <c r="Y844">
        <v>20</v>
      </c>
      <c r="Z844" t="s">
        <v>1355</v>
      </c>
      <c r="AA844" s="298">
        <v>29769516</v>
      </c>
      <c r="AB844" t="s">
        <v>211</v>
      </c>
      <c r="AC844" s="206">
        <v>3259.38</v>
      </c>
      <c r="AD844" t="s">
        <v>1742</v>
      </c>
      <c r="AE844">
        <v>2019</v>
      </c>
      <c r="AF844">
        <v>5</v>
      </c>
    </row>
    <row r="845" spans="1:32">
      <c r="A845" t="s">
        <v>1736</v>
      </c>
      <c r="B845" t="s">
        <v>1930</v>
      </c>
      <c r="C845" t="s">
        <v>1355</v>
      </c>
      <c r="D845" s="297">
        <v>43620</v>
      </c>
      <c r="E845" t="s">
        <v>194</v>
      </c>
      <c r="F845">
        <v>71540</v>
      </c>
      <c r="G845" t="s">
        <v>1246</v>
      </c>
      <c r="H845" t="s">
        <v>196</v>
      </c>
      <c r="I845">
        <v>30000</v>
      </c>
      <c r="J845">
        <v>33803</v>
      </c>
      <c r="K845">
        <v>1981</v>
      </c>
      <c r="L845">
        <v>11363</v>
      </c>
      <c r="M845" t="s">
        <v>197</v>
      </c>
      <c r="N845">
        <v>108910</v>
      </c>
      <c r="O845" t="s">
        <v>214</v>
      </c>
      <c r="P845" t="s">
        <v>1739</v>
      </c>
      <c r="U845" t="s">
        <v>1740</v>
      </c>
      <c r="V845" t="s">
        <v>1740</v>
      </c>
      <c r="X845" t="s">
        <v>1925</v>
      </c>
      <c r="Y845">
        <v>54</v>
      </c>
      <c r="Z845" t="s">
        <v>1355</v>
      </c>
      <c r="AA845" s="298">
        <v>290558</v>
      </c>
      <c r="AB845" t="s">
        <v>211</v>
      </c>
      <c r="AC845" s="206">
        <v>31.81</v>
      </c>
      <c r="AD845" t="s">
        <v>1742</v>
      </c>
      <c r="AE845">
        <v>2019</v>
      </c>
      <c r="AF845">
        <v>5</v>
      </c>
    </row>
    <row r="846" spans="1:32">
      <c r="A846" t="s">
        <v>1736</v>
      </c>
      <c r="B846" t="s">
        <v>1926</v>
      </c>
      <c r="C846" t="s">
        <v>1355</v>
      </c>
      <c r="D846" s="297">
        <v>43620</v>
      </c>
      <c r="E846" t="s">
        <v>194</v>
      </c>
      <c r="F846">
        <v>71505</v>
      </c>
      <c r="G846" t="s">
        <v>1255</v>
      </c>
      <c r="H846" t="s">
        <v>196</v>
      </c>
      <c r="I846">
        <v>30000</v>
      </c>
      <c r="J846">
        <v>33803</v>
      </c>
      <c r="K846">
        <v>1981</v>
      </c>
      <c r="L846">
        <v>11363</v>
      </c>
      <c r="M846" t="s">
        <v>197</v>
      </c>
      <c r="N846">
        <v>108910</v>
      </c>
      <c r="O846" t="s">
        <v>214</v>
      </c>
      <c r="P846" t="s">
        <v>1739</v>
      </c>
      <c r="U846" t="s">
        <v>1740</v>
      </c>
      <c r="V846" t="s">
        <v>1740</v>
      </c>
      <c r="X846" t="s">
        <v>1925</v>
      </c>
      <c r="Y846">
        <v>21</v>
      </c>
      <c r="Z846" t="s">
        <v>1355</v>
      </c>
      <c r="AA846" s="298">
        <v>4961586</v>
      </c>
      <c r="AB846" t="s">
        <v>211</v>
      </c>
      <c r="AC846" s="206">
        <v>543.23</v>
      </c>
      <c r="AD846" t="s">
        <v>1742</v>
      </c>
      <c r="AE846">
        <v>2019</v>
      </c>
      <c r="AF846">
        <v>5</v>
      </c>
    </row>
    <row r="847" spans="1:32">
      <c r="A847" t="s">
        <v>1736</v>
      </c>
      <c r="B847" t="s">
        <v>1929</v>
      </c>
      <c r="C847" t="s">
        <v>1355</v>
      </c>
      <c r="D847" s="297">
        <v>43620</v>
      </c>
      <c r="E847" t="s">
        <v>194</v>
      </c>
      <c r="F847">
        <v>71540</v>
      </c>
      <c r="G847" t="s">
        <v>1246</v>
      </c>
      <c r="H847" t="s">
        <v>196</v>
      </c>
      <c r="I847">
        <v>30000</v>
      </c>
      <c r="J847">
        <v>33803</v>
      </c>
      <c r="K847">
        <v>1981</v>
      </c>
      <c r="L847">
        <v>11363</v>
      </c>
      <c r="M847" t="s">
        <v>197</v>
      </c>
      <c r="N847">
        <v>108910</v>
      </c>
      <c r="O847" t="s">
        <v>198</v>
      </c>
      <c r="P847" t="s">
        <v>1739</v>
      </c>
      <c r="U847" t="s">
        <v>1740</v>
      </c>
      <c r="V847" t="s">
        <v>1740</v>
      </c>
      <c r="X847" t="s">
        <v>1925</v>
      </c>
      <c r="Y847">
        <v>53</v>
      </c>
      <c r="Z847" t="s">
        <v>1355</v>
      </c>
      <c r="AA847" s="298">
        <v>1656556</v>
      </c>
      <c r="AB847" t="s">
        <v>211</v>
      </c>
      <c r="AC847" s="206">
        <v>181.38</v>
      </c>
      <c r="AD847" t="s">
        <v>1742</v>
      </c>
      <c r="AE847">
        <v>2019</v>
      </c>
      <c r="AF847">
        <v>5</v>
      </c>
    </row>
    <row r="848" spans="1:32">
      <c r="A848" t="s">
        <v>1736</v>
      </c>
      <c r="B848" t="s">
        <v>1931</v>
      </c>
      <c r="C848" t="s">
        <v>1355</v>
      </c>
      <c r="D848" s="297">
        <v>43620</v>
      </c>
      <c r="E848" t="s">
        <v>194</v>
      </c>
      <c r="F848">
        <v>71541</v>
      </c>
      <c r="G848" t="s">
        <v>1243</v>
      </c>
      <c r="H848" t="s">
        <v>196</v>
      </c>
      <c r="I848">
        <v>30000</v>
      </c>
      <c r="J848">
        <v>33803</v>
      </c>
      <c r="K848">
        <v>1981</v>
      </c>
      <c r="L848">
        <v>11363</v>
      </c>
      <c r="M848" t="s">
        <v>197</v>
      </c>
      <c r="N848">
        <v>108910</v>
      </c>
      <c r="O848" t="s">
        <v>198</v>
      </c>
      <c r="P848" t="s">
        <v>1739</v>
      </c>
      <c r="U848" t="s">
        <v>1740</v>
      </c>
      <c r="V848" t="s">
        <v>1740</v>
      </c>
      <c r="X848" t="s">
        <v>1925</v>
      </c>
      <c r="Y848">
        <v>64</v>
      </c>
      <c r="Z848" t="s">
        <v>1355</v>
      </c>
      <c r="AA848" s="298">
        <v>1632364</v>
      </c>
      <c r="AB848" t="s">
        <v>211</v>
      </c>
      <c r="AC848" s="206">
        <v>178.72</v>
      </c>
      <c r="AD848" t="s">
        <v>1742</v>
      </c>
      <c r="AE848">
        <v>2019</v>
      </c>
      <c r="AF848">
        <v>5</v>
      </c>
    </row>
    <row r="849" spans="1:32">
      <c r="A849" t="s">
        <v>1736</v>
      </c>
      <c r="B849" t="s">
        <v>1932</v>
      </c>
      <c r="C849" t="s">
        <v>1355</v>
      </c>
      <c r="D849" s="297">
        <v>43620</v>
      </c>
      <c r="E849" t="s">
        <v>194</v>
      </c>
      <c r="F849">
        <v>71541</v>
      </c>
      <c r="G849" t="s">
        <v>1243</v>
      </c>
      <c r="H849" t="s">
        <v>196</v>
      </c>
      <c r="I849">
        <v>30000</v>
      </c>
      <c r="J849">
        <v>33803</v>
      </c>
      <c r="K849">
        <v>1981</v>
      </c>
      <c r="L849">
        <v>11363</v>
      </c>
      <c r="M849" t="s">
        <v>197</v>
      </c>
      <c r="N849">
        <v>108910</v>
      </c>
      <c r="O849" t="s">
        <v>214</v>
      </c>
      <c r="P849" t="s">
        <v>1739</v>
      </c>
      <c r="U849" t="s">
        <v>1740</v>
      </c>
      <c r="V849" t="s">
        <v>1740</v>
      </c>
      <c r="X849" t="s">
        <v>1925</v>
      </c>
      <c r="Y849">
        <v>65</v>
      </c>
      <c r="Z849" t="s">
        <v>1355</v>
      </c>
      <c r="AA849" s="298">
        <v>305138</v>
      </c>
      <c r="AB849" t="s">
        <v>211</v>
      </c>
      <c r="AC849" s="206">
        <v>33.409999999999997</v>
      </c>
      <c r="AD849" t="s">
        <v>1742</v>
      </c>
      <c r="AE849">
        <v>2019</v>
      </c>
      <c r="AF849">
        <v>5</v>
      </c>
    </row>
    <row r="850" spans="1:32">
      <c r="A850" t="s">
        <v>1736</v>
      </c>
      <c r="B850" t="s">
        <v>1933</v>
      </c>
      <c r="C850" t="s">
        <v>1355</v>
      </c>
      <c r="D850" s="297">
        <v>43620</v>
      </c>
      <c r="E850" t="s">
        <v>194</v>
      </c>
      <c r="F850">
        <v>71520</v>
      </c>
      <c r="G850" t="s">
        <v>1250</v>
      </c>
      <c r="H850" t="s">
        <v>196</v>
      </c>
      <c r="I850">
        <v>30000</v>
      </c>
      <c r="J850">
        <v>33803</v>
      </c>
      <c r="K850">
        <v>1981</v>
      </c>
      <c r="L850">
        <v>11363</v>
      </c>
      <c r="M850" t="s">
        <v>197</v>
      </c>
      <c r="N850">
        <v>108910</v>
      </c>
      <c r="O850" t="s">
        <v>198</v>
      </c>
      <c r="P850" t="s">
        <v>1739</v>
      </c>
      <c r="U850" t="s">
        <v>1740</v>
      </c>
      <c r="V850" t="s">
        <v>1740</v>
      </c>
      <c r="X850" t="s">
        <v>1925</v>
      </c>
      <c r="Y850">
        <v>31</v>
      </c>
      <c r="Z850" t="s">
        <v>1355</v>
      </c>
      <c r="AA850" s="298">
        <v>2740050</v>
      </c>
      <c r="AB850" t="s">
        <v>211</v>
      </c>
      <c r="AC850" s="206">
        <v>300</v>
      </c>
      <c r="AD850" t="s">
        <v>1742</v>
      </c>
      <c r="AE850">
        <v>2019</v>
      </c>
      <c r="AF850">
        <v>5</v>
      </c>
    </row>
    <row r="851" spans="1:32">
      <c r="A851" t="s">
        <v>1736</v>
      </c>
      <c r="B851" t="s">
        <v>1934</v>
      </c>
      <c r="C851" t="s">
        <v>1355</v>
      </c>
      <c r="D851" s="297">
        <v>43620</v>
      </c>
      <c r="E851" t="s">
        <v>194</v>
      </c>
      <c r="F851">
        <v>71520</v>
      </c>
      <c r="G851" t="s">
        <v>1250</v>
      </c>
      <c r="H851" t="s">
        <v>196</v>
      </c>
      <c r="I851">
        <v>30000</v>
      </c>
      <c r="J851">
        <v>33803</v>
      </c>
      <c r="K851">
        <v>1981</v>
      </c>
      <c r="L851">
        <v>11363</v>
      </c>
      <c r="M851" t="s">
        <v>197</v>
      </c>
      <c r="N851">
        <v>108910</v>
      </c>
      <c r="O851" t="s">
        <v>214</v>
      </c>
      <c r="P851" t="s">
        <v>1739</v>
      </c>
      <c r="U851" t="s">
        <v>1740</v>
      </c>
      <c r="V851" t="s">
        <v>1740</v>
      </c>
      <c r="X851" t="s">
        <v>1925</v>
      </c>
      <c r="Y851">
        <v>32</v>
      </c>
      <c r="Z851" t="s">
        <v>1355</v>
      </c>
      <c r="AA851" s="298">
        <v>456675</v>
      </c>
      <c r="AB851" t="s">
        <v>211</v>
      </c>
      <c r="AC851" s="206">
        <v>50</v>
      </c>
      <c r="AD851" t="s">
        <v>1742</v>
      </c>
      <c r="AE851">
        <v>2019</v>
      </c>
      <c r="AF851">
        <v>5</v>
      </c>
    </row>
    <row r="852" spans="1:32">
      <c r="A852" t="s">
        <v>1736</v>
      </c>
      <c r="B852" t="s">
        <v>1935</v>
      </c>
      <c r="C852" t="s">
        <v>1355</v>
      </c>
      <c r="D852" s="297">
        <v>43620</v>
      </c>
      <c r="E852" t="s">
        <v>194</v>
      </c>
      <c r="F852">
        <v>71535</v>
      </c>
      <c r="G852" t="s">
        <v>1248</v>
      </c>
      <c r="H852" t="s">
        <v>196</v>
      </c>
      <c r="I852">
        <v>30000</v>
      </c>
      <c r="J852">
        <v>33803</v>
      </c>
      <c r="K852">
        <v>1981</v>
      </c>
      <c r="L852">
        <v>11363</v>
      </c>
      <c r="M852" t="s">
        <v>197</v>
      </c>
      <c r="N852">
        <v>108910</v>
      </c>
      <c r="O852" t="s">
        <v>198</v>
      </c>
      <c r="P852" t="s">
        <v>1739</v>
      </c>
      <c r="U852" t="s">
        <v>1740</v>
      </c>
      <c r="V852" t="s">
        <v>1740</v>
      </c>
      <c r="X852" t="s">
        <v>1925</v>
      </c>
      <c r="Y852">
        <v>42</v>
      </c>
      <c r="Z852" t="s">
        <v>1355</v>
      </c>
      <c r="AA852" s="298">
        <v>6946572</v>
      </c>
      <c r="AB852" t="s">
        <v>211</v>
      </c>
      <c r="AC852" s="206">
        <v>760.56</v>
      </c>
      <c r="AD852" t="s">
        <v>1742</v>
      </c>
      <c r="AE852">
        <v>2019</v>
      </c>
      <c r="AF852">
        <v>5</v>
      </c>
    </row>
    <row r="853" spans="1:32">
      <c r="A853" t="s">
        <v>1736</v>
      </c>
      <c r="B853" t="s">
        <v>1936</v>
      </c>
      <c r="C853" t="s">
        <v>1355</v>
      </c>
      <c r="D853" s="297">
        <v>43620</v>
      </c>
      <c r="E853" t="s">
        <v>194</v>
      </c>
      <c r="F853">
        <v>71535</v>
      </c>
      <c r="G853" t="s">
        <v>1248</v>
      </c>
      <c r="H853" t="s">
        <v>196</v>
      </c>
      <c r="I853">
        <v>30000</v>
      </c>
      <c r="J853">
        <v>33803</v>
      </c>
      <c r="K853">
        <v>1981</v>
      </c>
      <c r="L853">
        <v>11363</v>
      </c>
      <c r="M853" t="s">
        <v>197</v>
      </c>
      <c r="N853">
        <v>108910</v>
      </c>
      <c r="O853" t="s">
        <v>214</v>
      </c>
      <c r="P853" t="s">
        <v>1739</v>
      </c>
      <c r="U853" t="s">
        <v>1740</v>
      </c>
      <c r="V853" t="s">
        <v>1740</v>
      </c>
      <c r="X853" t="s">
        <v>1925</v>
      </c>
      <c r="Y853">
        <v>43</v>
      </c>
      <c r="Z853" t="s">
        <v>1355</v>
      </c>
      <c r="AA853" s="298">
        <v>1703306</v>
      </c>
      <c r="AB853" t="s">
        <v>211</v>
      </c>
      <c r="AC853" s="206">
        <v>186.49</v>
      </c>
      <c r="AD853" t="s">
        <v>1742</v>
      </c>
      <c r="AE853">
        <v>2019</v>
      </c>
      <c r="AF853">
        <v>5</v>
      </c>
    </row>
    <row r="854" spans="1:32">
      <c r="A854" t="s">
        <v>1736</v>
      </c>
      <c r="B854" t="s">
        <v>1927</v>
      </c>
      <c r="C854" t="s">
        <v>1355</v>
      </c>
      <c r="D854" s="297">
        <v>43620</v>
      </c>
      <c r="E854" t="s">
        <v>194</v>
      </c>
      <c r="F854">
        <v>71592</v>
      </c>
      <c r="G854" t="s">
        <v>1854</v>
      </c>
      <c r="H854" t="s">
        <v>196</v>
      </c>
      <c r="I854">
        <v>30000</v>
      </c>
      <c r="J854">
        <v>33803</v>
      </c>
      <c r="K854">
        <v>1981</v>
      </c>
      <c r="L854">
        <v>11363</v>
      </c>
      <c r="M854" t="s">
        <v>197</v>
      </c>
      <c r="N854">
        <v>108910</v>
      </c>
      <c r="O854" t="s">
        <v>198</v>
      </c>
      <c r="P854" t="s">
        <v>1739</v>
      </c>
      <c r="U854" t="s">
        <v>1740</v>
      </c>
      <c r="V854" t="s">
        <v>1740</v>
      </c>
      <c r="X854" t="s">
        <v>1925</v>
      </c>
      <c r="Y854">
        <v>86</v>
      </c>
      <c r="Z854" t="s">
        <v>1355</v>
      </c>
      <c r="AA854" s="298">
        <v>5735962</v>
      </c>
      <c r="AB854" t="s">
        <v>211</v>
      </c>
      <c r="AC854" s="206">
        <v>628</v>
      </c>
      <c r="AD854" t="s">
        <v>1742</v>
      </c>
      <c r="AE854">
        <v>2019</v>
      </c>
      <c r="AF854">
        <v>5</v>
      </c>
    </row>
    <row r="855" spans="1:32">
      <c r="A855" t="s">
        <v>1736</v>
      </c>
      <c r="B855" t="s">
        <v>1928</v>
      </c>
      <c r="C855" t="s">
        <v>1355</v>
      </c>
      <c r="D855" s="297">
        <v>43620</v>
      </c>
      <c r="E855" t="s">
        <v>194</v>
      </c>
      <c r="F855">
        <v>71592</v>
      </c>
      <c r="G855" t="s">
        <v>1854</v>
      </c>
      <c r="H855" t="s">
        <v>196</v>
      </c>
      <c r="I855">
        <v>30000</v>
      </c>
      <c r="J855">
        <v>33803</v>
      </c>
      <c r="K855">
        <v>1981</v>
      </c>
      <c r="L855">
        <v>11363</v>
      </c>
      <c r="M855" t="s">
        <v>197</v>
      </c>
      <c r="N855">
        <v>108910</v>
      </c>
      <c r="O855" t="s">
        <v>214</v>
      </c>
      <c r="P855" t="s">
        <v>1739</v>
      </c>
      <c r="U855" t="s">
        <v>1740</v>
      </c>
      <c r="V855" t="s">
        <v>1740</v>
      </c>
      <c r="X855" t="s">
        <v>1925</v>
      </c>
      <c r="Y855">
        <v>87</v>
      </c>
      <c r="Z855" t="s">
        <v>1355</v>
      </c>
      <c r="AA855" s="298">
        <v>1031214</v>
      </c>
      <c r="AB855" t="s">
        <v>211</v>
      </c>
      <c r="AC855" s="206">
        <v>112.9</v>
      </c>
      <c r="AD855" t="s">
        <v>1742</v>
      </c>
      <c r="AE855">
        <v>2019</v>
      </c>
      <c r="AF855">
        <v>5</v>
      </c>
    </row>
    <row r="856" spans="1:32">
      <c r="A856" t="s">
        <v>1736</v>
      </c>
      <c r="B856" t="s">
        <v>1924</v>
      </c>
      <c r="C856" t="s">
        <v>1355</v>
      </c>
      <c r="D856" s="297">
        <v>43620</v>
      </c>
      <c r="E856" t="s">
        <v>194</v>
      </c>
      <c r="F856">
        <v>71550</v>
      </c>
      <c r="G856" t="s">
        <v>1259</v>
      </c>
      <c r="H856" t="s">
        <v>196</v>
      </c>
      <c r="I856">
        <v>30000</v>
      </c>
      <c r="J856">
        <v>33803</v>
      </c>
      <c r="K856">
        <v>1981</v>
      </c>
      <c r="L856">
        <v>11363</v>
      </c>
      <c r="M856" t="s">
        <v>197</v>
      </c>
      <c r="N856">
        <v>108910</v>
      </c>
      <c r="O856" t="s">
        <v>198</v>
      </c>
      <c r="P856" t="s">
        <v>1739</v>
      </c>
      <c r="U856" t="s">
        <v>1740</v>
      </c>
      <c r="V856" t="s">
        <v>1740</v>
      </c>
      <c r="X856" t="s">
        <v>1925</v>
      </c>
      <c r="Y856">
        <v>75</v>
      </c>
      <c r="Z856" t="s">
        <v>1355</v>
      </c>
      <c r="AA856" s="298">
        <v>2480796</v>
      </c>
      <c r="AB856" t="s">
        <v>211</v>
      </c>
      <c r="AC856" s="206">
        <v>271.62</v>
      </c>
      <c r="AD856" t="s">
        <v>1742</v>
      </c>
      <c r="AE856">
        <v>2019</v>
      </c>
      <c r="AF856">
        <v>5</v>
      </c>
    </row>
    <row r="857" spans="1:32">
      <c r="A857" t="s">
        <v>1736</v>
      </c>
      <c r="B857" t="s">
        <v>1937</v>
      </c>
      <c r="C857" t="s">
        <v>1355</v>
      </c>
      <c r="D857" s="297">
        <v>43620</v>
      </c>
      <c r="E857" t="s">
        <v>194</v>
      </c>
      <c r="F857">
        <v>71550</v>
      </c>
      <c r="G857" t="s">
        <v>1259</v>
      </c>
      <c r="H857" t="s">
        <v>196</v>
      </c>
      <c r="I857">
        <v>30000</v>
      </c>
      <c r="J857">
        <v>33803</v>
      </c>
      <c r="K857">
        <v>1981</v>
      </c>
      <c r="L857">
        <v>11363</v>
      </c>
      <c r="M857" t="s">
        <v>197</v>
      </c>
      <c r="N857">
        <v>108910</v>
      </c>
      <c r="O857" t="s">
        <v>214</v>
      </c>
      <c r="P857" t="s">
        <v>1739</v>
      </c>
      <c r="U857" t="s">
        <v>1740</v>
      </c>
      <c r="V857" t="s">
        <v>1740</v>
      </c>
      <c r="X857" t="s">
        <v>1925</v>
      </c>
      <c r="Y857">
        <v>76</v>
      </c>
      <c r="Z857" t="s">
        <v>1355</v>
      </c>
      <c r="AA857" s="298">
        <v>413466</v>
      </c>
      <c r="AB857" t="s">
        <v>211</v>
      </c>
      <c r="AC857" s="206">
        <v>45.27</v>
      </c>
      <c r="AD857" t="s">
        <v>1742</v>
      </c>
      <c r="AE857">
        <v>2019</v>
      </c>
      <c r="AF857">
        <v>5</v>
      </c>
    </row>
    <row r="858" spans="1:32">
      <c r="A858" t="s">
        <v>1736</v>
      </c>
      <c r="B858" t="s">
        <v>1939</v>
      </c>
      <c r="C858" t="s">
        <v>1355</v>
      </c>
      <c r="D858" s="297">
        <v>43620</v>
      </c>
      <c r="E858" t="s">
        <v>194</v>
      </c>
      <c r="F858">
        <v>71415</v>
      </c>
      <c r="G858" t="s">
        <v>1265</v>
      </c>
      <c r="H858" t="s">
        <v>196</v>
      </c>
      <c r="I858">
        <v>30000</v>
      </c>
      <c r="J858">
        <v>33804</v>
      </c>
      <c r="K858">
        <v>1981</v>
      </c>
      <c r="L858">
        <v>11363</v>
      </c>
      <c r="M858" t="s">
        <v>197</v>
      </c>
      <c r="N858">
        <v>108910</v>
      </c>
      <c r="O858" t="s">
        <v>214</v>
      </c>
      <c r="P858" t="s">
        <v>1739</v>
      </c>
      <c r="U858" t="s">
        <v>1740</v>
      </c>
      <c r="V858" t="s">
        <v>1740</v>
      </c>
      <c r="X858" t="s">
        <v>1940</v>
      </c>
      <c r="Y858">
        <v>87</v>
      </c>
      <c r="Z858" t="s">
        <v>1355</v>
      </c>
      <c r="AA858" s="298">
        <v>1380314</v>
      </c>
      <c r="AB858" t="s">
        <v>211</v>
      </c>
      <c r="AC858" s="206">
        <v>151.12</v>
      </c>
      <c r="AD858" t="s">
        <v>1742</v>
      </c>
      <c r="AE858">
        <v>2019</v>
      </c>
      <c r="AF858">
        <v>5</v>
      </c>
    </row>
    <row r="859" spans="1:32">
      <c r="A859" t="s">
        <v>1736</v>
      </c>
      <c r="B859" t="s">
        <v>1941</v>
      </c>
      <c r="C859" t="s">
        <v>1355</v>
      </c>
      <c r="D859" s="297">
        <v>43620</v>
      </c>
      <c r="E859" t="s">
        <v>194</v>
      </c>
      <c r="F859">
        <v>71405</v>
      </c>
      <c r="G859" t="s">
        <v>1267</v>
      </c>
      <c r="H859" t="s">
        <v>196</v>
      </c>
      <c r="I859">
        <v>30000</v>
      </c>
      <c r="J859">
        <v>33804</v>
      </c>
      <c r="K859">
        <v>1981</v>
      </c>
      <c r="L859">
        <v>11363</v>
      </c>
      <c r="M859" t="s">
        <v>197</v>
      </c>
      <c r="N859">
        <v>108910</v>
      </c>
      <c r="O859" t="s">
        <v>214</v>
      </c>
      <c r="P859" t="s">
        <v>1739</v>
      </c>
      <c r="U859" t="s">
        <v>1740</v>
      </c>
      <c r="V859" t="s">
        <v>1740</v>
      </c>
      <c r="X859" t="s">
        <v>1940</v>
      </c>
      <c r="Y859">
        <v>45</v>
      </c>
      <c r="Z859" t="s">
        <v>1355</v>
      </c>
      <c r="AA859" s="298">
        <v>24748800.09</v>
      </c>
      <c r="AB859" t="s">
        <v>211</v>
      </c>
      <c r="AC859" s="206">
        <v>2709.68</v>
      </c>
      <c r="AD859" t="s">
        <v>1742</v>
      </c>
      <c r="AE859">
        <v>2019</v>
      </c>
      <c r="AF859">
        <v>5</v>
      </c>
    </row>
    <row r="860" spans="1:32">
      <c r="A860" t="s">
        <v>1736</v>
      </c>
      <c r="B860" t="s">
        <v>1956</v>
      </c>
      <c r="C860" s="297">
        <v>43646</v>
      </c>
      <c r="D860" s="297">
        <v>43649</v>
      </c>
      <c r="E860" t="s">
        <v>194</v>
      </c>
      <c r="F860">
        <v>71505</v>
      </c>
      <c r="G860" t="s">
        <v>1255</v>
      </c>
      <c r="H860" t="s">
        <v>196</v>
      </c>
      <c r="I860">
        <v>30000</v>
      </c>
      <c r="J860">
        <v>33803</v>
      </c>
      <c r="K860">
        <v>1981</v>
      </c>
      <c r="L860">
        <v>11363</v>
      </c>
      <c r="M860" t="s">
        <v>197</v>
      </c>
      <c r="N860">
        <v>108910</v>
      </c>
      <c r="O860" t="s">
        <v>198</v>
      </c>
      <c r="P860" t="s">
        <v>1739</v>
      </c>
      <c r="U860" t="s">
        <v>1740</v>
      </c>
      <c r="V860" t="s">
        <v>1740</v>
      </c>
      <c r="X860" t="s">
        <v>1943</v>
      </c>
      <c r="Y860">
        <v>21</v>
      </c>
      <c r="Z860" s="297">
        <v>43646</v>
      </c>
      <c r="AA860" s="298">
        <v>29769516</v>
      </c>
      <c r="AB860" t="s">
        <v>211</v>
      </c>
      <c r="AC860" s="206">
        <v>3223.08</v>
      </c>
      <c r="AD860" t="s">
        <v>1742</v>
      </c>
      <c r="AE860">
        <v>2019</v>
      </c>
      <c r="AF860">
        <v>6</v>
      </c>
    </row>
    <row r="861" spans="1:32">
      <c r="A861" t="s">
        <v>1736</v>
      </c>
      <c r="B861" t="s">
        <v>1946</v>
      </c>
      <c r="C861" s="297">
        <v>43646</v>
      </c>
      <c r="D861" s="297">
        <v>43649</v>
      </c>
      <c r="E861" t="s">
        <v>194</v>
      </c>
      <c r="F861">
        <v>71541</v>
      </c>
      <c r="G861" t="s">
        <v>1243</v>
      </c>
      <c r="H861" t="s">
        <v>196</v>
      </c>
      <c r="I861">
        <v>30000</v>
      </c>
      <c r="J861">
        <v>33803</v>
      </c>
      <c r="K861">
        <v>1981</v>
      </c>
      <c r="L861">
        <v>11363</v>
      </c>
      <c r="M861" t="s">
        <v>197</v>
      </c>
      <c r="N861">
        <v>108910</v>
      </c>
      <c r="O861" t="s">
        <v>214</v>
      </c>
      <c r="P861" t="s">
        <v>1739</v>
      </c>
      <c r="U861" t="s">
        <v>1740</v>
      </c>
      <c r="V861" t="s">
        <v>1740</v>
      </c>
      <c r="X861" t="s">
        <v>1943</v>
      </c>
      <c r="Y861">
        <v>66</v>
      </c>
      <c r="Z861" s="297">
        <v>43646</v>
      </c>
      <c r="AA861" s="298">
        <v>305138</v>
      </c>
      <c r="AB861" t="s">
        <v>211</v>
      </c>
      <c r="AC861" s="206">
        <v>33.04</v>
      </c>
      <c r="AD861" t="s">
        <v>1742</v>
      </c>
      <c r="AE861">
        <v>2019</v>
      </c>
      <c r="AF861">
        <v>6</v>
      </c>
    </row>
    <row r="862" spans="1:32">
      <c r="A862" t="s">
        <v>1736</v>
      </c>
      <c r="B862" t="s">
        <v>1944</v>
      </c>
      <c r="C862" s="297">
        <v>43646</v>
      </c>
      <c r="D862" s="297">
        <v>43649</v>
      </c>
      <c r="E862" t="s">
        <v>194</v>
      </c>
      <c r="F862">
        <v>71505</v>
      </c>
      <c r="G862" t="s">
        <v>1255</v>
      </c>
      <c r="H862" t="s">
        <v>196</v>
      </c>
      <c r="I862">
        <v>30000</v>
      </c>
      <c r="J862">
        <v>33803</v>
      </c>
      <c r="K862">
        <v>1981</v>
      </c>
      <c r="L862">
        <v>11363</v>
      </c>
      <c r="M862" t="s">
        <v>197</v>
      </c>
      <c r="N862">
        <v>108910</v>
      </c>
      <c r="O862" t="s">
        <v>214</v>
      </c>
      <c r="P862" t="s">
        <v>1739</v>
      </c>
      <c r="U862" t="s">
        <v>1740</v>
      </c>
      <c r="V862" t="s">
        <v>1740</v>
      </c>
      <c r="X862" t="s">
        <v>1943</v>
      </c>
      <c r="Y862">
        <v>22</v>
      </c>
      <c r="Z862" s="297">
        <v>43646</v>
      </c>
      <c r="AA862" s="298">
        <v>4961586</v>
      </c>
      <c r="AB862" t="s">
        <v>211</v>
      </c>
      <c r="AC862" s="206">
        <v>537.17999999999995</v>
      </c>
      <c r="AD862" t="s">
        <v>1742</v>
      </c>
      <c r="AE862">
        <v>2019</v>
      </c>
      <c r="AF862">
        <v>6</v>
      </c>
    </row>
    <row r="863" spans="1:32">
      <c r="A863" t="s">
        <v>1736</v>
      </c>
      <c r="B863" t="s">
        <v>1945</v>
      </c>
      <c r="C863" s="297">
        <v>43646</v>
      </c>
      <c r="D863" s="297">
        <v>43649</v>
      </c>
      <c r="E863" t="s">
        <v>194</v>
      </c>
      <c r="F863">
        <v>71541</v>
      </c>
      <c r="G863" t="s">
        <v>1243</v>
      </c>
      <c r="H863" t="s">
        <v>196</v>
      </c>
      <c r="I863">
        <v>30000</v>
      </c>
      <c r="J863">
        <v>33803</v>
      </c>
      <c r="K863">
        <v>1981</v>
      </c>
      <c r="L863">
        <v>11363</v>
      </c>
      <c r="M863" t="s">
        <v>197</v>
      </c>
      <c r="N863">
        <v>108910</v>
      </c>
      <c r="O863" t="s">
        <v>198</v>
      </c>
      <c r="P863" t="s">
        <v>1739</v>
      </c>
      <c r="U863" t="s">
        <v>1740</v>
      </c>
      <c r="V863" t="s">
        <v>1740</v>
      </c>
      <c r="X863" t="s">
        <v>1943</v>
      </c>
      <c r="Y863">
        <v>65</v>
      </c>
      <c r="Z863" s="297">
        <v>43646</v>
      </c>
      <c r="AA863" s="298">
        <v>1632364</v>
      </c>
      <c r="AB863" t="s">
        <v>211</v>
      </c>
      <c r="AC863" s="206">
        <v>176.74</v>
      </c>
      <c r="AD863" t="s">
        <v>1742</v>
      </c>
      <c r="AE863">
        <v>2019</v>
      </c>
      <c r="AF863">
        <v>6</v>
      </c>
    </row>
    <row r="864" spans="1:32">
      <c r="A864" t="s">
        <v>1736</v>
      </c>
      <c r="B864" t="s">
        <v>1955</v>
      </c>
      <c r="C864" s="297">
        <v>43646</v>
      </c>
      <c r="D864" s="297">
        <v>43649</v>
      </c>
      <c r="E864" t="s">
        <v>194</v>
      </c>
      <c r="F864">
        <v>71592</v>
      </c>
      <c r="G864" t="s">
        <v>1854</v>
      </c>
      <c r="H864" t="s">
        <v>196</v>
      </c>
      <c r="I864">
        <v>30000</v>
      </c>
      <c r="J864">
        <v>33803</v>
      </c>
      <c r="K864">
        <v>1981</v>
      </c>
      <c r="L864">
        <v>11363</v>
      </c>
      <c r="M864" t="s">
        <v>197</v>
      </c>
      <c r="N864">
        <v>108910</v>
      </c>
      <c r="O864" t="s">
        <v>214</v>
      </c>
      <c r="P864" t="s">
        <v>1739</v>
      </c>
      <c r="U864" t="s">
        <v>1740</v>
      </c>
      <c r="V864" t="s">
        <v>1740</v>
      </c>
      <c r="X864" t="s">
        <v>1943</v>
      </c>
      <c r="Y864">
        <v>88</v>
      </c>
      <c r="Z864" s="297">
        <v>43646</v>
      </c>
      <c r="AA864" s="298">
        <v>1034513</v>
      </c>
      <c r="AB864" t="s">
        <v>211</v>
      </c>
      <c r="AC864" s="206">
        <v>112</v>
      </c>
      <c r="AD864" t="s">
        <v>1742</v>
      </c>
      <c r="AE864">
        <v>2019</v>
      </c>
      <c r="AF864">
        <v>6</v>
      </c>
    </row>
    <row r="865" spans="1:32">
      <c r="A865" t="s">
        <v>1736</v>
      </c>
      <c r="B865" t="s">
        <v>1942</v>
      </c>
      <c r="C865" s="297">
        <v>43646</v>
      </c>
      <c r="D865" s="297">
        <v>43649</v>
      </c>
      <c r="E865" t="s">
        <v>194</v>
      </c>
      <c r="F865">
        <v>71592</v>
      </c>
      <c r="G865" t="s">
        <v>1854</v>
      </c>
      <c r="H865" t="s">
        <v>196</v>
      </c>
      <c r="I865">
        <v>30000</v>
      </c>
      <c r="J865">
        <v>33803</v>
      </c>
      <c r="K865">
        <v>1981</v>
      </c>
      <c r="L865">
        <v>11363</v>
      </c>
      <c r="M865" t="s">
        <v>197</v>
      </c>
      <c r="N865">
        <v>108910</v>
      </c>
      <c r="O865" t="s">
        <v>198</v>
      </c>
      <c r="P865" t="s">
        <v>1739</v>
      </c>
      <c r="U865" t="s">
        <v>1740</v>
      </c>
      <c r="V865" t="s">
        <v>1740</v>
      </c>
      <c r="X865" t="s">
        <v>1943</v>
      </c>
      <c r="Y865">
        <v>87</v>
      </c>
      <c r="Z865" s="297">
        <v>43646</v>
      </c>
      <c r="AA865" s="298">
        <v>5750962</v>
      </c>
      <c r="AB865" t="s">
        <v>211</v>
      </c>
      <c r="AC865" s="206">
        <v>622.63</v>
      </c>
      <c r="AD865" t="s">
        <v>1742</v>
      </c>
      <c r="AE865">
        <v>2019</v>
      </c>
      <c r="AF865">
        <v>6</v>
      </c>
    </row>
    <row r="866" spans="1:32">
      <c r="A866" t="s">
        <v>1736</v>
      </c>
      <c r="B866" t="s">
        <v>1949</v>
      </c>
      <c r="C866" s="297">
        <v>43646</v>
      </c>
      <c r="D866" s="297">
        <v>43649</v>
      </c>
      <c r="E866" t="s">
        <v>194</v>
      </c>
      <c r="F866">
        <v>71520</v>
      </c>
      <c r="G866" t="s">
        <v>1250</v>
      </c>
      <c r="H866" t="s">
        <v>196</v>
      </c>
      <c r="I866">
        <v>30000</v>
      </c>
      <c r="J866">
        <v>33803</v>
      </c>
      <c r="K866">
        <v>1981</v>
      </c>
      <c r="L866">
        <v>11363</v>
      </c>
      <c r="M866" t="s">
        <v>197</v>
      </c>
      <c r="N866">
        <v>108910</v>
      </c>
      <c r="O866" t="s">
        <v>198</v>
      </c>
      <c r="P866" t="s">
        <v>1739</v>
      </c>
      <c r="U866" t="s">
        <v>1740</v>
      </c>
      <c r="V866" t="s">
        <v>1740</v>
      </c>
      <c r="X866" t="s">
        <v>1943</v>
      </c>
      <c r="Y866">
        <v>32</v>
      </c>
      <c r="Z866" s="297">
        <v>43646</v>
      </c>
      <c r="AA866" s="298">
        <v>2770920</v>
      </c>
      <c r="AB866" t="s">
        <v>211</v>
      </c>
      <c r="AC866" s="206">
        <v>300</v>
      </c>
      <c r="AD866" t="s">
        <v>1742</v>
      </c>
      <c r="AE866">
        <v>2019</v>
      </c>
      <c r="AF866">
        <v>6</v>
      </c>
    </row>
    <row r="867" spans="1:32">
      <c r="A867" t="s">
        <v>1736</v>
      </c>
      <c r="B867" t="s">
        <v>1950</v>
      </c>
      <c r="C867" s="297">
        <v>43646</v>
      </c>
      <c r="D867" s="297">
        <v>43649</v>
      </c>
      <c r="E867" t="s">
        <v>194</v>
      </c>
      <c r="F867">
        <v>71520</v>
      </c>
      <c r="G867" t="s">
        <v>1250</v>
      </c>
      <c r="H867" t="s">
        <v>196</v>
      </c>
      <c r="I867">
        <v>30000</v>
      </c>
      <c r="J867">
        <v>33803</v>
      </c>
      <c r="K867">
        <v>1981</v>
      </c>
      <c r="L867">
        <v>11363</v>
      </c>
      <c r="M867" t="s">
        <v>197</v>
      </c>
      <c r="N867">
        <v>108910</v>
      </c>
      <c r="O867" t="s">
        <v>214</v>
      </c>
      <c r="P867" t="s">
        <v>1739</v>
      </c>
      <c r="U867" t="s">
        <v>1740</v>
      </c>
      <c r="V867" t="s">
        <v>1740</v>
      </c>
      <c r="X867" t="s">
        <v>1943</v>
      </c>
      <c r="Y867">
        <v>33</v>
      </c>
      <c r="Z867" s="297">
        <v>43646</v>
      </c>
      <c r="AA867" s="298">
        <v>461820</v>
      </c>
      <c r="AB867" t="s">
        <v>211</v>
      </c>
      <c r="AC867" s="206">
        <v>50</v>
      </c>
      <c r="AD867" t="s">
        <v>1742</v>
      </c>
      <c r="AE867">
        <v>2019</v>
      </c>
      <c r="AF867">
        <v>6</v>
      </c>
    </row>
    <row r="868" spans="1:32">
      <c r="A868" t="s">
        <v>1736</v>
      </c>
      <c r="B868" t="s">
        <v>1951</v>
      </c>
      <c r="C868" s="297">
        <v>43646</v>
      </c>
      <c r="D868" s="297">
        <v>43649</v>
      </c>
      <c r="E868" t="s">
        <v>194</v>
      </c>
      <c r="F868">
        <v>71535</v>
      </c>
      <c r="G868" t="s">
        <v>1248</v>
      </c>
      <c r="H868" t="s">
        <v>196</v>
      </c>
      <c r="I868">
        <v>30000</v>
      </c>
      <c r="J868">
        <v>33803</v>
      </c>
      <c r="K868">
        <v>1981</v>
      </c>
      <c r="L868">
        <v>11363</v>
      </c>
      <c r="M868" t="s">
        <v>197</v>
      </c>
      <c r="N868">
        <v>108910</v>
      </c>
      <c r="O868" t="s">
        <v>214</v>
      </c>
      <c r="P868" t="s">
        <v>1739</v>
      </c>
      <c r="U868" t="s">
        <v>1740</v>
      </c>
      <c r="V868" t="s">
        <v>1740</v>
      </c>
      <c r="X868" t="s">
        <v>1943</v>
      </c>
      <c r="Y868">
        <v>44</v>
      </c>
      <c r="Z868" s="297">
        <v>43646</v>
      </c>
      <c r="AA868" s="298">
        <v>1722496</v>
      </c>
      <c r="AB868" t="s">
        <v>211</v>
      </c>
      <c r="AC868" s="206">
        <v>186.49</v>
      </c>
      <c r="AD868" t="s">
        <v>1742</v>
      </c>
      <c r="AE868">
        <v>2019</v>
      </c>
      <c r="AF868">
        <v>6</v>
      </c>
    </row>
    <row r="869" spans="1:32">
      <c r="A869" t="s">
        <v>1736</v>
      </c>
      <c r="B869" t="s">
        <v>1952</v>
      </c>
      <c r="C869" s="297">
        <v>43646</v>
      </c>
      <c r="D869" s="297">
        <v>43649</v>
      </c>
      <c r="E869" t="s">
        <v>194</v>
      </c>
      <c r="F869">
        <v>71535</v>
      </c>
      <c r="G869" t="s">
        <v>1248</v>
      </c>
      <c r="H869" t="s">
        <v>196</v>
      </c>
      <c r="I869">
        <v>30000</v>
      </c>
      <c r="J869">
        <v>33803</v>
      </c>
      <c r="K869">
        <v>1981</v>
      </c>
      <c r="L869">
        <v>11363</v>
      </c>
      <c r="M869" t="s">
        <v>197</v>
      </c>
      <c r="N869">
        <v>108910</v>
      </c>
      <c r="O869" t="s">
        <v>198</v>
      </c>
      <c r="P869" t="s">
        <v>1739</v>
      </c>
      <c r="U869" t="s">
        <v>1740</v>
      </c>
      <c r="V869" t="s">
        <v>1740</v>
      </c>
      <c r="X869" t="s">
        <v>1943</v>
      </c>
      <c r="Y869">
        <v>43</v>
      </c>
      <c r="Z869" s="297">
        <v>43646</v>
      </c>
      <c r="AA869" s="298">
        <v>7024838</v>
      </c>
      <c r="AB869" t="s">
        <v>211</v>
      </c>
      <c r="AC869" s="206">
        <v>760.56</v>
      </c>
      <c r="AD869" t="s">
        <v>1742</v>
      </c>
      <c r="AE869">
        <v>2019</v>
      </c>
      <c r="AF869">
        <v>6</v>
      </c>
    </row>
    <row r="870" spans="1:32">
      <c r="A870" t="s">
        <v>1736</v>
      </c>
      <c r="B870" t="s">
        <v>1953</v>
      </c>
      <c r="C870" s="297">
        <v>43646</v>
      </c>
      <c r="D870" s="297">
        <v>43649</v>
      </c>
      <c r="E870" t="s">
        <v>194</v>
      </c>
      <c r="F870">
        <v>71540</v>
      </c>
      <c r="G870" t="s">
        <v>1246</v>
      </c>
      <c r="H870" t="s">
        <v>196</v>
      </c>
      <c r="I870">
        <v>30000</v>
      </c>
      <c r="J870">
        <v>33803</v>
      </c>
      <c r="K870">
        <v>1981</v>
      </c>
      <c r="L870">
        <v>11363</v>
      </c>
      <c r="M870" t="s">
        <v>197</v>
      </c>
      <c r="N870">
        <v>108910</v>
      </c>
      <c r="O870" t="s">
        <v>198</v>
      </c>
      <c r="P870" t="s">
        <v>1739</v>
      </c>
      <c r="U870" t="s">
        <v>1740</v>
      </c>
      <c r="V870" t="s">
        <v>1740</v>
      </c>
      <c r="X870" t="s">
        <v>1943</v>
      </c>
      <c r="Y870">
        <v>54</v>
      </c>
      <c r="Z870" s="297">
        <v>43646</v>
      </c>
      <c r="AA870" s="298">
        <v>1665681</v>
      </c>
      <c r="AB870" t="s">
        <v>211</v>
      </c>
      <c r="AC870" s="206">
        <v>180.32</v>
      </c>
      <c r="AD870" t="s">
        <v>1742</v>
      </c>
      <c r="AE870">
        <v>2019</v>
      </c>
      <c r="AF870">
        <v>6</v>
      </c>
    </row>
    <row r="871" spans="1:32">
      <c r="A871" t="s">
        <v>1736</v>
      </c>
      <c r="B871" t="s">
        <v>1954</v>
      </c>
      <c r="C871" s="297">
        <v>43646</v>
      </c>
      <c r="D871" s="297">
        <v>43649</v>
      </c>
      <c r="E871" t="s">
        <v>194</v>
      </c>
      <c r="F871">
        <v>71540</v>
      </c>
      <c r="G871" t="s">
        <v>1246</v>
      </c>
      <c r="H871" t="s">
        <v>196</v>
      </c>
      <c r="I871">
        <v>30000</v>
      </c>
      <c r="J871">
        <v>33803</v>
      </c>
      <c r="K871">
        <v>1981</v>
      </c>
      <c r="L871">
        <v>11363</v>
      </c>
      <c r="M871" t="s">
        <v>197</v>
      </c>
      <c r="N871">
        <v>108910</v>
      </c>
      <c r="O871" t="s">
        <v>214</v>
      </c>
      <c r="P871" t="s">
        <v>1739</v>
      </c>
      <c r="U871" t="s">
        <v>1740</v>
      </c>
      <c r="V871" t="s">
        <v>1740</v>
      </c>
      <c r="X871" t="s">
        <v>1943</v>
      </c>
      <c r="Y871">
        <v>55</v>
      </c>
      <c r="Z871" s="297">
        <v>43646</v>
      </c>
      <c r="AA871" s="298">
        <v>292233</v>
      </c>
      <c r="AB871" t="s">
        <v>211</v>
      </c>
      <c r="AC871" s="206">
        <v>31.64</v>
      </c>
      <c r="AD871" t="s">
        <v>1742</v>
      </c>
      <c r="AE871">
        <v>2019</v>
      </c>
      <c r="AF871">
        <v>6</v>
      </c>
    </row>
    <row r="872" spans="1:32">
      <c r="A872" t="s">
        <v>1736</v>
      </c>
      <c r="B872" t="s">
        <v>1947</v>
      </c>
      <c r="C872" s="297">
        <v>43646</v>
      </c>
      <c r="D872" s="297">
        <v>43649</v>
      </c>
      <c r="E872" t="s">
        <v>194</v>
      </c>
      <c r="F872">
        <v>71550</v>
      </c>
      <c r="G872" t="s">
        <v>1259</v>
      </c>
      <c r="H872" t="s">
        <v>196</v>
      </c>
      <c r="I872">
        <v>30000</v>
      </c>
      <c r="J872">
        <v>33803</v>
      </c>
      <c r="K872">
        <v>1981</v>
      </c>
      <c r="L872">
        <v>11363</v>
      </c>
      <c r="M872" t="s">
        <v>197</v>
      </c>
      <c r="N872">
        <v>108910</v>
      </c>
      <c r="O872" t="s">
        <v>198</v>
      </c>
      <c r="P872" t="s">
        <v>1739</v>
      </c>
      <c r="U872" t="s">
        <v>1740</v>
      </c>
      <c r="V872" t="s">
        <v>1740</v>
      </c>
      <c r="X872" t="s">
        <v>1943</v>
      </c>
      <c r="Y872">
        <v>76</v>
      </c>
      <c r="Z872" s="297">
        <v>43646</v>
      </c>
      <c r="AA872" s="298">
        <v>2480796</v>
      </c>
      <c r="AB872" t="s">
        <v>211</v>
      </c>
      <c r="AC872" s="206">
        <v>268.56</v>
      </c>
      <c r="AD872" t="s">
        <v>1742</v>
      </c>
      <c r="AE872">
        <v>2019</v>
      </c>
      <c r="AF872">
        <v>6</v>
      </c>
    </row>
    <row r="873" spans="1:32">
      <c r="A873" t="s">
        <v>1736</v>
      </c>
      <c r="B873" t="s">
        <v>1948</v>
      </c>
      <c r="C873" s="297">
        <v>43646</v>
      </c>
      <c r="D873" s="297">
        <v>43649</v>
      </c>
      <c r="E873" t="s">
        <v>194</v>
      </c>
      <c r="F873">
        <v>71550</v>
      </c>
      <c r="G873" t="s">
        <v>1259</v>
      </c>
      <c r="H873" t="s">
        <v>196</v>
      </c>
      <c r="I873">
        <v>30000</v>
      </c>
      <c r="J873">
        <v>33803</v>
      </c>
      <c r="K873">
        <v>1981</v>
      </c>
      <c r="L873">
        <v>11363</v>
      </c>
      <c r="M873" t="s">
        <v>197</v>
      </c>
      <c r="N873">
        <v>108910</v>
      </c>
      <c r="O873" t="s">
        <v>214</v>
      </c>
      <c r="P873" t="s">
        <v>1739</v>
      </c>
      <c r="U873" t="s">
        <v>1740</v>
      </c>
      <c r="V873" t="s">
        <v>1740</v>
      </c>
      <c r="X873" t="s">
        <v>1943</v>
      </c>
      <c r="Y873">
        <v>77</v>
      </c>
      <c r="Z873" s="297">
        <v>43646</v>
      </c>
      <c r="AA873" s="298">
        <v>413466</v>
      </c>
      <c r="AB873" t="s">
        <v>211</v>
      </c>
      <c r="AC873" s="206">
        <v>44.76</v>
      </c>
      <c r="AD873" t="s">
        <v>1742</v>
      </c>
      <c r="AE873">
        <v>2019</v>
      </c>
      <c r="AF873">
        <v>6</v>
      </c>
    </row>
    <row r="874" spans="1:32">
      <c r="A874" t="s">
        <v>1736</v>
      </c>
      <c r="B874" t="s">
        <v>1959</v>
      </c>
      <c r="C874" s="297">
        <v>43646</v>
      </c>
      <c r="D874" s="297">
        <v>43649</v>
      </c>
      <c r="E874" t="s">
        <v>194</v>
      </c>
      <c r="F874">
        <v>71415</v>
      </c>
      <c r="G874" t="s">
        <v>1265</v>
      </c>
      <c r="H874" t="s">
        <v>196</v>
      </c>
      <c r="I874">
        <v>30000</v>
      </c>
      <c r="J874">
        <v>33804</v>
      </c>
      <c r="K874">
        <v>1981</v>
      </c>
      <c r="L874">
        <v>11363</v>
      </c>
      <c r="M874" t="s">
        <v>197</v>
      </c>
      <c r="N874">
        <v>108910</v>
      </c>
      <c r="O874" t="s">
        <v>214</v>
      </c>
      <c r="P874" t="s">
        <v>1739</v>
      </c>
      <c r="U874" t="s">
        <v>1740</v>
      </c>
      <c r="V874" t="s">
        <v>1740</v>
      </c>
      <c r="X874" t="s">
        <v>1958</v>
      </c>
      <c r="Y874">
        <v>92</v>
      </c>
      <c r="Z874" s="297">
        <v>43646</v>
      </c>
      <c r="AA874" s="298">
        <v>848991</v>
      </c>
      <c r="AB874" t="s">
        <v>211</v>
      </c>
      <c r="AC874" s="206">
        <v>91.92</v>
      </c>
      <c r="AD874" t="s">
        <v>1742</v>
      </c>
      <c r="AE874">
        <v>2019</v>
      </c>
      <c r="AF874">
        <v>6</v>
      </c>
    </row>
    <row r="875" spans="1:32">
      <c r="A875" t="s">
        <v>1736</v>
      </c>
      <c r="B875" t="s">
        <v>1957</v>
      </c>
      <c r="C875" s="297">
        <v>43646</v>
      </c>
      <c r="D875" s="297">
        <v>43649</v>
      </c>
      <c r="E875" t="s">
        <v>194</v>
      </c>
      <c r="F875">
        <v>71415</v>
      </c>
      <c r="G875" t="s">
        <v>1265</v>
      </c>
      <c r="H875" t="s">
        <v>196</v>
      </c>
      <c r="I875">
        <v>30000</v>
      </c>
      <c r="J875">
        <v>33803</v>
      </c>
      <c r="K875">
        <v>1981</v>
      </c>
      <c r="L875">
        <v>11363</v>
      </c>
      <c r="M875" t="s">
        <v>197</v>
      </c>
      <c r="N875">
        <v>108910</v>
      </c>
      <c r="O875" t="s">
        <v>198</v>
      </c>
      <c r="P875" t="s">
        <v>1739</v>
      </c>
      <c r="U875" t="s">
        <v>1740</v>
      </c>
      <c r="V875" t="s">
        <v>1740</v>
      </c>
      <c r="X875" t="s">
        <v>1958</v>
      </c>
      <c r="Y875">
        <v>82</v>
      </c>
      <c r="Z875" s="297">
        <v>43646</v>
      </c>
      <c r="AA875" s="298">
        <v>531323</v>
      </c>
      <c r="AB875" t="s">
        <v>211</v>
      </c>
      <c r="AC875" s="206">
        <v>57.52</v>
      </c>
      <c r="AD875" t="s">
        <v>1742</v>
      </c>
      <c r="AE875">
        <v>2019</v>
      </c>
      <c r="AF875">
        <v>6</v>
      </c>
    </row>
    <row r="876" spans="1:32">
      <c r="A876" t="s">
        <v>1736</v>
      </c>
      <c r="B876" t="s">
        <v>1960</v>
      </c>
      <c r="C876" s="297">
        <v>43646</v>
      </c>
      <c r="D876" s="297">
        <v>43649</v>
      </c>
      <c r="E876" t="s">
        <v>194</v>
      </c>
      <c r="F876">
        <v>71405</v>
      </c>
      <c r="G876" t="s">
        <v>1267</v>
      </c>
      <c r="H876" t="s">
        <v>196</v>
      </c>
      <c r="I876">
        <v>30000</v>
      </c>
      <c r="J876">
        <v>33804</v>
      </c>
      <c r="K876">
        <v>1981</v>
      </c>
      <c r="L876">
        <v>11363</v>
      </c>
      <c r="M876" t="s">
        <v>197</v>
      </c>
      <c r="N876">
        <v>108910</v>
      </c>
      <c r="O876" t="s">
        <v>214</v>
      </c>
      <c r="P876" t="s">
        <v>1739</v>
      </c>
      <c r="U876" t="s">
        <v>1740</v>
      </c>
      <c r="V876" t="s">
        <v>1740</v>
      </c>
      <c r="X876" t="s">
        <v>1958</v>
      </c>
      <c r="Y876">
        <v>47</v>
      </c>
      <c r="Z876" s="297">
        <v>43646</v>
      </c>
      <c r="AA876" s="298">
        <v>14641564.15</v>
      </c>
      <c r="AB876" t="s">
        <v>211</v>
      </c>
      <c r="AC876" s="206">
        <v>1585.2</v>
      </c>
      <c r="AD876" t="s">
        <v>1742</v>
      </c>
      <c r="AE876">
        <v>2019</v>
      </c>
      <c r="AF876">
        <v>6</v>
      </c>
    </row>
    <row r="877" spans="1:32">
      <c r="A877" t="s">
        <v>1736</v>
      </c>
      <c r="B877" t="s">
        <v>1961</v>
      </c>
      <c r="C877" s="297">
        <v>43646</v>
      </c>
      <c r="D877" s="297">
        <v>43649</v>
      </c>
      <c r="E877" t="s">
        <v>194</v>
      </c>
      <c r="F877">
        <v>71405</v>
      </c>
      <c r="G877" t="s">
        <v>1267</v>
      </c>
      <c r="H877" t="s">
        <v>196</v>
      </c>
      <c r="I877">
        <v>30000</v>
      </c>
      <c r="J877">
        <v>33803</v>
      </c>
      <c r="K877">
        <v>1981</v>
      </c>
      <c r="L877">
        <v>11363</v>
      </c>
      <c r="M877" t="s">
        <v>197</v>
      </c>
      <c r="N877">
        <v>108910</v>
      </c>
      <c r="O877" t="s">
        <v>198</v>
      </c>
      <c r="P877" t="s">
        <v>1739</v>
      </c>
      <c r="U877" t="s">
        <v>1740</v>
      </c>
      <c r="V877" t="s">
        <v>1740</v>
      </c>
      <c r="X877" t="s">
        <v>1958</v>
      </c>
      <c r="Y877">
        <v>37</v>
      </c>
      <c r="Z877" s="297">
        <v>43646</v>
      </c>
      <c r="AA877" s="298">
        <v>10610671.300000001</v>
      </c>
      <c r="AB877" t="s">
        <v>211</v>
      </c>
      <c r="AC877" s="206">
        <v>1148.78</v>
      </c>
      <c r="AD877" t="s">
        <v>1742</v>
      </c>
      <c r="AE877">
        <v>2019</v>
      </c>
      <c r="AF877">
        <v>6</v>
      </c>
    </row>
    <row r="878" spans="1:32">
      <c r="A878" t="s">
        <v>1736</v>
      </c>
      <c r="B878" t="s">
        <v>1972</v>
      </c>
      <c r="C878" s="297">
        <v>43677</v>
      </c>
      <c r="D878" t="s">
        <v>1963</v>
      </c>
      <c r="E878" t="s">
        <v>194</v>
      </c>
      <c r="F878">
        <v>71520</v>
      </c>
      <c r="G878" t="s">
        <v>1250</v>
      </c>
      <c r="H878" t="s">
        <v>196</v>
      </c>
      <c r="I878">
        <v>30000</v>
      </c>
      <c r="J878">
        <v>33803</v>
      </c>
      <c r="K878">
        <v>1981</v>
      </c>
      <c r="L878">
        <v>11363</v>
      </c>
      <c r="M878" t="s">
        <v>197</v>
      </c>
      <c r="N878">
        <v>108910</v>
      </c>
      <c r="O878" t="s">
        <v>198</v>
      </c>
      <c r="P878" t="s">
        <v>1739</v>
      </c>
      <c r="U878" t="s">
        <v>1740</v>
      </c>
      <c r="V878" t="s">
        <v>1740</v>
      </c>
      <c r="X878" t="s">
        <v>1964</v>
      </c>
      <c r="Y878">
        <v>38</v>
      </c>
      <c r="Z878" s="297">
        <v>43677</v>
      </c>
      <c r="AA878" s="298">
        <v>2307500</v>
      </c>
      <c r="AB878" t="s">
        <v>211</v>
      </c>
      <c r="AC878" s="206">
        <v>250</v>
      </c>
      <c r="AD878" t="s">
        <v>1742</v>
      </c>
      <c r="AE878">
        <v>2019</v>
      </c>
      <c r="AF878">
        <v>7</v>
      </c>
    </row>
    <row r="879" spans="1:32">
      <c r="A879" t="s">
        <v>1736</v>
      </c>
      <c r="B879" t="s">
        <v>1968</v>
      </c>
      <c r="C879" s="297">
        <v>43677</v>
      </c>
      <c r="D879" t="s">
        <v>1963</v>
      </c>
      <c r="E879" t="s">
        <v>194</v>
      </c>
      <c r="F879">
        <v>71540</v>
      </c>
      <c r="G879" t="s">
        <v>1246</v>
      </c>
      <c r="H879" t="s">
        <v>196</v>
      </c>
      <c r="I879">
        <v>30000</v>
      </c>
      <c r="J879">
        <v>33803</v>
      </c>
      <c r="K879">
        <v>1981</v>
      </c>
      <c r="L879">
        <v>11363</v>
      </c>
      <c r="M879" t="s">
        <v>197</v>
      </c>
      <c r="N879">
        <v>108910</v>
      </c>
      <c r="O879" t="s">
        <v>198</v>
      </c>
      <c r="P879" t="s">
        <v>1739</v>
      </c>
      <c r="U879" t="s">
        <v>1740</v>
      </c>
      <c r="V879" t="s">
        <v>1740</v>
      </c>
      <c r="X879" t="s">
        <v>1964</v>
      </c>
      <c r="Y879">
        <v>62</v>
      </c>
      <c r="Z879" s="297">
        <v>43677</v>
      </c>
      <c r="AA879" s="298">
        <v>1414959</v>
      </c>
      <c r="AB879" t="s">
        <v>211</v>
      </c>
      <c r="AC879" s="206">
        <v>153.28</v>
      </c>
      <c r="AD879" t="s">
        <v>1742</v>
      </c>
      <c r="AE879">
        <v>2019</v>
      </c>
      <c r="AF879">
        <v>7</v>
      </c>
    </row>
    <row r="880" spans="1:32">
      <c r="A880" t="s">
        <v>1736</v>
      </c>
      <c r="B880" t="s">
        <v>1976</v>
      </c>
      <c r="C880" s="297">
        <v>43677</v>
      </c>
      <c r="D880" t="s">
        <v>1963</v>
      </c>
      <c r="E880" t="s">
        <v>194</v>
      </c>
      <c r="F880">
        <v>71550</v>
      </c>
      <c r="G880" t="s">
        <v>1259</v>
      </c>
      <c r="H880" t="s">
        <v>196</v>
      </c>
      <c r="I880">
        <v>30000</v>
      </c>
      <c r="J880">
        <v>33803</v>
      </c>
      <c r="K880">
        <v>1981</v>
      </c>
      <c r="L880">
        <v>11363</v>
      </c>
      <c r="M880" t="s">
        <v>197</v>
      </c>
      <c r="N880">
        <v>108910</v>
      </c>
      <c r="O880" t="s">
        <v>214</v>
      </c>
      <c r="P880" t="s">
        <v>1739</v>
      </c>
      <c r="U880" t="s">
        <v>1740</v>
      </c>
      <c r="V880" t="s">
        <v>1740</v>
      </c>
      <c r="X880" t="s">
        <v>1964</v>
      </c>
      <c r="Y880">
        <v>87</v>
      </c>
      <c r="Z880" s="297">
        <v>43677</v>
      </c>
      <c r="AA880" s="298">
        <v>413466</v>
      </c>
      <c r="AB880" t="s">
        <v>211</v>
      </c>
      <c r="AC880" s="206">
        <v>44.8</v>
      </c>
      <c r="AD880" t="s">
        <v>1742</v>
      </c>
      <c r="AE880">
        <v>2019</v>
      </c>
      <c r="AF880">
        <v>7</v>
      </c>
    </row>
    <row r="881" spans="1:32">
      <c r="A881" t="s">
        <v>1736</v>
      </c>
      <c r="B881" t="s">
        <v>1962</v>
      </c>
      <c r="C881" s="297">
        <v>43677</v>
      </c>
      <c r="D881" t="s">
        <v>1963</v>
      </c>
      <c r="E881" t="s">
        <v>194</v>
      </c>
      <c r="F881">
        <v>71550</v>
      </c>
      <c r="G881" t="s">
        <v>1259</v>
      </c>
      <c r="H881" t="s">
        <v>196</v>
      </c>
      <c r="I881">
        <v>30000</v>
      </c>
      <c r="J881">
        <v>33803</v>
      </c>
      <c r="K881">
        <v>1981</v>
      </c>
      <c r="L881">
        <v>11363</v>
      </c>
      <c r="M881" t="s">
        <v>197</v>
      </c>
      <c r="N881">
        <v>108910</v>
      </c>
      <c r="O881" t="s">
        <v>198</v>
      </c>
      <c r="P881" t="s">
        <v>1739</v>
      </c>
      <c r="U881" t="s">
        <v>1740</v>
      </c>
      <c r="V881" t="s">
        <v>1740</v>
      </c>
      <c r="X881" t="s">
        <v>1964</v>
      </c>
      <c r="Y881">
        <v>86</v>
      </c>
      <c r="Z881" s="297">
        <v>43677</v>
      </c>
      <c r="AA881" s="298">
        <v>2067330</v>
      </c>
      <c r="AB881" t="s">
        <v>211</v>
      </c>
      <c r="AC881" s="206">
        <v>224</v>
      </c>
      <c r="AD881" t="s">
        <v>1742</v>
      </c>
      <c r="AE881">
        <v>2019</v>
      </c>
      <c r="AF881">
        <v>7</v>
      </c>
    </row>
    <row r="882" spans="1:32">
      <c r="A882" t="s">
        <v>1736</v>
      </c>
      <c r="B882" t="s">
        <v>1978</v>
      </c>
      <c r="C882" s="297">
        <v>43677</v>
      </c>
      <c r="D882" t="s">
        <v>1963</v>
      </c>
      <c r="E882" t="s">
        <v>194</v>
      </c>
      <c r="F882">
        <v>71505</v>
      </c>
      <c r="G882" t="s">
        <v>1255</v>
      </c>
      <c r="H882" t="s">
        <v>196</v>
      </c>
      <c r="I882">
        <v>30000</v>
      </c>
      <c r="J882">
        <v>33803</v>
      </c>
      <c r="K882">
        <v>1981</v>
      </c>
      <c r="L882">
        <v>11363</v>
      </c>
      <c r="M882" t="s">
        <v>197</v>
      </c>
      <c r="N882">
        <v>108910</v>
      </c>
      <c r="O882" t="s">
        <v>198</v>
      </c>
      <c r="P882" t="s">
        <v>1739</v>
      </c>
      <c r="U882" t="s">
        <v>1740</v>
      </c>
      <c r="V882" t="s">
        <v>1740</v>
      </c>
      <c r="X882" t="s">
        <v>1964</v>
      </c>
      <c r="Y882">
        <v>24</v>
      </c>
      <c r="Z882" s="297">
        <v>43677</v>
      </c>
      <c r="AA882" s="298">
        <v>24807930</v>
      </c>
      <c r="AB882" t="s">
        <v>211</v>
      </c>
      <c r="AC882" s="206">
        <v>2687.75</v>
      </c>
      <c r="AD882" t="s">
        <v>1742</v>
      </c>
      <c r="AE882">
        <v>2019</v>
      </c>
      <c r="AF882">
        <v>7</v>
      </c>
    </row>
    <row r="883" spans="1:32">
      <c r="A883" t="s">
        <v>1736</v>
      </c>
      <c r="B883" t="s">
        <v>1977</v>
      </c>
      <c r="C883" s="297">
        <v>43677</v>
      </c>
      <c r="D883" t="s">
        <v>1963</v>
      </c>
      <c r="E883" t="s">
        <v>194</v>
      </c>
      <c r="F883">
        <v>71505</v>
      </c>
      <c r="G883" t="s">
        <v>1255</v>
      </c>
      <c r="H883" t="s">
        <v>196</v>
      </c>
      <c r="I883">
        <v>30000</v>
      </c>
      <c r="J883">
        <v>33803</v>
      </c>
      <c r="K883">
        <v>1981</v>
      </c>
      <c r="L883">
        <v>11363</v>
      </c>
      <c r="M883" t="s">
        <v>197</v>
      </c>
      <c r="N883">
        <v>108910</v>
      </c>
      <c r="O883" t="s">
        <v>214</v>
      </c>
      <c r="P883" t="s">
        <v>1739</v>
      </c>
      <c r="U883" t="s">
        <v>1740</v>
      </c>
      <c r="V883" t="s">
        <v>1740</v>
      </c>
      <c r="X883" t="s">
        <v>1964</v>
      </c>
      <c r="Y883">
        <v>25</v>
      </c>
      <c r="Z883" s="297">
        <v>43677</v>
      </c>
      <c r="AA883" s="298">
        <v>4961586</v>
      </c>
      <c r="AB883" t="s">
        <v>211</v>
      </c>
      <c r="AC883" s="206">
        <v>537.54999999999995</v>
      </c>
      <c r="AD883" t="s">
        <v>1742</v>
      </c>
      <c r="AE883">
        <v>2019</v>
      </c>
      <c r="AF883">
        <v>7</v>
      </c>
    </row>
    <row r="884" spans="1:32">
      <c r="A884" t="s">
        <v>1736</v>
      </c>
      <c r="B884" t="s">
        <v>1965</v>
      </c>
      <c r="C884" s="297">
        <v>43677</v>
      </c>
      <c r="D884" t="s">
        <v>1963</v>
      </c>
      <c r="E884" t="s">
        <v>194</v>
      </c>
      <c r="F884">
        <v>71510</v>
      </c>
      <c r="G884" t="s">
        <v>1253</v>
      </c>
      <c r="H884" t="s">
        <v>196</v>
      </c>
      <c r="I884">
        <v>30000</v>
      </c>
      <c r="J884">
        <v>33803</v>
      </c>
      <c r="K884">
        <v>1981</v>
      </c>
      <c r="L884">
        <v>11363</v>
      </c>
      <c r="M884" t="s">
        <v>197</v>
      </c>
      <c r="N884">
        <v>108910</v>
      </c>
      <c r="O884" t="s">
        <v>198</v>
      </c>
      <c r="P884" t="s">
        <v>1739</v>
      </c>
      <c r="U884" t="s">
        <v>1740</v>
      </c>
      <c r="V884" t="s">
        <v>1740</v>
      </c>
      <c r="X884" t="s">
        <v>1964</v>
      </c>
      <c r="Y884">
        <v>29</v>
      </c>
      <c r="Z884" s="297">
        <v>43677</v>
      </c>
      <c r="AA884" s="298">
        <v>4961586</v>
      </c>
      <c r="AB884" t="s">
        <v>211</v>
      </c>
      <c r="AC884" s="206">
        <v>537.54999999999995</v>
      </c>
      <c r="AD884" t="s">
        <v>1742</v>
      </c>
      <c r="AE884">
        <v>2019</v>
      </c>
      <c r="AF884">
        <v>7</v>
      </c>
    </row>
    <row r="885" spans="1:32">
      <c r="A885" t="s">
        <v>1736</v>
      </c>
      <c r="B885" t="s">
        <v>1970</v>
      </c>
      <c r="C885" s="297">
        <v>43677</v>
      </c>
      <c r="D885" t="s">
        <v>1963</v>
      </c>
      <c r="E885" t="s">
        <v>194</v>
      </c>
      <c r="F885">
        <v>71541</v>
      </c>
      <c r="G885" t="s">
        <v>1243</v>
      </c>
      <c r="H885" t="s">
        <v>196</v>
      </c>
      <c r="I885">
        <v>30000</v>
      </c>
      <c r="J885">
        <v>33803</v>
      </c>
      <c r="K885">
        <v>1981</v>
      </c>
      <c r="L885">
        <v>11363</v>
      </c>
      <c r="M885" t="s">
        <v>197</v>
      </c>
      <c r="N885">
        <v>108910</v>
      </c>
      <c r="O885" t="s">
        <v>198</v>
      </c>
      <c r="P885" t="s">
        <v>1739</v>
      </c>
      <c r="U885" t="s">
        <v>1740</v>
      </c>
      <c r="V885" t="s">
        <v>1740</v>
      </c>
      <c r="X885" t="s">
        <v>1964</v>
      </c>
      <c r="Y885">
        <v>74</v>
      </c>
      <c r="Z885" s="297">
        <v>43677</v>
      </c>
      <c r="AA885" s="298">
        <v>1327226</v>
      </c>
      <c r="AB885" t="s">
        <v>211</v>
      </c>
      <c r="AC885" s="206">
        <v>143.80000000000001</v>
      </c>
      <c r="AD885" t="s">
        <v>1742</v>
      </c>
      <c r="AE885">
        <v>2019</v>
      </c>
      <c r="AF885">
        <v>7</v>
      </c>
    </row>
    <row r="886" spans="1:32">
      <c r="A886" t="s">
        <v>1736</v>
      </c>
      <c r="B886" t="s">
        <v>1971</v>
      </c>
      <c r="C886" s="297">
        <v>43677</v>
      </c>
      <c r="D886" t="s">
        <v>1963</v>
      </c>
      <c r="E886" t="s">
        <v>194</v>
      </c>
      <c r="F886">
        <v>71541</v>
      </c>
      <c r="G886" t="s">
        <v>1243</v>
      </c>
      <c r="H886" t="s">
        <v>196</v>
      </c>
      <c r="I886">
        <v>30000</v>
      </c>
      <c r="J886">
        <v>33803</v>
      </c>
      <c r="K886">
        <v>1981</v>
      </c>
      <c r="L886">
        <v>11363</v>
      </c>
      <c r="M886" t="s">
        <v>197</v>
      </c>
      <c r="N886">
        <v>108910</v>
      </c>
      <c r="O886" t="s">
        <v>214</v>
      </c>
      <c r="P886" t="s">
        <v>1739</v>
      </c>
      <c r="U886" t="s">
        <v>1740</v>
      </c>
      <c r="V886" t="s">
        <v>1740</v>
      </c>
      <c r="X886" t="s">
        <v>1964</v>
      </c>
      <c r="Y886">
        <v>75</v>
      </c>
      <c r="Z886" s="297">
        <v>43677</v>
      </c>
      <c r="AA886" s="298">
        <v>305138</v>
      </c>
      <c r="AB886" t="s">
        <v>211</v>
      </c>
      <c r="AC886" s="206">
        <v>33.06</v>
      </c>
      <c r="AD886" t="s">
        <v>1742</v>
      </c>
      <c r="AE886">
        <v>2019</v>
      </c>
      <c r="AF886">
        <v>7</v>
      </c>
    </row>
    <row r="887" spans="1:32">
      <c r="A887" t="s">
        <v>1736</v>
      </c>
      <c r="B887" t="s">
        <v>1969</v>
      </c>
      <c r="C887" s="297">
        <v>43677</v>
      </c>
      <c r="D887" t="s">
        <v>1963</v>
      </c>
      <c r="E887" t="s">
        <v>194</v>
      </c>
      <c r="F887">
        <v>71540</v>
      </c>
      <c r="G887" t="s">
        <v>1246</v>
      </c>
      <c r="H887" t="s">
        <v>196</v>
      </c>
      <c r="I887">
        <v>30000</v>
      </c>
      <c r="J887">
        <v>33803</v>
      </c>
      <c r="K887">
        <v>1981</v>
      </c>
      <c r="L887">
        <v>11363</v>
      </c>
      <c r="M887" t="s">
        <v>197</v>
      </c>
      <c r="N887">
        <v>108910</v>
      </c>
      <c r="O887" t="s">
        <v>214</v>
      </c>
      <c r="P887" t="s">
        <v>1739</v>
      </c>
      <c r="U887" t="s">
        <v>1740</v>
      </c>
      <c r="V887" t="s">
        <v>1740</v>
      </c>
      <c r="X887" t="s">
        <v>1964</v>
      </c>
      <c r="Y887">
        <v>63</v>
      </c>
      <c r="Z887" s="297">
        <v>43677</v>
      </c>
      <c r="AA887" s="298">
        <v>292128</v>
      </c>
      <c r="AB887" t="s">
        <v>211</v>
      </c>
      <c r="AC887" s="206">
        <v>31.65</v>
      </c>
      <c r="AD887" t="s">
        <v>1742</v>
      </c>
      <c r="AE887">
        <v>2019</v>
      </c>
      <c r="AF887">
        <v>7</v>
      </c>
    </row>
    <row r="888" spans="1:32">
      <c r="A888" t="s">
        <v>1736</v>
      </c>
      <c r="B888" t="s">
        <v>1973</v>
      </c>
      <c r="C888" s="297">
        <v>43677</v>
      </c>
      <c r="D888" t="s">
        <v>1963</v>
      </c>
      <c r="E888" t="s">
        <v>194</v>
      </c>
      <c r="F888">
        <v>71520</v>
      </c>
      <c r="G888" t="s">
        <v>1250</v>
      </c>
      <c r="H888" t="s">
        <v>196</v>
      </c>
      <c r="I888">
        <v>30000</v>
      </c>
      <c r="J888">
        <v>33803</v>
      </c>
      <c r="K888">
        <v>1981</v>
      </c>
      <c r="L888">
        <v>11363</v>
      </c>
      <c r="M888" t="s">
        <v>197</v>
      </c>
      <c r="N888">
        <v>108910</v>
      </c>
      <c r="O888" t="s">
        <v>214</v>
      </c>
      <c r="P888" t="s">
        <v>1739</v>
      </c>
      <c r="U888" t="s">
        <v>1740</v>
      </c>
      <c r="V888" t="s">
        <v>1740</v>
      </c>
      <c r="X888" t="s">
        <v>1964</v>
      </c>
      <c r="Y888">
        <v>39</v>
      </c>
      <c r="Z888" s="297">
        <v>43677</v>
      </c>
      <c r="AA888" s="298">
        <v>461500</v>
      </c>
      <c r="AB888" t="s">
        <v>211</v>
      </c>
      <c r="AC888" s="206">
        <v>50</v>
      </c>
      <c r="AD888" t="s">
        <v>1742</v>
      </c>
      <c r="AE888">
        <v>2019</v>
      </c>
      <c r="AF888">
        <v>7</v>
      </c>
    </row>
    <row r="889" spans="1:32">
      <c r="A889" t="s">
        <v>1736</v>
      </c>
      <c r="B889" t="s">
        <v>1974</v>
      </c>
      <c r="C889" s="297">
        <v>43677</v>
      </c>
      <c r="D889" t="s">
        <v>1963</v>
      </c>
      <c r="E889" t="s">
        <v>194</v>
      </c>
      <c r="F889">
        <v>71535</v>
      </c>
      <c r="G889" t="s">
        <v>1248</v>
      </c>
      <c r="H889" t="s">
        <v>196</v>
      </c>
      <c r="I889">
        <v>30000</v>
      </c>
      <c r="J889">
        <v>33803</v>
      </c>
      <c r="K889">
        <v>1981</v>
      </c>
      <c r="L889">
        <v>11363</v>
      </c>
      <c r="M889" t="s">
        <v>197</v>
      </c>
      <c r="N889">
        <v>108910</v>
      </c>
      <c r="O889" t="s">
        <v>198</v>
      </c>
      <c r="P889" t="s">
        <v>1739</v>
      </c>
      <c r="U889" t="s">
        <v>1740</v>
      </c>
      <c r="V889" t="s">
        <v>1740</v>
      </c>
      <c r="X889" t="s">
        <v>1964</v>
      </c>
      <c r="Y889">
        <v>50</v>
      </c>
      <c r="Z889" s="297">
        <v>43677</v>
      </c>
      <c r="AA889" s="298">
        <v>6977672</v>
      </c>
      <c r="AB889" t="s">
        <v>211</v>
      </c>
      <c r="AC889" s="206">
        <v>755.98</v>
      </c>
      <c r="AD889" t="s">
        <v>1742</v>
      </c>
      <c r="AE889">
        <v>2019</v>
      </c>
      <c r="AF889">
        <v>7</v>
      </c>
    </row>
    <row r="890" spans="1:32">
      <c r="A890" t="s">
        <v>1736</v>
      </c>
      <c r="B890" t="s">
        <v>1975</v>
      </c>
      <c r="C890" s="297">
        <v>43677</v>
      </c>
      <c r="D890" t="s">
        <v>1963</v>
      </c>
      <c r="E890" t="s">
        <v>194</v>
      </c>
      <c r="F890">
        <v>71535</v>
      </c>
      <c r="G890" t="s">
        <v>1248</v>
      </c>
      <c r="H890" t="s">
        <v>196</v>
      </c>
      <c r="I890">
        <v>30000</v>
      </c>
      <c r="J890">
        <v>33803</v>
      </c>
      <c r="K890">
        <v>1981</v>
      </c>
      <c r="L890">
        <v>11363</v>
      </c>
      <c r="M890" t="s">
        <v>197</v>
      </c>
      <c r="N890">
        <v>108910</v>
      </c>
      <c r="O890" t="s">
        <v>214</v>
      </c>
      <c r="P890" t="s">
        <v>1739</v>
      </c>
      <c r="U890" t="s">
        <v>1740</v>
      </c>
      <c r="V890" t="s">
        <v>1740</v>
      </c>
      <c r="X890" t="s">
        <v>1964</v>
      </c>
      <c r="Y890">
        <v>51</v>
      </c>
      <c r="Z890" s="297">
        <v>43677</v>
      </c>
      <c r="AA890" s="298">
        <v>1721303</v>
      </c>
      <c r="AB890" t="s">
        <v>211</v>
      </c>
      <c r="AC890" s="206">
        <v>186.49</v>
      </c>
      <c r="AD890" t="s">
        <v>1742</v>
      </c>
      <c r="AE890">
        <v>2019</v>
      </c>
      <c r="AF890">
        <v>7</v>
      </c>
    </row>
    <row r="891" spans="1:32">
      <c r="A891" t="s">
        <v>1736</v>
      </c>
      <c r="B891" t="s">
        <v>1966</v>
      </c>
      <c r="C891" s="297">
        <v>43677</v>
      </c>
      <c r="D891" t="s">
        <v>1963</v>
      </c>
      <c r="E891" t="s">
        <v>194</v>
      </c>
      <c r="F891">
        <v>71592</v>
      </c>
      <c r="G891" t="s">
        <v>1854</v>
      </c>
      <c r="H891" t="s">
        <v>196</v>
      </c>
      <c r="I891">
        <v>30000</v>
      </c>
      <c r="J891">
        <v>33803</v>
      </c>
      <c r="K891">
        <v>1981</v>
      </c>
      <c r="L891">
        <v>11363</v>
      </c>
      <c r="M891" t="s">
        <v>197</v>
      </c>
      <c r="N891">
        <v>108910</v>
      </c>
      <c r="O891" t="s">
        <v>198</v>
      </c>
      <c r="P891" t="s">
        <v>1739</v>
      </c>
      <c r="U891" t="s">
        <v>1740</v>
      </c>
      <c r="V891" t="s">
        <v>1740</v>
      </c>
      <c r="X891" t="s">
        <v>1964</v>
      </c>
      <c r="Y891">
        <v>100</v>
      </c>
      <c r="Z891" s="297">
        <v>43677</v>
      </c>
      <c r="AA891" s="298">
        <v>4933991</v>
      </c>
      <c r="AB891" t="s">
        <v>211</v>
      </c>
      <c r="AC891" s="206">
        <v>534.55999999999995</v>
      </c>
      <c r="AD891" t="s">
        <v>1742</v>
      </c>
      <c r="AE891">
        <v>2019</v>
      </c>
      <c r="AF891">
        <v>7</v>
      </c>
    </row>
    <row r="892" spans="1:32">
      <c r="A892" t="s">
        <v>1736</v>
      </c>
      <c r="B892" t="s">
        <v>1967</v>
      </c>
      <c r="C892" s="297">
        <v>43677</v>
      </c>
      <c r="D892" t="s">
        <v>1963</v>
      </c>
      <c r="E892" t="s">
        <v>194</v>
      </c>
      <c r="F892">
        <v>71592</v>
      </c>
      <c r="G892" t="s">
        <v>1854</v>
      </c>
      <c r="H892" t="s">
        <v>196</v>
      </c>
      <c r="I892">
        <v>30000</v>
      </c>
      <c r="J892">
        <v>33803</v>
      </c>
      <c r="K892">
        <v>1981</v>
      </c>
      <c r="L892">
        <v>11363</v>
      </c>
      <c r="M892" t="s">
        <v>197</v>
      </c>
      <c r="N892">
        <v>108910</v>
      </c>
      <c r="O892" t="s">
        <v>214</v>
      </c>
      <c r="P892" t="s">
        <v>1739</v>
      </c>
      <c r="U892" t="s">
        <v>1740</v>
      </c>
      <c r="V892" t="s">
        <v>1740</v>
      </c>
      <c r="X892" t="s">
        <v>1964</v>
      </c>
      <c r="Y892">
        <v>101</v>
      </c>
      <c r="Z892" s="297">
        <v>43677</v>
      </c>
      <c r="AA892" s="298">
        <v>1034308</v>
      </c>
      <c r="AB892" t="s">
        <v>211</v>
      </c>
      <c r="AC892" s="206">
        <v>112.06</v>
      </c>
      <c r="AD892" t="s">
        <v>1742</v>
      </c>
      <c r="AE892">
        <v>2019</v>
      </c>
      <c r="AF892">
        <v>7</v>
      </c>
    </row>
    <row r="893" spans="1:32">
      <c r="A893" t="s">
        <v>1736</v>
      </c>
      <c r="B893" t="s">
        <v>1983</v>
      </c>
      <c r="C893" s="297">
        <v>43677</v>
      </c>
      <c r="D893" t="s">
        <v>1963</v>
      </c>
      <c r="E893" t="s">
        <v>194</v>
      </c>
      <c r="F893">
        <v>71405</v>
      </c>
      <c r="G893" t="s">
        <v>1267</v>
      </c>
      <c r="H893" t="s">
        <v>196</v>
      </c>
      <c r="I893">
        <v>30000</v>
      </c>
      <c r="J893">
        <v>33803</v>
      </c>
      <c r="K893">
        <v>1981</v>
      </c>
      <c r="L893">
        <v>11363</v>
      </c>
      <c r="M893" t="s">
        <v>197</v>
      </c>
      <c r="N893">
        <v>108910</v>
      </c>
      <c r="O893" t="s">
        <v>198</v>
      </c>
      <c r="P893" t="s">
        <v>1739</v>
      </c>
      <c r="U893" t="s">
        <v>1740</v>
      </c>
      <c r="V893" t="s">
        <v>1740</v>
      </c>
      <c r="X893" t="s">
        <v>1980</v>
      </c>
      <c r="Y893">
        <v>40</v>
      </c>
      <c r="Z893" s="297">
        <v>43677</v>
      </c>
      <c r="AA893" s="298">
        <v>10652261.800000001</v>
      </c>
      <c r="AB893" t="s">
        <v>211</v>
      </c>
      <c r="AC893" s="206">
        <v>1154.08</v>
      </c>
      <c r="AD893" t="s">
        <v>1742</v>
      </c>
      <c r="AE893">
        <v>2019</v>
      </c>
      <c r="AF893">
        <v>7</v>
      </c>
    </row>
    <row r="894" spans="1:32">
      <c r="A894" t="s">
        <v>1736</v>
      </c>
      <c r="B894" t="s">
        <v>1982</v>
      </c>
      <c r="C894" s="297">
        <v>43677</v>
      </c>
      <c r="D894" t="s">
        <v>1963</v>
      </c>
      <c r="E894" t="s">
        <v>194</v>
      </c>
      <c r="F894">
        <v>71405</v>
      </c>
      <c r="G894" t="s">
        <v>1267</v>
      </c>
      <c r="H894" t="s">
        <v>196</v>
      </c>
      <c r="I894">
        <v>30000</v>
      </c>
      <c r="J894">
        <v>33804</v>
      </c>
      <c r="K894">
        <v>1981</v>
      </c>
      <c r="L894">
        <v>11363</v>
      </c>
      <c r="M894" t="s">
        <v>197</v>
      </c>
      <c r="N894">
        <v>108910</v>
      </c>
      <c r="O894" t="s">
        <v>214</v>
      </c>
      <c r="P894" t="s">
        <v>1739</v>
      </c>
      <c r="U894" t="s">
        <v>1740</v>
      </c>
      <c r="V894" t="s">
        <v>1740</v>
      </c>
      <c r="X894" t="s">
        <v>1980</v>
      </c>
      <c r="Y894">
        <v>49</v>
      </c>
      <c r="Z894" s="297">
        <v>43677</v>
      </c>
      <c r="AA894" s="298">
        <v>14641111.4</v>
      </c>
      <c r="AB894" t="s">
        <v>211</v>
      </c>
      <c r="AC894" s="206">
        <v>1586.25</v>
      </c>
      <c r="AD894" t="s">
        <v>1742</v>
      </c>
      <c r="AE894">
        <v>2019</v>
      </c>
      <c r="AF894">
        <v>7</v>
      </c>
    </row>
    <row r="895" spans="1:32">
      <c r="A895" t="s">
        <v>1736</v>
      </c>
      <c r="B895" t="s">
        <v>1979</v>
      </c>
      <c r="C895" s="297">
        <v>43677</v>
      </c>
      <c r="D895" t="s">
        <v>1963</v>
      </c>
      <c r="E895" t="s">
        <v>194</v>
      </c>
      <c r="F895">
        <v>71415</v>
      </c>
      <c r="G895" t="s">
        <v>1265</v>
      </c>
      <c r="H895" t="s">
        <v>196</v>
      </c>
      <c r="I895">
        <v>30000</v>
      </c>
      <c r="J895">
        <v>33803</v>
      </c>
      <c r="K895">
        <v>1981</v>
      </c>
      <c r="L895">
        <v>11363</v>
      </c>
      <c r="M895" t="s">
        <v>197</v>
      </c>
      <c r="N895">
        <v>108910</v>
      </c>
      <c r="O895" t="s">
        <v>198</v>
      </c>
      <c r="P895" t="s">
        <v>1739</v>
      </c>
      <c r="U895" t="s">
        <v>1740</v>
      </c>
      <c r="V895" t="s">
        <v>1740</v>
      </c>
      <c r="X895" t="s">
        <v>1980</v>
      </c>
      <c r="Y895">
        <v>85</v>
      </c>
      <c r="Z895" s="297">
        <v>43677</v>
      </c>
      <c r="AA895" s="298">
        <v>531323</v>
      </c>
      <c r="AB895" t="s">
        <v>211</v>
      </c>
      <c r="AC895" s="206">
        <v>57.57</v>
      </c>
      <c r="AD895" t="s">
        <v>1742</v>
      </c>
      <c r="AE895">
        <v>2019</v>
      </c>
      <c r="AF895">
        <v>7</v>
      </c>
    </row>
    <row r="896" spans="1:32">
      <c r="A896" t="s">
        <v>1736</v>
      </c>
      <c r="B896" t="s">
        <v>1981</v>
      </c>
      <c r="C896" s="297">
        <v>43677</v>
      </c>
      <c r="D896" t="s">
        <v>1963</v>
      </c>
      <c r="E896" t="s">
        <v>194</v>
      </c>
      <c r="F896">
        <v>71415</v>
      </c>
      <c r="G896" t="s">
        <v>1265</v>
      </c>
      <c r="H896" t="s">
        <v>196</v>
      </c>
      <c r="I896">
        <v>30000</v>
      </c>
      <c r="J896">
        <v>33804</v>
      </c>
      <c r="K896">
        <v>1981</v>
      </c>
      <c r="L896">
        <v>11363</v>
      </c>
      <c r="M896" t="s">
        <v>197</v>
      </c>
      <c r="N896">
        <v>108910</v>
      </c>
      <c r="O896" t="s">
        <v>214</v>
      </c>
      <c r="P896" t="s">
        <v>1739</v>
      </c>
      <c r="U896" t="s">
        <v>1740</v>
      </c>
      <c r="V896" t="s">
        <v>1740</v>
      </c>
      <c r="X896" t="s">
        <v>1980</v>
      </c>
      <c r="Y896">
        <v>94</v>
      </c>
      <c r="Z896" s="297">
        <v>43677</v>
      </c>
      <c r="AA896" s="298">
        <v>848991</v>
      </c>
      <c r="AB896" t="s">
        <v>211</v>
      </c>
      <c r="AC896" s="206">
        <v>91.98</v>
      </c>
      <c r="AD896" t="s">
        <v>1742</v>
      </c>
      <c r="AE896">
        <v>2019</v>
      </c>
      <c r="AF896">
        <v>7</v>
      </c>
    </row>
    <row r="897" spans="1:32">
      <c r="A897" t="s">
        <v>1736</v>
      </c>
      <c r="B897" t="s">
        <v>1998</v>
      </c>
      <c r="C897" t="s">
        <v>1387</v>
      </c>
      <c r="D897" t="s">
        <v>1387</v>
      </c>
      <c r="E897" t="s">
        <v>194</v>
      </c>
      <c r="F897">
        <v>71505</v>
      </c>
      <c r="G897" t="s">
        <v>1255</v>
      </c>
      <c r="H897" t="s">
        <v>196</v>
      </c>
      <c r="I897">
        <v>30000</v>
      </c>
      <c r="J897">
        <v>33803</v>
      </c>
      <c r="K897">
        <v>1981</v>
      </c>
      <c r="L897">
        <v>11363</v>
      </c>
      <c r="M897" t="s">
        <v>197</v>
      </c>
      <c r="N897">
        <v>108910</v>
      </c>
      <c r="O897" t="s">
        <v>198</v>
      </c>
      <c r="P897" t="s">
        <v>1739</v>
      </c>
      <c r="U897" t="s">
        <v>1740</v>
      </c>
      <c r="V897" t="s">
        <v>1740</v>
      </c>
      <c r="X897" t="s">
        <v>1985</v>
      </c>
      <c r="Y897">
        <v>22</v>
      </c>
      <c r="Z897" t="s">
        <v>1387</v>
      </c>
      <c r="AA897" s="298">
        <v>24807930</v>
      </c>
      <c r="AB897" t="s">
        <v>211</v>
      </c>
      <c r="AC897" s="206">
        <v>2687.75</v>
      </c>
      <c r="AD897" t="s">
        <v>1742</v>
      </c>
      <c r="AE897">
        <v>2019</v>
      </c>
      <c r="AF897">
        <v>8</v>
      </c>
    </row>
    <row r="898" spans="1:32">
      <c r="A898" t="s">
        <v>1736</v>
      </c>
      <c r="B898" t="s">
        <v>1986</v>
      </c>
      <c r="C898" t="s">
        <v>1387</v>
      </c>
      <c r="D898" t="s">
        <v>1387</v>
      </c>
      <c r="E898" t="s">
        <v>194</v>
      </c>
      <c r="F898">
        <v>71505</v>
      </c>
      <c r="G898" t="s">
        <v>1255</v>
      </c>
      <c r="H898" t="s">
        <v>196</v>
      </c>
      <c r="I898">
        <v>30000</v>
      </c>
      <c r="J898">
        <v>33803</v>
      </c>
      <c r="K898">
        <v>1981</v>
      </c>
      <c r="L898">
        <v>11363</v>
      </c>
      <c r="M898" t="s">
        <v>197</v>
      </c>
      <c r="N898">
        <v>108910</v>
      </c>
      <c r="O898" t="s">
        <v>214</v>
      </c>
      <c r="P898" t="s">
        <v>1739</v>
      </c>
      <c r="U898" t="s">
        <v>1740</v>
      </c>
      <c r="V898" t="s">
        <v>1740</v>
      </c>
      <c r="X898" t="s">
        <v>1985</v>
      </c>
      <c r="Y898">
        <v>23</v>
      </c>
      <c r="Z898" t="s">
        <v>1387</v>
      </c>
      <c r="AA898" s="298">
        <v>4961586</v>
      </c>
      <c r="AB898" t="s">
        <v>211</v>
      </c>
      <c r="AC898" s="206">
        <v>537.54999999999995</v>
      </c>
      <c r="AD898" t="s">
        <v>1742</v>
      </c>
      <c r="AE898">
        <v>2019</v>
      </c>
      <c r="AF898">
        <v>8</v>
      </c>
    </row>
    <row r="899" spans="1:32">
      <c r="A899" t="s">
        <v>1736</v>
      </c>
      <c r="B899" t="s">
        <v>1989</v>
      </c>
      <c r="C899" t="s">
        <v>1387</v>
      </c>
      <c r="D899" t="s">
        <v>1387</v>
      </c>
      <c r="E899" t="s">
        <v>194</v>
      </c>
      <c r="F899">
        <v>71541</v>
      </c>
      <c r="G899" t="s">
        <v>1243</v>
      </c>
      <c r="H899" t="s">
        <v>196</v>
      </c>
      <c r="I899">
        <v>30000</v>
      </c>
      <c r="J899">
        <v>33803</v>
      </c>
      <c r="K899">
        <v>1981</v>
      </c>
      <c r="L899">
        <v>11363</v>
      </c>
      <c r="M899" t="s">
        <v>197</v>
      </c>
      <c r="N899">
        <v>108910</v>
      </c>
      <c r="O899" t="s">
        <v>198</v>
      </c>
      <c r="P899" t="s">
        <v>1739</v>
      </c>
      <c r="U899" t="s">
        <v>1740</v>
      </c>
      <c r="V899" t="s">
        <v>1740</v>
      </c>
      <c r="X899" t="s">
        <v>1985</v>
      </c>
      <c r="Y899">
        <v>70</v>
      </c>
      <c r="Z899" t="s">
        <v>1387</v>
      </c>
      <c r="AA899" s="298">
        <v>1327226</v>
      </c>
      <c r="AB899" t="s">
        <v>211</v>
      </c>
      <c r="AC899" s="206">
        <v>143.80000000000001</v>
      </c>
      <c r="AD899" t="s">
        <v>1742</v>
      </c>
      <c r="AE899">
        <v>2019</v>
      </c>
      <c r="AF899">
        <v>8</v>
      </c>
    </row>
    <row r="900" spans="1:32">
      <c r="A900" t="s">
        <v>1736</v>
      </c>
      <c r="B900" t="s">
        <v>1990</v>
      </c>
      <c r="C900" t="s">
        <v>1387</v>
      </c>
      <c r="D900" t="s">
        <v>1387</v>
      </c>
      <c r="E900" t="s">
        <v>194</v>
      </c>
      <c r="F900">
        <v>71541</v>
      </c>
      <c r="G900" t="s">
        <v>1243</v>
      </c>
      <c r="H900" t="s">
        <v>196</v>
      </c>
      <c r="I900">
        <v>30000</v>
      </c>
      <c r="J900">
        <v>33803</v>
      </c>
      <c r="K900">
        <v>1981</v>
      </c>
      <c r="L900">
        <v>11363</v>
      </c>
      <c r="M900" t="s">
        <v>197</v>
      </c>
      <c r="N900">
        <v>108910</v>
      </c>
      <c r="O900" t="s">
        <v>214</v>
      </c>
      <c r="P900" t="s">
        <v>1739</v>
      </c>
      <c r="U900" t="s">
        <v>1740</v>
      </c>
      <c r="V900" t="s">
        <v>1740</v>
      </c>
      <c r="X900" t="s">
        <v>1985</v>
      </c>
      <c r="Y900">
        <v>71</v>
      </c>
      <c r="Z900" t="s">
        <v>1387</v>
      </c>
      <c r="AA900" s="298">
        <v>305138</v>
      </c>
      <c r="AB900" t="s">
        <v>211</v>
      </c>
      <c r="AC900" s="206">
        <v>33.06</v>
      </c>
      <c r="AD900" t="s">
        <v>1742</v>
      </c>
      <c r="AE900">
        <v>2019</v>
      </c>
      <c r="AF900">
        <v>8</v>
      </c>
    </row>
    <row r="901" spans="1:32">
      <c r="A901" t="s">
        <v>1736</v>
      </c>
      <c r="B901" t="s">
        <v>1993</v>
      </c>
      <c r="C901" t="s">
        <v>1387</v>
      </c>
      <c r="D901" t="s">
        <v>1387</v>
      </c>
      <c r="E901" t="s">
        <v>194</v>
      </c>
      <c r="F901">
        <v>71520</v>
      </c>
      <c r="G901" t="s">
        <v>1250</v>
      </c>
      <c r="H901" t="s">
        <v>196</v>
      </c>
      <c r="I901">
        <v>30000</v>
      </c>
      <c r="J901">
        <v>33803</v>
      </c>
      <c r="K901">
        <v>1981</v>
      </c>
      <c r="L901">
        <v>11363</v>
      </c>
      <c r="M901" t="s">
        <v>197</v>
      </c>
      <c r="N901">
        <v>108910</v>
      </c>
      <c r="O901" t="s">
        <v>198</v>
      </c>
      <c r="P901" t="s">
        <v>1739</v>
      </c>
      <c r="U901" t="s">
        <v>1740</v>
      </c>
      <c r="V901" t="s">
        <v>1740</v>
      </c>
      <c r="X901" t="s">
        <v>1985</v>
      </c>
      <c r="Y901">
        <v>34</v>
      </c>
      <c r="Z901" t="s">
        <v>1387</v>
      </c>
      <c r="AA901" s="298">
        <v>2307500</v>
      </c>
      <c r="AB901" t="s">
        <v>211</v>
      </c>
      <c r="AC901" s="206">
        <v>250</v>
      </c>
      <c r="AD901" t="s">
        <v>1742</v>
      </c>
      <c r="AE901">
        <v>2019</v>
      </c>
      <c r="AF901">
        <v>8</v>
      </c>
    </row>
    <row r="902" spans="1:32">
      <c r="A902" t="s">
        <v>1736</v>
      </c>
      <c r="B902" t="s">
        <v>1994</v>
      </c>
      <c r="C902" t="s">
        <v>1387</v>
      </c>
      <c r="D902" t="s">
        <v>1387</v>
      </c>
      <c r="E902" t="s">
        <v>194</v>
      </c>
      <c r="F902">
        <v>71520</v>
      </c>
      <c r="G902" t="s">
        <v>1250</v>
      </c>
      <c r="H902" t="s">
        <v>196</v>
      </c>
      <c r="I902">
        <v>30000</v>
      </c>
      <c r="J902">
        <v>33803</v>
      </c>
      <c r="K902">
        <v>1981</v>
      </c>
      <c r="L902">
        <v>11363</v>
      </c>
      <c r="M902" t="s">
        <v>197</v>
      </c>
      <c r="N902">
        <v>108910</v>
      </c>
      <c r="O902" t="s">
        <v>214</v>
      </c>
      <c r="P902" t="s">
        <v>1739</v>
      </c>
      <c r="U902" t="s">
        <v>1740</v>
      </c>
      <c r="V902" t="s">
        <v>1740</v>
      </c>
      <c r="X902" t="s">
        <v>1985</v>
      </c>
      <c r="Y902">
        <v>35</v>
      </c>
      <c r="Z902" t="s">
        <v>1387</v>
      </c>
      <c r="AA902" s="298">
        <v>461500</v>
      </c>
      <c r="AB902" t="s">
        <v>211</v>
      </c>
      <c r="AC902" s="206">
        <v>50</v>
      </c>
      <c r="AD902" t="s">
        <v>1742</v>
      </c>
      <c r="AE902">
        <v>2019</v>
      </c>
      <c r="AF902">
        <v>8</v>
      </c>
    </row>
    <row r="903" spans="1:32">
      <c r="A903" t="s">
        <v>1736</v>
      </c>
      <c r="B903" t="s">
        <v>1988</v>
      </c>
      <c r="C903" t="s">
        <v>1387</v>
      </c>
      <c r="D903" t="s">
        <v>1387</v>
      </c>
      <c r="E903" t="s">
        <v>194</v>
      </c>
      <c r="F903">
        <v>71540</v>
      </c>
      <c r="G903" t="s">
        <v>1246</v>
      </c>
      <c r="H903" t="s">
        <v>196</v>
      </c>
      <c r="I903">
        <v>30000</v>
      </c>
      <c r="J903">
        <v>33803</v>
      </c>
      <c r="K903">
        <v>1981</v>
      </c>
      <c r="L903">
        <v>11363</v>
      </c>
      <c r="M903" t="s">
        <v>197</v>
      </c>
      <c r="N903">
        <v>108910</v>
      </c>
      <c r="O903" t="s">
        <v>214</v>
      </c>
      <c r="P903" t="s">
        <v>1739</v>
      </c>
      <c r="U903" t="s">
        <v>1740</v>
      </c>
      <c r="V903" t="s">
        <v>1740</v>
      </c>
      <c r="X903" t="s">
        <v>1985</v>
      </c>
      <c r="Y903">
        <v>59</v>
      </c>
      <c r="Z903" t="s">
        <v>1387</v>
      </c>
      <c r="AA903" s="298">
        <v>292128</v>
      </c>
      <c r="AB903" t="s">
        <v>211</v>
      </c>
      <c r="AC903" s="206">
        <v>31.65</v>
      </c>
      <c r="AD903" t="s">
        <v>1742</v>
      </c>
      <c r="AE903">
        <v>2019</v>
      </c>
      <c r="AF903">
        <v>8</v>
      </c>
    </row>
    <row r="904" spans="1:32">
      <c r="A904" t="s">
        <v>1736</v>
      </c>
      <c r="B904" t="s">
        <v>1996</v>
      </c>
      <c r="C904" t="s">
        <v>1387</v>
      </c>
      <c r="D904" t="s">
        <v>1387</v>
      </c>
      <c r="E904" t="s">
        <v>194</v>
      </c>
      <c r="F904">
        <v>71535</v>
      </c>
      <c r="G904" t="s">
        <v>1248</v>
      </c>
      <c r="H904" t="s">
        <v>196</v>
      </c>
      <c r="I904">
        <v>30000</v>
      </c>
      <c r="J904">
        <v>33803</v>
      </c>
      <c r="K904">
        <v>1981</v>
      </c>
      <c r="L904">
        <v>11363</v>
      </c>
      <c r="M904" t="s">
        <v>197</v>
      </c>
      <c r="N904">
        <v>108910</v>
      </c>
      <c r="O904" t="s">
        <v>214</v>
      </c>
      <c r="P904" t="s">
        <v>1739</v>
      </c>
      <c r="U904" t="s">
        <v>1740</v>
      </c>
      <c r="V904" t="s">
        <v>1740</v>
      </c>
      <c r="X904" t="s">
        <v>1985</v>
      </c>
      <c r="Y904">
        <v>47</v>
      </c>
      <c r="Z904" t="s">
        <v>1387</v>
      </c>
      <c r="AA904" s="298">
        <v>1721303</v>
      </c>
      <c r="AB904" t="s">
        <v>211</v>
      </c>
      <c r="AC904" s="206">
        <v>186.49</v>
      </c>
      <c r="AD904" t="s">
        <v>1742</v>
      </c>
      <c r="AE904">
        <v>2019</v>
      </c>
      <c r="AF904">
        <v>8</v>
      </c>
    </row>
    <row r="905" spans="1:32">
      <c r="A905" t="s">
        <v>1736</v>
      </c>
      <c r="B905" t="s">
        <v>1991</v>
      </c>
      <c r="C905" t="s">
        <v>1387</v>
      </c>
      <c r="D905" t="s">
        <v>1387</v>
      </c>
      <c r="E905" t="s">
        <v>194</v>
      </c>
      <c r="F905">
        <v>71550</v>
      </c>
      <c r="G905" t="s">
        <v>1259</v>
      </c>
      <c r="H905" t="s">
        <v>196</v>
      </c>
      <c r="I905">
        <v>30000</v>
      </c>
      <c r="J905">
        <v>33803</v>
      </c>
      <c r="K905">
        <v>1981</v>
      </c>
      <c r="L905">
        <v>11363</v>
      </c>
      <c r="M905" t="s">
        <v>197</v>
      </c>
      <c r="N905">
        <v>108910</v>
      </c>
      <c r="O905" t="s">
        <v>198</v>
      </c>
      <c r="P905" t="s">
        <v>1739</v>
      </c>
      <c r="U905" t="s">
        <v>1740</v>
      </c>
      <c r="V905" t="s">
        <v>1740</v>
      </c>
      <c r="X905" t="s">
        <v>1985</v>
      </c>
      <c r="Y905">
        <v>82</v>
      </c>
      <c r="Z905" t="s">
        <v>1387</v>
      </c>
      <c r="AA905" s="298">
        <v>2067330</v>
      </c>
      <c r="AB905" t="s">
        <v>211</v>
      </c>
      <c r="AC905" s="206">
        <v>224</v>
      </c>
      <c r="AD905" t="s">
        <v>1742</v>
      </c>
      <c r="AE905">
        <v>2019</v>
      </c>
      <c r="AF905">
        <v>8</v>
      </c>
    </row>
    <row r="906" spans="1:32">
      <c r="A906" t="s">
        <v>1736</v>
      </c>
      <c r="B906" t="s">
        <v>1992</v>
      </c>
      <c r="C906" t="s">
        <v>1387</v>
      </c>
      <c r="D906" t="s">
        <v>1387</v>
      </c>
      <c r="E906" t="s">
        <v>194</v>
      </c>
      <c r="F906">
        <v>71550</v>
      </c>
      <c r="G906" t="s">
        <v>1259</v>
      </c>
      <c r="H906" t="s">
        <v>196</v>
      </c>
      <c r="I906">
        <v>30000</v>
      </c>
      <c r="J906">
        <v>33803</v>
      </c>
      <c r="K906">
        <v>1981</v>
      </c>
      <c r="L906">
        <v>11363</v>
      </c>
      <c r="M906" t="s">
        <v>197</v>
      </c>
      <c r="N906">
        <v>108910</v>
      </c>
      <c r="O906" t="s">
        <v>214</v>
      </c>
      <c r="P906" t="s">
        <v>1739</v>
      </c>
      <c r="U906" t="s">
        <v>1740</v>
      </c>
      <c r="V906" t="s">
        <v>1740</v>
      </c>
      <c r="X906" t="s">
        <v>1985</v>
      </c>
      <c r="Y906">
        <v>83</v>
      </c>
      <c r="Z906" t="s">
        <v>1387</v>
      </c>
      <c r="AA906" s="298">
        <v>413466</v>
      </c>
      <c r="AB906" t="s">
        <v>211</v>
      </c>
      <c r="AC906" s="206">
        <v>44.8</v>
      </c>
      <c r="AD906" t="s">
        <v>1742</v>
      </c>
      <c r="AE906">
        <v>2019</v>
      </c>
      <c r="AF906">
        <v>8</v>
      </c>
    </row>
    <row r="907" spans="1:32">
      <c r="A907" t="s">
        <v>1736</v>
      </c>
      <c r="B907" t="s">
        <v>1984</v>
      </c>
      <c r="C907" t="s">
        <v>1387</v>
      </c>
      <c r="D907" t="s">
        <v>1387</v>
      </c>
      <c r="E907" t="s">
        <v>194</v>
      </c>
      <c r="F907">
        <v>71592</v>
      </c>
      <c r="G907" t="s">
        <v>1854</v>
      </c>
      <c r="H907" t="s">
        <v>196</v>
      </c>
      <c r="I907">
        <v>30000</v>
      </c>
      <c r="J907">
        <v>33803</v>
      </c>
      <c r="K907">
        <v>1981</v>
      </c>
      <c r="L907">
        <v>11363</v>
      </c>
      <c r="M907" t="s">
        <v>197</v>
      </c>
      <c r="N907">
        <v>108910</v>
      </c>
      <c r="O907" t="s">
        <v>198</v>
      </c>
      <c r="P907" t="s">
        <v>1739</v>
      </c>
      <c r="U907" t="s">
        <v>1740</v>
      </c>
      <c r="V907" t="s">
        <v>1740</v>
      </c>
      <c r="X907" t="s">
        <v>1985</v>
      </c>
      <c r="Y907">
        <v>94</v>
      </c>
      <c r="Z907" t="s">
        <v>1387</v>
      </c>
      <c r="AA907" s="298">
        <v>4644050</v>
      </c>
      <c r="AB907" t="s">
        <v>211</v>
      </c>
      <c r="AC907" s="206">
        <v>503.15</v>
      </c>
      <c r="AD907" t="s">
        <v>1742</v>
      </c>
      <c r="AE907">
        <v>2019</v>
      </c>
      <c r="AF907">
        <v>8</v>
      </c>
    </row>
    <row r="908" spans="1:32">
      <c r="A908" t="s">
        <v>1736</v>
      </c>
      <c r="B908" t="s">
        <v>1997</v>
      </c>
      <c r="C908" t="s">
        <v>1387</v>
      </c>
      <c r="D908" t="s">
        <v>1387</v>
      </c>
      <c r="E908" t="s">
        <v>194</v>
      </c>
      <c r="F908">
        <v>71592</v>
      </c>
      <c r="G908" t="s">
        <v>1854</v>
      </c>
      <c r="H908" t="s">
        <v>196</v>
      </c>
      <c r="I908">
        <v>30000</v>
      </c>
      <c r="J908">
        <v>33803</v>
      </c>
      <c r="K908">
        <v>1981</v>
      </c>
      <c r="L908">
        <v>11363</v>
      </c>
      <c r="M908" t="s">
        <v>197</v>
      </c>
      <c r="N908">
        <v>108910</v>
      </c>
      <c r="O908" t="s">
        <v>214</v>
      </c>
      <c r="P908" t="s">
        <v>1739</v>
      </c>
      <c r="U908" t="s">
        <v>1740</v>
      </c>
      <c r="V908" t="s">
        <v>1740</v>
      </c>
      <c r="X908" t="s">
        <v>1985</v>
      </c>
      <c r="Y908">
        <v>95</v>
      </c>
      <c r="Z908" t="s">
        <v>1387</v>
      </c>
      <c r="AA908" s="298">
        <v>1034308</v>
      </c>
      <c r="AB908" t="s">
        <v>211</v>
      </c>
      <c r="AC908" s="206">
        <v>112.06</v>
      </c>
      <c r="AD908" t="s">
        <v>1742</v>
      </c>
      <c r="AE908">
        <v>2019</v>
      </c>
      <c r="AF908">
        <v>8</v>
      </c>
    </row>
    <row r="909" spans="1:32">
      <c r="A909" t="s">
        <v>1736</v>
      </c>
      <c r="B909" t="s">
        <v>1987</v>
      </c>
      <c r="C909" t="s">
        <v>1387</v>
      </c>
      <c r="D909" t="s">
        <v>1387</v>
      </c>
      <c r="E909" t="s">
        <v>194</v>
      </c>
      <c r="F909">
        <v>71540</v>
      </c>
      <c r="G909" t="s">
        <v>1246</v>
      </c>
      <c r="H909" t="s">
        <v>196</v>
      </c>
      <c r="I909">
        <v>30000</v>
      </c>
      <c r="J909">
        <v>33803</v>
      </c>
      <c r="K909">
        <v>1981</v>
      </c>
      <c r="L909">
        <v>11363</v>
      </c>
      <c r="M909" t="s">
        <v>197</v>
      </c>
      <c r="N909">
        <v>108910</v>
      </c>
      <c r="O909" t="s">
        <v>198</v>
      </c>
      <c r="P909" t="s">
        <v>1739</v>
      </c>
      <c r="U909" t="s">
        <v>1740</v>
      </c>
      <c r="V909" t="s">
        <v>1740</v>
      </c>
      <c r="X909" t="s">
        <v>1985</v>
      </c>
      <c r="Y909">
        <v>58</v>
      </c>
      <c r="Z909" t="s">
        <v>1387</v>
      </c>
      <c r="AA909" s="298">
        <v>1359201</v>
      </c>
      <c r="AB909" t="s">
        <v>211</v>
      </c>
      <c r="AC909" s="206">
        <v>147.24</v>
      </c>
      <c r="AD909" t="s">
        <v>1742</v>
      </c>
      <c r="AE909">
        <v>2019</v>
      </c>
      <c r="AF909">
        <v>8</v>
      </c>
    </row>
    <row r="910" spans="1:32">
      <c r="A910" t="s">
        <v>1736</v>
      </c>
      <c r="B910" t="s">
        <v>1995</v>
      </c>
      <c r="C910" t="s">
        <v>1387</v>
      </c>
      <c r="D910" t="s">
        <v>1387</v>
      </c>
      <c r="E910" t="s">
        <v>194</v>
      </c>
      <c r="F910">
        <v>71535</v>
      </c>
      <c r="G910" t="s">
        <v>1248</v>
      </c>
      <c r="H910" t="s">
        <v>196</v>
      </c>
      <c r="I910">
        <v>30000</v>
      </c>
      <c r="J910">
        <v>33803</v>
      </c>
      <c r="K910">
        <v>1981</v>
      </c>
      <c r="L910">
        <v>11363</v>
      </c>
      <c r="M910" t="s">
        <v>197</v>
      </c>
      <c r="N910">
        <v>108910</v>
      </c>
      <c r="O910" t="s">
        <v>198</v>
      </c>
      <c r="P910" t="s">
        <v>1739</v>
      </c>
      <c r="U910" t="s">
        <v>1740</v>
      </c>
      <c r="V910" t="s">
        <v>1740</v>
      </c>
      <c r="X910" t="s">
        <v>1985</v>
      </c>
      <c r="Y910">
        <v>46</v>
      </c>
      <c r="Z910" t="s">
        <v>1387</v>
      </c>
      <c r="AA910" s="298">
        <v>4747359</v>
      </c>
      <c r="AB910" t="s">
        <v>211</v>
      </c>
      <c r="AC910" s="206">
        <v>514.34</v>
      </c>
      <c r="AD910" t="s">
        <v>1742</v>
      </c>
      <c r="AE910">
        <v>2019</v>
      </c>
      <c r="AF910">
        <v>8</v>
      </c>
    </row>
    <row r="911" spans="1:32">
      <c r="A911" t="s">
        <v>1736</v>
      </c>
      <c r="B911" t="s">
        <v>1999</v>
      </c>
      <c r="C911" t="s">
        <v>1387</v>
      </c>
      <c r="D911" t="s">
        <v>1387</v>
      </c>
      <c r="E911" t="s">
        <v>194</v>
      </c>
      <c r="F911">
        <v>71415</v>
      </c>
      <c r="G911" t="s">
        <v>1265</v>
      </c>
      <c r="H911" t="s">
        <v>196</v>
      </c>
      <c r="I911">
        <v>30000</v>
      </c>
      <c r="J911">
        <v>33803</v>
      </c>
      <c r="K911">
        <v>1981</v>
      </c>
      <c r="L911">
        <v>11363</v>
      </c>
      <c r="M911" t="s">
        <v>197</v>
      </c>
      <c r="N911">
        <v>108910</v>
      </c>
      <c r="O911" t="s">
        <v>198</v>
      </c>
      <c r="P911" t="s">
        <v>1739</v>
      </c>
      <c r="U911" t="s">
        <v>1740</v>
      </c>
      <c r="V911" t="s">
        <v>1740</v>
      </c>
      <c r="X911" t="s">
        <v>2000</v>
      </c>
      <c r="Y911">
        <v>88</v>
      </c>
      <c r="Z911" t="s">
        <v>1387</v>
      </c>
      <c r="AA911" s="298">
        <v>531323</v>
      </c>
      <c r="AB911" t="s">
        <v>211</v>
      </c>
      <c r="AC911" s="206">
        <v>57.57</v>
      </c>
      <c r="AD911" t="s">
        <v>1742</v>
      </c>
      <c r="AE911">
        <v>2019</v>
      </c>
      <c r="AF911">
        <v>8</v>
      </c>
    </row>
    <row r="912" spans="1:32">
      <c r="A912" t="s">
        <v>1736</v>
      </c>
      <c r="B912" t="s">
        <v>2003</v>
      </c>
      <c r="C912" t="s">
        <v>1387</v>
      </c>
      <c r="D912" t="s">
        <v>1387</v>
      </c>
      <c r="E912" t="s">
        <v>194</v>
      </c>
      <c r="F912">
        <v>71405</v>
      </c>
      <c r="G912" t="s">
        <v>1267</v>
      </c>
      <c r="H912" t="s">
        <v>196</v>
      </c>
      <c r="I912">
        <v>30000</v>
      </c>
      <c r="J912">
        <v>33803</v>
      </c>
      <c r="K912">
        <v>1981</v>
      </c>
      <c r="L912">
        <v>11363</v>
      </c>
      <c r="M912" t="s">
        <v>197</v>
      </c>
      <c r="N912">
        <v>108910</v>
      </c>
      <c r="O912" t="s">
        <v>198</v>
      </c>
      <c r="P912" t="s">
        <v>1739</v>
      </c>
      <c r="U912" t="s">
        <v>1740</v>
      </c>
      <c r="V912" t="s">
        <v>1740</v>
      </c>
      <c r="X912" t="s">
        <v>2000</v>
      </c>
      <c r="Y912">
        <v>40</v>
      </c>
      <c r="Z912" t="s">
        <v>1387</v>
      </c>
      <c r="AA912" s="298">
        <v>10128149.800000001</v>
      </c>
      <c r="AB912" t="s">
        <v>211</v>
      </c>
      <c r="AC912" s="206">
        <v>1097.3</v>
      </c>
      <c r="AD912" t="s">
        <v>1742</v>
      </c>
      <c r="AE912">
        <v>2019</v>
      </c>
      <c r="AF912">
        <v>8</v>
      </c>
    </row>
    <row r="913" spans="1:32">
      <c r="A913" t="s">
        <v>1736</v>
      </c>
      <c r="B913" t="s">
        <v>2002</v>
      </c>
      <c r="C913" t="s">
        <v>1387</v>
      </c>
      <c r="D913" t="s">
        <v>1387</v>
      </c>
      <c r="E913" t="s">
        <v>194</v>
      </c>
      <c r="F913">
        <v>71405</v>
      </c>
      <c r="G913" t="s">
        <v>1267</v>
      </c>
      <c r="H913" t="s">
        <v>196</v>
      </c>
      <c r="I913">
        <v>30000</v>
      </c>
      <c r="J913">
        <v>33804</v>
      </c>
      <c r="K913">
        <v>1981</v>
      </c>
      <c r="L913">
        <v>11363</v>
      </c>
      <c r="M913" t="s">
        <v>197</v>
      </c>
      <c r="N913">
        <v>108910</v>
      </c>
      <c r="O913" t="s">
        <v>214</v>
      </c>
      <c r="P913" t="s">
        <v>1739</v>
      </c>
      <c r="U913" t="s">
        <v>1740</v>
      </c>
      <c r="V913" t="s">
        <v>1740</v>
      </c>
      <c r="X913" t="s">
        <v>2000</v>
      </c>
      <c r="Y913">
        <v>51</v>
      </c>
      <c r="Z913" t="s">
        <v>1387</v>
      </c>
      <c r="AA913" s="298">
        <v>14641111.4</v>
      </c>
      <c r="AB913" t="s">
        <v>211</v>
      </c>
      <c r="AC913" s="206">
        <v>1586.25</v>
      </c>
      <c r="AD913" t="s">
        <v>1742</v>
      </c>
      <c r="AE913">
        <v>2019</v>
      </c>
      <c r="AF913">
        <v>8</v>
      </c>
    </row>
    <row r="914" spans="1:32">
      <c r="A914" t="s">
        <v>1736</v>
      </c>
      <c r="B914" t="s">
        <v>2001</v>
      </c>
      <c r="C914" t="s">
        <v>1387</v>
      </c>
      <c r="D914" t="s">
        <v>1387</v>
      </c>
      <c r="E914" t="s">
        <v>194</v>
      </c>
      <c r="F914">
        <v>71415</v>
      </c>
      <c r="G914" t="s">
        <v>1265</v>
      </c>
      <c r="H914" t="s">
        <v>196</v>
      </c>
      <c r="I914">
        <v>30000</v>
      </c>
      <c r="J914">
        <v>33804</v>
      </c>
      <c r="K914">
        <v>1981</v>
      </c>
      <c r="L914">
        <v>11363</v>
      </c>
      <c r="M914" t="s">
        <v>197</v>
      </c>
      <c r="N914">
        <v>108910</v>
      </c>
      <c r="O914" t="s">
        <v>214</v>
      </c>
      <c r="P914" t="s">
        <v>1739</v>
      </c>
      <c r="U914" t="s">
        <v>1740</v>
      </c>
      <c r="V914" t="s">
        <v>1740</v>
      </c>
      <c r="X914" t="s">
        <v>2000</v>
      </c>
      <c r="Y914">
        <v>99</v>
      </c>
      <c r="Z914" t="s">
        <v>1387</v>
      </c>
      <c r="AA914" s="298">
        <v>848991</v>
      </c>
      <c r="AB914" t="s">
        <v>211</v>
      </c>
      <c r="AC914" s="206">
        <v>91.98</v>
      </c>
      <c r="AD914" t="s">
        <v>1742</v>
      </c>
      <c r="AE914">
        <v>2019</v>
      </c>
      <c r="AF914">
        <v>8</v>
      </c>
    </row>
    <row r="915" spans="1:32">
      <c r="A915" t="s">
        <v>1736</v>
      </c>
      <c r="B915" t="s">
        <v>2004</v>
      </c>
      <c r="C915" s="297">
        <v>43738</v>
      </c>
      <c r="D915" s="297">
        <v>43742</v>
      </c>
      <c r="E915" t="s">
        <v>194</v>
      </c>
      <c r="F915">
        <v>71505</v>
      </c>
      <c r="G915" t="s">
        <v>1255</v>
      </c>
      <c r="H915" t="s">
        <v>196</v>
      </c>
      <c r="I915">
        <v>30000</v>
      </c>
      <c r="J915">
        <v>33803</v>
      </c>
      <c r="K915">
        <v>1981</v>
      </c>
      <c r="L915">
        <v>11363</v>
      </c>
      <c r="M915" t="s">
        <v>197</v>
      </c>
      <c r="N915">
        <v>108910</v>
      </c>
      <c r="O915" t="s">
        <v>198</v>
      </c>
      <c r="P915" t="s">
        <v>1739</v>
      </c>
      <c r="U915" t="s">
        <v>1740</v>
      </c>
      <c r="V915" t="s">
        <v>1740</v>
      </c>
      <c r="X915" t="s">
        <v>2005</v>
      </c>
      <c r="Y915">
        <v>22</v>
      </c>
      <c r="Z915" s="297">
        <v>43738</v>
      </c>
      <c r="AA915" s="298">
        <v>60977850</v>
      </c>
      <c r="AB915" t="s">
        <v>211</v>
      </c>
      <c r="AC915" s="206">
        <v>6597.55</v>
      </c>
      <c r="AD915" t="s">
        <v>1742</v>
      </c>
      <c r="AE915">
        <v>2019</v>
      </c>
      <c r="AF915">
        <v>9</v>
      </c>
    </row>
    <row r="916" spans="1:32">
      <c r="A916" t="s">
        <v>1736</v>
      </c>
      <c r="B916" t="s">
        <v>2012</v>
      </c>
      <c r="C916" s="297">
        <v>43738</v>
      </c>
      <c r="D916" s="297">
        <v>43742</v>
      </c>
      <c r="E916" t="s">
        <v>194</v>
      </c>
      <c r="F916">
        <v>71540</v>
      </c>
      <c r="G916" t="s">
        <v>1246</v>
      </c>
      <c r="H916" t="s">
        <v>196</v>
      </c>
      <c r="I916">
        <v>30000</v>
      </c>
      <c r="J916">
        <v>33803</v>
      </c>
      <c r="K916">
        <v>1981</v>
      </c>
      <c r="L916">
        <v>11363</v>
      </c>
      <c r="M916" t="s">
        <v>197</v>
      </c>
      <c r="N916">
        <v>108910</v>
      </c>
      <c r="O916" t="s">
        <v>214</v>
      </c>
      <c r="P916" t="s">
        <v>1739</v>
      </c>
      <c r="U916" t="s">
        <v>1740</v>
      </c>
      <c r="V916" t="s">
        <v>1740</v>
      </c>
      <c r="X916" t="s">
        <v>2005</v>
      </c>
      <c r="Y916">
        <v>59</v>
      </c>
      <c r="Z916" s="297">
        <v>43738</v>
      </c>
      <c r="AA916" s="298">
        <v>499373</v>
      </c>
      <c r="AB916" t="s">
        <v>211</v>
      </c>
      <c r="AC916" s="206">
        <v>54.03</v>
      </c>
      <c r="AD916" t="s">
        <v>1742</v>
      </c>
      <c r="AE916">
        <v>2019</v>
      </c>
      <c r="AF916">
        <v>9</v>
      </c>
    </row>
    <row r="917" spans="1:32">
      <c r="A917" t="s">
        <v>1736</v>
      </c>
      <c r="B917" t="s">
        <v>2007</v>
      </c>
      <c r="C917" s="297">
        <v>43738</v>
      </c>
      <c r="D917" s="297">
        <v>43742</v>
      </c>
      <c r="E917" t="s">
        <v>194</v>
      </c>
      <c r="F917">
        <v>71520</v>
      </c>
      <c r="G917" t="s">
        <v>1250</v>
      </c>
      <c r="H917" t="s">
        <v>196</v>
      </c>
      <c r="I917">
        <v>30000</v>
      </c>
      <c r="J917">
        <v>33803</v>
      </c>
      <c r="K917">
        <v>1981</v>
      </c>
      <c r="L917">
        <v>11363</v>
      </c>
      <c r="M917" t="s">
        <v>197</v>
      </c>
      <c r="N917">
        <v>108910</v>
      </c>
      <c r="O917" t="s">
        <v>198</v>
      </c>
      <c r="P917" t="s">
        <v>1739</v>
      </c>
      <c r="U917" t="s">
        <v>1740</v>
      </c>
      <c r="V917" t="s">
        <v>1740</v>
      </c>
      <c r="X917" t="s">
        <v>2005</v>
      </c>
      <c r="Y917">
        <v>34</v>
      </c>
      <c r="Z917" s="297">
        <v>43738</v>
      </c>
      <c r="AA917" s="298">
        <v>2310625</v>
      </c>
      <c r="AB917" t="s">
        <v>211</v>
      </c>
      <c r="AC917" s="206">
        <v>250</v>
      </c>
      <c r="AD917" t="s">
        <v>1742</v>
      </c>
      <c r="AE917">
        <v>2019</v>
      </c>
      <c r="AF917">
        <v>9</v>
      </c>
    </row>
    <row r="918" spans="1:32">
      <c r="A918" t="s">
        <v>1736</v>
      </c>
      <c r="B918" t="s">
        <v>2008</v>
      </c>
      <c r="C918" s="297">
        <v>43738</v>
      </c>
      <c r="D918" s="297">
        <v>43742</v>
      </c>
      <c r="E918" t="s">
        <v>194</v>
      </c>
      <c r="F918">
        <v>71520</v>
      </c>
      <c r="G918" t="s">
        <v>1250</v>
      </c>
      <c r="H918" t="s">
        <v>196</v>
      </c>
      <c r="I918">
        <v>30000</v>
      </c>
      <c r="J918">
        <v>33803</v>
      </c>
      <c r="K918">
        <v>1981</v>
      </c>
      <c r="L918">
        <v>11363</v>
      </c>
      <c r="M918" t="s">
        <v>197</v>
      </c>
      <c r="N918">
        <v>108910</v>
      </c>
      <c r="O918" t="s">
        <v>214</v>
      </c>
      <c r="P918" t="s">
        <v>1739</v>
      </c>
      <c r="U918" t="s">
        <v>1740</v>
      </c>
      <c r="V918" t="s">
        <v>1740</v>
      </c>
      <c r="X918" t="s">
        <v>2005</v>
      </c>
      <c r="Y918">
        <v>35</v>
      </c>
      <c r="Z918" s="297">
        <v>43738</v>
      </c>
      <c r="AA918" s="298">
        <v>462125</v>
      </c>
      <c r="AB918" t="s">
        <v>211</v>
      </c>
      <c r="AC918" s="206">
        <v>50</v>
      </c>
      <c r="AD918" t="s">
        <v>1742</v>
      </c>
      <c r="AE918">
        <v>2019</v>
      </c>
      <c r="AF918">
        <v>9</v>
      </c>
    </row>
    <row r="919" spans="1:32">
      <c r="A919" t="s">
        <v>1736</v>
      </c>
      <c r="B919" t="s">
        <v>2006</v>
      </c>
      <c r="C919" s="297">
        <v>43738</v>
      </c>
      <c r="D919" s="297">
        <v>43742</v>
      </c>
      <c r="E919" t="s">
        <v>194</v>
      </c>
      <c r="F919">
        <v>71505</v>
      </c>
      <c r="G919" t="s">
        <v>1255</v>
      </c>
      <c r="H919" t="s">
        <v>196</v>
      </c>
      <c r="I919">
        <v>30000</v>
      </c>
      <c r="J919">
        <v>33803</v>
      </c>
      <c r="K919">
        <v>1981</v>
      </c>
      <c r="L919">
        <v>11363</v>
      </c>
      <c r="M919" t="s">
        <v>197</v>
      </c>
      <c r="N919">
        <v>108910</v>
      </c>
      <c r="O919" t="s">
        <v>214</v>
      </c>
      <c r="P919" t="s">
        <v>1739</v>
      </c>
      <c r="U919" t="s">
        <v>1740</v>
      </c>
      <c r="V919" t="s">
        <v>1740</v>
      </c>
      <c r="X919" t="s">
        <v>2005</v>
      </c>
      <c r="Y919">
        <v>23</v>
      </c>
      <c r="Z919" s="297">
        <v>43738</v>
      </c>
      <c r="AA919" s="298">
        <v>12195570</v>
      </c>
      <c r="AB919" t="s">
        <v>211</v>
      </c>
      <c r="AC919" s="206">
        <v>1319.51</v>
      </c>
      <c r="AD919" t="s">
        <v>1742</v>
      </c>
      <c r="AE919">
        <v>2019</v>
      </c>
      <c r="AF919">
        <v>9</v>
      </c>
    </row>
    <row r="920" spans="1:32">
      <c r="A920" t="s">
        <v>1736</v>
      </c>
      <c r="B920" t="s">
        <v>2011</v>
      </c>
      <c r="C920" s="297">
        <v>43738</v>
      </c>
      <c r="D920" s="297">
        <v>43742</v>
      </c>
      <c r="E920" t="s">
        <v>194</v>
      </c>
      <c r="F920">
        <v>71540</v>
      </c>
      <c r="G920" t="s">
        <v>1246</v>
      </c>
      <c r="H920" t="s">
        <v>196</v>
      </c>
      <c r="I920">
        <v>30000</v>
      </c>
      <c r="J920">
        <v>33803</v>
      </c>
      <c r="K920">
        <v>1981</v>
      </c>
      <c r="L920">
        <v>11363</v>
      </c>
      <c r="M920" t="s">
        <v>197</v>
      </c>
      <c r="N920">
        <v>108910</v>
      </c>
      <c r="O920" t="s">
        <v>198</v>
      </c>
      <c r="P920" t="s">
        <v>1739</v>
      </c>
      <c r="U920" t="s">
        <v>1740</v>
      </c>
      <c r="V920" t="s">
        <v>1740</v>
      </c>
      <c r="X920" t="s">
        <v>2005</v>
      </c>
      <c r="Y920">
        <v>58</v>
      </c>
      <c r="Z920" s="297">
        <v>43738</v>
      </c>
      <c r="AA920" s="298">
        <v>2388069</v>
      </c>
      <c r="AB920" t="s">
        <v>211</v>
      </c>
      <c r="AC920" s="206">
        <v>258.36</v>
      </c>
      <c r="AD920" t="s">
        <v>1742</v>
      </c>
      <c r="AE920">
        <v>2019</v>
      </c>
      <c r="AF920">
        <v>9</v>
      </c>
    </row>
    <row r="921" spans="1:32">
      <c r="A921" t="s">
        <v>1736</v>
      </c>
      <c r="B921" t="s">
        <v>2018</v>
      </c>
      <c r="C921" s="297">
        <v>43738</v>
      </c>
      <c r="D921" s="297">
        <v>43742</v>
      </c>
      <c r="E921" t="s">
        <v>194</v>
      </c>
      <c r="F921">
        <v>71592</v>
      </c>
      <c r="G921" t="s">
        <v>1854</v>
      </c>
      <c r="H921" t="s">
        <v>196</v>
      </c>
      <c r="I921">
        <v>30000</v>
      </c>
      <c r="J921">
        <v>33803</v>
      </c>
      <c r="K921">
        <v>1981</v>
      </c>
      <c r="L921">
        <v>11363</v>
      </c>
      <c r="M921" t="s">
        <v>197</v>
      </c>
      <c r="N921">
        <v>108910</v>
      </c>
      <c r="O921" t="s">
        <v>214</v>
      </c>
      <c r="P921" t="s">
        <v>1739</v>
      </c>
      <c r="U921" t="s">
        <v>1740</v>
      </c>
      <c r="V921" t="s">
        <v>1740</v>
      </c>
      <c r="X921" t="s">
        <v>2005</v>
      </c>
      <c r="Y921">
        <v>95</v>
      </c>
      <c r="Z921" s="297">
        <v>43738</v>
      </c>
      <c r="AA921" s="298">
        <v>2111332</v>
      </c>
      <c r="AB921" t="s">
        <v>211</v>
      </c>
      <c r="AC921" s="206">
        <v>228.44</v>
      </c>
      <c r="AD921" t="s">
        <v>1742</v>
      </c>
      <c r="AE921">
        <v>2019</v>
      </c>
      <c r="AF921">
        <v>9</v>
      </c>
    </row>
    <row r="922" spans="1:32">
      <c r="A922" t="s">
        <v>1736</v>
      </c>
      <c r="B922" t="s">
        <v>2017</v>
      </c>
      <c r="C922" s="297">
        <v>43738</v>
      </c>
      <c r="D922" s="297">
        <v>43742</v>
      </c>
      <c r="E922" t="s">
        <v>194</v>
      </c>
      <c r="F922">
        <v>71592</v>
      </c>
      <c r="G922" t="s">
        <v>1854</v>
      </c>
      <c r="H922" t="s">
        <v>196</v>
      </c>
      <c r="I922">
        <v>30000</v>
      </c>
      <c r="J922">
        <v>33803</v>
      </c>
      <c r="K922">
        <v>1981</v>
      </c>
      <c r="L922">
        <v>11363</v>
      </c>
      <c r="M922" t="s">
        <v>197</v>
      </c>
      <c r="N922">
        <v>108910</v>
      </c>
      <c r="O922" t="s">
        <v>198</v>
      </c>
      <c r="P922" t="s">
        <v>1739</v>
      </c>
      <c r="U922" t="s">
        <v>1740</v>
      </c>
      <c r="V922" t="s">
        <v>1740</v>
      </c>
      <c r="X922" t="s">
        <v>2005</v>
      </c>
      <c r="Y922">
        <v>94</v>
      </c>
      <c r="Z922" s="297">
        <v>43738</v>
      </c>
      <c r="AA922" s="298">
        <v>9990876</v>
      </c>
      <c r="AB922" t="s">
        <v>211</v>
      </c>
      <c r="AC922" s="206">
        <v>1080.98</v>
      </c>
      <c r="AD922" t="s">
        <v>1742</v>
      </c>
      <c r="AE922">
        <v>2019</v>
      </c>
      <c r="AF922">
        <v>9</v>
      </c>
    </row>
    <row r="923" spans="1:32">
      <c r="A923" t="s">
        <v>1736</v>
      </c>
      <c r="B923" t="s">
        <v>2013</v>
      </c>
      <c r="C923" s="297">
        <v>43738</v>
      </c>
      <c r="D923" s="297">
        <v>43742</v>
      </c>
      <c r="E923" t="s">
        <v>194</v>
      </c>
      <c r="F923">
        <v>71541</v>
      </c>
      <c r="G923" t="s">
        <v>1243</v>
      </c>
      <c r="H923" t="s">
        <v>196</v>
      </c>
      <c r="I923">
        <v>30000</v>
      </c>
      <c r="J923">
        <v>33803</v>
      </c>
      <c r="K923">
        <v>1981</v>
      </c>
      <c r="L923">
        <v>11363</v>
      </c>
      <c r="M923" t="s">
        <v>197</v>
      </c>
      <c r="N923">
        <v>108910</v>
      </c>
      <c r="O923" t="s">
        <v>198</v>
      </c>
      <c r="P923" t="s">
        <v>1739</v>
      </c>
      <c r="U923" t="s">
        <v>1740</v>
      </c>
      <c r="V923" t="s">
        <v>1740</v>
      </c>
      <c r="X923" t="s">
        <v>2005</v>
      </c>
      <c r="Y923">
        <v>70</v>
      </c>
      <c r="Z923" s="297">
        <v>43738</v>
      </c>
      <c r="AA923" s="298">
        <v>3262316</v>
      </c>
      <c r="AB923" t="s">
        <v>211</v>
      </c>
      <c r="AC923" s="206">
        <v>352.97</v>
      </c>
      <c r="AD923" t="s">
        <v>1742</v>
      </c>
      <c r="AE923">
        <v>2019</v>
      </c>
      <c r="AF923">
        <v>9</v>
      </c>
    </row>
    <row r="924" spans="1:32">
      <c r="A924" t="s">
        <v>1736</v>
      </c>
      <c r="B924" t="s">
        <v>2014</v>
      </c>
      <c r="C924" s="297">
        <v>43738</v>
      </c>
      <c r="D924" s="297">
        <v>43742</v>
      </c>
      <c r="E924" t="s">
        <v>194</v>
      </c>
      <c r="F924">
        <v>71541</v>
      </c>
      <c r="G924" t="s">
        <v>1243</v>
      </c>
      <c r="H924" t="s">
        <v>196</v>
      </c>
      <c r="I924">
        <v>30000</v>
      </c>
      <c r="J924">
        <v>33803</v>
      </c>
      <c r="K924">
        <v>1981</v>
      </c>
      <c r="L924">
        <v>11363</v>
      </c>
      <c r="M924" t="s">
        <v>197</v>
      </c>
      <c r="N924">
        <v>108910</v>
      </c>
      <c r="O924" t="s">
        <v>214</v>
      </c>
      <c r="P924" t="s">
        <v>1739</v>
      </c>
      <c r="U924" t="s">
        <v>1740</v>
      </c>
      <c r="V924" t="s">
        <v>1740</v>
      </c>
      <c r="X924" t="s">
        <v>2005</v>
      </c>
      <c r="Y924">
        <v>71</v>
      </c>
      <c r="Z924" s="297">
        <v>43738</v>
      </c>
      <c r="AA924" s="298">
        <v>750026</v>
      </c>
      <c r="AB924" t="s">
        <v>211</v>
      </c>
      <c r="AC924" s="206">
        <v>81.150000000000006</v>
      </c>
      <c r="AD924" t="s">
        <v>1742</v>
      </c>
      <c r="AE924">
        <v>2019</v>
      </c>
      <c r="AF924">
        <v>9</v>
      </c>
    </row>
    <row r="925" spans="1:32">
      <c r="A925" t="s">
        <v>1736</v>
      </c>
      <c r="B925" t="s">
        <v>2009</v>
      </c>
      <c r="C925" s="297">
        <v>43738</v>
      </c>
      <c r="D925" s="297">
        <v>43742</v>
      </c>
      <c r="E925" t="s">
        <v>194</v>
      </c>
      <c r="F925">
        <v>71535</v>
      </c>
      <c r="G925" t="s">
        <v>1248</v>
      </c>
      <c r="H925" t="s">
        <v>196</v>
      </c>
      <c r="I925">
        <v>30000</v>
      </c>
      <c r="J925">
        <v>33803</v>
      </c>
      <c r="K925">
        <v>1981</v>
      </c>
      <c r="L925">
        <v>11363</v>
      </c>
      <c r="M925" t="s">
        <v>197</v>
      </c>
      <c r="N925">
        <v>108910</v>
      </c>
      <c r="O925" t="s">
        <v>198</v>
      </c>
      <c r="P925" t="s">
        <v>1739</v>
      </c>
      <c r="U925" t="s">
        <v>1740</v>
      </c>
      <c r="V925" t="s">
        <v>1740</v>
      </c>
      <c r="X925" t="s">
        <v>2005</v>
      </c>
      <c r="Y925">
        <v>46</v>
      </c>
      <c r="Z925" s="297">
        <v>43738</v>
      </c>
      <c r="AA925" s="298">
        <v>4753788</v>
      </c>
      <c r="AB925" t="s">
        <v>211</v>
      </c>
      <c r="AC925" s="206">
        <v>514.34</v>
      </c>
      <c r="AD925" t="s">
        <v>1742</v>
      </c>
      <c r="AE925">
        <v>2019</v>
      </c>
      <c r="AF925">
        <v>9</v>
      </c>
    </row>
    <row r="926" spans="1:32">
      <c r="A926" t="s">
        <v>1736</v>
      </c>
      <c r="B926" t="s">
        <v>2010</v>
      </c>
      <c r="C926" s="297">
        <v>43738</v>
      </c>
      <c r="D926" s="297">
        <v>43742</v>
      </c>
      <c r="E926" t="s">
        <v>194</v>
      </c>
      <c r="F926">
        <v>71535</v>
      </c>
      <c r="G926" t="s">
        <v>1248</v>
      </c>
      <c r="H926" t="s">
        <v>196</v>
      </c>
      <c r="I926">
        <v>30000</v>
      </c>
      <c r="J926">
        <v>33803</v>
      </c>
      <c r="K926">
        <v>1981</v>
      </c>
      <c r="L926">
        <v>11363</v>
      </c>
      <c r="M926" t="s">
        <v>197</v>
      </c>
      <c r="N926">
        <v>108910</v>
      </c>
      <c r="O926" t="s">
        <v>214</v>
      </c>
      <c r="P926" t="s">
        <v>1739</v>
      </c>
      <c r="U926" t="s">
        <v>1740</v>
      </c>
      <c r="V926" t="s">
        <v>1740</v>
      </c>
      <c r="X926" t="s">
        <v>2005</v>
      </c>
      <c r="Y926">
        <v>47</v>
      </c>
      <c r="Z926" s="297">
        <v>43738</v>
      </c>
      <c r="AA926" s="298">
        <v>1723634</v>
      </c>
      <c r="AB926" t="s">
        <v>211</v>
      </c>
      <c r="AC926" s="206">
        <v>186.49</v>
      </c>
      <c r="AD926" t="s">
        <v>1742</v>
      </c>
      <c r="AE926">
        <v>2019</v>
      </c>
      <c r="AF926">
        <v>9</v>
      </c>
    </row>
    <row r="927" spans="1:32">
      <c r="A927" t="s">
        <v>1736</v>
      </c>
      <c r="B927" t="s">
        <v>2015</v>
      </c>
      <c r="C927" s="297">
        <v>43738</v>
      </c>
      <c r="D927" s="297">
        <v>43742</v>
      </c>
      <c r="E927" t="s">
        <v>194</v>
      </c>
      <c r="F927">
        <v>71550</v>
      </c>
      <c r="G927" t="s">
        <v>1259</v>
      </c>
      <c r="H927" t="s">
        <v>196</v>
      </c>
      <c r="I927">
        <v>30000</v>
      </c>
      <c r="J927">
        <v>33803</v>
      </c>
      <c r="K927">
        <v>1981</v>
      </c>
      <c r="L927">
        <v>11363</v>
      </c>
      <c r="M927" t="s">
        <v>197</v>
      </c>
      <c r="N927">
        <v>108910</v>
      </c>
      <c r="O927" t="s">
        <v>198</v>
      </c>
      <c r="P927" t="s">
        <v>1739</v>
      </c>
      <c r="U927" t="s">
        <v>1740</v>
      </c>
      <c r="V927" t="s">
        <v>1740</v>
      </c>
      <c r="X927" t="s">
        <v>2005</v>
      </c>
      <c r="Y927">
        <v>82</v>
      </c>
      <c r="Z927" s="297">
        <v>43738</v>
      </c>
      <c r="AA927" s="298">
        <v>5081520</v>
      </c>
      <c r="AB927" t="s">
        <v>211</v>
      </c>
      <c r="AC927" s="206">
        <v>549.79999999999995</v>
      </c>
      <c r="AD927" t="s">
        <v>1742</v>
      </c>
      <c r="AE927">
        <v>2019</v>
      </c>
      <c r="AF927">
        <v>9</v>
      </c>
    </row>
    <row r="928" spans="1:32">
      <c r="A928" t="s">
        <v>1736</v>
      </c>
      <c r="B928" t="s">
        <v>2016</v>
      </c>
      <c r="C928" s="297">
        <v>43738</v>
      </c>
      <c r="D928" s="297">
        <v>43742</v>
      </c>
      <c r="E928" t="s">
        <v>194</v>
      </c>
      <c r="F928">
        <v>71550</v>
      </c>
      <c r="G928" t="s">
        <v>1259</v>
      </c>
      <c r="H928" t="s">
        <v>196</v>
      </c>
      <c r="I928">
        <v>30000</v>
      </c>
      <c r="J928">
        <v>33803</v>
      </c>
      <c r="K928">
        <v>1981</v>
      </c>
      <c r="L928">
        <v>11363</v>
      </c>
      <c r="M928" t="s">
        <v>197</v>
      </c>
      <c r="N928">
        <v>108910</v>
      </c>
      <c r="O928" t="s">
        <v>214</v>
      </c>
      <c r="P928" t="s">
        <v>1739</v>
      </c>
      <c r="U928" t="s">
        <v>1740</v>
      </c>
      <c r="V928" t="s">
        <v>1740</v>
      </c>
      <c r="X928" t="s">
        <v>2005</v>
      </c>
      <c r="Y928">
        <v>83</v>
      </c>
      <c r="Z928" s="297">
        <v>43738</v>
      </c>
      <c r="AA928" s="298">
        <v>1016304</v>
      </c>
      <c r="AB928" t="s">
        <v>211</v>
      </c>
      <c r="AC928" s="206">
        <v>109.96</v>
      </c>
      <c r="AD928" t="s">
        <v>1742</v>
      </c>
      <c r="AE928">
        <v>2019</v>
      </c>
      <c r="AF928">
        <v>9</v>
      </c>
    </row>
    <row r="929" spans="1:32">
      <c r="A929" t="s">
        <v>1736</v>
      </c>
      <c r="B929" t="s">
        <v>2021</v>
      </c>
      <c r="C929" s="297">
        <v>43738</v>
      </c>
      <c r="D929" s="297">
        <v>43742</v>
      </c>
      <c r="E929" t="s">
        <v>194</v>
      </c>
      <c r="F929">
        <v>71415</v>
      </c>
      <c r="G929" t="s">
        <v>1265</v>
      </c>
      <c r="H929" t="s">
        <v>196</v>
      </c>
      <c r="I929">
        <v>30000</v>
      </c>
      <c r="J929">
        <v>33804</v>
      </c>
      <c r="K929">
        <v>1981</v>
      </c>
      <c r="L929">
        <v>11363</v>
      </c>
      <c r="M929" t="s">
        <v>197</v>
      </c>
      <c r="N929">
        <v>108910</v>
      </c>
      <c r="O929" t="s">
        <v>214</v>
      </c>
      <c r="P929" t="s">
        <v>1739</v>
      </c>
      <c r="U929" t="s">
        <v>1740</v>
      </c>
      <c r="V929" t="s">
        <v>1740</v>
      </c>
      <c r="X929" t="s">
        <v>2020</v>
      </c>
      <c r="Y929">
        <v>105</v>
      </c>
      <c r="Z929" s="297">
        <v>43738</v>
      </c>
      <c r="AA929" s="298">
        <v>848991</v>
      </c>
      <c r="AB929" t="s">
        <v>211</v>
      </c>
      <c r="AC929" s="206">
        <v>91.86</v>
      </c>
      <c r="AD929" t="s">
        <v>1742</v>
      </c>
      <c r="AE929">
        <v>2019</v>
      </c>
      <c r="AF929">
        <v>9</v>
      </c>
    </row>
    <row r="930" spans="1:32">
      <c r="A930" t="s">
        <v>1736</v>
      </c>
      <c r="B930" t="s">
        <v>2019</v>
      </c>
      <c r="C930" s="297">
        <v>43738</v>
      </c>
      <c r="D930" s="297">
        <v>43742</v>
      </c>
      <c r="E930" t="s">
        <v>194</v>
      </c>
      <c r="F930">
        <v>71415</v>
      </c>
      <c r="G930" t="s">
        <v>1265</v>
      </c>
      <c r="H930" t="s">
        <v>196</v>
      </c>
      <c r="I930">
        <v>30000</v>
      </c>
      <c r="J930">
        <v>33803</v>
      </c>
      <c r="K930">
        <v>1981</v>
      </c>
      <c r="L930">
        <v>11363</v>
      </c>
      <c r="M930" t="s">
        <v>197</v>
      </c>
      <c r="N930">
        <v>108910</v>
      </c>
      <c r="O930" t="s">
        <v>198</v>
      </c>
      <c r="P930" t="s">
        <v>1739</v>
      </c>
      <c r="U930" t="s">
        <v>1740</v>
      </c>
      <c r="V930" t="s">
        <v>1740</v>
      </c>
      <c r="X930" t="s">
        <v>2020</v>
      </c>
      <c r="Y930">
        <v>93</v>
      </c>
      <c r="Z930" s="297">
        <v>43738</v>
      </c>
      <c r="AA930" s="298">
        <v>531323</v>
      </c>
      <c r="AB930" t="s">
        <v>211</v>
      </c>
      <c r="AC930" s="206">
        <v>57.49</v>
      </c>
      <c r="AD930" t="s">
        <v>1742</v>
      </c>
      <c r="AE930">
        <v>2019</v>
      </c>
      <c r="AF930">
        <v>9</v>
      </c>
    </row>
    <row r="931" spans="1:32">
      <c r="A931" t="s">
        <v>1736</v>
      </c>
      <c r="B931" t="s">
        <v>2023</v>
      </c>
      <c r="C931" s="297">
        <v>43738</v>
      </c>
      <c r="D931" s="297">
        <v>43742</v>
      </c>
      <c r="E931" t="s">
        <v>194</v>
      </c>
      <c r="F931">
        <v>71405</v>
      </c>
      <c r="G931" t="s">
        <v>1267</v>
      </c>
      <c r="H931" t="s">
        <v>196</v>
      </c>
      <c r="I931">
        <v>30000</v>
      </c>
      <c r="J931">
        <v>33804</v>
      </c>
      <c r="K931">
        <v>1981</v>
      </c>
      <c r="L931">
        <v>11363</v>
      </c>
      <c r="M931" t="s">
        <v>197</v>
      </c>
      <c r="N931">
        <v>108910</v>
      </c>
      <c r="O931" t="s">
        <v>214</v>
      </c>
      <c r="P931" t="s">
        <v>1739</v>
      </c>
      <c r="U931" t="s">
        <v>1740</v>
      </c>
      <c r="V931" t="s">
        <v>1740</v>
      </c>
      <c r="X931" t="s">
        <v>2020</v>
      </c>
      <c r="Y931">
        <v>53</v>
      </c>
      <c r="Z931" s="297">
        <v>43738</v>
      </c>
      <c r="AA931" s="298">
        <v>14641994.65</v>
      </c>
      <c r="AB931" t="s">
        <v>211</v>
      </c>
      <c r="AC931" s="206">
        <v>1584.2</v>
      </c>
      <c r="AD931" t="s">
        <v>1742</v>
      </c>
      <c r="AE931">
        <v>2019</v>
      </c>
      <c r="AF931">
        <v>9</v>
      </c>
    </row>
    <row r="932" spans="1:32">
      <c r="A932" t="s">
        <v>1736</v>
      </c>
      <c r="B932" t="s">
        <v>2022</v>
      </c>
      <c r="C932" s="297">
        <v>43738</v>
      </c>
      <c r="D932" s="297">
        <v>43742</v>
      </c>
      <c r="E932" t="s">
        <v>194</v>
      </c>
      <c r="F932">
        <v>71405</v>
      </c>
      <c r="G932" t="s">
        <v>1267</v>
      </c>
      <c r="H932" t="s">
        <v>196</v>
      </c>
      <c r="I932">
        <v>30000</v>
      </c>
      <c r="J932">
        <v>33803</v>
      </c>
      <c r="K932">
        <v>1981</v>
      </c>
      <c r="L932">
        <v>11363</v>
      </c>
      <c r="M932" t="s">
        <v>197</v>
      </c>
      <c r="N932">
        <v>108910</v>
      </c>
      <c r="O932" t="s">
        <v>198</v>
      </c>
      <c r="P932" t="s">
        <v>1739</v>
      </c>
      <c r="U932" t="s">
        <v>1740</v>
      </c>
      <c r="V932" t="s">
        <v>1740</v>
      </c>
      <c r="X932" t="s">
        <v>2020</v>
      </c>
      <c r="Y932">
        <v>41</v>
      </c>
      <c r="Z932" s="297">
        <v>43738</v>
      </c>
      <c r="AA932" s="298">
        <v>10129916.300000001</v>
      </c>
      <c r="AB932" t="s">
        <v>211</v>
      </c>
      <c r="AC932" s="206">
        <v>1096.02</v>
      </c>
      <c r="AD932" t="s">
        <v>1742</v>
      </c>
      <c r="AE932">
        <v>2019</v>
      </c>
      <c r="AF932">
        <v>9</v>
      </c>
    </row>
    <row r="933" spans="1:32">
      <c r="A933" t="s">
        <v>1736</v>
      </c>
      <c r="B933" t="s">
        <v>2024</v>
      </c>
      <c r="C933" s="297">
        <v>43769</v>
      </c>
      <c r="D933" s="297">
        <v>43776</v>
      </c>
      <c r="E933" t="s">
        <v>194</v>
      </c>
      <c r="F933">
        <v>71592</v>
      </c>
      <c r="G933" t="s">
        <v>1854</v>
      </c>
      <c r="H933" t="s">
        <v>196</v>
      </c>
      <c r="I933">
        <v>30000</v>
      </c>
      <c r="J933">
        <v>33803</v>
      </c>
      <c r="K933">
        <v>1981</v>
      </c>
      <c r="L933">
        <v>11363</v>
      </c>
      <c r="M933" t="s">
        <v>197</v>
      </c>
      <c r="N933">
        <v>108910</v>
      </c>
      <c r="O933" t="s">
        <v>198</v>
      </c>
      <c r="P933" t="s">
        <v>1739</v>
      </c>
      <c r="U933" t="s">
        <v>1740</v>
      </c>
      <c r="V933" t="s">
        <v>1740</v>
      </c>
      <c r="X933" t="s">
        <v>2025</v>
      </c>
      <c r="Y933">
        <v>117</v>
      </c>
      <c r="Z933" s="297">
        <v>43769</v>
      </c>
      <c r="AA933" s="298">
        <v>5237995</v>
      </c>
      <c r="AB933" t="s">
        <v>211</v>
      </c>
      <c r="AC933" s="206">
        <v>567.5</v>
      </c>
      <c r="AD933" t="s">
        <v>1742</v>
      </c>
      <c r="AE933">
        <v>2019</v>
      </c>
      <c r="AF933">
        <v>10</v>
      </c>
    </row>
    <row r="934" spans="1:32">
      <c r="A934" t="s">
        <v>1736</v>
      </c>
      <c r="B934" t="s">
        <v>2030</v>
      </c>
      <c r="C934" s="297">
        <v>43769</v>
      </c>
      <c r="D934" s="297">
        <v>43776</v>
      </c>
      <c r="E934" t="s">
        <v>194</v>
      </c>
      <c r="F934">
        <v>71541</v>
      </c>
      <c r="G934" t="s">
        <v>1243</v>
      </c>
      <c r="H934" t="s">
        <v>196</v>
      </c>
      <c r="I934">
        <v>30000</v>
      </c>
      <c r="J934">
        <v>33803</v>
      </c>
      <c r="K934">
        <v>1981</v>
      </c>
      <c r="L934">
        <v>11363</v>
      </c>
      <c r="M934" t="s">
        <v>197</v>
      </c>
      <c r="N934">
        <v>108910</v>
      </c>
      <c r="O934" t="s">
        <v>198</v>
      </c>
      <c r="P934" t="s">
        <v>1739</v>
      </c>
      <c r="U934" t="s">
        <v>1740</v>
      </c>
      <c r="V934" t="s">
        <v>1740</v>
      </c>
      <c r="X934" t="s">
        <v>2025</v>
      </c>
      <c r="Y934">
        <v>83</v>
      </c>
      <c r="Z934" s="297">
        <v>43769</v>
      </c>
      <c r="AA934" s="298">
        <v>1542236</v>
      </c>
      <c r="AB934" t="s">
        <v>211</v>
      </c>
      <c r="AC934" s="206">
        <v>167.07</v>
      </c>
      <c r="AD934" t="s">
        <v>1742</v>
      </c>
      <c r="AE934">
        <v>2019</v>
      </c>
      <c r="AF934">
        <v>10</v>
      </c>
    </row>
    <row r="935" spans="1:32">
      <c r="A935" t="s">
        <v>1736</v>
      </c>
      <c r="B935" t="s">
        <v>2036</v>
      </c>
      <c r="C935" s="297">
        <v>43769</v>
      </c>
      <c r="D935" s="297">
        <v>43776</v>
      </c>
      <c r="E935" t="s">
        <v>194</v>
      </c>
      <c r="F935">
        <v>71520</v>
      </c>
      <c r="G935" t="s">
        <v>1250</v>
      </c>
      <c r="H935" t="s">
        <v>196</v>
      </c>
      <c r="I935">
        <v>30000</v>
      </c>
      <c r="J935">
        <v>33803</v>
      </c>
      <c r="K935">
        <v>1981</v>
      </c>
      <c r="L935">
        <v>11363</v>
      </c>
      <c r="M935" t="s">
        <v>197</v>
      </c>
      <c r="N935">
        <v>108910</v>
      </c>
      <c r="O935" t="s">
        <v>198</v>
      </c>
      <c r="P935" t="s">
        <v>1739</v>
      </c>
      <c r="U935" t="s">
        <v>1740</v>
      </c>
      <c r="V935" t="s">
        <v>1740</v>
      </c>
      <c r="X935" t="s">
        <v>2025</v>
      </c>
      <c r="Y935">
        <v>38</v>
      </c>
      <c r="Z935" s="297">
        <v>43769</v>
      </c>
      <c r="AA935" s="298">
        <v>2307500</v>
      </c>
      <c r="AB935" t="s">
        <v>211</v>
      </c>
      <c r="AC935" s="206">
        <v>250</v>
      </c>
      <c r="AD935" t="s">
        <v>1742</v>
      </c>
      <c r="AE935">
        <v>2019</v>
      </c>
      <c r="AF935">
        <v>10</v>
      </c>
    </row>
    <row r="936" spans="1:32">
      <c r="A936" t="s">
        <v>1736</v>
      </c>
      <c r="B936" t="s">
        <v>2035</v>
      </c>
      <c r="C936" s="297">
        <v>43769</v>
      </c>
      <c r="D936" s="297">
        <v>43776</v>
      </c>
      <c r="E936" t="s">
        <v>194</v>
      </c>
      <c r="F936">
        <v>71520</v>
      </c>
      <c r="G936" t="s">
        <v>1250</v>
      </c>
      <c r="H936" t="s">
        <v>196</v>
      </c>
      <c r="I936">
        <v>30000</v>
      </c>
      <c r="J936">
        <v>33803</v>
      </c>
      <c r="K936">
        <v>1981</v>
      </c>
      <c r="L936">
        <v>11363</v>
      </c>
      <c r="M936" t="s">
        <v>197</v>
      </c>
      <c r="N936">
        <v>108910</v>
      </c>
      <c r="O936" t="s">
        <v>214</v>
      </c>
      <c r="P936" t="s">
        <v>1739</v>
      </c>
      <c r="U936" t="s">
        <v>1740</v>
      </c>
      <c r="V936" t="s">
        <v>1740</v>
      </c>
      <c r="X936" t="s">
        <v>2025</v>
      </c>
      <c r="Y936">
        <v>39</v>
      </c>
      <c r="Z936" s="297">
        <v>43769</v>
      </c>
      <c r="AA936" s="298">
        <v>461500</v>
      </c>
      <c r="AB936" t="s">
        <v>211</v>
      </c>
      <c r="AC936" s="206">
        <v>50</v>
      </c>
      <c r="AD936" t="s">
        <v>1742</v>
      </c>
      <c r="AE936">
        <v>2019</v>
      </c>
      <c r="AF936">
        <v>10</v>
      </c>
    </row>
    <row r="937" spans="1:32">
      <c r="A937" t="s">
        <v>1736</v>
      </c>
      <c r="B937" t="s">
        <v>2026</v>
      </c>
      <c r="C937" s="297">
        <v>43769</v>
      </c>
      <c r="D937" s="297">
        <v>43776</v>
      </c>
      <c r="E937" t="s">
        <v>194</v>
      </c>
      <c r="F937">
        <v>71592</v>
      </c>
      <c r="G937" t="s">
        <v>1854</v>
      </c>
      <c r="H937" t="s">
        <v>196</v>
      </c>
      <c r="I937">
        <v>30000</v>
      </c>
      <c r="J937">
        <v>33803</v>
      </c>
      <c r="K937">
        <v>1981</v>
      </c>
      <c r="L937">
        <v>11363</v>
      </c>
      <c r="M937" t="s">
        <v>197</v>
      </c>
      <c r="N937">
        <v>108910</v>
      </c>
      <c r="O937" t="s">
        <v>214</v>
      </c>
      <c r="P937" t="s">
        <v>1739</v>
      </c>
      <c r="U937" t="s">
        <v>1740</v>
      </c>
      <c r="V937" t="s">
        <v>1740</v>
      </c>
      <c r="X937" t="s">
        <v>2025</v>
      </c>
      <c r="Y937">
        <v>118</v>
      </c>
      <c r="Z937" s="297">
        <v>43769</v>
      </c>
      <c r="AA937" s="298">
        <v>1153933</v>
      </c>
      <c r="AB937" t="s">
        <v>211</v>
      </c>
      <c r="AC937" s="206">
        <v>125.02</v>
      </c>
      <c r="AD937" t="s">
        <v>1742</v>
      </c>
      <c r="AE937">
        <v>2019</v>
      </c>
      <c r="AF937">
        <v>10</v>
      </c>
    </row>
    <row r="938" spans="1:32">
      <c r="A938" t="s">
        <v>1736</v>
      </c>
      <c r="B938" t="s">
        <v>2029</v>
      </c>
      <c r="C938" s="297">
        <v>43769</v>
      </c>
      <c r="D938" s="297">
        <v>43776</v>
      </c>
      <c r="E938" t="s">
        <v>194</v>
      </c>
      <c r="F938">
        <v>71541</v>
      </c>
      <c r="G938" t="s">
        <v>1243</v>
      </c>
      <c r="H938" t="s">
        <v>196</v>
      </c>
      <c r="I938">
        <v>30000</v>
      </c>
      <c r="J938">
        <v>33803</v>
      </c>
      <c r="K938">
        <v>1981</v>
      </c>
      <c r="L938">
        <v>11363</v>
      </c>
      <c r="M938" t="s">
        <v>197</v>
      </c>
      <c r="N938">
        <v>108910</v>
      </c>
      <c r="O938" t="s">
        <v>214</v>
      </c>
      <c r="P938" t="s">
        <v>1739</v>
      </c>
      <c r="U938" t="s">
        <v>1740</v>
      </c>
      <c r="V938" t="s">
        <v>1740</v>
      </c>
      <c r="X938" t="s">
        <v>2025</v>
      </c>
      <c r="Y938">
        <v>84</v>
      </c>
      <c r="Z938" s="297">
        <v>43769</v>
      </c>
      <c r="AA938" s="298">
        <v>354570</v>
      </c>
      <c r="AB938" t="s">
        <v>211</v>
      </c>
      <c r="AC938" s="206">
        <v>38.409999999999997</v>
      </c>
      <c r="AD938" t="s">
        <v>1742</v>
      </c>
      <c r="AE938">
        <v>2019</v>
      </c>
      <c r="AF938">
        <v>10</v>
      </c>
    </row>
    <row r="939" spans="1:32">
      <c r="A939" t="s">
        <v>1736</v>
      </c>
      <c r="B939" t="s">
        <v>2031</v>
      </c>
      <c r="C939" s="297">
        <v>43769</v>
      </c>
      <c r="D939" s="297">
        <v>43776</v>
      </c>
      <c r="E939" t="s">
        <v>194</v>
      </c>
      <c r="F939">
        <v>71540</v>
      </c>
      <c r="G939" t="s">
        <v>1246</v>
      </c>
      <c r="H939" t="s">
        <v>196</v>
      </c>
      <c r="I939">
        <v>30000</v>
      </c>
      <c r="J939">
        <v>33803</v>
      </c>
      <c r="K939">
        <v>1981</v>
      </c>
      <c r="L939">
        <v>11363</v>
      </c>
      <c r="M939" t="s">
        <v>197</v>
      </c>
      <c r="N939">
        <v>108910</v>
      </c>
      <c r="O939" t="s">
        <v>198</v>
      </c>
      <c r="P939" t="s">
        <v>1739</v>
      </c>
      <c r="U939" t="s">
        <v>1740</v>
      </c>
      <c r="V939" t="s">
        <v>1740</v>
      </c>
      <c r="X939" t="s">
        <v>2025</v>
      </c>
      <c r="Y939">
        <v>68</v>
      </c>
      <c r="Z939" s="297">
        <v>43769</v>
      </c>
      <c r="AA939" s="298">
        <v>1473422</v>
      </c>
      <c r="AB939" t="s">
        <v>211</v>
      </c>
      <c r="AC939" s="206">
        <v>159.63999999999999</v>
      </c>
      <c r="AD939" t="s">
        <v>1742</v>
      </c>
      <c r="AE939">
        <v>2019</v>
      </c>
      <c r="AF939">
        <v>10</v>
      </c>
    </row>
    <row r="940" spans="1:32">
      <c r="A940" t="s">
        <v>1736</v>
      </c>
      <c r="B940" t="s">
        <v>2032</v>
      </c>
      <c r="C940" s="297">
        <v>43769</v>
      </c>
      <c r="D940" s="297">
        <v>43776</v>
      </c>
      <c r="E940" t="s">
        <v>194</v>
      </c>
      <c r="F940">
        <v>71540</v>
      </c>
      <c r="G940" t="s">
        <v>1246</v>
      </c>
      <c r="H940" t="s">
        <v>196</v>
      </c>
      <c r="I940">
        <v>30000</v>
      </c>
      <c r="J940">
        <v>33803</v>
      </c>
      <c r="K940">
        <v>1981</v>
      </c>
      <c r="L940">
        <v>11363</v>
      </c>
      <c r="M940" t="s">
        <v>197</v>
      </c>
      <c r="N940">
        <v>108910</v>
      </c>
      <c r="O940" t="s">
        <v>214</v>
      </c>
      <c r="P940" t="s">
        <v>1739</v>
      </c>
      <c r="U940" t="s">
        <v>1740</v>
      </c>
      <c r="V940" t="s">
        <v>1740</v>
      </c>
      <c r="X940" t="s">
        <v>2025</v>
      </c>
      <c r="Y940">
        <v>69</v>
      </c>
      <c r="Z940" s="297">
        <v>43769</v>
      </c>
      <c r="AA940" s="298">
        <v>315133</v>
      </c>
      <c r="AB940" t="s">
        <v>211</v>
      </c>
      <c r="AC940" s="206">
        <v>34.14</v>
      </c>
      <c r="AD940" t="s">
        <v>1742</v>
      </c>
      <c r="AE940">
        <v>2019</v>
      </c>
      <c r="AF940">
        <v>10</v>
      </c>
    </row>
    <row r="941" spans="1:32">
      <c r="A941" t="s">
        <v>1736</v>
      </c>
      <c r="B941" t="s">
        <v>2027</v>
      </c>
      <c r="C941" s="297">
        <v>43769</v>
      </c>
      <c r="D941" s="297">
        <v>43776</v>
      </c>
      <c r="E941" t="s">
        <v>194</v>
      </c>
      <c r="F941">
        <v>71550</v>
      </c>
      <c r="G941" t="s">
        <v>1259</v>
      </c>
      <c r="H941" t="s">
        <v>196</v>
      </c>
      <c r="I941">
        <v>30000</v>
      </c>
      <c r="J941">
        <v>33803</v>
      </c>
      <c r="K941">
        <v>1981</v>
      </c>
      <c r="L941">
        <v>11363</v>
      </c>
      <c r="M941" t="s">
        <v>197</v>
      </c>
      <c r="N941">
        <v>108910</v>
      </c>
      <c r="O941" t="s">
        <v>214</v>
      </c>
      <c r="P941" t="s">
        <v>1739</v>
      </c>
      <c r="U941" t="s">
        <v>1740</v>
      </c>
      <c r="V941" t="s">
        <v>1740</v>
      </c>
      <c r="X941" t="s">
        <v>2025</v>
      </c>
      <c r="Y941">
        <v>99</v>
      </c>
      <c r="Z941" s="297">
        <v>43769</v>
      </c>
      <c r="AA941" s="298">
        <v>480448</v>
      </c>
      <c r="AB941" t="s">
        <v>211</v>
      </c>
      <c r="AC941" s="206">
        <v>52.05</v>
      </c>
      <c r="AD941" t="s">
        <v>1742</v>
      </c>
      <c r="AE941">
        <v>2019</v>
      </c>
      <c r="AF941">
        <v>10</v>
      </c>
    </row>
    <row r="942" spans="1:32">
      <c r="A942" t="s">
        <v>1736</v>
      </c>
      <c r="B942" t="s">
        <v>2028</v>
      </c>
      <c r="C942" s="297">
        <v>43769</v>
      </c>
      <c r="D942" s="297">
        <v>43776</v>
      </c>
      <c r="E942" t="s">
        <v>194</v>
      </c>
      <c r="F942">
        <v>71550</v>
      </c>
      <c r="G942" t="s">
        <v>1259</v>
      </c>
      <c r="H942" t="s">
        <v>196</v>
      </c>
      <c r="I942">
        <v>30000</v>
      </c>
      <c r="J942">
        <v>33803</v>
      </c>
      <c r="K942">
        <v>1981</v>
      </c>
      <c r="L942">
        <v>11363</v>
      </c>
      <c r="M942" t="s">
        <v>197</v>
      </c>
      <c r="N942">
        <v>108910</v>
      </c>
      <c r="O942" t="s">
        <v>198</v>
      </c>
      <c r="P942" t="s">
        <v>1739</v>
      </c>
      <c r="U942" t="s">
        <v>1740</v>
      </c>
      <c r="V942" t="s">
        <v>1740</v>
      </c>
      <c r="X942" t="s">
        <v>2025</v>
      </c>
      <c r="Y942">
        <v>98</v>
      </c>
      <c r="Z942" s="297">
        <v>43769</v>
      </c>
      <c r="AA942" s="298">
        <v>2402240</v>
      </c>
      <c r="AB942" t="s">
        <v>211</v>
      </c>
      <c r="AC942" s="206">
        <v>260.25</v>
      </c>
      <c r="AD942" t="s">
        <v>1742</v>
      </c>
      <c r="AE942">
        <v>2019</v>
      </c>
      <c r="AF942">
        <v>10</v>
      </c>
    </row>
    <row r="943" spans="1:32">
      <c r="A943" t="s">
        <v>1736</v>
      </c>
      <c r="B943" t="s">
        <v>2033</v>
      </c>
      <c r="C943" s="297">
        <v>43769</v>
      </c>
      <c r="D943" s="297">
        <v>43776</v>
      </c>
      <c r="E943" t="s">
        <v>194</v>
      </c>
      <c r="F943">
        <v>71535</v>
      </c>
      <c r="G943" t="s">
        <v>1248</v>
      </c>
      <c r="H943" t="s">
        <v>196</v>
      </c>
      <c r="I943">
        <v>30000</v>
      </c>
      <c r="J943">
        <v>33803</v>
      </c>
      <c r="K943">
        <v>1981</v>
      </c>
      <c r="L943">
        <v>11363</v>
      </c>
      <c r="M943" t="s">
        <v>197</v>
      </c>
      <c r="N943">
        <v>108910</v>
      </c>
      <c r="O943" t="s">
        <v>214</v>
      </c>
      <c r="P943" t="s">
        <v>1739</v>
      </c>
      <c r="U943" t="s">
        <v>1740</v>
      </c>
      <c r="V943" t="s">
        <v>1740</v>
      </c>
      <c r="X943" t="s">
        <v>2025</v>
      </c>
      <c r="Y943">
        <v>54</v>
      </c>
      <c r="Z943" s="297">
        <v>43769</v>
      </c>
      <c r="AA943" s="298">
        <v>1721303</v>
      </c>
      <c r="AB943" t="s">
        <v>211</v>
      </c>
      <c r="AC943" s="206">
        <v>186.49</v>
      </c>
      <c r="AD943" t="s">
        <v>1742</v>
      </c>
      <c r="AE943">
        <v>2019</v>
      </c>
      <c r="AF943">
        <v>10</v>
      </c>
    </row>
    <row r="944" spans="1:32">
      <c r="A944" t="s">
        <v>1736</v>
      </c>
      <c r="B944" t="s">
        <v>2034</v>
      </c>
      <c r="C944" s="297">
        <v>43769</v>
      </c>
      <c r="D944" s="297">
        <v>43776</v>
      </c>
      <c r="E944" t="s">
        <v>194</v>
      </c>
      <c r="F944">
        <v>71535</v>
      </c>
      <c r="G944" t="s">
        <v>1248</v>
      </c>
      <c r="H944" t="s">
        <v>196</v>
      </c>
      <c r="I944">
        <v>30000</v>
      </c>
      <c r="J944">
        <v>33803</v>
      </c>
      <c r="K944">
        <v>1981</v>
      </c>
      <c r="L944">
        <v>11363</v>
      </c>
      <c r="M944" t="s">
        <v>197</v>
      </c>
      <c r="N944">
        <v>108910</v>
      </c>
      <c r="O944" t="s">
        <v>198</v>
      </c>
      <c r="P944" t="s">
        <v>1739</v>
      </c>
      <c r="U944" t="s">
        <v>1740</v>
      </c>
      <c r="V944" t="s">
        <v>1740</v>
      </c>
      <c r="X944" t="s">
        <v>2025</v>
      </c>
      <c r="Y944">
        <v>53</v>
      </c>
      <c r="Z944" s="297">
        <v>43769</v>
      </c>
      <c r="AA944" s="298">
        <v>4747359</v>
      </c>
      <c r="AB944" t="s">
        <v>211</v>
      </c>
      <c r="AC944" s="206">
        <v>514.34</v>
      </c>
      <c r="AD944" t="s">
        <v>1742</v>
      </c>
      <c r="AE944">
        <v>2019</v>
      </c>
      <c r="AF944">
        <v>10</v>
      </c>
    </row>
    <row r="945" spans="1:32">
      <c r="A945" t="s">
        <v>1736</v>
      </c>
      <c r="B945" t="s">
        <v>2038</v>
      </c>
      <c r="C945" s="297">
        <v>43769</v>
      </c>
      <c r="D945" s="297">
        <v>43776</v>
      </c>
      <c r="E945" t="s">
        <v>194</v>
      </c>
      <c r="F945">
        <v>71505</v>
      </c>
      <c r="G945" t="s">
        <v>1255</v>
      </c>
      <c r="H945" t="s">
        <v>196</v>
      </c>
      <c r="I945">
        <v>30000</v>
      </c>
      <c r="J945">
        <v>33803</v>
      </c>
      <c r="K945">
        <v>1981</v>
      </c>
      <c r="L945">
        <v>11363</v>
      </c>
      <c r="M945" t="s">
        <v>197</v>
      </c>
      <c r="N945">
        <v>108910</v>
      </c>
      <c r="O945" t="s">
        <v>198</v>
      </c>
      <c r="P945" t="s">
        <v>1739</v>
      </c>
      <c r="U945" t="s">
        <v>1740</v>
      </c>
      <c r="V945" t="s">
        <v>1740</v>
      </c>
      <c r="X945" t="s">
        <v>2025</v>
      </c>
      <c r="Y945">
        <v>23</v>
      </c>
      <c r="Z945" s="297">
        <v>43769</v>
      </c>
      <c r="AA945" s="298">
        <v>28826810</v>
      </c>
      <c r="AB945" t="s">
        <v>211</v>
      </c>
      <c r="AC945" s="206">
        <v>3123.15</v>
      </c>
      <c r="AD945" t="s">
        <v>1742</v>
      </c>
      <c r="AE945">
        <v>2019</v>
      </c>
      <c r="AF945">
        <v>10</v>
      </c>
    </row>
    <row r="946" spans="1:32">
      <c r="A946" t="s">
        <v>1736</v>
      </c>
      <c r="B946" t="s">
        <v>2037</v>
      </c>
      <c r="C946" s="297">
        <v>43769</v>
      </c>
      <c r="D946" s="297">
        <v>43776</v>
      </c>
      <c r="E946" t="s">
        <v>194</v>
      </c>
      <c r="F946">
        <v>71505</v>
      </c>
      <c r="G946" t="s">
        <v>1255</v>
      </c>
      <c r="H946" t="s">
        <v>196</v>
      </c>
      <c r="I946">
        <v>30000</v>
      </c>
      <c r="J946">
        <v>33803</v>
      </c>
      <c r="K946">
        <v>1981</v>
      </c>
      <c r="L946">
        <v>11363</v>
      </c>
      <c r="M946" t="s">
        <v>197</v>
      </c>
      <c r="N946">
        <v>108910</v>
      </c>
      <c r="O946" t="s">
        <v>214</v>
      </c>
      <c r="P946" t="s">
        <v>1739</v>
      </c>
      <c r="U946" t="s">
        <v>1740</v>
      </c>
      <c r="V946" t="s">
        <v>1740</v>
      </c>
      <c r="X946" t="s">
        <v>2025</v>
      </c>
      <c r="Y946">
        <v>24</v>
      </c>
      <c r="Z946" s="297">
        <v>43769</v>
      </c>
      <c r="AA946" s="298">
        <v>5765362</v>
      </c>
      <c r="AB946" t="s">
        <v>211</v>
      </c>
      <c r="AC946" s="206">
        <v>624.63</v>
      </c>
      <c r="AD946" t="s">
        <v>1742</v>
      </c>
      <c r="AE946">
        <v>2019</v>
      </c>
      <c r="AF946">
        <v>10</v>
      </c>
    </row>
    <row r="947" spans="1:32">
      <c r="A947" t="s">
        <v>1736</v>
      </c>
      <c r="B947" t="s">
        <v>2039</v>
      </c>
      <c r="C947" s="297">
        <v>43769</v>
      </c>
      <c r="D947" s="297">
        <v>43776</v>
      </c>
      <c r="E947" t="s">
        <v>194</v>
      </c>
      <c r="F947">
        <v>71405</v>
      </c>
      <c r="G947" t="s">
        <v>1267</v>
      </c>
      <c r="H947" t="s">
        <v>196</v>
      </c>
      <c r="I947">
        <v>30000</v>
      </c>
      <c r="J947">
        <v>33804</v>
      </c>
      <c r="K947">
        <v>1981</v>
      </c>
      <c r="L947">
        <v>11363</v>
      </c>
      <c r="M947" t="s">
        <v>197</v>
      </c>
      <c r="N947">
        <v>108910</v>
      </c>
      <c r="O947" t="s">
        <v>214</v>
      </c>
      <c r="P947" t="s">
        <v>1739</v>
      </c>
      <c r="U947" t="s">
        <v>1740</v>
      </c>
      <c r="V947" t="s">
        <v>1740</v>
      </c>
      <c r="X947" t="s">
        <v>2040</v>
      </c>
      <c r="Y947">
        <v>53</v>
      </c>
      <c r="Z947" s="297">
        <v>43769</v>
      </c>
      <c r="AA947" s="298">
        <v>14641111.4</v>
      </c>
      <c r="AB947" t="s">
        <v>211</v>
      </c>
      <c r="AC947" s="206">
        <v>1586.25</v>
      </c>
      <c r="AD947" t="s">
        <v>1742</v>
      </c>
      <c r="AE947">
        <v>2019</v>
      </c>
      <c r="AF947">
        <v>10</v>
      </c>
    </row>
    <row r="948" spans="1:32">
      <c r="A948" t="s">
        <v>1736</v>
      </c>
      <c r="B948" t="s">
        <v>2041</v>
      </c>
      <c r="C948" s="297">
        <v>43769</v>
      </c>
      <c r="D948" s="297">
        <v>43776</v>
      </c>
      <c r="E948" t="s">
        <v>194</v>
      </c>
      <c r="F948">
        <v>71405</v>
      </c>
      <c r="G948" t="s">
        <v>1267</v>
      </c>
      <c r="H948" t="s">
        <v>196</v>
      </c>
      <c r="I948">
        <v>30000</v>
      </c>
      <c r="J948">
        <v>33803</v>
      </c>
      <c r="K948">
        <v>1981</v>
      </c>
      <c r="L948">
        <v>11363</v>
      </c>
      <c r="M948" t="s">
        <v>197</v>
      </c>
      <c r="N948">
        <v>108910</v>
      </c>
      <c r="O948" t="s">
        <v>198</v>
      </c>
      <c r="P948" t="s">
        <v>1739</v>
      </c>
      <c r="U948" t="s">
        <v>1740</v>
      </c>
      <c r="V948" t="s">
        <v>1740</v>
      </c>
      <c r="X948" t="s">
        <v>2040</v>
      </c>
      <c r="Y948">
        <v>41</v>
      </c>
      <c r="Z948" s="297">
        <v>43769</v>
      </c>
      <c r="AA948" s="298">
        <v>10128149.800000001</v>
      </c>
      <c r="AB948" t="s">
        <v>211</v>
      </c>
      <c r="AC948" s="206">
        <v>1097.3</v>
      </c>
      <c r="AD948" t="s">
        <v>1742</v>
      </c>
      <c r="AE948">
        <v>2019</v>
      </c>
      <c r="AF948">
        <v>10</v>
      </c>
    </row>
    <row r="949" spans="1:32">
      <c r="A949" t="s">
        <v>1736</v>
      </c>
      <c r="B949" t="s">
        <v>2043</v>
      </c>
      <c r="C949" s="297">
        <v>43769</v>
      </c>
      <c r="D949" s="297">
        <v>43776</v>
      </c>
      <c r="E949" t="s">
        <v>194</v>
      </c>
      <c r="F949">
        <v>71415</v>
      </c>
      <c r="G949" t="s">
        <v>1265</v>
      </c>
      <c r="H949" t="s">
        <v>196</v>
      </c>
      <c r="I949">
        <v>30000</v>
      </c>
      <c r="J949">
        <v>33803</v>
      </c>
      <c r="K949">
        <v>1981</v>
      </c>
      <c r="L949">
        <v>11363</v>
      </c>
      <c r="M949" t="s">
        <v>197</v>
      </c>
      <c r="N949">
        <v>108910</v>
      </c>
      <c r="O949" t="s">
        <v>198</v>
      </c>
      <c r="P949" t="s">
        <v>1739</v>
      </c>
      <c r="U949" t="s">
        <v>1740</v>
      </c>
      <c r="V949" t="s">
        <v>1740</v>
      </c>
      <c r="X949" t="s">
        <v>2040</v>
      </c>
      <c r="Y949">
        <v>94</v>
      </c>
      <c r="Z949" s="297">
        <v>43769</v>
      </c>
      <c r="AA949" s="298">
        <v>531323</v>
      </c>
      <c r="AB949" t="s">
        <v>211</v>
      </c>
      <c r="AC949" s="206">
        <v>57.57</v>
      </c>
      <c r="AD949" t="s">
        <v>1742</v>
      </c>
      <c r="AE949">
        <v>2019</v>
      </c>
      <c r="AF949">
        <v>10</v>
      </c>
    </row>
    <row r="950" spans="1:32">
      <c r="A950" t="s">
        <v>1736</v>
      </c>
      <c r="B950" t="s">
        <v>2042</v>
      </c>
      <c r="C950" s="297">
        <v>43769</v>
      </c>
      <c r="D950" s="297">
        <v>43776</v>
      </c>
      <c r="E950" t="s">
        <v>194</v>
      </c>
      <c r="F950">
        <v>71415</v>
      </c>
      <c r="G950" t="s">
        <v>1265</v>
      </c>
      <c r="H950" t="s">
        <v>196</v>
      </c>
      <c r="I950">
        <v>30000</v>
      </c>
      <c r="J950">
        <v>33804</v>
      </c>
      <c r="K950">
        <v>1981</v>
      </c>
      <c r="L950">
        <v>11363</v>
      </c>
      <c r="M950" t="s">
        <v>197</v>
      </c>
      <c r="N950">
        <v>108910</v>
      </c>
      <c r="O950" t="s">
        <v>214</v>
      </c>
      <c r="P950" t="s">
        <v>1739</v>
      </c>
      <c r="U950" t="s">
        <v>1740</v>
      </c>
      <c r="V950" t="s">
        <v>1740</v>
      </c>
      <c r="X950" t="s">
        <v>2040</v>
      </c>
      <c r="Y950">
        <v>106</v>
      </c>
      <c r="Z950" s="297">
        <v>43769</v>
      </c>
      <c r="AA950" s="298">
        <v>848991</v>
      </c>
      <c r="AB950" t="s">
        <v>211</v>
      </c>
      <c r="AC950" s="206">
        <v>91.98</v>
      </c>
      <c r="AD950" t="s">
        <v>1742</v>
      </c>
      <c r="AE950">
        <v>2019</v>
      </c>
      <c r="AF950">
        <v>10</v>
      </c>
    </row>
    <row r="951" spans="1:32">
      <c r="A951" t="s">
        <v>1736</v>
      </c>
      <c r="B951" t="s">
        <v>2055</v>
      </c>
      <c r="C951" s="297">
        <v>43799</v>
      </c>
      <c r="D951" t="s">
        <v>2045</v>
      </c>
      <c r="E951" t="s">
        <v>194</v>
      </c>
      <c r="F951">
        <v>71541</v>
      </c>
      <c r="G951" t="s">
        <v>1243</v>
      </c>
      <c r="H951" t="s">
        <v>196</v>
      </c>
      <c r="I951">
        <v>30000</v>
      </c>
      <c r="J951">
        <v>33803</v>
      </c>
      <c r="K951">
        <v>1981</v>
      </c>
      <c r="L951">
        <v>11363</v>
      </c>
      <c r="M951" t="s">
        <v>197</v>
      </c>
      <c r="N951">
        <v>108910</v>
      </c>
      <c r="O951" t="s">
        <v>214</v>
      </c>
      <c r="P951" t="s">
        <v>1739</v>
      </c>
      <c r="U951" t="s">
        <v>1740</v>
      </c>
      <c r="V951" t="s">
        <v>1740</v>
      </c>
      <c r="X951" t="s">
        <v>2046</v>
      </c>
      <c r="Y951">
        <v>88</v>
      </c>
      <c r="Z951" s="297">
        <v>43799</v>
      </c>
      <c r="AA951" s="298">
        <v>354570</v>
      </c>
      <c r="AB951" t="s">
        <v>211</v>
      </c>
      <c r="AC951" s="206">
        <v>38.369999999999997</v>
      </c>
      <c r="AD951" t="s">
        <v>1742</v>
      </c>
      <c r="AE951">
        <v>2019</v>
      </c>
      <c r="AF951">
        <v>11</v>
      </c>
    </row>
    <row r="952" spans="1:32">
      <c r="A952" t="s">
        <v>1736</v>
      </c>
      <c r="B952" t="s">
        <v>2056</v>
      </c>
      <c r="C952" s="297">
        <v>43799</v>
      </c>
      <c r="D952" t="s">
        <v>2045</v>
      </c>
      <c r="E952" t="s">
        <v>194</v>
      </c>
      <c r="F952">
        <v>71541</v>
      </c>
      <c r="G952" t="s">
        <v>1243</v>
      </c>
      <c r="H952" t="s">
        <v>196</v>
      </c>
      <c r="I952">
        <v>30000</v>
      </c>
      <c r="J952">
        <v>33803</v>
      </c>
      <c r="K952">
        <v>1981</v>
      </c>
      <c r="L952">
        <v>11363</v>
      </c>
      <c r="M952" t="s">
        <v>197</v>
      </c>
      <c r="N952">
        <v>108910</v>
      </c>
      <c r="O952" t="s">
        <v>198</v>
      </c>
      <c r="P952" t="s">
        <v>1739</v>
      </c>
      <c r="U952" t="s">
        <v>1740</v>
      </c>
      <c r="V952" t="s">
        <v>1740</v>
      </c>
      <c r="X952" t="s">
        <v>2046</v>
      </c>
      <c r="Y952">
        <v>87</v>
      </c>
      <c r="Z952" s="297">
        <v>43799</v>
      </c>
      <c r="AA952" s="298">
        <v>1542236</v>
      </c>
      <c r="AB952" t="s">
        <v>211</v>
      </c>
      <c r="AC952" s="206">
        <v>166.89</v>
      </c>
      <c r="AD952" t="s">
        <v>1742</v>
      </c>
      <c r="AE952">
        <v>2019</v>
      </c>
      <c r="AF952">
        <v>11</v>
      </c>
    </row>
    <row r="953" spans="1:32">
      <c r="A953" t="s">
        <v>1736</v>
      </c>
      <c r="B953" t="s">
        <v>2054</v>
      </c>
      <c r="C953" s="297">
        <v>43799</v>
      </c>
      <c r="D953" t="s">
        <v>2045</v>
      </c>
      <c r="E953" t="s">
        <v>194</v>
      </c>
      <c r="F953">
        <v>71592</v>
      </c>
      <c r="G953" t="s">
        <v>1854</v>
      </c>
      <c r="H953" t="s">
        <v>196</v>
      </c>
      <c r="I953">
        <v>30000</v>
      </c>
      <c r="J953">
        <v>33803</v>
      </c>
      <c r="K953">
        <v>1981</v>
      </c>
      <c r="L953">
        <v>11363</v>
      </c>
      <c r="M953" t="s">
        <v>197</v>
      </c>
      <c r="N953">
        <v>108910</v>
      </c>
      <c r="O953" t="s">
        <v>198</v>
      </c>
      <c r="P953" t="s">
        <v>1739</v>
      </c>
      <c r="U953" t="s">
        <v>1740</v>
      </c>
      <c r="V953" t="s">
        <v>1740</v>
      </c>
      <c r="X953" t="s">
        <v>2046</v>
      </c>
      <c r="Y953">
        <v>123</v>
      </c>
      <c r="Z953" s="297">
        <v>43799</v>
      </c>
      <c r="AA953" s="298">
        <v>5239053</v>
      </c>
      <c r="AB953" t="s">
        <v>211</v>
      </c>
      <c r="AC953" s="206">
        <v>567</v>
      </c>
      <c r="AD953" t="s">
        <v>1742</v>
      </c>
      <c r="AE953">
        <v>2019</v>
      </c>
      <c r="AF953">
        <v>11</v>
      </c>
    </row>
    <row r="954" spans="1:32">
      <c r="A954" t="s">
        <v>1736</v>
      </c>
      <c r="B954" t="s">
        <v>2057</v>
      </c>
      <c r="C954" s="297">
        <v>43799</v>
      </c>
      <c r="D954" t="s">
        <v>2045</v>
      </c>
      <c r="E954" t="s">
        <v>194</v>
      </c>
      <c r="F954">
        <v>71592</v>
      </c>
      <c r="G954" t="s">
        <v>1854</v>
      </c>
      <c r="H954" t="s">
        <v>196</v>
      </c>
      <c r="I954">
        <v>30000</v>
      </c>
      <c r="J954">
        <v>33803</v>
      </c>
      <c r="K954">
        <v>1981</v>
      </c>
      <c r="L954">
        <v>11363</v>
      </c>
      <c r="M954" t="s">
        <v>197</v>
      </c>
      <c r="N954">
        <v>108910</v>
      </c>
      <c r="O954" t="s">
        <v>214</v>
      </c>
      <c r="P954" t="s">
        <v>1739</v>
      </c>
      <c r="U954" t="s">
        <v>1740</v>
      </c>
      <c r="V954" t="s">
        <v>1740</v>
      </c>
      <c r="X954" t="s">
        <v>2046</v>
      </c>
      <c r="Y954">
        <v>124</v>
      </c>
      <c r="Z954" s="297">
        <v>43799</v>
      </c>
      <c r="AA954" s="298">
        <v>1154253</v>
      </c>
      <c r="AB954" t="s">
        <v>211</v>
      </c>
      <c r="AC954" s="206">
        <v>124.92</v>
      </c>
      <c r="AD954" t="s">
        <v>1742</v>
      </c>
      <c r="AE954">
        <v>2019</v>
      </c>
      <c r="AF954">
        <v>11</v>
      </c>
    </row>
    <row r="955" spans="1:32">
      <c r="A955" t="s">
        <v>1736</v>
      </c>
      <c r="B955" t="s">
        <v>2059</v>
      </c>
      <c r="C955" s="297">
        <v>43799</v>
      </c>
      <c r="D955" t="s">
        <v>2045</v>
      </c>
      <c r="E955" t="s">
        <v>194</v>
      </c>
      <c r="F955">
        <v>71550</v>
      </c>
      <c r="G955" t="s">
        <v>1259</v>
      </c>
      <c r="H955" t="s">
        <v>196</v>
      </c>
      <c r="I955">
        <v>30000</v>
      </c>
      <c r="J955">
        <v>33803</v>
      </c>
      <c r="K955">
        <v>1981</v>
      </c>
      <c r="L955">
        <v>11363</v>
      </c>
      <c r="M955" t="s">
        <v>197</v>
      </c>
      <c r="N955">
        <v>108910</v>
      </c>
      <c r="O955" t="s">
        <v>198</v>
      </c>
      <c r="P955" t="s">
        <v>1739</v>
      </c>
      <c r="U955" t="s">
        <v>1740</v>
      </c>
      <c r="V955" t="s">
        <v>1740</v>
      </c>
      <c r="X955" t="s">
        <v>2046</v>
      </c>
      <c r="Y955">
        <v>103</v>
      </c>
      <c r="Z955" s="297">
        <v>43799</v>
      </c>
      <c r="AA955" s="298">
        <v>2402240</v>
      </c>
      <c r="AB955" t="s">
        <v>211</v>
      </c>
      <c r="AC955" s="206">
        <v>260</v>
      </c>
      <c r="AD955" t="s">
        <v>1742</v>
      </c>
      <c r="AE955">
        <v>2019</v>
      </c>
      <c r="AF955">
        <v>11</v>
      </c>
    </row>
    <row r="956" spans="1:32">
      <c r="A956" t="s">
        <v>1736</v>
      </c>
      <c r="B956" t="s">
        <v>2058</v>
      </c>
      <c r="C956" s="297">
        <v>43799</v>
      </c>
      <c r="D956" t="s">
        <v>2045</v>
      </c>
      <c r="E956" t="s">
        <v>194</v>
      </c>
      <c r="F956">
        <v>71550</v>
      </c>
      <c r="G956" t="s">
        <v>1259</v>
      </c>
      <c r="H956" t="s">
        <v>196</v>
      </c>
      <c r="I956">
        <v>30000</v>
      </c>
      <c r="J956">
        <v>33803</v>
      </c>
      <c r="K956">
        <v>1981</v>
      </c>
      <c r="L956">
        <v>11363</v>
      </c>
      <c r="M956" t="s">
        <v>197</v>
      </c>
      <c r="N956">
        <v>108910</v>
      </c>
      <c r="O956" t="s">
        <v>214</v>
      </c>
      <c r="P956" t="s">
        <v>1739</v>
      </c>
      <c r="U956" t="s">
        <v>1740</v>
      </c>
      <c r="V956" t="s">
        <v>1740</v>
      </c>
      <c r="X956" t="s">
        <v>2046</v>
      </c>
      <c r="Y956">
        <v>104</v>
      </c>
      <c r="Z956" s="297">
        <v>43799</v>
      </c>
      <c r="AA956" s="298">
        <v>480448</v>
      </c>
      <c r="AB956" t="s">
        <v>211</v>
      </c>
      <c r="AC956" s="206">
        <v>52</v>
      </c>
      <c r="AD956" t="s">
        <v>1742</v>
      </c>
      <c r="AE956">
        <v>2019</v>
      </c>
      <c r="AF956">
        <v>11</v>
      </c>
    </row>
    <row r="957" spans="1:32">
      <c r="A957" t="s">
        <v>1736</v>
      </c>
      <c r="B957" t="s">
        <v>2050</v>
      </c>
      <c r="C957" s="297">
        <v>43799</v>
      </c>
      <c r="D957" t="s">
        <v>2045</v>
      </c>
      <c r="E957" t="s">
        <v>194</v>
      </c>
      <c r="F957">
        <v>71540</v>
      </c>
      <c r="G957" t="s">
        <v>1246</v>
      </c>
      <c r="H957" t="s">
        <v>196</v>
      </c>
      <c r="I957">
        <v>30000</v>
      </c>
      <c r="J957">
        <v>33803</v>
      </c>
      <c r="K957">
        <v>1981</v>
      </c>
      <c r="L957">
        <v>11363</v>
      </c>
      <c r="M957" t="s">
        <v>197</v>
      </c>
      <c r="N957">
        <v>108910</v>
      </c>
      <c r="O957" t="s">
        <v>198</v>
      </c>
      <c r="P957" t="s">
        <v>1739</v>
      </c>
      <c r="U957" t="s">
        <v>1740</v>
      </c>
      <c r="V957" t="s">
        <v>1740</v>
      </c>
      <c r="X957" t="s">
        <v>2046</v>
      </c>
      <c r="Y957">
        <v>72</v>
      </c>
      <c r="Z957" s="297">
        <v>43799</v>
      </c>
      <c r="AA957" s="298">
        <v>1474132</v>
      </c>
      <c r="AB957" t="s">
        <v>211</v>
      </c>
      <c r="AC957" s="206">
        <v>159.54</v>
      </c>
      <c r="AD957" t="s">
        <v>1742</v>
      </c>
      <c r="AE957">
        <v>2019</v>
      </c>
      <c r="AF957">
        <v>11</v>
      </c>
    </row>
    <row r="958" spans="1:32">
      <c r="A958" t="s">
        <v>1736</v>
      </c>
      <c r="B958" t="s">
        <v>2051</v>
      </c>
      <c r="C958" s="297">
        <v>43799</v>
      </c>
      <c r="D958" t="s">
        <v>2045</v>
      </c>
      <c r="E958" t="s">
        <v>194</v>
      </c>
      <c r="F958">
        <v>71540</v>
      </c>
      <c r="G958" t="s">
        <v>1246</v>
      </c>
      <c r="H958" t="s">
        <v>196</v>
      </c>
      <c r="I958">
        <v>30000</v>
      </c>
      <c r="J958">
        <v>33803</v>
      </c>
      <c r="K958">
        <v>1981</v>
      </c>
      <c r="L958">
        <v>11363</v>
      </c>
      <c r="M958" t="s">
        <v>197</v>
      </c>
      <c r="N958">
        <v>108910</v>
      </c>
      <c r="O958" t="s">
        <v>214</v>
      </c>
      <c r="P958" t="s">
        <v>1739</v>
      </c>
      <c r="U958" t="s">
        <v>1740</v>
      </c>
      <c r="V958" t="s">
        <v>1740</v>
      </c>
      <c r="X958" t="s">
        <v>2046</v>
      </c>
      <c r="Y958">
        <v>73</v>
      </c>
      <c r="Z958" s="297">
        <v>43799</v>
      </c>
      <c r="AA958" s="298">
        <v>315296</v>
      </c>
      <c r="AB958" t="s">
        <v>211</v>
      </c>
      <c r="AC958" s="206">
        <v>34.119999999999997</v>
      </c>
      <c r="AD958" t="s">
        <v>1742</v>
      </c>
      <c r="AE958">
        <v>2019</v>
      </c>
      <c r="AF958">
        <v>11</v>
      </c>
    </row>
    <row r="959" spans="1:32">
      <c r="A959" t="s">
        <v>1736</v>
      </c>
      <c r="B959" t="s">
        <v>2049</v>
      </c>
      <c r="C959" s="297">
        <v>43799</v>
      </c>
      <c r="D959" t="s">
        <v>2045</v>
      </c>
      <c r="E959" t="s">
        <v>194</v>
      </c>
      <c r="F959">
        <v>71520</v>
      </c>
      <c r="G959" t="s">
        <v>1250</v>
      </c>
      <c r="H959" t="s">
        <v>196</v>
      </c>
      <c r="I959">
        <v>30000</v>
      </c>
      <c r="J959">
        <v>33803</v>
      </c>
      <c r="K959">
        <v>1981</v>
      </c>
      <c r="L959">
        <v>11363</v>
      </c>
      <c r="M959" t="s">
        <v>197</v>
      </c>
      <c r="N959">
        <v>108910</v>
      </c>
      <c r="O959" t="s">
        <v>214</v>
      </c>
      <c r="P959" t="s">
        <v>1739</v>
      </c>
      <c r="U959" t="s">
        <v>1740</v>
      </c>
      <c r="V959" t="s">
        <v>1740</v>
      </c>
      <c r="X959" t="s">
        <v>2046</v>
      </c>
      <c r="Y959">
        <v>41</v>
      </c>
      <c r="Z959" s="297">
        <v>43799</v>
      </c>
      <c r="AA959" s="298">
        <v>462000</v>
      </c>
      <c r="AB959" t="s">
        <v>211</v>
      </c>
      <c r="AC959" s="206">
        <v>50</v>
      </c>
      <c r="AD959" t="s">
        <v>1742</v>
      </c>
      <c r="AE959">
        <v>2019</v>
      </c>
      <c r="AF959">
        <v>11</v>
      </c>
    </row>
    <row r="960" spans="1:32">
      <c r="A960" t="s">
        <v>1736</v>
      </c>
      <c r="B960" t="s">
        <v>2048</v>
      </c>
      <c r="C960" s="297">
        <v>43799</v>
      </c>
      <c r="D960" t="s">
        <v>2045</v>
      </c>
      <c r="E960" t="s">
        <v>194</v>
      </c>
      <c r="F960">
        <v>71520</v>
      </c>
      <c r="G960" t="s">
        <v>1250</v>
      </c>
      <c r="H960" t="s">
        <v>196</v>
      </c>
      <c r="I960">
        <v>30000</v>
      </c>
      <c r="J960">
        <v>33803</v>
      </c>
      <c r="K960">
        <v>1981</v>
      </c>
      <c r="L960">
        <v>11363</v>
      </c>
      <c r="M960" t="s">
        <v>197</v>
      </c>
      <c r="N960">
        <v>108910</v>
      </c>
      <c r="O960" t="s">
        <v>198</v>
      </c>
      <c r="P960" t="s">
        <v>1739</v>
      </c>
      <c r="U960" t="s">
        <v>1740</v>
      </c>
      <c r="V960" t="s">
        <v>1740</v>
      </c>
      <c r="X960" t="s">
        <v>2046</v>
      </c>
      <c r="Y960">
        <v>40</v>
      </c>
      <c r="Z960" s="297">
        <v>43799</v>
      </c>
      <c r="AA960" s="298">
        <v>2310000</v>
      </c>
      <c r="AB960" t="s">
        <v>211</v>
      </c>
      <c r="AC960" s="206">
        <v>250</v>
      </c>
      <c r="AD960" t="s">
        <v>1742</v>
      </c>
      <c r="AE960">
        <v>2019</v>
      </c>
      <c r="AF960">
        <v>11</v>
      </c>
    </row>
    <row r="961" spans="1:32">
      <c r="A961" t="s">
        <v>1736</v>
      </c>
      <c r="B961" t="s">
        <v>2053</v>
      </c>
      <c r="C961" s="297">
        <v>43799</v>
      </c>
      <c r="D961" t="s">
        <v>2045</v>
      </c>
      <c r="E961" t="s">
        <v>194</v>
      </c>
      <c r="F961">
        <v>71505</v>
      </c>
      <c r="G961" t="s">
        <v>1255</v>
      </c>
      <c r="H961" t="s">
        <v>196</v>
      </c>
      <c r="I961">
        <v>30000</v>
      </c>
      <c r="J961">
        <v>33803</v>
      </c>
      <c r="K961">
        <v>1981</v>
      </c>
      <c r="L961">
        <v>11363</v>
      </c>
      <c r="M961" t="s">
        <v>197</v>
      </c>
      <c r="N961">
        <v>108910</v>
      </c>
      <c r="O961" t="s">
        <v>198</v>
      </c>
      <c r="P961" t="s">
        <v>1739</v>
      </c>
      <c r="U961" t="s">
        <v>1740</v>
      </c>
      <c r="V961" t="s">
        <v>1740</v>
      </c>
      <c r="X961" t="s">
        <v>2046</v>
      </c>
      <c r="Y961">
        <v>24</v>
      </c>
      <c r="Z961" s="297">
        <v>43799</v>
      </c>
      <c r="AA961" s="298">
        <v>28826810</v>
      </c>
      <c r="AB961" t="s">
        <v>211</v>
      </c>
      <c r="AC961" s="206">
        <v>3119.8</v>
      </c>
      <c r="AD961" t="s">
        <v>1742</v>
      </c>
      <c r="AE961">
        <v>2019</v>
      </c>
      <c r="AF961">
        <v>11</v>
      </c>
    </row>
    <row r="962" spans="1:32">
      <c r="A962" t="s">
        <v>1736</v>
      </c>
      <c r="B962" t="s">
        <v>2052</v>
      </c>
      <c r="C962" s="297">
        <v>43799</v>
      </c>
      <c r="D962" t="s">
        <v>2045</v>
      </c>
      <c r="E962" t="s">
        <v>194</v>
      </c>
      <c r="F962">
        <v>71505</v>
      </c>
      <c r="G962" t="s">
        <v>1255</v>
      </c>
      <c r="H962" t="s">
        <v>196</v>
      </c>
      <c r="I962">
        <v>30000</v>
      </c>
      <c r="J962">
        <v>33803</v>
      </c>
      <c r="K962">
        <v>1981</v>
      </c>
      <c r="L962">
        <v>11363</v>
      </c>
      <c r="M962" t="s">
        <v>197</v>
      </c>
      <c r="N962">
        <v>108910</v>
      </c>
      <c r="O962" t="s">
        <v>214</v>
      </c>
      <c r="P962" t="s">
        <v>1739</v>
      </c>
      <c r="U962" t="s">
        <v>1740</v>
      </c>
      <c r="V962" t="s">
        <v>1740</v>
      </c>
      <c r="X962" t="s">
        <v>2046</v>
      </c>
      <c r="Y962">
        <v>25</v>
      </c>
      <c r="Z962" s="297">
        <v>43799</v>
      </c>
      <c r="AA962" s="298">
        <v>5765362</v>
      </c>
      <c r="AB962" t="s">
        <v>211</v>
      </c>
      <c r="AC962" s="206">
        <v>623.96</v>
      </c>
      <c r="AD962" t="s">
        <v>1742</v>
      </c>
      <c r="AE962">
        <v>2019</v>
      </c>
      <c r="AF962">
        <v>11</v>
      </c>
    </row>
    <row r="963" spans="1:32">
      <c r="A963" t="s">
        <v>1736</v>
      </c>
      <c r="B963" t="s">
        <v>2044</v>
      </c>
      <c r="C963" s="297">
        <v>43799</v>
      </c>
      <c r="D963" t="s">
        <v>2045</v>
      </c>
      <c r="E963" t="s">
        <v>194</v>
      </c>
      <c r="F963">
        <v>71535</v>
      </c>
      <c r="G963" t="s">
        <v>1248</v>
      </c>
      <c r="H963" t="s">
        <v>196</v>
      </c>
      <c r="I963">
        <v>30000</v>
      </c>
      <c r="J963">
        <v>33803</v>
      </c>
      <c r="K963">
        <v>1981</v>
      </c>
      <c r="L963">
        <v>11363</v>
      </c>
      <c r="M963" t="s">
        <v>197</v>
      </c>
      <c r="N963">
        <v>108910</v>
      </c>
      <c r="O963" t="s">
        <v>198</v>
      </c>
      <c r="P963" t="s">
        <v>1739</v>
      </c>
      <c r="U963" t="s">
        <v>1740</v>
      </c>
      <c r="V963" t="s">
        <v>1740</v>
      </c>
      <c r="X963" t="s">
        <v>2046</v>
      </c>
      <c r="Y963">
        <v>56</v>
      </c>
      <c r="Z963" s="297">
        <v>43799</v>
      </c>
      <c r="AA963" s="298">
        <v>4752501</v>
      </c>
      <c r="AB963" t="s">
        <v>211</v>
      </c>
      <c r="AC963" s="206">
        <v>514.34</v>
      </c>
      <c r="AD963" t="s">
        <v>1742</v>
      </c>
      <c r="AE963">
        <v>2019</v>
      </c>
      <c r="AF963">
        <v>11</v>
      </c>
    </row>
    <row r="964" spans="1:32">
      <c r="A964" t="s">
        <v>1736</v>
      </c>
      <c r="B964" t="s">
        <v>2047</v>
      </c>
      <c r="C964" s="297">
        <v>43799</v>
      </c>
      <c r="D964" t="s">
        <v>2045</v>
      </c>
      <c r="E964" t="s">
        <v>194</v>
      </c>
      <c r="F964">
        <v>71535</v>
      </c>
      <c r="G964" t="s">
        <v>1248</v>
      </c>
      <c r="H964" t="s">
        <v>196</v>
      </c>
      <c r="I964">
        <v>30000</v>
      </c>
      <c r="J964">
        <v>33803</v>
      </c>
      <c r="K964">
        <v>1981</v>
      </c>
      <c r="L964">
        <v>11363</v>
      </c>
      <c r="M964" t="s">
        <v>197</v>
      </c>
      <c r="N964">
        <v>108910</v>
      </c>
      <c r="O964" t="s">
        <v>214</v>
      </c>
      <c r="P964" t="s">
        <v>1739</v>
      </c>
      <c r="U964" t="s">
        <v>1740</v>
      </c>
      <c r="V964" t="s">
        <v>1740</v>
      </c>
      <c r="X964" t="s">
        <v>2046</v>
      </c>
      <c r="Y964">
        <v>57</v>
      </c>
      <c r="Z964" s="297">
        <v>43799</v>
      </c>
      <c r="AA964" s="298">
        <v>1723168</v>
      </c>
      <c r="AB964" t="s">
        <v>211</v>
      </c>
      <c r="AC964" s="206">
        <v>186.49</v>
      </c>
      <c r="AD964" t="s">
        <v>1742</v>
      </c>
      <c r="AE964">
        <v>2019</v>
      </c>
      <c r="AF964">
        <v>11</v>
      </c>
    </row>
    <row r="965" spans="1:32">
      <c r="A965" t="s">
        <v>1736</v>
      </c>
      <c r="B965" t="s">
        <v>2062</v>
      </c>
      <c r="C965" s="297">
        <v>43799</v>
      </c>
      <c r="D965" t="s">
        <v>2045</v>
      </c>
      <c r="E965" t="s">
        <v>194</v>
      </c>
      <c r="F965">
        <v>71415</v>
      </c>
      <c r="G965" t="s">
        <v>1265</v>
      </c>
      <c r="H965" t="s">
        <v>196</v>
      </c>
      <c r="I965">
        <v>30000</v>
      </c>
      <c r="J965">
        <v>33804</v>
      </c>
      <c r="K965">
        <v>1981</v>
      </c>
      <c r="L965">
        <v>11363</v>
      </c>
      <c r="M965" t="s">
        <v>197</v>
      </c>
      <c r="N965">
        <v>108910</v>
      </c>
      <c r="O965" t="s">
        <v>214</v>
      </c>
      <c r="P965" t="s">
        <v>1739</v>
      </c>
      <c r="U965" t="s">
        <v>1740</v>
      </c>
      <c r="V965" t="s">
        <v>1740</v>
      </c>
      <c r="X965" t="s">
        <v>2061</v>
      </c>
      <c r="Y965">
        <v>109</v>
      </c>
      <c r="Z965" s="297">
        <v>43799</v>
      </c>
      <c r="AA965" s="298">
        <v>848991</v>
      </c>
      <c r="AB965" t="s">
        <v>211</v>
      </c>
      <c r="AC965" s="206">
        <v>91.88</v>
      </c>
      <c r="AD965" t="s">
        <v>1742</v>
      </c>
      <c r="AE965">
        <v>2019</v>
      </c>
      <c r="AF965">
        <v>11</v>
      </c>
    </row>
    <row r="966" spans="1:32">
      <c r="A966" t="s">
        <v>1736</v>
      </c>
      <c r="B966" t="s">
        <v>2060</v>
      </c>
      <c r="C966" s="297">
        <v>43799</v>
      </c>
      <c r="D966" t="s">
        <v>2045</v>
      </c>
      <c r="E966" t="s">
        <v>194</v>
      </c>
      <c r="F966">
        <v>71415</v>
      </c>
      <c r="G966" t="s">
        <v>1265</v>
      </c>
      <c r="H966" t="s">
        <v>196</v>
      </c>
      <c r="I966">
        <v>30000</v>
      </c>
      <c r="J966">
        <v>33803</v>
      </c>
      <c r="K966">
        <v>1981</v>
      </c>
      <c r="L966">
        <v>11363</v>
      </c>
      <c r="M966" t="s">
        <v>197</v>
      </c>
      <c r="N966">
        <v>108910</v>
      </c>
      <c r="O966" t="s">
        <v>198</v>
      </c>
      <c r="P966" t="s">
        <v>1739</v>
      </c>
      <c r="U966" t="s">
        <v>1740</v>
      </c>
      <c r="V966" t="s">
        <v>1740</v>
      </c>
      <c r="X966" t="s">
        <v>2061</v>
      </c>
      <c r="Y966">
        <v>97</v>
      </c>
      <c r="Z966" s="297">
        <v>43799</v>
      </c>
      <c r="AA966" s="298">
        <v>531323</v>
      </c>
      <c r="AB966" t="s">
        <v>211</v>
      </c>
      <c r="AC966" s="206">
        <v>57.5</v>
      </c>
      <c r="AD966" t="s">
        <v>1742</v>
      </c>
      <c r="AE966">
        <v>2019</v>
      </c>
      <c r="AF966">
        <v>11</v>
      </c>
    </row>
    <row r="967" spans="1:32">
      <c r="A967" t="s">
        <v>1736</v>
      </c>
      <c r="B967" t="s">
        <v>2063</v>
      </c>
      <c r="C967" s="297">
        <v>43799</v>
      </c>
      <c r="D967" t="s">
        <v>2045</v>
      </c>
      <c r="E967" t="s">
        <v>194</v>
      </c>
      <c r="F967">
        <v>71405</v>
      </c>
      <c r="G967" t="s">
        <v>1267</v>
      </c>
      <c r="H967" t="s">
        <v>196</v>
      </c>
      <c r="I967">
        <v>30000</v>
      </c>
      <c r="J967">
        <v>33803</v>
      </c>
      <c r="K967">
        <v>1981</v>
      </c>
      <c r="L967">
        <v>11363</v>
      </c>
      <c r="M967" t="s">
        <v>197</v>
      </c>
      <c r="N967">
        <v>108910</v>
      </c>
      <c r="O967" t="s">
        <v>198</v>
      </c>
      <c r="P967" t="s">
        <v>1739</v>
      </c>
      <c r="U967" t="s">
        <v>1740</v>
      </c>
      <c r="V967" t="s">
        <v>1740</v>
      </c>
      <c r="X967" t="s">
        <v>2061</v>
      </c>
      <c r="Y967">
        <v>44</v>
      </c>
      <c r="Z967" s="297">
        <v>43799</v>
      </c>
      <c r="AA967" s="298">
        <v>10129563.4</v>
      </c>
      <c r="AB967" t="s">
        <v>211</v>
      </c>
      <c r="AC967" s="206">
        <v>1096.27</v>
      </c>
      <c r="AD967" t="s">
        <v>1742</v>
      </c>
      <c r="AE967">
        <v>2019</v>
      </c>
      <c r="AF967">
        <v>11</v>
      </c>
    </row>
    <row r="968" spans="1:32">
      <c r="A968" t="s">
        <v>1736</v>
      </c>
      <c r="B968" t="s">
        <v>2064</v>
      </c>
      <c r="C968" s="297">
        <v>43799</v>
      </c>
      <c r="D968" t="s">
        <v>2045</v>
      </c>
      <c r="E968" t="s">
        <v>194</v>
      </c>
      <c r="F968">
        <v>71405</v>
      </c>
      <c r="G968" t="s">
        <v>1267</v>
      </c>
      <c r="H968" t="s">
        <v>196</v>
      </c>
      <c r="I968">
        <v>30000</v>
      </c>
      <c r="J968">
        <v>33804</v>
      </c>
      <c r="K968">
        <v>1981</v>
      </c>
      <c r="L968">
        <v>11363</v>
      </c>
      <c r="M968" t="s">
        <v>197</v>
      </c>
      <c r="N968">
        <v>108910</v>
      </c>
      <c r="O968" t="s">
        <v>214</v>
      </c>
      <c r="P968" t="s">
        <v>1739</v>
      </c>
      <c r="U968" t="s">
        <v>1740</v>
      </c>
      <c r="V968" t="s">
        <v>1740</v>
      </c>
      <c r="X968" t="s">
        <v>2061</v>
      </c>
      <c r="Y968">
        <v>56</v>
      </c>
      <c r="Z968" s="297">
        <v>43799</v>
      </c>
      <c r="AA968" s="298">
        <v>14641818.199999999</v>
      </c>
      <c r="AB968" t="s">
        <v>211</v>
      </c>
      <c r="AC968" s="206">
        <v>1584.61</v>
      </c>
      <c r="AD968" t="s">
        <v>1742</v>
      </c>
      <c r="AE968">
        <v>2019</v>
      </c>
      <c r="AF968">
        <v>11</v>
      </c>
    </row>
    <row r="969" spans="1:32">
      <c r="A969" t="s">
        <v>1736</v>
      </c>
      <c r="B969" t="s">
        <v>2070</v>
      </c>
      <c r="C969" t="s">
        <v>1050</v>
      </c>
      <c r="D969" s="297">
        <v>43834</v>
      </c>
      <c r="E969" t="s">
        <v>194</v>
      </c>
      <c r="F969">
        <v>71550</v>
      </c>
      <c r="G969" t="s">
        <v>1259</v>
      </c>
      <c r="H969" t="s">
        <v>196</v>
      </c>
      <c r="I969">
        <v>30000</v>
      </c>
      <c r="J969">
        <v>33803</v>
      </c>
      <c r="K969">
        <v>1981</v>
      </c>
      <c r="L969">
        <v>11363</v>
      </c>
      <c r="M969" t="s">
        <v>197</v>
      </c>
      <c r="N969">
        <v>108910</v>
      </c>
      <c r="O969" t="s">
        <v>214</v>
      </c>
      <c r="P969" t="s">
        <v>1739</v>
      </c>
      <c r="U969" t="s">
        <v>1740</v>
      </c>
      <c r="V969" t="s">
        <v>1740</v>
      </c>
      <c r="X969" t="s">
        <v>2066</v>
      </c>
      <c r="Y969">
        <v>109</v>
      </c>
      <c r="Z969" t="s">
        <v>1050</v>
      </c>
      <c r="AA969" s="298">
        <v>480448</v>
      </c>
      <c r="AB969" t="s">
        <v>211</v>
      </c>
      <c r="AC969" s="206">
        <v>51.77</v>
      </c>
      <c r="AD969" t="s">
        <v>1742</v>
      </c>
      <c r="AE969">
        <v>2019</v>
      </c>
      <c r="AF969">
        <v>12</v>
      </c>
    </row>
    <row r="970" spans="1:32">
      <c r="A970" t="s">
        <v>1736</v>
      </c>
      <c r="B970" t="s">
        <v>2069</v>
      </c>
      <c r="C970" t="s">
        <v>1050</v>
      </c>
      <c r="D970" s="297">
        <v>43834</v>
      </c>
      <c r="E970" t="s">
        <v>194</v>
      </c>
      <c r="F970">
        <v>71550</v>
      </c>
      <c r="G970" t="s">
        <v>1259</v>
      </c>
      <c r="H970" t="s">
        <v>196</v>
      </c>
      <c r="I970">
        <v>30000</v>
      </c>
      <c r="J970">
        <v>33803</v>
      </c>
      <c r="K970">
        <v>1981</v>
      </c>
      <c r="L970">
        <v>11363</v>
      </c>
      <c r="M970" t="s">
        <v>197</v>
      </c>
      <c r="N970">
        <v>108910</v>
      </c>
      <c r="O970" t="s">
        <v>198</v>
      </c>
      <c r="P970" t="s">
        <v>1739</v>
      </c>
      <c r="U970" t="s">
        <v>1740</v>
      </c>
      <c r="V970" t="s">
        <v>1740</v>
      </c>
      <c r="X970" t="s">
        <v>2066</v>
      </c>
      <c r="Y970">
        <v>108</v>
      </c>
      <c r="Z970" t="s">
        <v>1050</v>
      </c>
      <c r="AA970" s="298">
        <v>2402240</v>
      </c>
      <c r="AB970" t="s">
        <v>211</v>
      </c>
      <c r="AC970" s="206">
        <v>258.85000000000002</v>
      </c>
      <c r="AD970" t="s">
        <v>1742</v>
      </c>
      <c r="AE970">
        <v>2019</v>
      </c>
      <c r="AF970">
        <v>12</v>
      </c>
    </row>
    <row r="971" spans="1:32">
      <c r="A971" t="s">
        <v>1736</v>
      </c>
      <c r="B971" t="s">
        <v>2078</v>
      </c>
      <c r="C971" t="s">
        <v>1050</v>
      </c>
      <c r="D971" s="297">
        <v>43834</v>
      </c>
      <c r="E971" t="s">
        <v>194</v>
      </c>
      <c r="F971">
        <v>71535</v>
      </c>
      <c r="G971" t="s">
        <v>1248</v>
      </c>
      <c r="H971" t="s">
        <v>196</v>
      </c>
      <c r="I971">
        <v>30000</v>
      </c>
      <c r="J971">
        <v>33803</v>
      </c>
      <c r="K971">
        <v>1981</v>
      </c>
      <c r="L971">
        <v>11363</v>
      </c>
      <c r="M971" t="s">
        <v>197</v>
      </c>
      <c r="N971">
        <v>108910</v>
      </c>
      <c r="O971" t="s">
        <v>214</v>
      </c>
      <c r="P971" t="s">
        <v>1739</v>
      </c>
      <c r="U971" t="s">
        <v>1740</v>
      </c>
      <c r="V971" t="s">
        <v>1740</v>
      </c>
      <c r="X971" t="s">
        <v>2066</v>
      </c>
      <c r="Y971">
        <v>60</v>
      </c>
      <c r="Z971" t="s">
        <v>1050</v>
      </c>
      <c r="AA971" s="298">
        <v>1730627</v>
      </c>
      <c r="AB971" t="s">
        <v>211</v>
      </c>
      <c r="AC971" s="206">
        <v>186.49</v>
      </c>
      <c r="AD971" t="s">
        <v>1742</v>
      </c>
      <c r="AE971">
        <v>2019</v>
      </c>
      <c r="AF971">
        <v>12</v>
      </c>
    </row>
    <row r="972" spans="1:32">
      <c r="A972" t="s">
        <v>1736</v>
      </c>
      <c r="B972" t="s">
        <v>2077</v>
      </c>
      <c r="C972" t="s">
        <v>1050</v>
      </c>
      <c r="D972" s="297">
        <v>43834</v>
      </c>
      <c r="E972" t="s">
        <v>194</v>
      </c>
      <c r="F972">
        <v>71535</v>
      </c>
      <c r="G972" t="s">
        <v>1248</v>
      </c>
      <c r="H972" t="s">
        <v>196</v>
      </c>
      <c r="I972">
        <v>30000</v>
      </c>
      <c r="J972">
        <v>33803</v>
      </c>
      <c r="K972">
        <v>1981</v>
      </c>
      <c r="L972">
        <v>11363</v>
      </c>
      <c r="M972" t="s">
        <v>197</v>
      </c>
      <c r="N972">
        <v>108910</v>
      </c>
      <c r="O972" t="s">
        <v>198</v>
      </c>
      <c r="P972" t="s">
        <v>1739</v>
      </c>
      <c r="U972" t="s">
        <v>1740</v>
      </c>
      <c r="V972" t="s">
        <v>1740</v>
      </c>
      <c r="X972" t="s">
        <v>2066</v>
      </c>
      <c r="Y972">
        <v>59</v>
      </c>
      <c r="Z972" t="s">
        <v>1050</v>
      </c>
      <c r="AA972" s="298">
        <v>4773074</v>
      </c>
      <c r="AB972" t="s">
        <v>211</v>
      </c>
      <c r="AC972" s="206">
        <v>514.34</v>
      </c>
      <c r="AD972" t="s">
        <v>1742</v>
      </c>
      <c r="AE972">
        <v>2019</v>
      </c>
      <c r="AF972">
        <v>12</v>
      </c>
    </row>
    <row r="973" spans="1:32">
      <c r="A973" t="s">
        <v>1736</v>
      </c>
      <c r="B973" t="s">
        <v>2068</v>
      </c>
      <c r="C973" t="s">
        <v>1050</v>
      </c>
      <c r="D973" s="297">
        <v>43834</v>
      </c>
      <c r="E973" t="s">
        <v>194</v>
      </c>
      <c r="F973">
        <v>71541</v>
      </c>
      <c r="G973" t="s">
        <v>1243</v>
      </c>
      <c r="H973" t="s">
        <v>196</v>
      </c>
      <c r="I973">
        <v>30000</v>
      </c>
      <c r="J973">
        <v>33803</v>
      </c>
      <c r="K973">
        <v>1981</v>
      </c>
      <c r="L973">
        <v>11363</v>
      </c>
      <c r="M973" t="s">
        <v>197</v>
      </c>
      <c r="N973">
        <v>108910</v>
      </c>
      <c r="O973" t="s">
        <v>214</v>
      </c>
      <c r="P973" t="s">
        <v>1739</v>
      </c>
      <c r="U973" t="s">
        <v>1740</v>
      </c>
      <c r="V973" t="s">
        <v>1740</v>
      </c>
      <c r="X973" t="s">
        <v>2066</v>
      </c>
      <c r="Y973">
        <v>92</v>
      </c>
      <c r="Z973" t="s">
        <v>1050</v>
      </c>
      <c r="AA973" s="298">
        <v>354570</v>
      </c>
      <c r="AB973" t="s">
        <v>211</v>
      </c>
      <c r="AC973" s="206">
        <v>38.21</v>
      </c>
      <c r="AD973" t="s">
        <v>1742</v>
      </c>
      <c r="AE973">
        <v>2019</v>
      </c>
      <c r="AF973">
        <v>12</v>
      </c>
    </row>
    <row r="974" spans="1:32">
      <c r="A974" t="s">
        <v>1736</v>
      </c>
      <c r="B974" t="s">
        <v>2065</v>
      </c>
      <c r="C974" t="s">
        <v>1050</v>
      </c>
      <c r="D974" s="297">
        <v>43834</v>
      </c>
      <c r="E974" t="s">
        <v>194</v>
      </c>
      <c r="F974">
        <v>71540</v>
      </c>
      <c r="G974" t="s">
        <v>1246</v>
      </c>
      <c r="H974" t="s">
        <v>196</v>
      </c>
      <c r="I974">
        <v>30000</v>
      </c>
      <c r="J974">
        <v>33803</v>
      </c>
      <c r="K974">
        <v>1981</v>
      </c>
      <c r="L974">
        <v>11363</v>
      </c>
      <c r="M974" t="s">
        <v>197</v>
      </c>
      <c r="N974">
        <v>108910</v>
      </c>
      <c r="O974" t="s">
        <v>214</v>
      </c>
      <c r="P974" t="s">
        <v>1739</v>
      </c>
      <c r="U974" t="s">
        <v>1740</v>
      </c>
      <c r="V974" t="s">
        <v>1740</v>
      </c>
      <c r="X974" t="s">
        <v>2066</v>
      </c>
      <c r="Y974">
        <v>77</v>
      </c>
      <c r="Z974" t="s">
        <v>1050</v>
      </c>
      <c r="AA974" s="298">
        <v>315946</v>
      </c>
      <c r="AB974" t="s">
        <v>211</v>
      </c>
      <c r="AC974" s="206">
        <v>34.049999999999997</v>
      </c>
      <c r="AD974" t="s">
        <v>1742</v>
      </c>
      <c r="AE974">
        <v>2019</v>
      </c>
      <c r="AF974">
        <v>12</v>
      </c>
    </row>
    <row r="975" spans="1:32">
      <c r="A975" t="s">
        <v>1736</v>
      </c>
      <c r="B975" t="s">
        <v>2076</v>
      </c>
      <c r="C975" t="s">
        <v>1050</v>
      </c>
      <c r="D975" s="297">
        <v>43834</v>
      </c>
      <c r="E975" t="s">
        <v>194</v>
      </c>
      <c r="F975">
        <v>71520</v>
      </c>
      <c r="G975" t="s">
        <v>1250</v>
      </c>
      <c r="H975" t="s">
        <v>196</v>
      </c>
      <c r="I975">
        <v>30000</v>
      </c>
      <c r="J975">
        <v>33803</v>
      </c>
      <c r="K975">
        <v>1981</v>
      </c>
      <c r="L975">
        <v>11363</v>
      </c>
      <c r="M975" t="s">
        <v>197</v>
      </c>
      <c r="N975">
        <v>108910</v>
      </c>
      <c r="O975" t="s">
        <v>214</v>
      </c>
      <c r="P975" t="s">
        <v>1739</v>
      </c>
      <c r="U975" t="s">
        <v>1740</v>
      </c>
      <c r="V975" t="s">
        <v>1740</v>
      </c>
      <c r="X975" t="s">
        <v>2066</v>
      </c>
      <c r="Y975">
        <v>43</v>
      </c>
      <c r="Z975" t="s">
        <v>1050</v>
      </c>
      <c r="AA975" s="298">
        <v>464000</v>
      </c>
      <c r="AB975" t="s">
        <v>211</v>
      </c>
      <c r="AC975" s="206">
        <v>50</v>
      </c>
      <c r="AD975" t="s">
        <v>1742</v>
      </c>
      <c r="AE975">
        <v>2019</v>
      </c>
      <c r="AF975">
        <v>12</v>
      </c>
    </row>
    <row r="976" spans="1:32">
      <c r="A976" t="s">
        <v>1736</v>
      </c>
      <c r="B976" t="s">
        <v>2075</v>
      </c>
      <c r="C976" t="s">
        <v>1050</v>
      </c>
      <c r="D976" s="297">
        <v>43834</v>
      </c>
      <c r="E976" t="s">
        <v>194</v>
      </c>
      <c r="F976">
        <v>71520</v>
      </c>
      <c r="G976" t="s">
        <v>1250</v>
      </c>
      <c r="H976" t="s">
        <v>196</v>
      </c>
      <c r="I976">
        <v>30000</v>
      </c>
      <c r="J976">
        <v>33803</v>
      </c>
      <c r="K976">
        <v>1981</v>
      </c>
      <c r="L976">
        <v>11363</v>
      </c>
      <c r="M976" t="s">
        <v>197</v>
      </c>
      <c r="N976">
        <v>108910</v>
      </c>
      <c r="O976" t="s">
        <v>198</v>
      </c>
      <c r="P976" t="s">
        <v>1739</v>
      </c>
      <c r="U976" t="s">
        <v>1740</v>
      </c>
      <c r="V976" t="s">
        <v>1740</v>
      </c>
      <c r="X976" t="s">
        <v>2066</v>
      </c>
      <c r="Y976">
        <v>42</v>
      </c>
      <c r="Z976" t="s">
        <v>1050</v>
      </c>
      <c r="AA976" s="298">
        <v>2320000</v>
      </c>
      <c r="AB976" t="s">
        <v>211</v>
      </c>
      <c r="AC976" s="206">
        <v>250</v>
      </c>
      <c r="AD976" t="s">
        <v>1742</v>
      </c>
      <c r="AE976">
        <v>2019</v>
      </c>
      <c r="AF976">
        <v>12</v>
      </c>
    </row>
    <row r="977" spans="1:32">
      <c r="A977" t="s">
        <v>1736</v>
      </c>
      <c r="B977" t="s">
        <v>2074</v>
      </c>
      <c r="C977" t="s">
        <v>1050</v>
      </c>
      <c r="D977" s="297">
        <v>43834</v>
      </c>
      <c r="E977" t="s">
        <v>194</v>
      </c>
      <c r="F977">
        <v>71505</v>
      </c>
      <c r="G977" t="s">
        <v>1255</v>
      </c>
      <c r="H977" t="s">
        <v>196</v>
      </c>
      <c r="I977">
        <v>30000</v>
      </c>
      <c r="J977">
        <v>33803</v>
      </c>
      <c r="K977">
        <v>1981</v>
      </c>
      <c r="L977">
        <v>11363</v>
      </c>
      <c r="M977" t="s">
        <v>197</v>
      </c>
      <c r="N977">
        <v>108910</v>
      </c>
      <c r="O977" t="s">
        <v>214</v>
      </c>
      <c r="P977" t="s">
        <v>1739</v>
      </c>
      <c r="U977" t="s">
        <v>1740</v>
      </c>
      <c r="V977" t="s">
        <v>1740</v>
      </c>
      <c r="X977" t="s">
        <v>2066</v>
      </c>
      <c r="Y977">
        <v>26</v>
      </c>
      <c r="Z977" t="s">
        <v>1050</v>
      </c>
      <c r="AA977" s="298">
        <v>5765362</v>
      </c>
      <c r="AB977" t="s">
        <v>211</v>
      </c>
      <c r="AC977" s="206">
        <v>621.27</v>
      </c>
      <c r="AD977" t="s">
        <v>1742</v>
      </c>
      <c r="AE977">
        <v>2019</v>
      </c>
      <c r="AF977">
        <v>12</v>
      </c>
    </row>
    <row r="978" spans="1:32">
      <c r="A978" t="s">
        <v>1736</v>
      </c>
      <c r="B978" t="s">
        <v>2073</v>
      </c>
      <c r="C978" t="s">
        <v>1050</v>
      </c>
      <c r="D978" s="297">
        <v>43834</v>
      </c>
      <c r="E978" t="s">
        <v>194</v>
      </c>
      <c r="F978">
        <v>71505</v>
      </c>
      <c r="G978" t="s">
        <v>1255</v>
      </c>
      <c r="H978" t="s">
        <v>196</v>
      </c>
      <c r="I978">
        <v>30000</v>
      </c>
      <c r="J978">
        <v>33803</v>
      </c>
      <c r="K978">
        <v>1981</v>
      </c>
      <c r="L978">
        <v>11363</v>
      </c>
      <c r="M978" t="s">
        <v>197</v>
      </c>
      <c r="N978">
        <v>108910</v>
      </c>
      <c r="O978" t="s">
        <v>198</v>
      </c>
      <c r="P978" t="s">
        <v>1739</v>
      </c>
      <c r="U978" t="s">
        <v>1740</v>
      </c>
      <c r="V978" t="s">
        <v>1740</v>
      </c>
      <c r="X978" t="s">
        <v>2066</v>
      </c>
      <c r="Y978">
        <v>25</v>
      </c>
      <c r="Z978" t="s">
        <v>1050</v>
      </c>
      <c r="AA978" s="298">
        <v>28826810</v>
      </c>
      <c r="AB978" t="s">
        <v>211</v>
      </c>
      <c r="AC978" s="206">
        <v>3106.35</v>
      </c>
      <c r="AD978" t="s">
        <v>1742</v>
      </c>
      <c r="AE978">
        <v>2019</v>
      </c>
      <c r="AF978">
        <v>12</v>
      </c>
    </row>
    <row r="979" spans="1:32">
      <c r="A979" t="s">
        <v>1736</v>
      </c>
      <c r="B979" t="s">
        <v>2067</v>
      </c>
      <c r="C979" t="s">
        <v>1050</v>
      </c>
      <c r="D979" s="297">
        <v>43834</v>
      </c>
      <c r="E979" t="s">
        <v>194</v>
      </c>
      <c r="F979">
        <v>71541</v>
      </c>
      <c r="G979" t="s">
        <v>1243</v>
      </c>
      <c r="H979" t="s">
        <v>196</v>
      </c>
      <c r="I979">
        <v>30000</v>
      </c>
      <c r="J979">
        <v>33803</v>
      </c>
      <c r="K979">
        <v>1981</v>
      </c>
      <c r="L979">
        <v>11363</v>
      </c>
      <c r="M979" t="s">
        <v>197</v>
      </c>
      <c r="N979">
        <v>108910</v>
      </c>
      <c r="O979" t="s">
        <v>198</v>
      </c>
      <c r="P979" t="s">
        <v>1739</v>
      </c>
      <c r="U979" t="s">
        <v>1740</v>
      </c>
      <c r="V979" t="s">
        <v>1740</v>
      </c>
      <c r="X979" t="s">
        <v>2066</v>
      </c>
      <c r="Y979">
        <v>91</v>
      </c>
      <c r="Z979" t="s">
        <v>1050</v>
      </c>
      <c r="AA979" s="298">
        <v>1542236</v>
      </c>
      <c r="AB979" t="s">
        <v>211</v>
      </c>
      <c r="AC979" s="206">
        <v>166.19</v>
      </c>
      <c r="AD979" t="s">
        <v>1742</v>
      </c>
      <c r="AE979">
        <v>2019</v>
      </c>
      <c r="AF979">
        <v>12</v>
      </c>
    </row>
    <row r="980" spans="1:32">
      <c r="A980" t="s">
        <v>1736</v>
      </c>
      <c r="B980" t="s">
        <v>2079</v>
      </c>
      <c r="C980" t="s">
        <v>1050</v>
      </c>
      <c r="D980" s="297">
        <v>43834</v>
      </c>
      <c r="E980" t="s">
        <v>194</v>
      </c>
      <c r="F980">
        <v>71540</v>
      </c>
      <c r="G980" t="s">
        <v>1246</v>
      </c>
      <c r="H980" t="s">
        <v>196</v>
      </c>
      <c r="I980">
        <v>30000</v>
      </c>
      <c r="J980">
        <v>33803</v>
      </c>
      <c r="K980">
        <v>1981</v>
      </c>
      <c r="L980">
        <v>11363</v>
      </c>
      <c r="M980" t="s">
        <v>197</v>
      </c>
      <c r="N980">
        <v>108910</v>
      </c>
      <c r="O980" t="s">
        <v>198</v>
      </c>
      <c r="P980" t="s">
        <v>1739</v>
      </c>
      <c r="U980" t="s">
        <v>1740</v>
      </c>
      <c r="V980" t="s">
        <v>1740</v>
      </c>
      <c r="X980" t="s">
        <v>2066</v>
      </c>
      <c r="Y980">
        <v>76</v>
      </c>
      <c r="Z980" t="s">
        <v>1050</v>
      </c>
      <c r="AA980" s="298">
        <v>1476966</v>
      </c>
      <c r="AB980" t="s">
        <v>211</v>
      </c>
      <c r="AC980" s="206">
        <v>159.16</v>
      </c>
      <c r="AD980" t="s">
        <v>1742</v>
      </c>
      <c r="AE980">
        <v>2019</v>
      </c>
      <c r="AF980">
        <v>12</v>
      </c>
    </row>
    <row r="981" spans="1:32">
      <c r="A981" t="s">
        <v>1736</v>
      </c>
      <c r="B981" t="s">
        <v>2072</v>
      </c>
      <c r="C981" t="s">
        <v>1050</v>
      </c>
      <c r="D981" s="297">
        <v>43834</v>
      </c>
      <c r="E981" t="s">
        <v>194</v>
      </c>
      <c r="F981">
        <v>71592</v>
      </c>
      <c r="G981" t="s">
        <v>1854</v>
      </c>
      <c r="H981" t="s">
        <v>196</v>
      </c>
      <c r="I981">
        <v>30000</v>
      </c>
      <c r="J981">
        <v>33803</v>
      </c>
      <c r="K981">
        <v>1981</v>
      </c>
      <c r="L981">
        <v>11363</v>
      </c>
      <c r="M981" t="s">
        <v>197</v>
      </c>
      <c r="N981">
        <v>108910</v>
      </c>
      <c r="O981" t="s">
        <v>214</v>
      </c>
      <c r="P981" t="s">
        <v>1739</v>
      </c>
      <c r="U981" t="s">
        <v>1740</v>
      </c>
      <c r="V981" t="s">
        <v>1740</v>
      </c>
      <c r="X981" t="s">
        <v>2066</v>
      </c>
      <c r="Y981">
        <v>128</v>
      </c>
      <c r="Z981" t="s">
        <v>1050</v>
      </c>
      <c r="AA981" s="298">
        <v>1155536</v>
      </c>
      <c r="AB981" t="s">
        <v>211</v>
      </c>
      <c r="AC981" s="206">
        <v>124.52</v>
      </c>
      <c r="AD981" t="s">
        <v>1742</v>
      </c>
      <c r="AE981">
        <v>2019</v>
      </c>
      <c r="AF981">
        <v>12</v>
      </c>
    </row>
    <row r="982" spans="1:32">
      <c r="A982" t="s">
        <v>1736</v>
      </c>
      <c r="B982" t="s">
        <v>2071</v>
      </c>
      <c r="C982" t="s">
        <v>1050</v>
      </c>
      <c r="D982" s="297">
        <v>43834</v>
      </c>
      <c r="E982" t="s">
        <v>194</v>
      </c>
      <c r="F982">
        <v>71592</v>
      </c>
      <c r="G982" t="s">
        <v>1854</v>
      </c>
      <c r="H982" t="s">
        <v>196</v>
      </c>
      <c r="I982">
        <v>30000</v>
      </c>
      <c r="J982">
        <v>33803</v>
      </c>
      <c r="K982">
        <v>1981</v>
      </c>
      <c r="L982">
        <v>11363</v>
      </c>
      <c r="M982" t="s">
        <v>197</v>
      </c>
      <c r="N982">
        <v>108910</v>
      </c>
      <c r="O982" t="s">
        <v>198</v>
      </c>
      <c r="P982" t="s">
        <v>1739</v>
      </c>
      <c r="U982" t="s">
        <v>1740</v>
      </c>
      <c r="V982" t="s">
        <v>1740</v>
      </c>
      <c r="X982" t="s">
        <v>2066</v>
      </c>
      <c r="Y982">
        <v>127</v>
      </c>
      <c r="Z982" t="s">
        <v>1050</v>
      </c>
      <c r="AA982" s="298">
        <v>5243290</v>
      </c>
      <c r="AB982" t="s">
        <v>211</v>
      </c>
      <c r="AC982" s="206">
        <v>565.01</v>
      </c>
      <c r="AD982" t="s">
        <v>1742</v>
      </c>
      <c r="AE982">
        <v>2019</v>
      </c>
      <c r="AF982">
        <v>12</v>
      </c>
    </row>
    <row r="983" spans="1:32">
      <c r="A983" t="s">
        <v>1736</v>
      </c>
      <c r="B983" t="s">
        <v>2080</v>
      </c>
      <c r="C983" t="s">
        <v>1050</v>
      </c>
      <c r="D983" s="297">
        <v>43834</v>
      </c>
      <c r="E983" t="s">
        <v>194</v>
      </c>
      <c r="F983">
        <v>71405</v>
      </c>
      <c r="G983" t="s">
        <v>1267</v>
      </c>
      <c r="H983" t="s">
        <v>196</v>
      </c>
      <c r="I983">
        <v>30000</v>
      </c>
      <c r="J983">
        <v>33803</v>
      </c>
      <c r="K983">
        <v>1981</v>
      </c>
      <c r="L983">
        <v>11363</v>
      </c>
      <c r="M983" t="s">
        <v>197</v>
      </c>
      <c r="N983">
        <v>108910</v>
      </c>
      <c r="O983" t="s">
        <v>198</v>
      </c>
      <c r="P983" t="s">
        <v>1739</v>
      </c>
      <c r="U983" t="s">
        <v>1740</v>
      </c>
      <c r="V983" t="s">
        <v>1740</v>
      </c>
      <c r="X983" t="s">
        <v>2081</v>
      </c>
      <c r="Y983">
        <v>44</v>
      </c>
      <c r="Z983" t="s">
        <v>1050</v>
      </c>
      <c r="AA983" s="298">
        <v>19264833.800000001</v>
      </c>
      <c r="AB983" t="s">
        <v>211</v>
      </c>
      <c r="AC983" s="206">
        <v>2075.96</v>
      </c>
      <c r="AD983" t="s">
        <v>1742</v>
      </c>
      <c r="AE983">
        <v>2019</v>
      </c>
      <c r="AF983">
        <v>12</v>
      </c>
    </row>
    <row r="984" spans="1:32">
      <c r="A984" t="s">
        <v>1736</v>
      </c>
      <c r="B984" t="s">
        <v>2083</v>
      </c>
      <c r="C984" t="s">
        <v>1050</v>
      </c>
      <c r="D984" s="297">
        <v>43834</v>
      </c>
      <c r="E984" t="s">
        <v>194</v>
      </c>
      <c r="F984">
        <v>71405</v>
      </c>
      <c r="G984" t="s">
        <v>1267</v>
      </c>
      <c r="H984" t="s">
        <v>196</v>
      </c>
      <c r="I984">
        <v>30000</v>
      </c>
      <c r="J984">
        <v>33804</v>
      </c>
      <c r="K984">
        <v>1981</v>
      </c>
      <c r="L984">
        <v>11363</v>
      </c>
      <c r="M984" t="s">
        <v>197</v>
      </c>
      <c r="N984">
        <v>108910</v>
      </c>
      <c r="O984" t="s">
        <v>214</v>
      </c>
      <c r="P984" t="s">
        <v>1739</v>
      </c>
      <c r="U984" t="s">
        <v>1740</v>
      </c>
      <c r="V984" t="s">
        <v>1740</v>
      </c>
      <c r="X984" t="s">
        <v>2081</v>
      </c>
      <c r="Y984">
        <v>56</v>
      </c>
      <c r="Z984" t="s">
        <v>1050</v>
      </c>
      <c r="AA984" s="298">
        <v>14644645.4</v>
      </c>
      <c r="AB984" t="s">
        <v>211</v>
      </c>
      <c r="AC984" s="206">
        <v>1578.09</v>
      </c>
      <c r="AD984" t="s">
        <v>1742</v>
      </c>
      <c r="AE984">
        <v>2019</v>
      </c>
      <c r="AF984">
        <v>12</v>
      </c>
    </row>
    <row r="985" spans="1:32">
      <c r="A985" t="s">
        <v>1736</v>
      </c>
      <c r="B985" t="s">
        <v>2084</v>
      </c>
      <c r="C985" t="s">
        <v>1050</v>
      </c>
      <c r="D985" s="297">
        <v>43834</v>
      </c>
      <c r="E985" t="s">
        <v>194</v>
      </c>
      <c r="F985">
        <v>71415</v>
      </c>
      <c r="G985" t="s">
        <v>1265</v>
      </c>
      <c r="H985" t="s">
        <v>196</v>
      </c>
      <c r="I985">
        <v>30000</v>
      </c>
      <c r="J985">
        <v>33803</v>
      </c>
      <c r="K985">
        <v>1981</v>
      </c>
      <c r="L985">
        <v>11363</v>
      </c>
      <c r="M985" t="s">
        <v>197</v>
      </c>
      <c r="N985">
        <v>108910</v>
      </c>
      <c r="O985" t="s">
        <v>198</v>
      </c>
      <c r="P985" t="s">
        <v>1739</v>
      </c>
      <c r="U985" t="s">
        <v>1740</v>
      </c>
      <c r="V985" t="s">
        <v>1740</v>
      </c>
      <c r="X985" t="s">
        <v>2081</v>
      </c>
      <c r="Y985">
        <v>98</v>
      </c>
      <c r="Z985" t="s">
        <v>1050</v>
      </c>
      <c r="AA985" s="298">
        <v>531323</v>
      </c>
      <c r="AB985" t="s">
        <v>211</v>
      </c>
      <c r="AC985" s="206">
        <v>57.26</v>
      </c>
      <c r="AD985" t="s">
        <v>1742</v>
      </c>
      <c r="AE985">
        <v>2019</v>
      </c>
      <c r="AF985">
        <v>12</v>
      </c>
    </row>
    <row r="986" spans="1:32">
      <c r="A986" t="s">
        <v>1736</v>
      </c>
      <c r="B986" t="s">
        <v>2082</v>
      </c>
      <c r="C986" t="s">
        <v>1050</v>
      </c>
      <c r="D986" s="297">
        <v>43834</v>
      </c>
      <c r="E986" t="s">
        <v>194</v>
      </c>
      <c r="F986">
        <v>71415</v>
      </c>
      <c r="G986" t="s">
        <v>1265</v>
      </c>
      <c r="H986" t="s">
        <v>196</v>
      </c>
      <c r="I986">
        <v>30000</v>
      </c>
      <c r="J986">
        <v>33804</v>
      </c>
      <c r="K986">
        <v>1981</v>
      </c>
      <c r="L986">
        <v>11363</v>
      </c>
      <c r="M986" t="s">
        <v>197</v>
      </c>
      <c r="N986">
        <v>108910</v>
      </c>
      <c r="O986" t="s">
        <v>214</v>
      </c>
      <c r="P986" t="s">
        <v>1739</v>
      </c>
      <c r="U986" t="s">
        <v>1740</v>
      </c>
      <c r="V986" t="s">
        <v>1740</v>
      </c>
      <c r="X986" t="s">
        <v>2081</v>
      </c>
      <c r="Y986">
        <v>110</v>
      </c>
      <c r="Z986" t="s">
        <v>1050</v>
      </c>
      <c r="AA986" s="298">
        <v>848991</v>
      </c>
      <c r="AB986" t="s">
        <v>211</v>
      </c>
      <c r="AC986" s="206">
        <v>91.49</v>
      </c>
      <c r="AD986" t="s">
        <v>1742</v>
      </c>
      <c r="AE986">
        <v>2019</v>
      </c>
      <c r="AF986">
        <v>12</v>
      </c>
    </row>
    <row r="987" spans="1:32">
      <c r="A987" t="s">
        <v>1736</v>
      </c>
      <c r="B987" t="s">
        <v>2085</v>
      </c>
      <c r="C987" s="297">
        <v>43496</v>
      </c>
      <c r="D987" s="297">
        <v>43529</v>
      </c>
      <c r="E987" t="s">
        <v>194</v>
      </c>
      <c r="F987">
        <v>71410</v>
      </c>
      <c r="G987" t="s">
        <v>1262</v>
      </c>
      <c r="H987" t="s">
        <v>196</v>
      </c>
      <c r="I987">
        <v>30000</v>
      </c>
      <c r="J987">
        <v>33804</v>
      </c>
      <c r="K987">
        <v>1981</v>
      </c>
      <c r="L987">
        <v>11363</v>
      </c>
      <c r="M987" t="s">
        <v>197</v>
      </c>
      <c r="N987">
        <v>108910</v>
      </c>
      <c r="O987" t="s">
        <v>214</v>
      </c>
      <c r="P987" t="s">
        <v>1739</v>
      </c>
      <c r="U987" t="s">
        <v>1740</v>
      </c>
      <c r="V987" t="s">
        <v>1740</v>
      </c>
      <c r="X987" t="s">
        <v>2086</v>
      </c>
      <c r="Y987">
        <v>35</v>
      </c>
      <c r="Z987" s="297">
        <v>43496</v>
      </c>
      <c r="AA987" s="298">
        <v>18124.439999999999</v>
      </c>
      <c r="AB987" t="s">
        <v>211</v>
      </c>
      <c r="AC987" s="206">
        <v>1.97</v>
      </c>
      <c r="AD987" t="s">
        <v>1742</v>
      </c>
      <c r="AE987">
        <v>2019</v>
      </c>
      <c r="AF987">
        <v>1</v>
      </c>
    </row>
    <row r="988" spans="1:32">
      <c r="A988" t="s">
        <v>1736</v>
      </c>
      <c r="B988" t="s">
        <v>2087</v>
      </c>
      <c r="C988" t="s">
        <v>1323</v>
      </c>
      <c r="D988" s="297">
        <v>43537</v>
      </c>
      <c r="E988" t="s">
        <v>194</v>
      </c>
      <c r="F988">
        <v>71410</v>
      </c>
      <c r="G988" t="s">
        <v>1262</v>
      </c>
      <c r="H988" t="s">
        <v>196</v>
      </c>
      <c r="I988">
        <v>30000</v>
      </c>
      <c r="J988">
        <v>33804</v>
      </c>
      <c r="K988">
        <v>1981</v>
      </c>
      <c r="L988">
        <v>11363</v>
      </c>
      <c r="M988" t="s">
        <v>197</v>
      </c>
      <c r="N988">
        <v>108910</v>
      </c>
      <c r="O988" t="s">
        <v>214</v>
      </c>
      <c r="P988" t="s">
        <v>1739</v>
      </c>
      <c r="U988" t="s">
        <v>1740</v>
      </c>
      <c r="V988" t="s">
        <v>1740</v>
      </c>
      <c r="X988" t="s">
        <v>2088</v>
      </c>
      <c r="Y988">
        <v>36</v>
      </c>
      <c r="Z988" t="s">
        <v>1323</v>
      </c>
      <c r="AA988" s="298">
        <v>18124.439999999999</v>
      </c>
      <c r="AB988" t="s">
        <v>211</v>
      </c>
      <c r="AC988" s="206">
        <v>1.99</v>
      </c>
      <c r="AD988" t="s">
        <v>1742</v>
      </c>
      <c r="AE988">
        <v>2019</v>
      </c>
      <c r="AF988">
        <v>2</v>
      </c>
    </row>
    <row r="989" spans="1:32">
      <c r="A989" t="s">
        <v>1736</v>
      </c>
      <c r="B989" t="s">
        <v>2089</v>
      </c>
      <c r="C989" s="297">
        <v>43555</v>
      </c>
      <c r="D989" t="s">
        <v>917</v>
      </c>
      <c r="E989" t="s">
        <v>194</v>
      </c>
      <c r="F989">
        <v>71410</v>
      </c>
      <c r="G989" t="s">
        <v>1262</v>
      </c>
      <c r="H989" t="s">
        <v>196</v>
      </c>
      <c r="I989">
        <v>30000</v>
      </c>
      <c r="J989">
        <v>33804</v>
      </c>
      <c r="K989">
        <v>1981</v>
      </c>
      <c r="L989">
        <v>11363</v>
      </c>
      <c r="M989" t="s">
        <v>197</v>
      </c>
      <c r="N989">
        <v>108910</v>
      </c>
      <c r="O989" t="s">
        <v>214</v>
      </c>
      <c r="P989" t="s">
        <v>1739</v>
      </c>
      <c r="U989" t="s">
        <v>1740</v>
      </c>
      <c r="V989" t="s">
        <v>1740</v>
      </c>
      <c r="X989" t="s">
        <v>2090</v>
      </c>
      <c r="Y989">
        <v>37</v>
      </c>
      <c r="Z989" s="297">
        <v>43555</v>
      </c>
      <c r="AA989" s="298">
        <v>18124.439999999999</v>
      </c>
      <c r="AB989" t="s">
        <v>211</v>
      </c>
      <c r="AC989" s="206">
        <v>1.97</v>
      </c>
      <c r="AD989" t="s">
        <v>1742</v>
      </c>
      <c r="AE989">
        <v>2019</v>
      </c>
      <c r="AF989">
        <v>3</v>
      </c>
    </row>
    <row r="990" spans="1:32">
      <c r="A990" t="s">
        <v>1736</v>
      </c>
      <c r="B990" t="s">
        <v>2091</v>
      </c>
      <c r="C990" t="s">
        <v>923</v>
      </c>
      <c r="D990" t="s">
        <v>1906</v>
      </c>
      <c r="E990" t="s">
        <v>194</v>
      </c>
      <c r="F990">
        <v>71410</v>
      </c>
      <c r="G990" t="s">
        <v>1262</v>
      </c>
      <c r="H990" t="s">
        <v>196</v>
      </c>
      <c r="I990">
        <v>30000</v>
      </c>
      <c r="J990">
        <v>33804</v>
      </c>
      <c r="K990">
        <v>1981</v>
      </c>
      <c r="L990">
        <v>11363</v>
      </c>
      <c r="M990" t="s">
        <v>197</v>
      </c>
      <c r="N990">
        <v>108910</v>
      </c>
      <c r="O990" t="s">
        <v>214</v>
      </c>
      <c r="P990" t="s">
        <v>1739</v>
      </c>
      <c r="U990" t="s">
        <v>1740</v>
      </c>
      <c r="V990" t="s">
        <v>1740</v>
      </c>
      <c r="X990" t="s">
        <v>2092</v>
      </c>
      <c r="Y990">
        <v>37</v>
      </c>
      <c r="Z990" t="s">
        <v>923</v>
      </c>
      <c r="AA990" s="298">
        <v>18124.439999999999</v>
      </c>
      <c r="AB990" t="s">
        <v>211</v>
      </c>
      <c r="AC990" s="206">
        <v>1.97</v>
      </c>
      <c r="AD990" t="s">
        <v>1742</v>
      </c>
      <c r="AE990">
        <v>2019</v>
      </c>
      <c r="AF990">
        <v>4</v>
      </c>
    </row>
    <row r="991" spans="1:32">
      <c r="A991" t="s">
        <v>1736</v>
      </c>
      <c r="B991" t="s">
        <v>2093</v>
      </c>
      <c r="C991" t="s">
        <v>1355</v>
      </c>
      <c r="D991" s="297">
        <v>43620</v>
      </c>
      <c r="E991" t="s">
        <v>194</v>
      </c>
      <c r="F991">
        <v>71410</v>
      </c>
      <c r="G991" t="s">
        <v>1262</v>
      </c>
      <c r="H991" t="s">
        <v>196</v>
      </c>
      <c r="I991">
        <v>30000</v>
      </c>
      <c r="J991">
        <v>33804</v>
      </c>
      <c r="K991">
        <v>1981</v>
      </c>
      <c r="L991">
        <v>11363</v>
      </c>
      <c r="M991" t="s">
        <v>197</v>
      </c>
      <c r="N991">
        <v>108910</v>
      </c>
      <c r="O991" t="s">
        <v>214</v>
      </c>
      <c r="P991" t="s">
        <v>1739</v>
      </c>
      <c r="U991" t="s">
        <v>1740</v>
      </c>
      <c r="V991" t="s">
        <v>1740</v>
      </c>
      <c r="X991" t="s">
        <v>2094</v>
      </c>
      <c r="Y991">
        <v>37</v>
      </c>
      <c r="Z991" t="s">
        <v>1355</v>
      </c>
      <c r="AA991" s="298">
        <v>11222.07</v>
      </c>
      <c r="AB991" t="s">
        <v>211</v>
      </c>
      <c r="AC991" s="206">
        <v>1.23</v>
      </c>
      <c r="AD991" t="s">
        <v>1742</v>
      </c>
      <c r="AE991">
        <v>2019</v>
      </c>
      <c r="AF991">
        <v>5</v>
      </c>
    </row>
    <row r="992" spans="1:32">
      <c r="A992" t="s">
        <v>1736</v>
      </c>
      <c r="B992" t="s">
        <v>2097</v>
      </c>
      <c r="C992" s="297">
        <v>43646</v>
      </c>
      <c r="D992" s="297">
        <v>43649</v>
      </c>
      <c r="E992" t="s">
        <v>194</v>
      </c>
      <c r="F992">
        <v>71410</v>
      </c>
      <c r="G992" t="s">
        <v>1262</v>
      </c>
      <c r="H992" t="s">
        <v>196</v>
      </c>
      <c r="I992">
        <v>30000</v>
      </c>
      <c r="J992">
        <v>33804</v>
      </c>
      <c r="K992">
        <v>1981</v>
      </c>
      <c r="L992">
        <v>11363</v>
      </c>
      <c r="M992" t="s">
        <v>197</v>
      </c>
      <c r="N992">
        <v>108910</v>
      </c>
      <c r="O992" t="s">
        <v>214</v>
      </c>
      <c r="P992" t="s">
        <v>1739</v>
      </c>
      <c r="U992" t="s">
        <v>1740</v>
      </c>
      <c r="V992" t="s">
        <v>1740</v>
      </c>
      <c r="X992" t="s">
        <v>2096</v>
      </c>
      <c r="Y992">
        <v>38</v>
      </c>
      <c r="Z992" s="297">
        <v>43646</v>
      </c>
      <c r="AA992" s="298">
        <v>6902.37</v>
      </c>
      <c r="AB992" t="s">
        <v>211</v>
      </c>
      <c r="AC992" s="206">
        <v>0.75</v>
      </c>
      <c r="AD992" t="s">
        <v>1742</v>
      </c>
      <c r="AE992">
        <v>2019</v>
      </c>
      <c r="AF992">
        <v>6</v>
      </c>
    </row>
    <row r="993" spans="1:32">
      <c r="A993" t="s">
        <v>1736</v>
      </c>
      <c r="B993" t="s">
        <v>2095</v>
      </c>
      <c r="C993" s="297">
        <v>43646</v>
      </c>
      <c r="D993" s="297">
        <v>43649</v>
      </c>
      <c r="E993" t="s">
        <v>194</v>
      </c>
      <c r="F993">
        <v>71410</v>
      </c>
      <c r="G993" t="s">
        <v>1262</v>
      </c>
      <c r="H993" t="s">
        <v>196</v>
      </c>
      <c r="I993">
        <v>30000</v>
      </c>
      <c r="J993">
        <v>33803</v>
      </c>
      <c r="K993">
        <v>1981</v>
      </c>
      <c r="L993">
        <v>11363</v>
      </c>
      <c r="M993" t="s">
        <v>197</v>
      </c>
      <c r="N993">
        <v>108910</v>
      </c>
      <c r="O993" t="s">
        <v>198</v>
      </c>
      <c r="P993" t="s">
        <v>1739</v>
      </c>
      <c r="U993" t="s">
        <v>1740</v>
      </c>
      <c r="V993" t="s">
        <v>1740</v>
      </c>
      <c r="X993" t="s">
        <v>2096</v>
      </c>
      <c r="Y993">
        <v>28</v>
      </c>
      <c r="Z993" s="297">
        <v>43646</v>
      </c>
      <c r="AA993" s="298">
        <v>4319.7</v>
      </c>
      <c r="AB993" t="s">
        <v>211</v>
      </c>
      <c r="AC993" s="206">
        <v>0.47</v>
      </c>
      <c r="AD993" t="s">
        <v>1742</v>
      </c>
      <c r="AE993">
        <v>2019</v>
      </c>
      <c r="AF993">
        <v>6</v>
      </c>
    </row>
    <row r="994" spans="1:32">
      <c r="A994" t="s">
        <v>1736</v>
      </c>
      <c r="B994" t="s">
        <v>2098</v>
      </c>
      <c r="C994" s="297">
        <v>43312</v>
      </c>
      <c r="D994" t="s">
        <v>1738</v>
      </c>
      <c r="E994" t="s">
        <v>194</v>
      </c>
      <c r="F994">
        <v>71410</v>
      </c>
      <c r="G994" t="s">
        <v>1262</v>
      </c>
      <c r="H994" t="s">
        <v>196</v>
      </c>
      <c r="I994">
        <v>30000</v>
      </c>
      <c r="J994">
        <v>33803</v>
      </c>
      <c r="K994">
        <v>1981</v>
      </c>
      <c r="L994">
        <v>11363</v>
      </c>
      <c r="M994" t="s">
        <v>197</v>
      </c>
      <c r="N994">
        <v>108910</v>
      </c>
      <c r="O994" t="s">
        <v>214</v>
      </c>
      <c r="P994" t="s">
        <v>1739</v>
      </c>
      <c r="U994" t="s">
        <v>1740</v>
      </c>
      <c r="V994" t="s">
        <v>1740</v>
      </c>
      <c r="X994" t="s">
        <v>2099</v>
      </c>
      <c r="Y994">
        <v>27</v>
      </c>
      <c r="Z994" s="297">
        <v>43312</v>
      </c>
      <c r="AA994" s="298">
        <v>8639.4</v>
      </c>
      <c r="AB994" t="s">
        <v>211</v>
      </c>
      <c r="AC994" s="206">
        <v>0.95</v>
      </c>
      <c r="AD994" t="s">
        <v>1742</v>
      </c>
      <c r="AE994">
        <v>2018</v>
      </c>
      <c r="AF994">
        <v>7</v>
      </c>
    </row>
    <row r="995" spans="1:32">
      <c r="A995" t="s">
        <v>1736</v>
      </c>
      <c r="B995" t="s">
        <v>2100</v>
      </c>
      <c r="C995" s="297">
        <v>43677</v>
      </c>
      <c r="D995" t="s">
        <v>1963</v>
      </c>
      <c r="E995" t="s">
        <v>194</v>
      </c>
      <c r="F995">
        <v>71410</v>
      </c>
      <c r="G995" t="s">
        <v>1262</v>
      </c>
      <c r="H995" t="s">
        <v>196</v>
      </c>
      <c r="I995">
        <v>30000</v>
      </c>
      <c r="J995">
        <v>33803</v>
      </c>
      <c r="K995">
        <v>1981</v>
      </c>
      <c r="L995">
        <v>11363</v>
      </c>
      <c r="M995" t="s">
        <v>197</v>
      </c>
      <c r="N995">
        <v>108910</v>
      </c>
      <c r="O995" t="s">
        <v>198</v>
      </c>
      <c r="P995" t="s">
        <v>1739</v>
      </c>
      <c r="U995" t="s">
        <v>1740</v>
      </c>
      <c r="V995" t="s">
        <v>1740</v>
      </c>
      <c r="X995" t="s">
        <v>2099</v>
      </c>
      <c r="Y995">
        <v>30</v>
      </c>
      <c r="Z995" s="297">
        <v>43677</v>
      </c>
      <c r="AA995" s="298">
        <v>4319.7</v>
      </c>
      <c r="AB995" t="s">
        <v>211</v>
      </c>
      <c r="AC995" s="206">
        <v>0.47</v>
      </c>
      <c r="AD995" t="s">
        <v>1742</v>
      </c>
      <c r="AE995">
        <v>2019</v>
      </c>
      <c r="AF995">
        <v>7</v>
      </c>
    </row>
    <row r="996" spans="1:32">
      <c r="A996" t="s">
        <v>1736</v>
      </c>
      <c r="B996" t="s">
        <v>2101</v>
      </c>
      <c r="C996" s="297">
        <v>43677</v>
      </c>
      <c r="D996" t="s">
        <v>1963</v>
      </c>
      <c r="E996" t="s">
        <v>194</v>
      </c>
      <c r="F996">
        <v>71410</v>
      </c>
      <c r="G996" t="s">
        <v>1262</v>
      </c>
      <c r="H996" t="s">
        <v>196</v>
      </c>
      <c r="I996">
        <v>30000</v>
      </c>
      <c r="J996">
        <v>33804</v>
      </c>
      <c r="K996">
        <v>1981</v>
      </c>
      <c r="L996">
        <v>11363</v>
      </c>
      <c r="M996" t="s">
        <v>197</v>
      </c>
      <c r="N996">
        <v>108910</v>
      </c>
      <c r="O996" t="s">
        <v>214</v>
      </c>
      <c r="P996" t="s">
        <v>1739</v>
      </c>
      <c r="U996" t="s">
        <v>1740</v>
      </c>
      <c r="V996" t="s">
        <v>1740</v>
      </c>
      <c r="X996" t="s">
        <v>2099</v>
      </c>
      <c r="Y996">
        <v>39</v>
      </c>
      <c r="Z996" s="297">
        <v>43677</v>
      </c>
      <c r="AA996" s="298">
        <v>6902.37</v>
      </c>
      <c r="AB996" t="s">
        <v>211</v>
      </c>
      <c r="AC996" s="206">
        <v>0.75</v>
      </c>
      <c r="AD996" t="s">
        <v>1742</v>
      </c>
      <c r="AE996">
        <v>2019</v>
      </c>
      <c r="AF996">
        <v>7</v>
      </c>
    </row>
    <row r="997" spans="1:32">
      <c r="A997" t="s">
        <v>1736</v>
      </c>
      <c r="B997" t="s">
        <v>2102</v>
      </c>
      <c r="C997" t="s">
        <v>391</v>
      </c>
      <c r="D997" s="297">
        <v>43349</v>
      </c>
      <c r="E997" t="s">
        <v>194</v>
      </c>
      <c r="F997">
        <v>71410</v>
      </c>
      <c r="G997" t="s">
        <v>1262</v>
      </c>
      <c r="H997" t="s">
        <v>196</v>
      </c>
      <c r="I997">
        <v>30000</v>
      </c>
      <c r="J997">
        <v>33803</v>
      </c>
      <c r="K997">
        <v>1981</v>
      </c>
      <c r="L997">
        <v>11363</v>
      </c>
      <c r="M997" t="s">
        <v>197</v>
      </c>
      <c r="N997">
        <v>108910</v>
      </c>
      <c r="O997" t="s">
        <v>214</v>
      </c>
      <c r="P997" t="s">
        <v>1739</v>
      </c>
      <c r="U997" t="s">
        <v>1740</v>
      </c>
      <c r="V997" t="s">
        <v>1740</v>
      </c>
      <c r="X997" t="s">
        <v>2103</v>
      </c>
      <c r="Y997">
        <v>27</v>
      </c>
      <c r="Z997" t="s">
        <v>391</v>
      </c>
      <c r="AA997" s="298">
        <v>8639.4</v>
      </c>
      <c r="AB997" t="s">
        <v>211</v>
      </c>
      <c r="AC997" s="206">
        <v>0.95</v>
      </c>
      <c r="AD997" t="s">
        <v>1742</v>
      </c>
      <c r="AE997">
        <v>2018</v>
      </c>
      <c r="AF997">
        <v>8</v>
      </c>
    </row>
    <row r="998" spans="1:32">
      <c r="A998" t="s">
        <v>1736</v>
      </c>
      <c r="B998" t="s">
        <v>2105</v>
      </c>
      <c r="C998" t="s">
        <v>1387</v>
      </c>
      <c r="D998" t="s">
        <v>1387</v>
      </c>
      <c r="E998" t="s">
        <v>194</v>
      </c>
      <c r="F998">
        <v>71410</v>
      </c>
      <c r="G998" t="s">
        <v>1262</v>
      </c>
      <c r="H998" t="s">
        <v>196</v>
      </c>
      <c r="I998">
        <v>30000</v>
      </c>
      <c r="J998">
        <v>33803</v>
      </c>
      <c r="K998">
        <v>1981</v>
      </c>
      <c r="L998">
        <v>11363</v>
      </c>
      <c r="M998" t="s">
        <v>197</v>
      </c>
      <c r="N998">
        <v>108910</v>
      </c>
      <c r="O998" t="s">
        <v>198</v>
      </c>
      <c r="P998" t="s">
        <v>1739</v>
      </c>
      <c r="U998" t="s">
        <v>1740</v>
      </c>
      <c r="V998" t="s">
        <v>1740</v>
      </c>
      <c r="X998" t="s">
        <v>2103</v>
      </c>
      <c r="Y998">
        <v>31</v>
      </c>
      <c r="Z998" t="s">
        <v>1387</v>
      </c>
      <c r="AA998" s="298">
        <v>4319.7</v>
      </c>
      <c r="AB998" t="s">
        <v>211</v>
      </c>
      <c r="AC998" s="206">
        <v>0.47</v>
      </c>
      <c r="AD998" t="s">
        <v>1742</v>
      </c>
      <c r="AE998">
        <v>2019</v>
      </c>
      <c r="AF998">
        <v>8</v>
      </c>
    </row>
    <row r="999" spans="1:32">
      <c r="A999" t="s">
        <v>1736</v>
      </c>
      <c r="B999" t="s">
        <v>2104</v>
      </c>
      <c r="C999" t="s">
        <v>1387</v>
      </c>
      <c r="D999" t="s">
        <v>1387</v>
      </c>
      <c r="E999" t="s">
        <v>194</v>
      </c>
      <c r="F999">
        <v>71410</v>
      </c>
      <c r="G999" t="s">
        <v>1262</v>
      </c>
      <c r="H999" t="s">
        <v>196</v>
      </c>
      <c r="I999">
        <v>30000</v>
      </c>
      <c r="J999">
        <v>33804</v>
      </c>
      <c r="K999">
        <v>1981</v>
      </c>
      <c r="L999">
        <v>11363</v>
      </c>
      <c r="M999" t="s">
        <v>197</v>
      </c>
      <c r="N999">
        <v>108910</v>
      </c>
      <c r="O999" t="s">
        <v>214</v>
      </c>
      <c r="P999" t="s">
        <v>1739</v>
      </c>
      <c r="U999" t="s">
        <v>1740</v>
      </c>
      <c r="V999" t="s">
        <v>1740</v>
      </c>
      <c r="X999" t="s">
        <v>2103</v>
      </c>
      <c r="Y999">
        <v>42</v>
      </c>
      <c r="Z999" t="s">
        <v>1387</v>
      </c>
      <c r="AA999" s="298">
        <v>6902.37</v>
      </c>
      <c r="AB999" t="s">
        <v>211</v>
      </c>
      <c r="AC999" s="206">
        <v>0.75</v>
      </c>
      <c r="AD999" t="s">
        <v>1742</v>
      </c>
      <c r="AE999">
        <v>2019</v>
      </c>
      <c r="AF999">
        <v>8</v>
      </c>
    </row>
    <row r="1000" spans="1:32">
      <c r="A1000" t="s">
        <v>1736</v>
      </c>
      <c r="B1000" t="s">
        <v>2106</v>
      </c>
      <c r="C1000" s="297">
        <v>43373</v>
      </c>
      <c r="D1000" s="297">
        <v>43376</v>
      </c>
      <c r="E1000" t="s">
        <v>194</v>
      </c>
      <c r="F1000">
        <v>71410</v>
      </c>
      <c r="G1000" t="s">
        <v>1262</v>
      </c>
      <c r="H1000" t="s">
        <v>196</v>
      </c>
      <c r="I1000">
        <v>30000</v>
      </c>
      <c r="J1000">
        <v>33803</v>
      </c>
      <c r="K1000">
        <v>1981</v>
      </c>
      <c r="L1000">
        <v>11363</v>
      </c>
      <c r="M1000" t="s">
        <v>197</v>
      </c>
      <c r="N1000">
        <v>108910</v>
      </c>
      <c r="O1000" t="s">
        <v>214</v>
      </c>
      <c r="P1000" t="s">
        <v>1739</v>
      </c>
      <c r="U1000" t="s">
        <v>1740</v>
      </c>
      <c r="V1000" t="s">
        <v>1740</v>
      </c>
      <c r="X1000" t="s">
        <v>2107</v>
      </c>
      <c r="Y1000">
        <v>27</v>
      </c>
      <c r="Z1000" s="297">
        <v>43373</v>
      </c>
      <c r="AA1000" s="298">
        <v>8639.4</v>
      </c>
      <c r="AB1000" t="s">
        <v>211</v>
      </c>
      <c r="AC1000" s="206">
        <v>0.95</v>
      </c>
      <c r="AD1000" t="s">
        <v>1742</v>
      </c>
      <c r="AE1000">
        <v>2018</v>
      </c>
      <c r="AF1000">
        <v>9</v>
      </c>
    </row>
    <row r="1001" spans="1:32">
      <c r="A1001" t="s">
        <v>1736</v>
      </c>
      <c r="B1001" t="s">
        <v>2108</v>
      </c>
      <c r="C1001" s="297">
        <v>43738</v>
      </c>
      <c r="D1001" s="297">
        <v>43742</v>
      </c>
      <c r="E1001" t="s">
        <v>194</v>
      </c>
      <c r="F1001">
        <v>71410</v>
      </c>
      <c r="G1001" t="s">
        <v>1262</v>
      </c>
      <c r="H1001" t="s">
        <v>196</v>
      </c>
      <c r="I1001">
        <v>30000</v>
      </c>
      <c r="J1001">
        <v>33803</v>
      </c>
      <c r="K1001">
        <v>1981</v>
      </c>
      <c r="L1001">
        <v>11363</v>
      </c>
      <c r="M1001" t="s">
        <v>197</v>
      </c>
      <c r="N1001">
        <v>108910</v>
      </c>
      <c r="O1001" t="s">
        <v>198</v>
      </c>
      <c r="P1001" t="s">
        <v>1739</v>
      </c>
      <c r="U1001" t="s">
        <v>1740</v>
      </c>
      <c r="V1001" t="s">
        <v>1740</v>
      </c>
      <c r="X1001" t="s">
        <v>2107</v>
      </c>
      <c r="Y1001">
        <v>32</v>
      </c>
      <c r="Z1001" s="297">
        <v>43738</v>
      </c>
      <c r="AA1001" s="298">
        <v>4319.7</v>
      </c>
      <c r="AB1001" t="s">
        <v>211</v>
      </c>
      <c r="AC1001" s="206">
        <v>0.47</v>
      </c>
      <c r="AD1001" t="s">
        <v>1742</v>
      </c>
      <c r="AE1001">
        <v>2019</v>
      </c>
      <c r="AF1001">
        <v>9</v>
      </c>
    </row>
    <row r="1002" spans="1:32">
      <c r="A1002" t="s">
        <v>1736</v>
      </c>
      <c r="B1002" t="s">
        <v>2109</v>
      </c>
      <c r="C1002" s="297">
        <v>43738</v>
      </c>
      <c r="D1002" s="297">
        <v>43742</v>
      </c>
      <c r="E1002" t="s">
        <v>194</v>
      </c>
      <c r="F1002">
        <v>71410</v>
      </c>
      <c r="G1002" t="s">
        <v>1262</v>
      </c>
      <c r="H1002" t="s">
        <v>196</v>
      </c>
      <c r="I1002">
        <v>30000</v>
      </c>
      <c r="J1002">
        <v>33804</v>
      </c>
      <c r="K1002">
        <v>1981</v>
      </c>
      <c r="L1002">
        <v>11363</v>
      </c>
      <c r="M1002" t="s">
        <v>197</v>
      </c>
      <c r="N1002">
        <v>108910</v>
      </c>
      <c r="O1002" t="s">
        <v>214</v>
      </c>
      <c r="P1002" t="s">
        <v>1739</v>
      </c>
      <c r="U1002" t="s">
        <v>1740</v>
      </c>
      <c r="V1002" t="s">
        <v>1740</v>
      </c>
      <c r="X1002" t="s">
        <v>2107</v>
      </c>
      <c r="Y1002">
        <v>44</v>
      </c>
      <c r="Z1002" s="297">
        <v>43738</v>
      </c>
      <c r="AA1002" s="298">
        <v>6902.37</v>
      </c>
      <c r="AB1002" t="s">
        <v>211</v>
      </c>
      <c r="AC1002" s="206">
        <v>0.75</v>
      </c>
      <c r="AD1002" t="s">
        <v>1742</v>
      </c>
      <c r="AE1002">
        <v>2019</v>
      </c>
      <c r="AF1002">
        <v>9</v>
      </c>
    </row>
    <row r="1003" spans="1:32">
      <c r="A1003" t="s">
        <v>1736</v>
      </c>
      <c r="B1003" t="s">
        <v>2110</v>
      </c>
      <c r="C1003" s="297">
        <v>43404</v>
      </c>
      <c r="D1003" s="297">
        <v>43410</v>
      </c>
      <c r="E1003" t="s">
        <v>194</v>
      </c>
      <c r="F1003">
        <v>71410</v>
      </c>
      <c r="G1003" t="s">
        <v>1262</v>
      </c>
      <c r="H1003" t="s">
        <v>196</v>
      </c>
      <c r="I1003">
        <v>30000</v>
      </c>
      <c r="J1003">
        <v>33803</v>
      </c>
      <c r="K1003">
        <v>1981</v>
      </c>
      <c r="L1003">
        <v>11363</v>
      </c>
      <c r="M1003" t="s">
        <v>197</v>
      </c>
      <c r="N1003">
        <v>108910</v>
      </c>
      <c r="O1003" t="s">
        <v>214</v>
      </c>
      <c r="P1003" t="s">
        <v>1739</v>
      </c>
      <c r="U1003" t="s">
        <v>1740</v>
      </c>
      <c r="V1003" t="s">
        <v>1740</v>
      </c>
      <c r="X1003" t="s">
        <v>2111</v>
      </c>
      <c r="Y1003">
        <v>27</v>
      </c>
      <c r="Z1003" s="297">
        <v>43404</v>
      </c>
      <c r="AA1003" s="298">
        <v>8639.4</v>
      </c>
      <c r="AB1003" t="s">
        <v>211</v>
      </c>
      <c r="AC1003" s="206">
        <v>0.95</v>
      </c>
      <c r="AD1003" t="s">
        <v>1742</v>
      </c>
      <c r="AE1003">
        <v>2018</v>
      </c>
      <c r="AF1003">
        <v>10</v>
      </c>
    </row>
    <row r="1004" spans="1:32">
      <c r="A1004" t="s">
        <v>1736</v>
      </c>
      <c r="B1004" t="s">
        <v>2113</v>
      </c>
      <c r="C1004" s="297">
        <v>43769</v>
      </c>
      <c r="D1004" s="297">
        <v>43776</v>
      </c>
      <c r="E1004" t="s">
        <v>194</v>
      </c>
      <c r="F1004">
        <v>71410</v>
      </c>
      <c r="G1004" t="s">
        <v>1262</v>
      </c>
      <c r="H1004" t="s">
        <v>196</v>
      </c>
      <c r="I1004">
        <v>30000</v>
      </c>
      <c r="J1004">
        <v>33803</v>
      </c>
      <c r="K1004">
        <v>1981</v>
      </c>
      <c r="L1004">
        <v>11363</v>
      </c>
      <c r="M1004" t="s">
        <v>197</v>
      </c>
      <c r="N1004">
        <v>108910</v>
      </c>
      <c r="O1004" t="s">
        <v>198</v>
      </c>
      <c r="P1004" t="s">
        <v>1739</v>
      </c>
      <c r="U1004" t="s">
        <v>1740</v>
      </c>
      <c r="V1004" t="s">
        <v>1740</v>
      </c>
      <c r="X1004" t="s">
        <v>2111</v>
      </c>
      <c r="Y1004">
        <v>32</v>
      </c>
      <c r="Z1004" s="297">
        <v>43769</v>
      </c>
      <c r="AA1004" s="298">
        <v>4319.7</v>
      </c>
      <c r="AB1004" t="s">
        <v>211</v>
      </c>
      <c r="AC1004" s="206">
        <v>0.47</v>
      </c>
      <c r="AD1004" t="s">
        <v>1742</v>
      </c>
      <c r="AE1004">
        <v>2019</v>
      </c>
      <c r="AF1004">
        <v>10</v>
      </c>
    </row>
    <row r="1005" spans="1:32">
      <c r="A1005" t="s">
        <v>1736</v>
      </c>
      <c r="B1005" t="s">
        <v>2112</v>
      </c>
      <c r="C1005" s="297">
        <v>43769</v>
      </c>
      <c r="D1005" s="297">
        <v>43776</v>
      </c>
      <c r="E1005" t="s">
        <v>194</v>
      </c>
      <c r="F1005">
        <v>71410</v>
      </c>
      <c r="G1005" t="s">
        <v>1262</v>
      </c>
      <c r="H1005" t="s">
        <v>196</v>
      </c>
      <c r="I1005">
        <v>30000</v>
      </c>
      <c r="J1005">
        <v>33804</v>
      </c>
      <c r="K1005">
        <v>1981</v>
      </c>
      <c r="L1005">
        <v>11363</v>
      </c>
      <c r="M1005" t="s">
        <v>197</v>
      </c>
      <c r="N1005">
        <v>108910</v>
      </c>
      <c r="O1005" t="s">
        <v>214</v>
      </c>
      <c r="P1005" t="s">
        <v>1739</v>
      </c>
      <c r="U1005" t="s">
        <v>1740</v>
      </c>
      <c r="V1005" t="s">
        <v>1740</v>
      </c>
      <c r="X1005" t="s">
        <v>2111</v>
      </c>
      <c r="Y1005">
        <v>44</v>
      </c>
      <c r="Z1005" s="297">
        <v>43769</v>
      </c>
      <c r="AA1005" s="298">
        <v>6902.37</v>
      </c>
      <c r="AB1005" t="s">
        <v>211</v>
      </c>
      <c r="AC1005" s="206">
        <v>0.75</v>
      </c>
      <c r="AD1005" t="s">
        <v>1742</v>
      </c>
      <c r="AE1005">
        <v>2019</v>
      </c>
      <c r="AF1005">
        <v>10</v>
      </c>
    </row>
    <row r="1006" spans="1:32">
      <c r="A1006" t="s">
        <v>1736</v>
      </c>
      <c r="B1006" t="s">
        <v>2114</v>
      </c>
      <c r="C1006" s="297">
        <v>43434</v>
      </c>
      <c r="D1006" t="s">
        <v>700</v>
      </c>
      <c r="E1006" t="s">
        <v>194</v>
      </c>
      <c r="F1006">
        <v>71410</v>
      </c>
      <c r="G1006" t="s">
        <v>1262</v>
      </c>
      <c r="H1006" t="s">
        <v>196</v>
      </c>
      <c r="I1006">
        <v>30000</v>
      </c>
      <c r="J1006">
        <v>33803</v>
      </c>
      <c r="K1006">
        <v>1981</v>
      </c>
      <c r="L1006">
        <v>11363</v>
      </c>
      <c r="M1006" t="s">
        <v>197</v>
      </c>
      <c r="N1006">
        <v>108910</v>
      </c>
      <c r="O1006" t="s">
        <v>214</v>
      </c>
      <c r="P1006" t="s">
        <v>1739</v>
      </c>
      <c r="U1006" t="s">
        <v>1740</v>
      </c>
      <c r="V1006" t="s">
        <v>1740</v>
      </c>
      <c r="X1006" t="s">
        <v>2115</v>
      </c>
      <c r="Y1006">
        <v>29</v>
      </c>
      <c r="Z1006" s="297">
        <v>43434</v>
      </c>
      <c r="AA1006" s="298">
        <v>8639.4</v>
      </c>
      <c r="AB1006" t="s">
        <v>211</v>
      </c>
      <c r="AC1006" s="206">
        <v>0.95</v>
      </c>
      <c r="AD1006" t="s">
        <v>1742</v>
      </c>
      <c r="AE1006">
        <v>2018</v>
      </c>
      <c r="AF1006">
        <v>11</v>
      </c>
    </row>
    <row r="1007" spans="1:32">
      <c r="A1007" t="s">
        <v>1736</v>
      </c>
      <c r="B1007" t="s">
        <v>2117</v>
      </c>
      <c r="C1007" s="297">
        <v>43799</v>
      </c>
      <c r="D1007" t="s">
        <v>2045</v>
      </c>
      <c r="E1007" t="s">
        <v>194</v>
      </c>
      <c r="F1007">
        <v>71410</v>
      </c>
      <c r="G1007" t="s">
        <v>1262</v>
      </c>
      <c r="H1007" t="s">
        <v>196</v>
      </c>
      <c r="I1007">
        <v>30000</v>
      </c>
      <c r="J1007">
        <v>33804</v>
      </c>
      <c r="K1007">
        <v>1981</v>
      </c>
      <c r="L1007">
        <v>11363</v>
      </c>
      <c r="M1007" t="s">
        <v>197</v>
      </c>
      <c r="N1007">
        <v>108910</v>
      </c>
      <c r="O1007" t="s">
        <v>214</v>
      </c>
      <c r="P1007" t="s">
        <v>1739</v>
      </c>
      <c r="U1007" t="s">
        <v>1740</v>
      </c>
      <c r="V1007" t="s">
        <v>1740</v>
      </c>
      <c r="X1007" t="s">
        <v>2115</v>
      </c>
      <c r="Y1007">
        <v>45</v>
      </c>
      <c r="Z1007" s="297">
        <v>43799</v>
      </c>
      <c r="AA1007" s="298">
        <v>6902.37</v>
      </c>
      <c r="AB1007" t="s">
        <v>211</v>
      </c>
      <c r="AC1007" s="206">
        <v>0.75</v>
      </c>
      <c r="AD1007" t="s">
        <v>1742</v>
      </c>
      <c r="AE1007">
        <v>2019</v>
      </c>
      <c r="AF1007">
        <v>11</v>
      </c>
    </row>
    <row r="1008" spans="1:32">
      <c r="A1008" t="s">
        <v>1736</v>
      </c>
      <c r="B1008" t="s">
        <v>2116</v>
      </c>
      <c r="C1008" s="297">
        <v>43799</v>
      </c>
      <c r="D1008" t="s">
        <v>2045</v>
      </c>
      <c r="E1008" t="s">
        <v>194</v>
      </c>
      <c r="F1008">
        <v>71410</v>
      </c>
      <c r="G1008" t="s">
        <v>1262</v>
      </c>
      <c r="H1008" t="s">
        <v>196</v>
      </c>
      <c r="I1008">
        <v>30000</v>
      </c>
      <c r="J1008">
        <v>33803</v>
      </c>
      <c r="K1008">
        <v>1981</v>
      </c>
      <c r="L1008">
        <v>11363</v>
      </c>
      <c r="M1008" t="s">
        <v>197</v>
      </c>
      <c r="N1008">
        <v>108910</v>
      </c>
      <c r="O1008" t="s">
        <v>198</v>
      </c>
      <c r="P1008" t="s">
        <v>1739</v>
      </c>
      <c r="U1008" t="s">
        <v>1740</v>
      </c>
      <c r="V1008" t="s">
        <v>1740</v>
      </c>
      <c r="X1008" t="s">
        <v>2115</v>
      </c>
      <c r="Y1008">
        <v>33</v>
      </c>
      <c r="Z1008" s="297">
        <v>43799</v>
      </c>
      <c r="AA1008" s="298">
        <v>4319.7</v>
      </c>
      <c r="AB1008" t="s">
        <v>211</v>
      </c>
      <c r="AC1008" s="206">
        <v>0.47</v>
      </c>
      <c r="AD1008" t="s">
        <v>1742</v>
      </c>
      <c r="AE1008">
        <v>2019</v>
      </c>
      <c r="AF1008">
        <v>11</v>
      </c>
    </row>
    <row r="1009" spans="1:32">
      <c r="A1009" t="s">
        <v>1736</v>
      </c>
      <c r="B1009" t="s">
        <v>2118</v>
      </c>
      <c r="C1009" t="s">
        <v>802</v>
      </c>
      <c r="D1009" s="297">
        <v>43467</v>
      </c>
      <c r="E1009" t="s">
        <v>194</v>
      </c>
      <c r="F1009">
        <v>71410</v>
      </c>
      <c r="G1009" t="s">
        <v>1262</v>
      </c>
      <c r="H1009" t="s">
        <v>196</v>
      </c>
      <c r="I1009">
        <v>30000</v>
      </c>
      <c r="J1009">
        <v>33803</v>
      </c>
      <c r="K1009">
        <v>1981</v>
      </c>
      <c r="L1009">
        <v>11363</v>
      </c>
      <c r="M1009" t="s">
        <v>197</v>
      </c>
      <c r="N1009">
        <v>108910</v>
      </c>
      <c r="O1009" t="s">
        <v>214</v>
      </c>
      <c r="P1009" t="s">
        <v>1739</v>
      </c>
      <c r="U1009" t="s">
        <v>1740</v>
      </c>
      <c r="V1009" t="s">
        <v>1740</v>
      </c>
      <c r="X1009" t="s">
        <v>2119</v>
      </c>
      <c r="Y1009">
        <v>28</v>
      </c>
      <c r="Z1009" t="s">
        <v>802</v>
      </c>
      <c r="AA1009" s="298">
        <v>8639.4</v>
      </c>
      <c r="AB1009" t="s">
        <v>211</v>
      </c>
      <c r="AC1009" s="206">
        <v>0.94</v>
      </c>
      <c r="AD1009" t="s">
        <v>1742</v>
      </c>
      <c r="AE1009">
        <v>2018</v>
      </c>
      <c r="AF1009">
        <v>12</v>
      </c>
    </row>
    <row r="1010" spans="1:32">
      <c r="A1010" t="s">
        <v>1736</v>
      </c>
      <c r="B1010" t="s">
        <v>2121</v>
      </c>
      <c r="C1010" t="s">
        <v>1050</v>
      </c>
      <c r="D1010" s="297">
        <v>43834</v>
      </c>
      <c r="E1010" t="s">
        <v>194</v>
      </c>
      <c r="F1010">
        <v>71410</v>
      </c>
      <c r="G1010" t="s">
        <v>1262</v>
      </c>
      <c r="H1010" t="s">
        <v>196</v>
      </c>
      <c r="I1010">
        <v>30000</v>
      </c>
      <c r="J1010">
        <v>33804</v>
      </c>
      <c r="K1010">
        <v>1981</v>
      </c>
      <c r="L1010">
        <v>11363</v>
      </c>
      <c r="M1010" t="s">
        <v>197</v>
      </c>
      <c r="N1010">
        <v>108910</v>
      </c>
      <c r="O1010" t="s">
        <v>214</v>
      </c>
      <c r="P1010" t="s">
        <v>1739</v>
      </c>
      <c r="U1010" t="s">
        <v>1740</v>
      </c>
      <c r="V1010" t="s">
        <v>1740</v>
      </c>
      <c r="X1010" t="s">
        <v>2119</v>
      </c>
      <c r="Y1010">
        <v>46</v>
      </c>
      <c r="Z1010" t="s">
        <v>1050</v>
      </c>
      <c r="AA1010" s="298">
        <v>6902.37</v>
      </c>
      <c r="AB1010" t="s">
        <v>211</v>
      </c>
      <c r="AC1010" s="206">
        <v>0.74</v>
      </c>
      <c r="AD1010" t="s">
        <v>1742</v>
      </c>
      <c r="AE1010">
        <v>2019</v>
      </c>
      <c r="AF1010">
        <v>12</v>
      </c>
    </row>
    <row r="1011" spans="1:32">
      <c r="A1011" t="s">
        <v>1736</v>
      </c>
      <c r="B1011" t="s">
        <v>2120</v>
      </c>
      <c r="C1011" t="s">
        <v>1050</v>
      </c>
      <c r="D1011" s="297">
        <v>43834</v>
      </c>
      <c r="E1011" t="s">
        <v>194</v>
      </c>
      <c r="F1011">
        <v>71410</v>
      </c>
      <c r="G1011" t="s">
        <v>1262</v>
      </c>
      <c r="H1011" t="s">
        <v>196</v>
      </c>
      <c r="I1011">
        <v>30000</v>
      </c>
      <c r="J1011">
        <v>33803</v>
      </c>
      <c r="K1011">
        <v>1981</v>
      </c>
      <c r="L1011">
        <v>11363</v>
      </c>
      <c r="M1011" t="s">
        <v>197</v>
      </c>
      <c r="N1011">
        <v>108910</v>
      </c>
      <c r="O1011" t="s">
        <v>198</v>
      </c>
      <c r="P1011" t="s">
        <v>1739</v>
      </c>
      <c r="U1011" t="s">
        <v>1740</v>
      </c>
      <c r="V1011" t="s">
        <v>1740</v>
      </c>
      <c r="X1011" t="s">
        <v>2119</v>
      </c>
      <c r="Y1011">
        <v>34</v>
      </c>
      <c r="Z1011" t="s">
        <v>1050</v>
      </c>
      <c r="AA1011" s="298">
        <v>4319.7</v>
      </c>
      <c r="AB1011" t="s">
        <v>211</v>
      </c>
      <c r="AC1011" s="206">
        <v>0.47</v>
      </c>
      <c r="AD1011" t="s">
        <v>1742</v>
      </c>
      <c r="AE1011">
        <v>2019</v>
      </c>
      <c r="AF1011">
        <v>12</v>
      </c>
    </row>
    <row r="1012" spans="1:32">
      <c r="A1012" t="s">
        <v>1736</v>
      </c>
      <c r="B1012" t="s">
        <v>2122</v>
      </c>
      <c r="C1012" t="s">
        <v>391</v>
      </c>
      <c r="D1012" s="297">
        <v>43350</v>
      </c>
      <c r="E1012" t="s">
        <v>194</v>
      </c>
      <c r="F1012">
        <v>77320</v>
      </c>
      <c r="G1012" t="s">
        <v>2123</v>
      </c>
      <c r="H1012" t="s">
        <v>196</v>
      </c>
      <c r="I1012">
        <v>30000</v>
      </c>
      <c r="J1012">
        <v>33803</v>
      </c>
      <c r="K1012">
        <v>1981</v>
      </c>
      <c r="L1012">
        <v>11363</v>
      </c>
      <c r="M1012" t="s">
        <v>197</v>
      </c>
      <c r="N1012">
        <v>108910</v>
      </c>
      <c r="O1012" t="s">
        <v>198</v>
      </c>
      <c r="P1012" t="s">
        <v>1739</v>
      </c>
      <c r="U1012" t="s">
        <v>1740</v>
      </c>
      <c r="V1012" t="s">
        <v>1740</v>
      </c>
      <c r="X1012" t="s">
        <v>2124</v>
      </c>
      <c r="Y1012">
        <v>8380</v>
      </c>
      <c r="Z1012" t="s">
        <v>391</v>
      </c>
      <c r="AA1012" s="298">
        <v>1419.05</v>
      </c>
      <c r="AB1012" t="s">
        <v>205</v>
      </c>
      <c r="AC1012" s="206">
        <v>1419.05</v>
      </c>
      <c r="AD1012" t="s">
        <v>1742</v>
      </c>
      <c r="AE1012">
        <v>2018</v>
      </c>
      <c r="AF1012">
        <v>8</v>
      </c>
    </row>
    <row r="1013" spans="1:32">
      <c r="A1013" t="s">
        <v>1736</v>
      </c>
      <c r="B1013" t="s">
        <v>2125</v>
      </c>
      <c r="C1013" t="s">
        <v>391</v>
      </c>
      <c r="D1013" s="297">
        <v>43350</v>
      </c>
      <c r="E1013" t="s">
        <v>194</v>
      </c>
      <c r="F1013">
        <v>77357</v>
      </c>
      <c r="G1013" t="s">
        <v>2126</v>
      </c>
      <c r="H1013" t="s">
        <v>196</v>
      </c>
      <c r="I1013">
        <v>30000</v>
      </c>
      <c r="J1013">
        <v>33803</v>
      </c>
      <c r="K1013">
        <v>1981</v>
      </c>
      <c r="L1013">
        <v>11363</v>
      </c>
      <c r="M1013" t="s">
        <v>197</v>
      </c>
      <c r="N1013">
        <v>108910</v>
      </c>
      <c r="O1013" t="s">
        <v>198</v>
      </c>
      <c r="P1013" t="s">
        <v>1739</v>
      </c>
      <c r="U1013" t="s">
        <v>1740</v>
      </c>
      <c r="V1013" t="s">
        <v>1740</v>
      </c>
      <c r="X1013" t="s">
        <v>2124</v>
      </c>
      <c r="Y1013">
        <v>8495</v>
      </c>
      <c r="Z1013" t="s">
        <v>391</v>
      </c>
      <c r="AA1013" s="298">
        <v>826.67</v>
      </c>
      <c r="AB1013" t="s">
        <v>205</v>
      </c>
      <c r="AC1013" s="206">
        <v>826.67</v>
      </c>
      <c r="AD1013" t="s">
        <v>1742</v>
      </c>
      <c r="AE1013">
        <v>2018</v>
      </c>
      <c r="AF1013">
        <v>8</v>
      </c>
    </row>
    <row r="1014" spans="1:32">
      <c r="A1014" t="s">
        <v>1736</v>
      </c>
      <c r="B1014" t="s">
        <v>2127</v>
      </c>
      <c r="C1014" t="s">
        <v>391</v>
      </c>
      <c r="D1014" s="297">
        <v>43350</v>
      </c>
      <c r="E1014" t="s">
        <v>194</v>
      </c>
      <c r="F1014">
        <v>77345</v>
      </c>
      <c r="G1014" t="s">
        <v>2128</v>
      </c>
      <c r="H1014" t="s">
        <v>196</v>
      </c>
      <c r="I1014">
        <v>30000</v>
      </c>
      <c r="J1014">
        <v>33803</v>
      </c>
      <c r="K1014">
        <v>1981</v>
      </c>
      <c r="L1014">
        <v>11363</v>
      </c>
      <c r="M1014" t="s">
        <v>197</v>
      </c>
      <c r="N1014">
        <v>108910</v>
      </c>
      <c r="O1014" t="s">
        <v>198</v>
      </c>
      <c r="P1014" t="s">
        <v>1739</v>
      </c>
      <c r="U1014" t="s">
        <v>1740</v>
      </c>
      <c r="V1014" t="s">
        <v>1740</v>
      </c>
      <c r="X1014" t="s">
        <v>2124</v>
      </c>
      <c r="Y1014">
        <v>8437</v>
      </c>
      <c r="Z1014" t="s">
        <v>391</v>
      </c>
      <c r="AA1014" s="298">
        <v>1074.81</v>
      </c>
      <c r="AB1014" t="s">
        <v>205</v>
      </c>
      <c r="AC1014" s="206">
        <v>1074.81</v>
      </c>
      <c r="AD1014" t="s">
        <v>1742</v>
      </c>
      <c r="AE1014">
        <v>2018</v>
      </c>
      <c r="AF1014">
        <v>8</v>
      </c>
    </row>
    <row r="1015" spans="1:32">
      <c r="A1015" t="s">
        <v>1736</v>
      </c>
      <c r="B1015" t="s">
        <v>2129</v>
      </c>
      <c r="C1015" t="s">
        <v>391</v>
      </c>
      <c r="D1015" s="297">
        <v>43350</v>
      </c>
      <c r="E1015" t="s">
        <v>194</v>
      </c>
      <c r="F1015">
        <v>77396</v>
      </c>
      <c r="G1015" t="s">
        <v>2130</v>
      </c>
      <c r="H1015" t="s">
        <v>196</v>
      </c>
      <c r="I1015">
        <v>30000</v>
      </c>
      <c r="J1015">
        <v>33803</v>
      </c>
      <c r="K1015">
        <v>1981</v>
      </c>
      <c r="L1015">
        <v>11363</v>
      </c>
      <c r="M1015" t="s">
        <v>197</v>
      </c>
      <c r="N1015">
        <v>108910</v>
      </c>
      <c r="O1015" t="s">
        <v>198</v>
      </c>
      <c r="P1015" t="s">
        <v>1739</v>
      </c>
      <c r="U1015" t="s">
        <v>1740</v>
      </c>
      <c r="V1015" t="s">
        <v>1740</v>
      </c>
      <c r="X1015" t="s">
        <v>2124</v>
      </c>
      <c r="Y1015">
        <v>8693</v>
      </c>
      <c r="Z1015" t="s">
        <v>391</v>
      </c>
      <c r="AA1015" s="298">
        <v>128.76</v>
      </c>
      <c r="AB1015" t="s">
        <v>205</v>
      </c>
      <c r="AC1015" s="206">
        <v>128.76</v>
      </c>
      <c r="AD1015" t="s">
        <v>1742</v>
      </c>
      <c r="AE1015">
        <v>2018</v>
      </c>
      <c r="AF1015">
        <v>8</v>
      </c>
    </row>
    <row r="1016" spans="1:32">
      <c r="A1016" t="s">
        <v>1736</v>
      </c>
      <c r="B1016" t="s">
        <v>2131</v>
      </c>
      <c r="C1016" t="s">
        <v>391</v>
      </c>
      <c r="D1016" s="297">
        <v>43350</v>
      </c>
      <c r="E1016" t="s">
        <v>194</v>
      </c>
      <c r="F1016">
        <v>77385</v>
      </c>
      <c r="G1016" t="s">
        <v>2132</v>
      </c>
      <c r="H1016" t="s">
        <v>196</v>
      </c>
      <c r="I1016">
        <v>30000</v>
      </c>
      <c r="J1016">
        <v>33803</v>
      </c>
      <c r="K1016">
        <v>1981</v>
      </c>
      <c r="L1016">
        <v>11363</v>
      </c>
      <c r="M1016" t="s">
        <v>197</v>
      </c>
      <c r="N1016">
        <v>108910</v>
      </c>
      <c r="O1016" t="s">
        <v>198</v>
      </c>
      <c r="P1016" t="s">
        <v>1739</v>
      </c>
      <c r="U1016" t="s">
        <v>1740</v>
      </c>
      <c r="V1016" t="s">
        <v>1740</v>
      </c>
      <c r="X1016" t="s">
        <v>2124</v>
      </c>
      <c r="Y1016">
        <v>8637</v>
      </c>
      <c r="Z1016" t="s">
        <v>391</v>
      </c>
      <c r="AA1016" s="298">
        <v>587.71</v>
      </c>
      <c r="AB1016" t="s">
        <v>205</v>
      </c>
      <c r="AC1016" s="206">
        <v>587.71</v>
      </c>
      <c r="AD1016" t="s">
        <v>1742</v>
      </c>
      <c r="AE1016">
        <v>2018</v>
      </c>
      <c r="AF1016">
        <v>8</v>
      </c>
    </row>
    <row r="1017" spans="1:32">
      <c r="A1017" t="s">
        <v>1736</v>
      </c>
      <c r="B1017" t="s">
        <v>2133</v>
      </c>
      <c r="C1017" t="s">
        <v>391</v>
      </c>
      <c r="D1017" s="297">
        <v>43350</v>
      </c>
      <c r="E1017" t="s">
        <v>194</v>
      </c>
      <c r="F1017">
        <v>77315</v>
      </c>
      <c r="G1017" t="s">
        <v>2134</v>
      </c>
      <c r="H1017" t="s">
        <v>196</v>
      </c>
      <c r="I1017">
        <v>30000</v>
      </c>
      <c r="J1017">
        <v>33803</v>
      </c>
      <c r="K1017">
        <v>1981</v>
      </c>
      <c r="L1017">
        <v>11363</v>
      </c>
      <c r="M1017" t="s">
        <v>197</v>
      </c>
      <c r="N1017">
        <v>108910</v>
      </c>
      <c r="O1017" t="s">
        <v>198</v>
      </c>
      <c r="P1017" t="s">
        <v>1739</v>
      </c>
      <c r="U1017" t="s">
        <v>1740</v>
      </c>
      <c r="V1017" t="s">
        <v>1740</v>
      </c>
      <c r="X1017" t="s">
        <v>2124</v>
      </c>
      <c r="Y1017">
        <v>8330</v>
      </c>
      <c r="Z1017" t="s">
        <v>391</v>
      </c>
      <c r="AA1017" s="298">
        <v>444.54</v>
      </c>
      <c r="AB1017" t="s">
        <v>205</v>
      </c>
      <c r="AC1017" s="206">
        <v>444.54</v>
      </c>
      <c r="AD1017" t="s">
        <v>1742</v>
      </c>
      <c r="AE1017">
        <v>2018</v>
      </c>
      <c r="AF1017">
        <v>8</v>
      </c>
    </row>
    <row r="1018" spans="1:32">
      <c r="A1018" t="s">
        <v>1736</v>
      </c>
      <c r="B1018" t="s">
        <v>2135</v>
      </c>
      <c r="C1018" t="s">
        <v>391</v>
      </c>
      <c r="D1018" s="297">
        <v>43350</v>
      </c>
      <c r="E1018" t="s">
        <v>194</v>
      </c>
      <c r="F1018">
        <v>77310</v>
      </c>
      <c r="G1018" t="s">
        <v>2136</v>
      </c>
      <c r="H1018" t="s">
        <v>196</v>
      </c>
      <c r="I1018">
        <v>30000</v>
      </c>
      <c r="J1018">
        <v>33803</v>
      </c>
      <c r="K1018">
        <v>1981</v>
      </c>
      <c r="L1018">
        <v>11363</v>
      </c>
      <c r="M1018" t="s">
        <v>197</v>
      </c>
      <c r="N1018">
        <v>108910</v>
      </c>
      <c r="O1018" t="s">
        <v>198</v>
      </c>
      <c r="P1018" t="s">
        <v>1739</v>
      </c>
      <c r="U1018" t="s">
        <v>1740</v>
      </c>
      <c r="V1018" t="s">
        <v>1740</v>
      </c>
      <c r="X1018" t="s">
        <v>2124</v>
      </c>
      <c r="Y1018">
        <v>8275</v>
      </c>
      <c r="Z1018" t="s">
        <v>391</v>
      </c>
      <c r="AA1018" s="298">
        <v>2509.39</v>
      </c>
      <c r="AB1018" t="s">
        <v>205</v>
      </c>
      <c r="AC1018" s="206">
        <v>2509.39</v>
      </c>
      <c r="AD1018" t="s">
        <v>1742</v>
      </c>
      <c r="AE1018">
        <v>2018</v>
      </c>
      <c r="AF1018">
        <v>8</v>
      </c>
    </row>
    <row r="1019" spans="1:32">
      <c r="A1019" t="s">
        <v>1736</v>
      </c>
      <c r="B1019" t="s">
        <v>2137</v>
      </c>
      <c r="C1019" t="s">
        <v>391</v>
      </c>
      <c r="D1019" s="297">
        <v>43350</v>
      </c>
      <c r="E1019" t="s">
        <v>194</v>
      </c>
      <c r="F1019">
        <v>77305</v>
      </c>
      <c r="G1019" t="s">
        <v>2138</v>
      </c>
      <c r="H1019" t="s">
        <v>196</v>
      </c>
      <c r="I1019">
        <v>30000</v>
      </c>
      <c r="J1019">
        <v>33803</v>
      </c>
      <c r="K1019">
        <v>1981</v>
      </c>
      <c r="L1019">
        <v>11363</v>
      </c>
      <c r="M1019" t="s">
        <v>197</v>
      </c>
      <c r="N1019">
        <v>108910</v>
      </c>
      <c r="O1019" t="s">
        <v>198</v>
      </c>
      <c r="P1019" t="s">
        <v>1739</v>
      </c>
      <c r="U1019" t="s">
        <v>1740</v>
      </c>
      <c r="V1019" t="s">
        <v>1740</v>
      </c>
      <c r="X1019" t="s">
        <v>2124</v>
      </c>
      <c r="Y1019">
        <v>8219</v>
      </c>
      <c r="Z1019" t="s">
        <v>391</v>
      </c>
      <c r="AA1019" s="298">
        <v>6893.95</v>
      </c>
      <c r="AB1019" t="s">
        <v>205</v>
      </c>
      <c r="AC1019" s="206">
        <v>6893.95</v>
      </c>
      <c r="AD1019" t="s">
        <v>1742</v>
      </c>
      <c r="AE1019">
        <v>2018</v>
      </c>
      <c r="AF1019">
        <v>8</v>
      </c>
    </row>
    <row r="1020" spans="1:32">
      <c r="A1020" t="s">
        <v>1736</v>
      </c>
      <c r="B1020" t="s">
        <v>2139</v>
      </c>
      <c r="C1020" t="s">
        <v>391</v>
      </c>
      <c r="D1020" s="297">
        <v>43350</v>
      </c>
      <c r="E1020" t="s">
        <v>194</v>
      </c>
      <c r="F1020">
        <v>77375</v>
      </c>
      <c r="G1020" t="s">
        <v>2140</v>
      </c>
      <c r="H1020" t="s">
        <v>196</v>
      </c>
      <c r="I1020">
        <v>30000</v>
      </c>
      <c r="J1020">
        <v>33803</v>
      </c>
      <c r="K1020">
        <v>1981</v>
      </c>
      <c r="L1020">
        <v>11363</v>
      </c>
      <c r="M1020" t="s">
        <v>197</v>
      </c>
      <c r="N1020">
        <v>108910</v>
      </c>
      <c r="O1020" t="s">
        <v>198</v>
      </c>
      <c r="P1020" t="s">
        <v>1739</v>
      </c>
      <c r="U1020" t="s">
        <v>1740</v>
      </c>
      <c r="V1020" t="s">
        <v>1740</v>
      </c>
      <c r="X1020" t="s">
        <v>2124</v>
      </c>
      <c r="Y1020">
        <v>8581</v>
      </c>
      <c r="Z1020" t="s">
        <v>391</v>
      </c>
      <c r="AA1020" s="298">
        <v>2285.5100000000002</v>
      </c>
      <c r="AB1020" t="s">
        <v>205</v>
      </c>
      <c r="AC1020" s="206">
        <v>2285.5100000000002</v>
      </c>
      <c r="AD1020" t="s">
        <v>1742</v>
      </c>
      <c r="AE1020">
        <v>2018</v>
      </c>
      <c r="AF1020">
        <v>8</v>
      </c>
    </row>
    <row r="1021" spans="1:32">
      <c r="A1021" t="s">
        <v>1736</v>
      </c>
      <c r="B1021" t="s">
        <v>2141</v>
      </c>
      <c r="C1021" s="297">
        <v>43373</v>
      </c>
      <c r="D1021" s="297">
        <v>43375</v>
      </c>
      <c r="E1021" t="s">
        <v>194</v>
      </c>
      <c r="F1021">
        <v>77315</v>
      </c>
      <c r="G1021" t="s">
        <v>2134</v>
      </c>
      <c r="H1021" t="s">
        <v>196</v>
      </c>
      <c r="I1021">
        <v>30000</v>
      </c>
      <c r="J1021">
        <v>33803</v>
      </c>
      <c r="K1021">
        <v>1981</v>
      </c>
      <c r="L1021">
        <v>11363</v>
      </c>
      <c r="M1021" t="s">
        <v>197</v>
      </c>
      <c r="N1021">
        <v>108910</v>
      </c>
      <c r="O1021" t="s">
        <v>198</v>
      </c>
      <c r="P1021" t="s">
        <v>1739</v>
      </c>
      <c r="U1021" t="s">
        <v>1740</v>
      </c>
      <c r="V1021" t="s">
        <v>1740</v>
      </c>
      <c r="X1021" t="s">
        <v>2142</v>
      </c>
      <c r="Y1021">
        <v>8519</v>
      </c>
      <c r="Z1021" s="297">
        <v>43373</v>
      </c>
      <c r="AA1021" s="298">
        <v>222.27</v>
      </c>
      <c r="AB1021" t="s">
        <v>205</v>
      </c>
      <c r="AC1021" s="206">
        <v>222.27</v>
      </c>
      <c r="AD1021" t="s">
        <v>1742</v>
      </c>
      <c r="AE1021">
        <v>2018</v>
      </c>
      <c r="AF1021">
        <v>9</v>
      </c>
    </row>
    <row r="1022" spans="1:32">
      <c r="A1022" t="s">
        <v>1736</v>
      </c>
      <c r="B1022" t="s">
        <v>2143</v>
      </c>
      <c r="C1022" s="297">
        <v>43373</v>
      </c>
      <c r="D1022" s="297">
        <v>43375</v>
      </c>
      <c r="E1022" t="s">
        <v>194</v>
      </c>
      <c r="F1022">
        <v>77385</v>
      </c>
      <c r="G1022" t="s">
        <v>2132</v>
      </c>
      <c r="H1022" t="s">
        <v>196</v>
      </c>
      <c r="I1022">
        <v>30000</v>
      </c>
      <c r="J1022">
        <v>33803</v>
      </c>
      <c r="K1022">
        <v>1981</v>
      </c>
      <c r="L1022">
        <v>11363</v>
      </c>
      <c r="M1022" t="s">
        <v>197</v>
      </c>
      <c r="N1022">
        <v>108910</v>
      </c>
      <c r="O1022" t="s">
        <v>198</v>
      </c>
      <c r="P1022" t="s">
        <v>1739</v>
      </c>
      <c r="U1022" t="s">
        <v>1740</v>
      </c>
      <c r="V1022" t="s">
        <v>1740</v>
      </c>
      <c r="X1022" t="s">
        <v>2142</v>
      </c>
      <c r="Y1022">
        <v>8851</v>
      </c>
      <c r="Z1022" s="297">
        <v>43373</v>
      </c>
      <c r="AA1022" s="298">
        <v>561.88</v>
      </c>
      <c r="AB1022" t="s">
        <v>205</v>
      </c>
      <c r="AC1022" s="206">
        <v>561.88</v>
      </c>
      <c r="AD1022" t="s">
        <v>1742</v>
      </c>
      <c r="AE1022">
        <v>2018</v>
      </c>
      <c r="AF1022">
        <v>9</v>
      </c>
    </row>
    <row r="1023" spans="1:32">
      <c r="A1023" t="s">
        <v>1736</v>
      </c>
      <c r="B1023" t="s">
        <v>2144</v>
      </c>
      <c r="C1023" s="297">
        <v>43373</v>
      </c>
      <c r="D1023" s="297">
        <v>43375</v>
      </c>
      <c r="E1023" t="s">
        <v>194</v>
      </c>
      <c r="F1023">
        <v>77345</v>
      </c>
      <c r="G1023" t="s">
        <v>2128</v>
      </c>
      <c r="H1023" t="s">
        <v>196</v>
      </c>
      <c r="I1023">
        <v>30000</v>
      </c>
      <c r="J1023">
        <v>33803</v>
      </c>
      <c r="K1023">
        <v>1981</v>
      </c>
      <c r="L1023">
        <v>11363</v>
      </c>
      <c r="M1023" t="s">
        <v>197</v>
      </c>
      <c r="N1023">
        <v>108910</v>
      </c>
      <c r="O1023" t="s">
        <v>198</v>
      </c>
      <c r="P1023" t="s">
        <v>1739</v>
      </c>
      <c r="U1023" t="s">
        <v>1740</v>
      </c>
      <c r="V1023" t="s">
        <v>1740</v>
      </c>
      <c r="X1023" t="s">
        <v>2142</v>
      </c>
      <c r="Y1023">
        <v>8635</v>
      </c>
      <c r="Z1023" s="297">
        <v>43373</v>
      </c>
      <c r="AA1023" s="298">
        <v>1027.57</v>
      </c>
      <c r="AB1023" t="s">
        <v>205</v>
      </c>
      <c r="AC1023" s="206">
        <v>1027.57</v>
      </c>
      <c r="AD1023" t="s">
        <v>1742</v>
      </c>
      <c r="AE1023">
        <v>2018</v>
      </c>
      <c r="AF1023">
        <v>9</v>
      </c>
    </row>
    <row r="1024" spans="1:32">
      <c r="A1024" t="s">
        <v>1736</v>
      </c>
      <c r="B1024" t="s">
        <v>2145</v>
      </c>
      <c r="C1024" s="297">
        <v>43373</v>
      </c>
      <c r="D1024" s="297">
        <v>43375</v>
      </c>
      <c r="E1024" t="s">
        <v>194</v>
      </c>
      <c r="F1024">
        <v>77305</v>
      </c>
      <c r="G1024" t="s">
        <v>2138</v>
      </c>
      <c r="H1024" t="s">
        <v>196</v>
      </c>
      <c r="I1024">
        <v>30000</v>
      </c>
      <c r="J1024">
        <v>33803</v>
      </c>
      <c r="K1024">
        <v>1981</v>
      </c>
      <c r="L1024">
        <v>11363</v>
      </c>
      <c r="M1024" t="s">
        <v>197</v>
      </c>
      <c r="N1024">
        <v>108910</v>
      </c>
      <c r="O1024" t="s">
        <v>198</v>
      </c>
      <c r="P1024" t="s">
        <v>1739</v>
      </c>
      <c r="U1024" t="s">
        <v>1740</v>
      </c>
      <c r="V1024" t="s">
        <v>1740</v>
      </c>
      <c r="X1024" t="s">
        <v>2142</v>
      </c>
      <c r="Y1024">
        <v>8398</v>
      </c>
      <c r="Z1024" s="297">
        <v>43373</v>
      </c>
      <c r="AA1024" s="298">
        <v>6590.92</v>
      </c>
      <c r="AB1024" t="s">
        <v>205</v>
      </c>
      <c r="AC1024" s="206">
        <v>6590.92</v>
      </c>
      <c r="AD1024" t="s">
        <v>1742</v>
      </c>
      <c r="AE1024">
        <v>2018</v>
      </c>
      <c r="AF1024">
        <v>9</v>
      </c>
    </row>
    <row r="1025" spans="1:32">
      <c r="A1025" t="s">
        <v>1736</v>
      </c>
      <c r="B1025" t="s">
        <v>2146</v>
      </c>
      <c r="C1025" s="297">
        <v>43373</v>
      </c>
      <c r="D1025" s="297">
        <v>43375</v>
      </c>
      <c r="E1025" t="s">
        <v>194</v>
      </c>
      <c r="F1025">
        <v>77310</v>
      </c>
      <c r="G1025" t="s">
        <v>2136</v>
      </c>
      <c r="H1025" t="s">
        <v>196</v>
      </c>
      <c r="I1025">
        <v>30000</v>
      </c>
      <c r="J1025">
        <v>33803</v>
      </c>
      <c r="K1025">
        <v>1981</v>
      </c>
      <c r="L1025">
        <v>11363</v>
      </c>
      <c r="M1025" t="s">
        <v>197</v>
      </c>
      <c r="N1025">
        <v>108910</v>
      </c>
      <c r="O1025" t="s">
        <v>198</v>
      </c>
      <c r="P1025" t="s">
        <v>1739</v>
      </c>
      <c r="U1025" t="s">
        <v>1740</v>
      </c>
      <c r="V1025" t="s">
        <v>1740</v>
      </c>
      <c r="X1025" t="s">
        <v>2142</v>
      </c>
      <c r="Y1025">
        <v>8459</v>
      </c>
      <c r="Z1025" s="297">
        <v>43373</v>
      </c>
      <c r="AA1025" s="298">
        <v>2399.09</v>
      </c>
      <c r="AB1025" t="s">
        <v>205</v>
      </c>
      <c r="AC1025" s="206">
        <v>2399.09</v>
      </c>
      <c r="AD1025" t="s">
        <v>1742</v>
      </c>
      <c r="AE1025">
        <v>2018</v>
      </c>
      <c r="AF1025">
        <v>9</v>
      </c>
    </row>
    <row r="1026" spans="1:32">
      <c r="A1026" t="s">
        <v>1736</v>
      </c>
      <c r="B1026" t="s">
        <v>2147</v>
      </c>
      <c r="C1026" s="297">
        <v>43373</v>
      </c>
      <c r="D1026" s="297">
        <v>43375</v>
      </c>
      <c r="E1026" t="s">
        <v>194</v>
      </c>
      <c r="F1026">
        <v>77396</v>
      </c>
      <c r="G1026" t="s">
        <v>2130</v>
      </c>
      <c r="H1026" t="s">
        <v>196</v>
      </c>
      <c r="I1026">
        <v>30000</v>
      </c>
      <c r="J1026">
        <v>33803</v>
      </c>
      <c r="K1026">
        <v>1981</v>
      </c>
      <c r="L1026">
        <v>11363</v>
      </c>
      <c r="M1026" t="s">
        <v>197</v>
      </c>
      <c r="N1026">
        <v>108910</v>
      </c>
      <c r="O1026" t="s">
        <v>198</v>
      </c>
      <c r="P1026" t="s">
        <v>1739</v>
      </c>
      <c r="U1026" t="s">
        <v>1740</v>
      </c>
      <c r="V1026" t="s">
        <v>1740</v>
      </c>
      <c r="X1026" t="s">
        <v>2142</v>
      </c>
      <c r="Y1026">
        <v>8913</v>
      </c>
      <c r="Z1026" s="297">
        <v>43373</v>
      </c>
      <c r="AA1026" s="298">
        <v>64.38</v>
      </c>
      <c r="AB1026" t="s">
        <v>205</v>
      </c>
      <c r="AC1026" s="206">
        <v>64.38</v>
      </c>
      <c r="AD1026" t="s">
        <v>1742</v>
      </c>
      <c r="AE1026">
        <v>2018</v>
      </c>
      <c r="AF1026">
        <v>9</v>
      </c>
    </row>
    <row r="1027" spans="1:32">
      <c r="A1027" t="s">
        <v>1736</v>
      </c>
      <c r="B1027" t="s">
        <v>2148</v>
      </c>
      <c r="C1027" s="297">
        <v>43373</v>
      </c>
      <c r="D1027" s="297">
        <v>43375</v>
      </c>
      <c r="E1027" t="s">
        <v>194</v>
      </c>
      <c r="F1027">
        <v>77320</v>
      </c>
      <c r="G1027" t="s">
        <v>2123</v>
      </c>
      <c r="H1027" t="s">
        <v>196</v>
      </c>
      <c r="I1027">
        <v>30000</v>
      </c>
      <c r="J1027">
        <v>33803</v>
      </c>
      <c r="K1027">
        <v>1981</v>
      </c>
      <c r="L1027">
        <v>11363</v>
      </c>
      <c r="M1027" t="s">
        <v>197</v>
      </c>
      <c r="N1027">
        <v>108910</v>
      </c>
      <c r="O1027" t="s">
        <v>198</v>
      </c>
      <c r="P1027" t="s">
        <v>1739</v>
      </c>
      <c r="U1027" t="s">
        <v>1740</v>
      </c>
      <c r="V1027" t="s">
        <v>1740</v>
      </c>
      <c r="X1027" t="s">
        <v>2142</v>
      </c>
      <c r="Y1027">
        <v>8573</v>
      </c>
      <c r="Z1027" s="297">
        <v>43373</v>
      </c>
      <c r="AA1027" s="298">
        <v>1356.67</v>
      </c>
      <c r="AB1027" t="s">
        <v>205</v>
      </c>
      <c r="AC1027" s="206">
        <v>1356.67</v>
      </c>
      <c r="AD1027" t="s">
        <v>1742</v>
      </c>
      <c r="AE1027">
        <v>2018</v>
      </c>
      <c r="AF1027">
        <v>9</v>
      </c>
    </row>
    <row r="1028" spans="1:32">
      <c r="A1028" t="s">
        <v>1736</v>
      </c>
      <c r="B1028" t="s">
        <v>2149</v>
      </c>
      <c r="C1028" s="297">
        <v>43373</v>
      </c>
      <c r="D1028" s="297">
        <v>43375</v>
      </c>
      <c r="E1028" t="s">
        <v>194</v>
      </c>
      <c r="F1028">
        <v>77357</v>
      </c>
      <c r="G1028" t="s">
        <v>2126</v>
      </c>
      <c r="H1028" t="s">
        <v>196</v>
      </c>
      <c r="I1028">
        <v>30000</v>
      </c>
      <c r="J1028">
        <v>33803</v>
      </c>
      <c r="K1028">
        <v>1981</v>
      </c>
      <c r="L1028">
        <v>11363</v>
      </c>
      <c r="M1028" t="s">
        <v>197</v>
      </c>
      <c r="N1028">
        <v>108910</v>
      </c>
      <c r="O1028" t="s">
        <v>198</v>
      </c>
      <c r="P1028" t="s">
        <v>1739</v>
      </c>
      <c r="U1028" t="s">
        <v>1740</v>
      </c>
      <c r="V1028" t="s">
        <v>1740</v>
      </c>
      <c r="X1028" t="s">
        <v>2142</v>
      </c>
      <c r="Y1028">
        <v>8695</v>
      </c>
      <c r="Z1028" s="297">
        <v>43373</v>
      </c>
      <c r="AA1028" s="298">
        <v>620.01</v>
      </c>
      <c r="AB1028" t="s">
        <v>205</v>
      </c>
      <c r="AC1028" s="206">
        <v>620.01</v>
      </c>
      <c r="AD1028" t="s">
        <v>1742</v>
      </c>
      <c r="AE1028">
        <v>2018</v>
      </c>
      <c r="AF1028">
        <v>9</v>
      </c>
    </row>
    <row r="1029" spans="1:32">
      <c r="A1029" t="s">
        <v>1736</v>
      </c>
      <c r="B1029" t="s">
        <v>2150</v>
      </c>
      <c r="C1029" s="297">
        <v>43373</v>
      </c>
      <c r="D1029" s="297">
        <v>43375</v>
      </c>
      <c r="E1029" t="s">
        <v>194</v>
      </c>
      <c r="F1029">
        <v>77375</v>
      </c>
      <c r="G1029" t="s">
        <v>2140</v>
      </c>
      <c r="H1029" t="s">
        <v>196</v>
      </c>
      <c r="I1029">
        <v>30000</v>
      </c>
      <c r="J1029">
        <v>33803</v>
      </c>
      <c r="K1029">
        <v>1981</v>
      </c>
      <c r="L1029">
        <v>11363</v>
      </c>
      <c r="M1029" t="s">
        <v>197</v>
      </c>
      <c r="N1029">
        <v>108910</v>
      </c>
      <c r="O1029" t="s">
        <v>198</v>
      </c>
      <c r="P1029" t="s">
        <v>1739</v>
      </c>
      <c r="U1029" t="s">
        <v>1740</v>
      </c>
      <c r="V1029" t="s">
        <v>1740</v>
      </c>
      <c r="X1029" t="s">
        <v>2142</v>
      </c>
      <c r="Y1029">
        <v>8790</v>
      </c>
      <c r="Z1029" s="297">
        <v>43373</v>
      </c>
      <c r="AA1029" s="298">
        <v>2185.0500000000002</v>
      </c>
      <c r="AB1029" t="s">
        <v>205</v>
      </c>
      <c r="AC1029" s="206">
        <v>2185.0500000000002</v>
      </c>
      <c r="AD1029" t="s">
        <v>1742</v>
      </c>
      <c r="AE1029">
        <v>2018</v>
      </c>
      <c r="AF1029">
        <v>9</v>
      </c>
    </row>
    <row r="1030" spans="1:32">
      <c r="A1030" t="s">
        <v>1736</v>
      </c>
      <c r="B1030" t="s">
        <v>2151</v>
      </c>
      <c r="C1030" s="297">
        <v>43404</v>
      </c>
      <c r="D1030" s="297">
        <v>43405</v>
      </c>
      <c r="E1030" t="s">
        <v>194</v>
      </c>
      <c r="F1030">
        <v>77310</v>
      </c>
      <c r="G1030" t="s">
        <v>2136</v>
      </c>
      <c r="H1030" t="s">
        <v>196</v>
      </c>
      <c r="I1030">
        <v>30000</v>
      </c>
      <c r="J1030">
        <v>33803</v>
      </c>
      <c r="K1030">
        <v>1981</v>
      </c>
      <c r="L1030">
        <v>11363</v>
      </c>
      <c r="M1030" t="s">
        <v>197</v>
      </c>
      <c r="N1030">
        <v>108910</v>
      </c>
      <c r="O1030" t="s">
        <v>198</v>
      </c>
      <c r="P1030" t="s">
        <v>1739</v>
      </c>
      <c r="U1030" t="s">
        <v>1740</v>
      </c>
      <c r="V1030" t="s">
        <v>1740</v>
      </c>
      <c r="X1030" t="s">
        <v>2152</v>
      </c>
      <c r="Y1030">
        <v>8622</v>
      </c>
      <c r="Z1030" s="297">
        <v>43404</v>
      </c>
      <c r="AA1030" s="298">
        <v>2399.09</v>
      </c>
      <c r="AB1030" t="s">
        <v>205</v>
      </c>
      <c r="AC1030" s="206">
        <v>2399.09</v>
      </c>
      <c r="AD1030" t="s">
        <v>1742</v>
      </c>
      <c r="AE1030">
        <v>2018</v>
      </c>
      <c r="AF1030">
        <v>10</v>
      </c>
    </row>
    <row r="1031" spans="1:32">
      <c r="A1031" t="s">
        <v>1736</v>
      </c>
      <c r="B1031" t="s">
        <v>2153</v>
      </c>
      <c r="C1031" s="297">
        <v>43404</v>
      </c>
      <c r="D1031" s="297">
        <v>43405</v>
      </c>
      <c r="E1031" t="s">
        <v>194</v>
      </c>
      <c r="F1031">
        <v>77345</v>
      </c>
      <c r="G1031" t="s">
        <v>2128</v>
      </c>
      <c r="H1031" t="s">
        <v>196</v>
      </c>
      <c r="I1031">
        <v>30000</v>
      </c>
      <c r="J1031">
        <v>33803</v>
      </c>
      <c r="K1031">
        <v>1981</v>
      </c>
      <c r="L1031">
        <v>11363</v>
      </c>
      <c r="M1031" t="s">
        <v>197</v>
      </c>
      <c r="N1031">
        <v>108910</v>
      </c>
      <c r="O1031" t="s">
        <v>198</v>
      </c>
      <c r="P1031" t="s">
        <v>1739</v>
      </c>
      <c r="U1031" t="s">
        <v>1740</v>
      </c>
      <c r="V1031" t="s">
        <v>1740</v>
      </c>
      <c r="X1031" t="s">
        <v>2152</v>
      </c>
      <c r="Y1031">
        <v>8810</v>
      </c>
      <c r="Z1031" s="297">
        <v>43404</v>
      </c>
      <c r="AA1031" s="298">
        <v>1027.57</v>
      </c>
      <c r="AB1031" t="s">
        <v>205</v>
      </c>
      <c r="AC1031" s="206">
        <v>1027.57</v>
      </c>
      <c r="AD1031" t="s">
        <v>1742</v>
      </c>
      <c r="AE1031">
        <v>2018</v>
      </c>
      <c r="AF1031">
        <v>10</v>
      </c>
    </row>
    <row r="1032" spans="1:32">
      <c r="A1032" t="s">
        <v>1736</v>
      </c>
      <c r="B1032" t="s">
        <v>2154</v>
      </c>
      <c r="C1032" s="297">
        <v>43404</v>
      </c>
      <c r="D1032" s="297">
        <v>43405</v>
      </c>
      <c r="E1032" t="s">
        <v>194</v>
      </c>
      <c r="F1032">
        <v>77305</v>
      </c>
      <c r="G1032" t="s">
        <v>2138</v>
      </c>
      <c r="H1032" t="s">
        <v>196</v>
      </c>
      <c r="I1032">
        <v>30000</v>
      </c>
      <c r="J1032">
        <v>33803</v>
      </c>
      <c r="K1032">
        <v>1981</v>
      </c>
      <c r="L1032">
        <v>11363</v>
      </c>
      <c r="M1032" t="s">
        <v>197</v>
      </c>
      <c r="N1032">
        <v>108910</v>
      </c>
      <c r="O1032" t="s">
        <v>198</v>
      </c>
      <c r="P1032" t="s">
        <v>1739</v>
      </c>
      <c r="U1032" t="s">
        <v>1740</v>
      </c>
      <c r="V1032" t="s">
        <v>1740</v>
      </c>
      <c r="X1032" t="s">
        <v>2152</v>
      </c>
      <c r="Y1032">
        <v>8556</v>
      </c>
      <c r="Z1032" s="297">
        <v>43404</v>
      </c>
      <c r="AA1032" s="298">
        <v>6590.92</v>
      </c>
      <c r="AB1032" t="s">
        <v>205</v>
      </c>
      <c r="AC1032" s="206">
        <v>6590.92</v>
      </c>
      <c r="AD1032" t="s">
        <v>1742</v>
      </c>
      <c r="AE1032">
        <v>2018</v>
      </c>
      <c r="AF1032">
        <v>10</v>
      </c>
    </row>
    <row r="1033" spans="1:32">
      <c r="A1033" t="s">
        <v>1736</v>
      </c>
      <c r="B1033" t="s">
        <v>2155</v>
      </c>
      <c r="C1033" s="297">
        <v>43404</v>
      </c>
      <c r="D1033" s="297">
        <v>43405</v>
      </c>
      <c r="E1033" t="s">
        <v>194</v>
      </c>
      <c r="F1033">
        <v>77320</v>
      </c>
      <c r="G1033" t="s">
        <v>2123</v>
      </c>
      <c r="H1033" t="s">
        <v>196</v>
      </c>
      <c r="I1033">
        <v>30000</v>
      </c>
      <c r="J1033">
        <v>33803</v>
      </c>
      <c r="K1033">
        <v>1981</v>
      </c>
      <c r="L1033">
        <v>11363</v>
      </c>
      <c r="M1033" t="s">
        <v>197</v>
      </c>
      <c r="N1033">
        <v>108910</v>
      </c>
      <c r="O1033" t="s">
        <v>198</v>
      </c>
      <c r="P1033" t="s">
        <v>1739</v>
      </c>
      <c r="U1033" t="s">
        <v>1740</v>
      </c>
      <c r="V1033" t="s">
        <v>1740</v>
      </c>
      <c r="X1033" t="s">
        <v>2152</v>
      </c>
      <c r="Y1033">
        <v>8744</v>
      </c>
      <c r="Z1033" s="297">
        <v>43404</v>
      </c>
      <c r="AA1033" s="298">
        <v>1356.67</v>
      </c>
      <c r="AB1033" t="s">
        <v>205</v>
      </c>
      <c r="AC1033" s="206">
        <v>1356.67</v>
      </c>
      <c r="AD1033" t="s">
        <v>1742</v>
      </c>
      <c r="AE1033">
        <v>2018</v>
      </c>
      <c r="AF1033">
        <v>10</v>
      </c>
    </row>
    <row r="1034" spans="1:32">
      <c r="A1034" t="s">
        <v>1736</v>
      </c>
      <c r="B1034" t="s">
        <v>2156</v>
      </c>
      <c r="C1034" s="297">
        <v>43404</v>
      </c>
      <c r="D1034" s="297">
        <v>43405</v>
      </c>
      <c r="E1034" t="s">
        <v>194</v>
      </c>
      <c r="F1034">
        <v>77375</v>
      </c>
      <c r="G1034" t="s">
        <v>2140</v>
      </c>
      <c r="H1034" t="s">
        <v>196</v>
      </c>
      <c r="I1034">
        <v>30000</v>
      </c>
      <c r="J1034">
        <v>33803</v>
      </c>
      <c r="K1034">
        <v>1981</v>
      </c>
      <c r="L1034">
        <v>11363</v>
      </c>
      <c r="M1034" t="s">
        <v>197</v>
      </c>
      <c r="N1034">
        <v>108910</v>
      </c>
      <c r="O1034" t="s">
        <v>198</v>
      </c>
      <c r="P1034" t="s">
        <v>1739</v>
      </c>
      <c r="U1034" t="s">
        <v>1740</v>
      </c>
      <c r="V1034" t="s">
        <v>1740</v>
      </c>
      <c r="X1034" t="s">
        <v>2152</v>
      </c>
      <c r="Y1034">
        <v>8991</v>
      </c>
      <c r="Z1034" s="297">
        <v>43404</v>
      </c>
      <c r="AA1034" s="298">
        <v>2185.0500000000002</v>
      </c>
      <c r="AB1034" t="s">
        <v>205</v>
      </c>
      <c r="AC1034" s="206">
        <v>2185.0500000000002</v>
      </c>
      <c r="AD1034" t="s">
        <v>1742</v>
      </c>
      <c r="AE1034">
        <v>2018</v>
      </c>
      <c r="AF1034">
        <v>10</v>
      </c>
    </row>
    <row r="1035" spans="1:32">
      <c r="A1035" t="s">
        <v>1736</v>
      </c>
      <c r="B1035" t="s">
        <v>2157</v>
      </c>
      <c r="C1035" s="297">
        <v>43404</v>
      </c>
      <c r="D1035" s="297">
        <v>43405</v>
      </c>
      <c r="E1035" t="s">
        <v>194</v>
      </c>
      <c r="F1035">
        <v>77357</v>
      </c>
      <c r="G1035" t="s">
        <v>2126</v>
      </c>
      <c r="H1035" t="s">
        <v>196</v>
      </c>
      <c r="I1035">
        <v>30000</v>
      </c>
      <c r="J1035">
        <v>33803</v>
      </c>
      <c r="K1035">
        <v>1981</v>
      </c>
      <c r="L1035">
        <v>11363</v>
      </c>
      <c r="M1035" t="s">
        <v>197</v>
      </c>
      <c r="N1035">
        <v>108910</v>
      </c>
      <c r="O1035" t="s">
        <v>198</v>
      </c>
      <c r="P1035" t="s">
        <v>1739</v>
      </c>
      <c r="U1035" t="s">
        <v>1740</v>
      </c>
      <c r="V1035" t="s">
        <v>1740</v>
      </c>
      <c r="X1035" t="s">
        <v>2152</v>
      </c>
      <c r="Y1035">
        <v>8890</v>
      </c>
      <c r="Z1035" s="297">
        <v>43404</v>
      </c>
      <c r="AA1035" s="298">
        <v>620.01</v>
      </c>
      <c r="AB1035" t="s">
        <v>205</v>
      </c>
      <c r="AC1035" s="206">
        <v>620.01</v>
      </c>
      <c r="AD1035" t="s">
        <v>1742</v>
      </c>
      <c r="AE1035">
        <v>2018</v>
      </c>
      <c r="AF1035">
        <v>10</v>
      </c>
    </row>
    <row r="1036" spans="1:32">
      <c r="A1036" t="s">
        <v>1736</v>
      </c>
      <c r="B1036" t="s">
        <v>2158</v>
      </c>
      <c r="C1036" s="297">
        <v>43404</v>
      </c>
      <c r="D1036" s="297">
        <v>43405</v>
      </c>
      <c r="E1036" t="s">
        <v>194</v>
      </c>
      <c r="F1036">
        <v>77396</v>
      </c>
      <c r="G1036" t="s">
        <v>2130</v>
      </c>
      <c r="H1036" t="s">
        <v>196</v>
      </c>
      <c r="I1036">
        <v>30000</v>
      </c>
      <c r="J1036">
        <v>33803</v>
      </c>
      <c r="K1036">
        <v>1981</v>
      </c>
      <c r="L1036">
        <v>11363</v>
      </c>
      <c r="M1036" t="s">
        <v>197</v>
      </c>
      <c r="N1036">
        <v>108910</v>
      </c>
      <c r="O1036" t="s">
        <v>198</v>
      </c>
      <c r="P1036" t="s">
        <v>1739</v>
      </c>
      <c r="U1036" t="s">
        <v>1740</v>
      </c>
      <c r="V1036" t="s">
        <v>1740</v>
      </c>
      <c r="X1036" t="s">
        <v>2152</v>
      </c>
      <c r="Y1036">
        <v>9123</v>
      </c>
      <c r="Z1036" s="297">
        <v>43404</v>
      </c>
      <c r="AA1036" s="298">
        <v>64.38</v>
      </c>
      <c r="AB1036" t="s">
        <v>205</v>
      </c>
      <c r="AC1036" s="206">
        <v>64.38</v>
      </c>
      <c r="AD1036" t="s">
        <v>1742</v>
      </c>
      <c r="AE1036">
        <v>2018</v>
      </c>
      <c r="AF1036">
        <v>10</v>
      </c>
    </row>
    <row r="1037" spans="1:32">
      <c r="A1037" t="s">
        <v>1736</v>
      </c>
      <c r="B1037" t="s">
        <v>2159</v>
      </c>
      <c r="C1037" s="297">
        <v>43404</v>
      </c>
      <c r="D1037" s="297">
        <v>43405</v>
      </c>
      <c r="E1037" t="s">
        <v>194</v>
      </c>
      <c r="F1037">
        <v>77385</v>
      </c>
      <c r="G1037" t="s">
        <v>2132</v>
      </c>
      <c r="H1037" t="s">
        <v>196</v>
      </c>
      <c r="I1037">
        <v>30000</v>
      </c>
      <c r="J1037">
        <v>33803</v>
      </c>
      <c r="K1037">
        <v>1981</v>
      </c>
      <c r="L1037">
        <v>11363</v>
      </c>
      <c r="M1037" t="s">
        <v>197</v>
      </c>
      <c r="N1037">
        <v>108910</v>
      </c>
      <c r="O1037" t="s">
        <v>198</v>
      </c>
      <c r="P1037" t="s">
        <v>1739</v>
      </c>
      <c r="U1037" t="s">
        <v>1740</v>
      </c>
      <c r="V1037" t="s">
        <v>1740</v>
      </c>
      <c r="X1037" t="s">
        <v>2152</v>
      </c>
      <c r="Y1037">
        <v>9056</v>
      </c>
      <c r="Z1037" s="297">
        <v>43404</v>
      </c>
      <c r="AA1037" s="298">
        <v>561.88</v>
      </c>
      <c r="AB1037" t="s">
        <v>205</v>
      </c>
      <c r="AC1037" s="206">
        <v>561.88</v>
      </c>
      <c r="AD1037" t="s">
        <v>1742</v>
      </c>
      <c r="AE1037">
        <v>2018</v>
      </c>
      <c r="AF1037">
        <v>10</v>
      </c>
    </row>
    <row r="1038" spans="1:32">
      <c r="A1038" t="s">
        <v>1736</v>
      </c>
      <c r="B1038" t="s">
        <v>2160</v>
      </c>
      <c r="C1038" s="297">
        <v>43404</v>
      </c>
      <c r="D1038" s="297">
        <v>43405</v>
      </c>
      <c r="E1038" t="s">
        <v>194</v>
      </c>
      <c r="F1038">
        <v>77315</v>
      </c>
      <c r="G1038" t="s">
        <v>2134</v>
      </c>
      <c r="H1038" t="s">
        <v>196</v>
      </c>
      <c r="I1038">
        <v>30000</v>
      </c>
      <c r="J1038">
        <v>33803</v>
      </c>
      <c r="K1038">
        <v>1981</v>
      </c>
      <c r="L1038">
        <v>11363</v>
      </c>
      <c r="M1038" t="s">
        <v>197</v>
      </c>
      <c r="N1038">
        <v>108910</v>
      </c>
      <c r="O1038" t="s">
        <v>198</v>
      </c>
      <c r="P1038" t="s">
        <v>1739</v>
      </c>
      <c r="U1038" t="s">
        <v>1740</v>
      </c>
      <c r="V1038" t="s">
        <v>1740</v>
      </c>
      <c r="X1038" t="s">
        <v>2152</v>
      </c>
      <c r="Y1038">
        <v>8686</v>
      </c>
      <c r="Z1038" s="297">
        <v>43404</v>
      </c>
      <c r="AA1038" s="298">
        <v>222.27</v>
      </c>
      <c r="AB1038" t="s">
        <v>205</v>
      </c>
      <c r="AC1038" s="206">
        <v>222.27</v>
      </c>
      <c r="AD1038" t="s">
        <v>1742</v>
      </c>
      <c r="AE1038">
        <v>2018</v>
      </c>
      <c r="AF1038">
        <v>10</v>
      </c>
    </row>
    <row r="1039" spans="1:32">
      <c r="A1039" t="s">
        <v>1736</v>
      </c>
      <c r="B1039" t="s">
        <v>2161</v>
      </c>
      <c r="C1039" s="297">
        <v>43434</v>
      </c>
      <c r="D1039" t="s">
        <v>687</v>
      </c>
      <c r="E1039" t="s">
        <v>194</v>
      </c>
      <c r="F1039">
        <v>77385</v>
      </c>
      <c r="G1039" t="s">
        <v>2132</v>
      </c>
      <c r="H1039" t="s">
        <v>196</v>
      </c>
      <c r="I1039">
        <v>30000</v>
      </c>
      <c r="J1039">
        <v>33803</v>
      </c>
      <c r="K1039">
        <v>1981</v>
      </c>
      <c r="L1039">
        <v>11363</v>
      </c>
      <c r="M1039" t="s">
        <v>197</v>
      </c>
      <c r="N1039">
        <v>108910</v>
      </c>
      <c r="O1039" t="s">
        <v>198</v>
      </c>
      <c r="P1039" t="s">
        <v>1739</v>
      </c>
      <c r="U1039" t="s">
        <v>1740</v>
      </c>
      <c r="V1039" t="s">
        <v>1740</v>
      </c>
      <c r="X1039" t="s">
        <v>2162</v>
      </c>
      <c r="Y1039">
        <v>9154</v>
      </c>
      <c r="Z1039" s="297">
        <v>43434</v>
      </c>
      <c r="AA1039" s="298">
        <v>562.70000000000005</v>
      </c>
      <c r="AB1039" t="s">
        <v>205</v>
      </c>
      <c r="AC1039" s="206">
        <v>562.70000000000005</v>
      </c>
      <c r="AD1039" t="s">
        <v>1742</v>
      </c>
      <c r="AE1039">
        <v>2018</v>
      </c>
      <c r="AF1039">
        <v>11</v>
      </c>
    </row>
    <row r="1040" spans="1:32">
      <c r="A1040" t="s">
        <v>1736</v>
      </c>
      <c r="B1040" t="s">
        <v>2163</v>
      </c>
      <c r="C1040" s="297">
        <v>43434</v>
      </c>
      <c r="D1040" t="s">
        <v>687</v>
      </c>
      <c r="E1040" t="s">
        <v>194</v>
      </c>
      <c r="F1040">
        <v>77305</v>
      </c>
      <c r="G1040" t="s">
        <v>2138</v>
      </c>
      <c r="H1040" t="s">
        <v>196</v>
      </c>
      <c r="I1040">
        <v>30000</v>
      </c>
      <c r="J1040">
        <v>33803</v>
      </c>
      <c r="K1040">
        <v>1981</v>
      </c>
      <c r="L1040">
        <v>11363</v>
      </c>
      <c r="M1040" t="s">
        <v>197</v>
      </c>
      <c r="N1040">
        <v>108910</v>
      </c>
      <c r="O1040" t="s">
        <v>198</v>
      </c>
      <c r="P1040" t="s">
        <v>1739</v>
      </c>
      <c r="U1040" t="s">
        <v>1740</v>
      </c>
      <c r="V1040" t="s">
        <v>1740</v>
      </c>
      <c r="X1040" t="s">
        <v>2162</v>
      </c>
      <c r="Y1040">
        <v>8643</v>
      </c>
      <c r="Z1040" s="297">
        <v>43434</v>
      </c>
      <c r="AA1040" s="298">
        <v>6590.92</v>
      </c>
      <c r="AB1040" t="s">
        <v>205</v>
      </c>
      <c r="AC1040" s="206">
        <v>6590.92</v>
      </c>
      <c r="AD1040" t="s">
        <v>1742</v>
      </c>
      <c r="AE1040">
        <v>2018</v>
      </c>
      <c r="AF1040">
        <v>11</v>
      </c>
    </row>
    <row r="1041" spans="1:32">
      <c r="A1041" t="s">
        <v>1736</v>
      </c>
      <c r="B1041" t="s">
        <v>2164</v>
      </c>
      <c r="C1041" s="297">
        <v>43434</v>
      </c>
      <c r="D1041" t="s">
        <v>687</v>
      </c>
      <c r="E1041" t="s">
        <v>194</v>
      </c>
      <c r="F1041">
        <v>77315</v>
      </c>
      <c r="G1041" t="s">
        <v>2134</v>
      </c>
      <c r="H1041" t="s">
        <v>196</v>
      </c>
      <c r="I1041">
        <v>30000</v>
      </c>
      <c r="J1041">
        <v>33803</v>
      </c>
      <c r="K1041">
        <v>1981</v>
      </c>
      <c r="L1041">
        <v>11363</v>
      </c>
      <c r="M1041" t="s">
        <v>197</v>
      </c>
      <c r="N1041">
        <v>108910</v>
      </c>
      <c r="O1041" t="s">
        <v>198</v>
      </c>
      <c r="P1041" t="s">
        <v>1739</v>
      </c>
      <c r="U1041" t="s">
        <v>1740</v>
      </c>
      <c r="V1041" t="s">
        <v>1740</v>
      </c>
      <c r="X1041" t="s">
        <v>2162</v>
      </c>
      <c r="Y1041">
        <v>8777</v>
      </c>
      <c r="Z1041" s="297">
        <v>43434</v>
      </c>
      <c r="AA1041" s="298">
        <v>221.76</v>
      </c>
      <c r="AB1041" t="s">
        <v>205</v>
      </c>
      <c r="AC1041" s="206">
        <v>221.76</v>
      </c>
      <c r="AD1041" t="s">
        <v>1742</v>
      </c>
      <c r="AE1041">
        <v>2018</v>
      </c>
      <c r="AF1041">
        <v>11</v>
      </c>
    </row>
    <row r="1042" spans="1:32">
      <c r="A1042" t="s">
        <v>1736</v>
      </c>
      <c r="B1042" t="s">
        <v>2165</v>
      </c>
      <c r="C1042" s="297">
        <v>43434</v>
      </c>
      <c r="D1042" t="s">
        <v>687</v>
      </c>
      <c r="E1042" t="s">
        <v>194</v>
      </c>
      <c r="F1042">
        <v>77357</v>
      </c>
      <c r="G1042" t="s">
        <v>2126</v>
      </c>
      <c r="H1042" t="s">
        <v>196</v>
      </c>
      <c r="I1042">
        <v>30000</v>
      </c>
      <c r="J1042">
        <v>33803</v>
      </c>
      <c r="K1042">
        <v>1981</v>
      </c>
      <c r="L1042">
        <v>11363</v>
      </c>
      <c r="M1042" t="s">
        <v>197</v>
      </c>
      <c r="N1042">
        <v>108910</v>
      </c>
      <c r="O1042" t="s">
        <v>198</v>
      </c>
      <c r="P1042" t="s">
        <v>1739</v>
      </c>
      <c r="U1042" t="s">
        <v>1740</v>
      </c>
      <c r="V1042" t="s">
        <v>1740</v>
      </c>
      <c r="X1042" t="s">
        <v>2162</v>
      </c>
      <c r="Y1042">
        <v>8985</v>
      </c>
      <c r="Z1042" s="297">
        <v>43434</v>
      </c>
      <c r="AA1042" s="298">
        <v>623.94000000000005</v>
      </c>
      <c r="AB1042" t="s">
        <v>205</v>
      </c>
      <c r="AC1042" s="206">
        <v>623.94000000000005</v>
      </c>
      <c r="AD1042" t="s">
        <v>1742</v>
      </c>
      <c r="AE1042">
        <v>2018</v>
      </c>
      <c r="AF1042">
        <v>11</v>
      </c>
    </row>
    <row r="1043" spans="1:32">
      <c r="A1043" t="s">
        <v>1736</v>
      </c>
      <c r="B1043" t="s">
        <v>2166</v>
      </c>
      <c r="C1043" s="297">
        <v>43434</v>
      </c>
      <c r="D1043" t="s">
        <v>687</v>
      </c>
      <c r="E1043" t="s">
        <v>194</v>
      </c>
      <c r="F1043">
        <v>77310</v>
      </c>
      <c r="G1043" t="s">
        <v>2136</v>
      </c>
      <c r="H1043" t="s">
        <v>196</v>
      </c>
      <c r="I1043">
        <v>30000</v>
      </c>
      <c r="J1043">
        <v>33803</v>
      </c>
      <c r="K1043">
        <v>1981</v>
      </c>
      <c r="L1043">
        <v>11363</v>
      </c>
      <c r="M1043" t="s">
        <v>197</v>
      </c>
      <c r="N1043">
        <v>108910</v>
      </c>
      <c r="O1043" t="s">
        <v>198</v>
      </c>
      <c r="P1043" t="s">
        <v>1739</v>
      </c>
      <c r="U1043" t="s">
        <v>1740</v>
      </c>
      <c r="V1043" t="s">
        <v>1740</v>
      </c>
      <c r="X1043" t="s">
        <v>2162</v>
      </c>
      <c r="Y1043">
        <v>8711</v>
      </c>
      <c r="Z1043" s="297">
        <v>43434</v>
      </c>
      <c r="AA1043" s="298">
        <v>2412.2800000000002</v>
      </c>
      <c r="AB1043" t="s">
        <v>205</v>
      </c>
      <c r="AC1043" s="206">
        <v>2412.2800000000002</v>
      </c>
      <c r="AD1043" t="s">
        <v>1742</v>
      </c>
      <c r="AE1043">
        <v>2018</v>
      </c>
      <c r="AF1043">
        <v>11</v>
      </c>
    </row>
    <row r="1044" spans="1:32">
      <c r="A1044" t="s">
        <v>1736</v>
      </c>
      <c r="B1044" t="s">
        <v>2167</v>
      </c>
      <c r="C1044" s="297">
        <v>43434</v>
      </c>
      <c r="D1044" t="s">
        <v>687</v>
      </c>
      <c r="E1044" t="s">
        <v>194</v>
      </c>
      <c r="F1044">
        <v>77375</v>
      </c>
      <c r="G1044" t="s">
        <v>2140</v>
      </c>
      <c r="H1044" t="s">
        <v>196</v>
      </c>
      <c r="I1044">
        <v>30000</v>
      </c>
      <c r="J1044">
        <v>33803</v>
      </c>
      <c r="K1044">
        <v>1981</v>
      </c>
      <c r="L1044">
        <v>11363</v>
      </c>
      <c r="M1044" t="s">
        <v>197</v>
      </c>
      <c r="N1044">
        <v>108910</v>
      </c>
      <c r="O1044" t="s">
        <v>198</v>
      </c>
      <c r="P1044" t="s">
        <v>1739</v>
      </c>
      <c r="U1044" t="s">
        <v>1740</v>
      </c>
      <c r="V1044" t="s">
        <v>1740</v>
      </c>
      <c r="X1044" t="s">
        <v>2162</v>
      </c>
      <c r="Y1044">
        <v>9087</v>
      </c>
      <c r="Z1044" s="297">
        <v>43434</v>
      </c>
      <c r="AA1044" s="298">
        <v>2185.0500000000002</v>
      </c>
      <c r="AB1044" t="s">
        <v>205</v>
      </c>
      <c r="AC1044" s="206">
        <v>2185.0500000000002</v>
      </c>
      <c r="AD1044" t="s">
        <v>1742</v>
      </c>
      <c r="AE1044">
        <v>2018</v>
      </c>
      <c r="AF1044">
        <v>11</v>
      </c>
    </row>
    <row r="1045" spans="1:32">
      <c r="A1045" t="s">
        <v>1736</v>
      </c>
      <c r="B1045" t="s">
        <v>2168</v>
      </c>
      <c r="C1045" s="297">
        <v>43434</v>
      </c>
      <c r="D1045" t="s">
        <v>687</v>
      </c>
      <c r="E1045" t="s">
        <v>194</v>
      </c>
      <c r="F1045">
        <v>77320</v>
      </c>
      <c r="G1045" t="s">
        <v>2123</v>
      </c>
      <c r="H1045" t="s">
        <v>196</v>
      </c>
      <c r="I1045">
        <v>30000</v>
      </c>
      <c r="J1045">
        <v>33803</v>
      </c>
      <c r="K1045">
        <v>1981</v>
      </c>
      <c r="L1045">
        <v>11363</v>
      </c>
      <c r="M1045" t="s">
        <v>197</v>
      </c>
      <c r="N1045">
        <v>108910</v>
      </c>
      <c r="O1045" t="s">
        <v>198</v>
      </c>
      <c r="P1045" t="s">
        <v>1739</v>
      </c>
      <c r="U1045" t="s">
        <v>1740</v>
      </c>
      <c r="V1045" t="s">
        <v>1740</v>
      </c>
      <c r="X1045" t="s">
        <v>2162</v>
      </c>
      <c r="Y1045">
        <v>8836</v>
      </c>
      <c r="Z1045" s="297">
        <v>43434</v>
      </c>
      <c r="AA1045" s="298">
        <v>1356.67</v>
      </c>
      <c r="AB1045" t="s">
        <v>205</v>
      </c>
      <c r="AC1045" s="206">
        <v>1356.67</v>
      </c>
      <c r="AD1045" t="s">
        <v>1742</v>
      </c>
      <c r="AE1045">
        <v>2018</v>
      </c>
      <c r="AF1045">
        <v>11</v>
      </c>
    </row>
    <row r="1046" spans="1:32">
      <c r="A1046" t="s">
        <v>1736</v>
      </c>
      <c r="B1046" t="s">
        <v>2169</v>
      </c>
      <c r="C1046" s="297">
        <v>43434</v>
      </c>
      <c r="D1046" t="s">
        <v>687</v>
      </c>
      <c r="E1046" t="s">
        <v>194</v>
      </c>
      <c r="F1046">
        <v>77396</v>
      </c>
      <c r="G1046" t="s">
        <v>2130</v>
      </c>
      <c r="H1046" t="s">
        <v>196</v>
      </c>
      <c r="I1046">
        <v>30000</v>
      </c>
      <c r="J1046">
        <v>33803</v>
      </c>
      <c r="K1046">
        <v>1981</v>
      </c>
      <c r="L1046">
        <v>11363</v>
      </c>
      <c r="M1046" t="s">
        <v>197</v>
      </c>
      <c r="N1046">
        <v>108910</v>
      </c>
      <c r="O1046" t="s">
        <v>198</v>
      </c>
      <c r="P1046" t="s">
        <v>1739</v>
      </c>
      <c r="U1046" t="s">
        <v>1740</v>
      </c>
      <c r="V1046" t="s">
        <v>1740</v>
      </c>
      <c r="X1046" t="s">
        <v>2162</v>
      </c>
      <c r="Y1046">
        <v>9222</v>
      </c>
      <c r="Z1046" s="297">
        <v>43434</v>
      </c>
      <c r="AA1046" s="298">
        <v>64.38</v>
      </c>
      <c r="AB1046" t="s">
        <v>205</v>
      </c>
      <c r="AC1046" s="206">
        <v>64.38</v>
      </c>
      <c r="AD1046" t="s">
        <v>1742</v>
      </c>
      <c r="AE1046">
        <v>2018</v>
      </c>
      <c r="AF1046">
        <v>11</v>
      </c>
    </row>
    <row r="1047" spans="1:32">
      <c r="A1047" t="s">
        <v>1736</v>
      </c>
      <c r="B1047" t="s">
        <v>2170</v>
      </c>
      <c r="C1047" s="297">
        <v>43434</v>
      </c>
      <c r="D1047" t="s">
        <v>687</v>
      </c>
      <c r="E1047" t="s">
        <v>194</v>
      </c>
      <c r="F1047">
        <v>77345</v>
      </c>
      <c r="G1047" t="s">
        <v>2128</v>
      </c>
      <c r="H1047" t="s">
        <v>196</v>
      </c>
      <c r="I1047">
        <v>30000</v>
      </c>
      <c r="J1047">
        <v>33803</v>
      </c>
      <c r="K1047">
        <v>1981</v>
      </c>
      <c r="L1047">
        <v>11363</v>
      </c>
      <c r="M1047" t="s">
        <v>197</v>
      </c>
      <c r="N1047">
        <v>108910</v>
      </c>
      <c r="O1047" t="s">
        <v>198</v>
      </c>
      <c r="P1047" t="s">
        <v>1739</v>
      </c>
      <c r="U1047" t="s">
        <v>1740</v>
      </c>
      <c r="V1047" t="s">
        <v>1740</v>
      </c>
      <c r="X1047" t="s">
        <v>2162</v>
      </c>
      <c r="Y1047">
        <v>8903</v>
      </c>
      <c r="Z1047" s="297">
        <v>43434</v>
      </c>
      <c r="AA1047" s="298">
        <v>1028.3599999999999</v>
      </c>
      <c r="AB1047" t="s">
        <v>205</v>
      </c>
      <c r="AC1047" s="206">
        <v>1028.3599999999999</v>
      </c>
      <c r="AD1047" t="s">
        <v>1742</v>
      </c>
      <c r="AE1047">
        <v>2018</v>
      </c>
      <c r="AF1047">
        <v>11</v>
      </c>
    </row>
    <row r="1048" spans="1:32">
      <c r="A1048" t="s">
        <v>1736</v>
      </c>
      <c r="B1048" t="s">
        <v>2171</v>
      </c>
      <c r="C1048" t="s">
        <v>802</v>
      </c>
      <c r="D1048" s="297">
        <v>43470</v>
      </c>
      <c r="E1048" t="s">
        <v>194</v>
      </c>
      <c r="F1048">
        <v>77315</v>
      </c>
      <c r="G1048" t="s">
        <v>2134</v>
      </c>
      <c r="H1048" t="s">
        <v>196</v>
      </c>
      <c r="I1048">
        <v>30000</v>
      </c>
      <c r="J1048">
        <v>33803</v>
      </c>
      <c r="K1048">
        <v>1981</v>
      </c>
      <c r="L1048">
        <v>11363</v>
      </c>
      <c r="M1048" t="s">
        <v>197</v>
      </c>
      <c r="N1048">
        <v>108910</v>
      </c>
      <c r="O1048" t="s">
        <v>198</v>
      </c>
      <c r="P1048" t="s">
        <v>1739</v>
      </c>
      <c r="U1048" t="s">
        <v>1740</v>
      </c>
      <c r="V1048" t="s">
        <v>1740</v>
      </c>
      <c r="X1048" t="s">
        <v>2172</v>
      </c>
      <c r="Y1048">
        <v>8844</v>
      </c>
      <c r="Z1048" t="s">
        <v>802</v>
      </c>
      <c r="AA1048" s="298">
        <v>221.76</v>
      </c>
      <c r="AB1048" t="s">
        <v>205</v>
      </c>
      <c r="AC1048" s="206">
        <v>221.76</v>
      </c>
      <c r="AD1048" t="s">
        <v>1742</v>
      </c>
      <c r="AE1048">
        <v>2018</v>
      </c>
      <c r="AF1048">
        <v>12</v>
      </c>
    </row>
    <row r="1049" spans="1:32">
      <c r="A1049" t="s">
        <v>1736</v>
      </c>
      <c r="B1049" t="s">
        <v>2173</v>
      </c>
      <c r="C1049" t="s">
        <v>802</v>
      </c>
      <c r="D1049" s="297">
        <v>43470</v>
      </c>
      <c r="E1049" t="s">
        <v>194</v>
      </c>
      <c r="F1049">
        <v>77396</v>
      </c>
      <c r="G1049" t="s">
        <v>2130</v>
      </c>
      <c r="H1049" t="s">
        <v>196</v>
      </c>
      <c r="I1049">
        <v>30000</v>
      </c>
      <c r="J1049">
        <v>33803</v>
      </c>
      <c r="K1049">
        <v>1981</v>
      </c>
      <c r="L1049">
        <v>11363</v>
      </c>
      <c r="M1049" t="s">
        <v>197</v>
      </c>
      <c r="N1049">
        <v>108910</v>
      </c>
      <c r="O1049" t="s">
        <v>198</v>
      </c>
      <c r="P1049" t="s">
        <v>1739</v>
      </c>
      <c r="U1049" t="s">
        <v>1740</v>
      </c>
      <c r="V1049" t="s">
        <v>1740</v>
      </c>
      <c r="X1049" t="s">
        <v>2172</v>
      </c>
      <c r="Y1049">
        <v>9293</v>
      </c>
      <c r="Z1049" t="s">
        <v>802</v>
      </c>
      <c r="AA1049" s="298">
        <v>64.38</v>
      </c>
      <c r="AB1049" t="s">
        <v>205</v>
      </c>
      <c r="AC1049" s="206">
        <v>64.38</v>
      </c>
      <c r="AD1049" t="s">
        <v>1742</v>
      </c>
      <c r="AE1049">
        <v>2018</v>
      </c>
      <c r="AF1049">
        <v>12</v>
      </c>
    </row>
    <row r="1050" spans="1:32">
      <c r="A1050" t="s">
        <v>1736</v>
      </c>
      <c r="B1050" t="s">
        <v>2174</v>
      </c>
      <c r="C1050" t="s">
        <v>802</v>
      </c>
      <c r="D1050" s="297">
        <v>43470</v>
      </c>
      <c r="E1050" t="s">
        <v>194</v>
      </c>
      <c r="F1050">
        <v>77357</v>
      </c>
      <c r="G1050" t="s">
        <v>2126</v>
      </c>
      <c r="H1050" t="s">
        <v>196</v>
      </c>
      <c r="I1050">
        <v>30000</v>
      </c>
      <c r="J1050">
        <v>33803</v>
      </c>
      <c r="K1050">
        <v>1981</v>
      </c>
      <c r="L1050">
        <v>11363</v>
      </c>
      <c r="M1050" t="s">
        <v>197</v>
      </c>
      <c r="N1050">
        <v>108910</v>
      </c>
      <c r="O1050" t="s">
        <v>198</v>
      </c>
      <c r="P1050" t="s">
        <v>1739</v>
      </c>
      <c r="U1050" t="s">
        <v>1740</v>
      </c>
      <c r="V1050" t="s">
        <v>1740</v>
      </c>
      <c r="X1050" t="s">
        <v>2172</v>
      </c>
      <c r="Y1050">
        <v>9055</v>
      </c>
      <c r="Z1050" t="s">
        <v>802</v>
      </c>
      <c r="AA1050" s="298">
        <v>620.91</v>
      </c>
      <c r="AB1050" t="s">
        <v>205</v>
      </c>
      <c r="AC1050" s="206">
        <v>620.91</v>
      </c>
      <c r="AD1050" t="s">
        <v>1742</v>
      </c>
      <c r="AE1050">
        <v>2018</v>
      </c>
      <c r="AF1050">
        <v>12</v>
      </c>
    </row>
    <row r="1051" spans="1:32">
      <c r="A1051" t="s">
        <v>1736</v>
      </c>
      <c r="B1051" t="s">
        <v>2175</v>
      </c>
      <c r="C1051" t="s">
        <v>802</v>
      </c>
      <c r="D1051" s="297">
        <v>43470</v>
      </c>
      <c r="E1051" t="s">
        <v>194</v>
      </c>
      <c r="F1051">
        <v>77305</v>
      </c>
      <c r="G1051" t="s">
        <v>2138</v>
      </c>
      <c r="H1051" t="s">
        <v>196</v>
      </c>
      <c r="I1051">
        <v>30000</v>
      </c>
      <c r="J1051">
        <v>33803</v>
      </c>
      <c r="K1051">
        <v>1981</v>
      </c>
      <c r="L1051">
        <v>11363</v>
      </c>
      <c r="M1051" t="s">
        <v>197</v>
      </c>
      <c r="N1051">
        <v>108910</v>
      </c>
      <c r="O1051" t="s">
        <v>198</v>
      </c>
      <c r="P1051" t="s">
        <v>1739</v>
      </c>
      <c r="U1051" t="s">
        <v>1740</v>
      </c>
      <c r="V1051" t="s">
        <v>1740</v>
      </c>
      <c r="X1051" t="s">
        <v>2172</v>
      </c>
      <c r="Y1051">
        <v>8709</v>
      </c>
      <c r="Z1051" t="s">
        <v>802</v>
      </c>
      <c r="AA1051" s="298">
        <v>6590.92</v>
      </c>
      <c r="AB1051" t="s">
        <v>205</v>
      </c>
      <c r="AC1051" s="206">
        <v>6590.92</v>
      </c>
      <c r="AD1051" t="s">
        <v>1742</v>
      </c>
      <c r="AE1051">
        <v>2018</v>
      </c>
      <c r="AF1051">
        <v>12</v>
      </c>
    </row>
    <row r="1052" spans="1:32">
      <c r="A1052" t="s">
        <v>1736</v>
      </c>
      <c r="B1052" t="s">
        <v>2176</v>
      </c>
      <c r="C1052" t="s">
        <v>802</v>
      </c>
      <c r="D1052" s="297">
        <v>43470</v>
      </c>
      <c r="E1052" t="s">
        <v>194</v>
      </c>
      <c r="F1052">
        <v>77375</v>
      </c>
      <c r="G1052" t="s">
        <v>2140</v>
      </c>
      <c r="H1052" t="s">
        <v>196</v>
      </c>
      <c r="I1052">
        <v>30000</v>
      </c>
      <c r="J1052">
        <v>33803</v>
      </c>
      <c r="K1052">
        <v>1981</v>
      </c>
      <c r="L1052">
        <v>11363</v>
      </c>
      <c r="M1052" t="s">
        <v>197</v>
      </c>
      <c r="N1052">
        <v>108910</v>
      </c>
      <c r="O1052" t="s">
        <v>198</v>
      </c>
      <c r="P1052" t="s">
        <v>1739</v>
      </c>
      <c r="U1052" t="s">
        <v>1740</v>
      </c>
      <c r="V1052" t="s">
        <v>1740</v>
      </c>
      <c r="X1052" t="s">
        <v>2172</v>
      </c>
      <c r="Y1052">
        <v>9157</v>
      </c>
      <c r="Z1052" t="s">
        <v>802</v>
      </c>
      <c r="AA1052" s="298">
        <v>2185.0500000000002</v>
      </c>
      <c r="AB1052" t="s">
        <v>205</v>
      </c>
      <c r="AC1052" s="206">
        <v>2185.0500000000002</v>
      </c>
      <c r="AD1052" t="s">
        <v>1742</v>
      </c>
      <c r="AE1052">
        <v>2018</v>
      </c>
      <c r="AF1052">
        <v>12</v>
      </c>
    </row>
    <row r="1053" spans="1:32">
      <c r="A1053" t="s">
        <v>1736</v>
      </c>
      <c r="B1053" t="s">
        <v>2177</v>
      </c>
      <c r="C1053" t="s">
        <v>802</v>
      </c>
      <c r="D1053" s="297">
        <v>43470</v>
      </c>
      <c r="E1053" t="s">
        <v>194</v>
      </c>
      <c r="F1053">
        <v>77345</v>
      </c>
      <c r="G1053" t="s">
        <v>2128</v>
      </c>
      <c r="H1053" t="s">
        <v>196</v>
      </c>
      <c r="I1053">
        <v>30000</v>
      </c>
      <c r="J1053">
        <v>33803</v>
      </c>
      <c r="K1053">
        <v>1981</v>
      </c>
      <c r="L1053">
        <v>11363</v>
      </c>
      <c r="M1053" t="s">
        <v>197</v>
      </c>
      <c r="N1053">
        <v>108910</v>
      </c>
      <c r="O1053" t="s">
        <v>198</v>
      </c>
      <c r="P1053" t="s">
        <v>1739</v>
      </c>
      <c r="U1053" t="s">
        <v>1740</v>
      </c>
      <c r="V1053" t="s">
        <v>1740</v>
      </c>
      <c r="X1053" t="s">
        <v>2172</v>
      </c>
      <c r="Y1053">
        <v>8971</v>
      </c>
      <c r="Z1053" t="s">
        <v>802</v>
      </c>
      <c r="AA1053" s="298">
        <v>1028.3599999999999</v>
      </c>
      <c r="AB1053" t="s">
        <v>205</v>
      </c>
      <c r="AC1053" s="206">
        <v>1028.3599999999999</v>
      </c>
      <c r="AD1053" t="s">
        <v>1742</v>
      </c>
      <c r="AE1053">
        <v>2018</v>
      </c>
      <c r="AF1053">
        <v>12</v>
      </c>
    </row>
    <row r="1054" spans="1:32">
      <c r="A1054" t="s">
        <v>1736</v>
      </c>
      <c r="B1054" t="s">
        <v>2178</v>
      </c>
      <c r="C1054" t="s">
        <v>802</v>
      </c>
      <c r="D1054" s="297">
        <v>43470</v>
      </c>
      <c r="E1054" t="s">
        <v>194</v>
      </c>
      <c r="F1054">
        <v>77385</v>
      </c>
      <c r="G1054" t="s">
        <v>2132</v>
      </c>
      <c r="H1054" t="s">
        <v>196</v>
      </c>
      <c r="I1054">
        <v>30000</v>
      </c>
      <c r="J1054">
        <v>33803</v>
      </c>
      <c r="K1054">
        <v>1981</v>
      </c>
      <c r="L1054">
        <v>11363</v>
      </c>
      <c r="M1054" t="s">
        <v>197</v>
      </c>
      <c r="N1054">
        <v>108910</v>
      </c>
      <c r="O1054" t="s">
        <v>198</v>
      </c>
      <c r="P1054" t="s">
        <v>1739</v>
      </c>
      <c r="U1054" t="s">
        <v>1740</v>
      </c>
      <c r="V1054" t="s">
        <v>1740</v>
      </c>
      <c r="X1054" t="s">
        <v>2172</v>
      </c>
      <c r="Y1054">
        <v>9224</v>
      </c>
      <c r="Z1054" t="s">
        <v>802</v>
      </c>
      <c r="AA1054" s="298">
        <v>562.70000000000005</v>
      </c>
      <c r="AB1054" t="s">
        <v>205</v>
      </c>
      <c r="AC1054" s="206">
        <v>562.70000000000005</v>
      </c>
      <c r="AD1054" t="s">
        <v>1742</v>
      </c>
      <c r="AE1054">
        <v>2018</v>
      </c>
      <c r="AF1054">
        <v>12</v>
      </c>
    </row>
    <row r="1055" spans="1:32">
      <c r="A1055" t="s">
        <v>1736</v>
      </c>
      <c r="B1055" t="s">
        <v>2179</v>
      </c>
      <c r="C1055" t="s">
        <v>802</v>
      </c>
      <c r="D1055" s="297">
        <v>43470</v>
      </c>
      <c r="E1055" t="s">
        <v>194</v>
      </c>
      <c r="F1055">
        <v>77310</v>
      </c>
      <c r="G1055" t="s">
        <v>2136</v>
      </c>
      <c r="H1055" t="s">
        <v>196</v>
      </c>
      <c r="I1055">
        <v>30000</v>
      </c>
      <c r="J1055">
        <v>33803</v>
      </c>
      <c r="K1055">
        <v>1981</v>
      </c>
      <c r="L1055">
        <v>11363</v>
      </c>
      <c r="M1055" t="s">
        <v>197</v>
      </c>
      <c r="N1055">
        <v>108910</v>
      </c>
      <c r="O1055" t="s">
        <v>198</v>
      </c>
      <c r="P1055" t="s">
        <v>1739</v>
      </c>
      <c r="U1055" t="s">
        <v>1740</v>
      </c>
      <c r="V1055" t="s">
        <v>1740</v>
      </c>
      <c r="X1055" t="s">
        <v>2172</v>
      </c>
      <c r="Y1055">
        <v>8778</v>
      </c>
      <c r="Z1055" t="s">
        <v>802</v>
      </c>
      <c r="AA1055" s="298">
        <v>2412.2800000000002</v>
      </c>
      <c r="AB1055" t="s">
        <v>205</v>
      </c>
      <c r="AC1055" s="206">
        <v>2412.2800000000002</v>
      </c>
      <c r="AD1055" t="s">
        <v>1742</v>
      </c>
      <c r="AE1055">
        <v>2018</v>
      </c>
      <c r="AF1055">
        <v>12</v>
      </c>
    </row>
    <row r="1056" spans="1:32">
      <c r="A1056" t="s">
        <v>1736</v>
      </c>
      <c r="B1056" t="s">
        <v>2180</v>
      </c>
      <c r="C1056" t="s">
        <v>802</v>
      </c>
      <c r="D1056" s="297">
        <v>43470</v>
      </c>
      <c r="E1056" t="s">
        <v>194</v>
      </c>
      <c r="F1056">
        <v>77320</v>
      </c>
      <c r="G1056" t="s">
        <v>2123</v>
      </c>
      <c r="H1056" t="s">
        <v>196</v>
      </c>
      <c r="I1056">
        <v>30000</v>
      </c>
      <c r="J1056">
        <v>33803</v>
      </c>
      <c r="K1056">
        <v>1981</v>
      </c>
      <c r="L1056">
        <v>11363</v>
      </c>
      <c r="M1056" t="s">
        <v>197</v>
      </c>
      <c r="N1056">
        <v>108910</v>
      </c>
      <c r="O1056" t="s">
        <v>198</v>
      </c>
      <c r="P1056" t="s">
        <v>1739</v>
      </c>
      <c r="U1056" t="s">
        <v>1740</v>
      </c>
      <c r="V1056" t="s">
        <v>1740</v>
      </c>
      <c r="X1056" t="s">
        <v>2172</v>
      </c>
      <c r="Y1056">
        <v>8904</v>
      </c>
      <c r="Z1056" t="s">
        <v>802</v>
      </c>
      <c r="AA1056" s="298">
        <v>1356.67</v>
      </c>
      <c r="AB1056" t="s">
        <v>205</v>
      </c>
      <c r="AC1056" s="206">
        <v>1356.67</v>
      </c>
      <c r="AD1056" t="s">
        <v>1742</v>
      </c>
      <c r="AE1056">
        <v>2018</v>
      </c>
      <c r="AF1056">
        <v>12</v>
      </c>
    </row>
    <row r="1057" spans="1:32">
      <c r="A1057" t="s">
        <v>1736</v>
      </c>
      <c r="B1057" t="s">
        <v>2181</v>
      </c>
      <c r="C1057" s="297">
        <v>43496</v>
      </c>
      <c r="D1057" s="297">
        <v>43545</v>
      </c>
      <c r="E1057" t="s">
        <v>194</v>
      </c>
      <c r="F1057">
        <v>77357</v>
      </c>
      <c r="G1057" t="s">
        <v>2126</v>
      </c>
      <c r="H1057" t="s">
        <v>196</v>
      </c>
      <c r="I1057">
        <v>30000</v>
      </c>
      <c r="J1057">
        <v>33803</v>
      </c>
      <c r="K1057">
        <v>1981</v>
      </c>
      <c r="L1057">
        <v>11363</v>
      </c>
      <c r="M1057" t="s">
        <v>197</v>
      </c>
      <c r="N1057">
        <v>108910</v>
      </c>
      <c r="O1057" t="s">
        <v>198</v>
      </c>
      <c r="P1057" t="s">
        <v>1739</v>
      </c>
      <c r="U1057" t="s">
        <v>1740</v>
      </c>
      <c r="V1057" t="s">
        <v>1740</v>
      </c>
      <c r="X1057" t="s">
        <v>2182</v>
      </c>
      <c r="Y1057">
        <v>9180</v>
      </c>
      <c r="Z1057" s="297">
        <v>43496</v>
      </c>
      <c r="AA1057" s="298">
        <v>-1863.22</v>
      </c>
      <c r="AB1057" t="s">
        <v>205</v>
      </c>
      <c r="AC1057" s="206">
        <v>-1863.22</v>
      </c>
      <c r="AD1057" t="s">
        <v>1742</v>
      </c>
      <c r="AE1057">
        <v>2019</v>
      </c>
      <c r="AF1057">
        <v>1</v>
      </c>
    </row>
    <row r="1058" spans="1:32">
      <c r="A1058" t="s">
        <v>1736</v>
      </c>
      <c r="B1058" t="s">
        <v>2183</v>
      </c>
      <c r="C1058" s="297">
        <v>43496</v>
      </c>
      <c r="D1058" s="297">
        <v>43545</v>
      </c>
      <c r="E1058" t="s">
        <v>194</v>
      </c>
      <c r="F1058">
        <v>77375</v>
      </c>
      <c r="G1058" t="s">
        <v>2140</v>
      </c>
      <c r="H1058" t="s">
        <v>196</v>
      </c>
      <c r="I1058">
        <v>30000</v>
      </c>
      <c r="J1058">
        <v>33803</v>
      </c>
      <c r="K1058">
        <v>1981</v>
      </c>
      <c r="L1058">
        <v>11363</v>
      </c>
      <c r="M1058" t="s">
        <v>197</v>
      </c>
      <c r="N1058">
        <v>108910</v>
      </c>
      <c r="O1058" t="s">
        <v>198</v>
      </c>
      <c r="P1058" t="s">
        <v>1739</v>
      </c>
      <c r="U1058" t="s">
        <v>1740</v>
      </c>
      <c r="V1058" t="s">
        <v>1740</v>
      </c>
      <c r="X1058" t="s">
        <v>2182</v>
      </c>
      <c r="Y1058">
        <v>9286</v>
      </c>
      <c r="Z1058" s="297">
        <v>43496</v>
      </c>
      <c r="AA1058" s="298">
        <v>2287.5500000000002</v>
      </c>
      <c r="AB1058" t="s">
        <v>205</v>
      </c>
      <c r="AC1058" s="206">
        <v>2287.5500000000002</v>
      </c>
      <c r="AD1058" t="s">
        <v>1742</v>
      </c>
      <c r="AE1058">
        <v>2019</v>
      </c>
      <c r="AF1058">
        <v>1</v>
      </c>
    </row>
    <row r="1059" spans="1:32">
      <c r="A1059" t="s">
        <v>1736</v>
      </c>
      <c r="B1059" t="s">
        <v>2184</v>
      </c>
      <c r="C1059" s="297">
        <v>43496</v>
      </c>
      <c r="D1059" s="297">
        <v>43545</v>
      </c>
      <c r="E1059" t="s">
        <v>194</v>
      </c>
      <c r="F1059">
        <v>77305</v>
      </c>
      <c r="G1059" t="s">
        <v>2138</v>
      </c>
      <c r="H1059" t="s">
        <v>196</v>
      </c>
      <c r="I1059">
        <v>30000</v>
      </c>
      <c r="J1059">
        <v>33803</v>
      </c>
      <c r="K1059">
        <v>1981</v>
      </c>
      <c r="L1059">
        <v>11363</v>
      </c>
      <c r="M1059" t="s">
        <v>197</v>
      </c>
      <c r="N1059">
        <v>108910</v>
      </c>
      <c r="O1059" t="s">
        <v>198</v>
      </c>
      <c r="P1059" t="s">
        <v>1739</v>
      </c>
      <c r="U1059" t="s">
        <v>1740</v>
      </c>
      <c r="V1059" t="s">
        <v>1740</v>
      </c>
      <c r="X1059" t="s">
        <v>2182</v>
      </c>
      <c r="Y1059">
        <v>8854</v>
      </c>
      <c r="Z1059" s="297">
        <v>43496</v>
      </c>
      <c r="AA1059" s="298">
        <v>6711.5</v>
      </c>
      <c r="AB1059" t="s">
        <v>205</v>
      </c>
      <c r="AC1059" s="206">
        <v>6711.5</v>
      </c>
      <c r="AD1059" t="s">
        <v>1742</v>
      </c>
      <c r="AE1059">
        <v>2019</v>
      </c>
      <c r="AF1059">
        <v>1</v>
      </c>
    </row>
    <row r="1060" spans="1:32">
      <c r="A1060" t="s">
        <v>1736</v>
      </c>
      <c r="B1060" t="s">
        <v>2185</v>
      </c>
      <c r="C1060" s="297">
        <v>43496</v>
      </c>
      <c r="D1060" s="297">
        <v>43545</v>
      </c>
      <c r="E1060" t="s">
        <v>194</v>
      </c>
      <c r="F1060">
        <v>77385</v>
      </c>
      <c r="G1060" t="s">
        <v>2132</v>
      </c>
      <c r="H1060" t="s">
        <v>196</v>
      </c>
      <c r="I1060">
        <v>30000</v>
      </c>
      <c r="J1060">
        <v>33803</v>
      </c>
      <c r="K1060">
        <v>1981</v>
      </c>
      <c r="L1060">
        <v>11363</v>
      </c>
      <c r="M1060" t="s">
        <v>197</v>
      </c>
      <c r="N1060">
        <v>108910</v>
      </c>
      <c r="O1060" t="s">
        <v>198</v>
      </c>
      <c r="P1060" t="s">
        <v>1739</v>
      </c>
      <c r="U1060" t="s">
        <v>1740</v>
      </c>
      <c r="V1060" t="s">
        <v>1740</v>
      </c>
      <c r="X1060" t="s">
        <v>2182</v>
      </c>
      <c r="Y1060">
        <v>9349</v>
      </c>
      <c r="Z1060" s="297">
        <v>43496</v>
      </c>
      <c r="AA1060" s="298">
        <v>553.51</v>
      </c>
      <c r="AB1060" t="s">
        <v>205</v>
      </c>
      <c r="AC1060" s="206">
        <v>553.51</v>
      </c>
      <c r="AD1060" t="s">
        <v>1742</v>
      </c>
      <c r="AE1060">
        <v>2019</v>
      </c>
      <c r="AF1060">
        <v>1</v>
      </c>
    </row>
    <row r="1061" spans="1:32">
      <c r="A1061" t="s">
        <v>1736</v>
      </c>
      <c r="B1061" t="s">
        <v>2186</v>
      </c>
      <c r="C1061" s="297">
        <v>43496</v>
      </c>
      <c r="D1061" s="297">
        <v>43545</v>
      </c>
      <c r="E1061" t="s">
        <v>194</v>
      </c>
      <c r="F1061">
        <v>77310</v>
      </c>
      <c r="G1061" t="s">
        <v>2136</v>
      </c>
      <c r="H1061" t="s">
        <v>196</v>
      </c>
      <c r="I1061">
        <v>30000</v>
      </c>
      <c r="J1061">
        <v>33803</v>
      </c>
      <c r="K1061">
        <v>1981</v>
      </c>
      <c r="L1061">
        <v>11363</v>
      </c>
      <c r="M1061" t="s">
        <v>197</v>
      </c>
      <c r="N1061">
        <v>108910</v>
      </c>
      <c r="O1061" t="s">
        <v>198</v>
      </c>
      <c r="P1061" t="s">
        <v>1739</v>
      </c>
      <c r="U1061" t="s">
        <v>1740</v>
      </c>
      <c r="V1061" t="s">
        <v>1740</v>
      </c>
      <c r="X1061" t="s">
        <v>2182</v>
      </c>
      <c r="Y1061">
        <v>8918</v>
      </c>
      <c r="Z1061" s="297">
        <v>43496</v>
      </c>
      <c r="AA1061" s="298">
        <v>2288.62</v>
      </c>
      <c r="AB1061" t="s">
        <v>205</v>
      </c>
      <c r="AC1061" s="206">
        <v>2288.62</v>
      </c>
      <c r="AD1061" t="s">
        <v>1742</v>
      </c>
      <c r="AE1061">
        <v>2019</v>
      </c>
      <c r="AF1061">
        <v>1</v>
      </c>
    </row>
    <row r="1062" spans="1:32">
      <c r="A1062" t="s">
        <v>1736</v>
      </c>
      <c r="B1062" t="s">
        <v>2187</v>
      </c>
      <c r="C1062" s="297">
        <v>43496</v>
      </c>
      <c r="D1062" s="297">
        <v>43545</v>
      </c>
      <c r="E1062" t="s">
        <v>194</v>
      </c>
      <c r="F1062">
        <v>77315</v>
      </c>
      <c r="G1062" t="s">
        <v>2134</v>
      </c>
      <c r="H1062" t="s">
        <v>196</v>
      </c>
      <c r="I1062">
        <v>30000</v>
      </c>
      <c r="J1062">
        <v>33803</v>
      </c>
      <c r="K1062">
        <v>1981</v>
      </c>
      <c r="L1062">
        <v>11363</v>
      </c>
      <c r="M1062" t="s">
        <v>197</v>
      </c>
      <c r="N1062">
        <v>108910</v>
      </c>
      <c r="O1062" t="s">
        <v>198</v>
      </c>
      <c r="P1062" t="s">
        <v>1739</v>
      </c>
      <c r="U1062" t="s">
        <v>1740</v>
      </c>
      <c r="V1062" t="s">
        <v>1740</v>
      </c>
      <c r="X1062" t="s">
        <v>2182</v>
      </c>
      <c r="Y1062">
        <v>8980</v>
      </c>
      <c r="Z1062" s="297">
        <v>43496</v>
      </c>
      <c r="AA1062" s="298">
        <v>221.88</v>
      </c>
      <c r="AB1062" t="s">
        <v>205</v>
      </c>
      <c r="AC1062" s="206">
        <v>221.88</v>
      </c>
      <c r="AD1062" t="s">
        <v>1742</v>
      </c>
      <c r="AE1062">
        <v>2019</v>
      </c>
      <c r="AF1062">
        <v>1</v>
      </c>
    </row>
    <row r="1063" spans="1:32">
      <c r="A1063" t="s">
        <v>1736</v>
      </c>
      <c r="B1063" t="s">
        <v>2188</v>
      </c>
      <c r="C1063" s="297">
        <v>43496</v>
      </c>
      <c r="D1063" s="297">
        <v>43545</v>
      </c>
      <c r="E1063" t="s">
        <v>194</v>
      </c>
      <c r="F1063">
        <v>77396</v>
      </c>
      <c r="G1063" t="s">
        <v>2130</v>
      </c>
      <c r="H1063" t="s">
        <v>196</v>
      </c>
      <c r="I1063">
        <v>30000</v>
      </c>
      <c r="J1063">
        <v>33803</v>
      </c>
      <c r="K1063">
        <v>1981</v>
      </c>
      <c r="L1063">
        <v>11363</v>
      </c>
      <c r="M1063" t="s">
        <v>197</v>
      </c>
      <c r="N1063">
        <v>108910</v>
      </c>
      <c r="O1063" t="s">
        <v>198</v>
      </c>
      <c r="P1063" t="s">
        <v>1739</v>
      </c>
      <c r="U1063" t="s">
        <v>1740</v>
      </c>
      <c r="V1063" t="s">
        <v>1740</v>
      </c>
      <c r="X1063" t="s">
        <v>2182</v>
      </c>
      <c r="Y1063">
        <v>9413</v>
      </c>
      <c r="Z1063" s="297">
        <v>43496</v>
      </c>
      <c r="AA1063" s="298">
        <v>64.38</v>
      </c>
      <c r="AB1063" t="s">
        <v>205</v>
      </c>
      <c r="AC1063" s="206">
        <v>64.38</v>
      </c>
      <c r="AD1063" t="s">
        <v>1742</v>
      </c>
      <c r="AE1063">
        <v>2019</v>
      </c>
      <c r="AF1063">
        <v>1</v>
      </c>
    </row>
    <row r="1064" spans="1:32">
      <c r="A1064" t="s">
        <v>1736</v>
      </c>
      <c r="B1064" t="s">
        <v>2189</v>
      </c>
      <c r="C1064" s="297">
        <v>43496</v>
      </c>
      <c r="D1064" s="297">
        <v>43545</v>
      </c>
      <c r="E1064" t="s">
        <v>194</v>
      </c>
      <c r="F1064">
        <v>77320</v>
      </c>
      <c r="G1064" t="s">
        <v>2123</v>
      </c>
      <c r="H1064" t="s">
        <v>196</v>
      </c>
      <c r="I1064">
        <v>30000</v>
      </c>
      <c r="J1064">
        <v>33803</v>
      </c>
      <c r="K1064">
        <v>1981</v>
      </c>
      <c r="L1064">
        <v>11363</v>
      </c>
      <c r="M1064" t="s">
        <v>197</v>
      </c>
      <c r="N1064">
        <v>108910</v>
      </c>
      <c r="O1064" t="s">
        <v>198</v>
      </c>
      <c r="P1064" t="s">
        <v>1739</v>
      </c>
      <c r="U1064" t="s">
        <v>1740</v>
      </c>
      <c r="V1064" t="s">
        <v>1740</v>
      </c>
      <c r="X1064" t="s">
        <v>2182</v>
      </c>
      <c r="Y1064">
        <v>9036</v>
      </c>
      <c r="Z1064" s="297">
        <v>43496</v>
      </c>
      <c r="AA1064" s="298">
        <v>1356.67</v>
      </c>
      <c r="AB1064" t="s">
        <v>205</v>
      </c>
      <c r="AC1064" s="206">
        <v>1356.67</v>
      </c>
      <c r="AD1064" t="s">
        <v>1742</v>
      </c>
      <c r="AE1064">
        <v>2019</v>
      </c>
      <c r="AF1064">
        <v>1</v>
      </c>
    </row>
    <row r="1065" spans="1:32">
      <c r="A1065" t="s">
        <v>1736</v>
      </c>
      <c r="B1065" t="s">
        <v>2190</v>
      </c>
      <c r="C1065" s="297">
        <v>43496</v>
      </c>
      <c r="D1065" s="297">
        <v>43545</v>
      </c>
      <c r="E1065" t="s">
        <v>194</v>
      </c>
      <c r="F1065">
        <v>77345</v>
      </c>
      <c r="G1065" t="s">
        <v>2128</v>
      </c>
      <c r="H1065" t="s">
        <v>196</v>
      </c>
      <c r="I1065">
        <v>30000</v>
      </c>
      <c r="J1065">
        <v>33803</v>
      </c>
      <c r="K1065">
        <v>1981</v>
      </c>
      <c r="L1065">
        <v>11363</v>
      </c>
      <c r="M1065" t="s">
        <v>197</v>
      </c>
      <c r="N1065">
        <v>108910</v>
      </c>
      <c r="O1065" t="s">
        <v>198</v>
      </c>
      <c r="P1065" t="s">
        <v>1739</v>
      </c>
      <c r="U1065" t="s">
        <v>1740</v>
      </c>
      <c r="V1065" t="s">
        <v>1740</v>
      </c>
      <c r="X1065" t="s">
        <v>2182</v>
      </c>
      <c r="Y1065">
        <v>9097</v>
      </c>
      <c r="Z1065" s="297">
        <v>43496</v>
      </c>
      <c r="AA1065" s="298">
        <v>1028.18</v>
      </c>
      <c r="AB1065" t="s">
        <v>205</v>
      </c>
      <c r="AC1065" s="206">
        <v>1028.18</v>
      </c>
      <c r="AD1065" t="s">
        <v>1742</v>
      </c>
      <c r="AE1065">
        <v>2019</v>
      </c>
      <c r="AF1065">
        <v>1</v>
      </c>
    </row>
    <row r="1066" spans="1:32">
      <c r="A1066" t="s">
        <v>1736</v>
      </c>
      <c r="B1066" t="s">
        <v>2191</v>
      </c>
      <c r="C1066" t="s">
        <v>1323</v>
      </c>
      <c r="D1066" s="297">
        <v>43547</v>
      </c>
      <c r="E1066" t="s">
        <v>194</v>
      </c>
      <c r="F1066">
        <v>77305</v>
      </c>
      <c r="G1066" t="s">
        <v>2138</v>
      </c>
      <c r="H1066" t="s">
        <v>196</v>
      </c>
      <c r="I1066">
        <v>30000</v>
      </c>
      <c r="J1066">
        <v>33803</v>
      </c>
      <c r="K1066">
        <v>1981</v>
      </c>
      <c r="L1066">
        <v>11363</v>
      </c>
      <c r="M1066" t="s">
        <v>197</v>
      </c>
      <c r="N1066">
        <v>108910</v>
      </c>
      <c r="O1066" t="s">
        <v>198</v>
      </c>
      <c r="P1066" t="s">
        <v>1739</v>
      </c>
      <c r="U1066" t="s">
        <v>1740</v>
      </c>
      <c r="V1066" t="s">
        <v>1740</v>
      </c>
      <c r="X1066" t="s">
        <v>2192</v>
      </c>
      <c r="Y1066">
        <v>8928</v>
      </c>
      <c r="Z1066" t="s">
        <v>1323</v>
      </c>
      <c r="AA1066" s="298">
        <v>6711.5</v>
      </c>
      <c r="AB1066" t="s">
        <v>205</v>
      </c>
      <c r="AC1066" s="206">
        <v>6711.5</v>
      </c>
      <c r="AD1066" t="s">
        <v>1742</v>
      </c>
      <c r="AE1066">
        <v>2019</v>
      </c>
      <c r="AF1066">
        <v>2</v>
      </c>
    </row>
    <row r="1067" spans="1:32">
      <c r="A1067" t="s">
        <v>1736</v>
      </c>
      <c r="B1067" t="s">
        <v>2193</v>
      </c>
      <c r="C1067" t="s">
        <v>1323</v>
      </c>
      <c r="D1067" s="297">
        <v>43547</v>
      </c>
      <c r="E1067" t="s">
        <v>194</v>
      </c>
      <c r="F1067">
        <v>77357</v>
      </c>
      <c r="G1067" t="s">
        <v>2126</v>
      </c>
      <c r="H1067" t="s">
        <v>196</v>
      </c>
      <c r="I1067">
        <v>30000</v>
      </c>
      <c r="J1067">
        <v>33803</v>
      </c>
      <c r="K1067">
        <v>1981</v>
      </c>
      <c r="L1067">
        <v>11363</v>
      </c>
      <c r="M1067" t="s">
        <v>197</v>
      </c>
      <c r="N1067">
        <v>108910</v>
      </c>
      <c r="O1067" t="s">
        <v>198</v>
      </c>
      <c r="P1067" t="s">
        <v>1739</v>
      </c>
      <c r="U1067" t="s">
        <v>1740</v>
      </c>
      <c r="V1067" t="s">
        <v>1740</v>
      </c>
      <c r="X1067" t="s">
        <v>2192</v>
      </c>
      <c r="Y1067">
        <v>9289</v>
      </c>
      <c r="Z1067" t="s">
        <v>1323</v>
      </c>
      <c r="AA1067" s="298">
        <v>-206.9</v>
      </c>
      <c r="AB1067" t="s">
        <v>205</v>
      </c>
      <c r="AC1067" s="206">
        <v>-206.9</v>
      </c>
      <c r="AD1067" t="s">
        <v>1742</v>
      </c>
      <c r="AE1067">
        <v>2019</v>
      </c>
      <c r="AF1067">
        <v>2</v>
      </c>
    </row>
    <row r="1068" spans="1:32">
      <c r="A1068" t="s">
        <v>1736</v>
      </c>
      <c r="B1068" t="s">
        <v>2194</v>
      </c>
      <c r="C1068" t="s">
        <v>1323</v>
      </c>
      <c r="D1068" s="297">
        <v>43547</v>
      </c>
      <c r="E1068" t="s">
        <v>194</v>
      </c>
      <c r="F1068">
        <v>77385</v>
      </c>
      <c r="G1068" t="s">
        <v>2132</v>
      </c>
      <c r="H1068" t="s">
        <v>196</v>
      </c>
      <c r="I1068">
        <v>30000</v>
      </c>
      <c r="J1068">
        <v>33803</v>
      </c>
      <c r="K1068">
        <v>1981</v>
      </c>
      <c r="L1068">
        <v>11363</v>
      </c>
      <c r="M1068" t="s">
        <v>197</v>
      </c>
      <c r="N1068">
        <v>108910</v>
      </c>
      <c r="O1068" t="s">
        <v>198</v>
      </c>
      <c r="P1068" t="s">
        <v>1739</v>
      </c>
      <c r="U1068" t="s">
        <v>1740</v>
      </c>
      <c r="V1068" t="s">
        <v>1740</v>
      </c>
      <c r="X1068" t="s">
        <v>2192</v>
      </c>
      <c r="Y1068">
        <v>9472</v>
      </c>
      <c r="Z1068" t="s">
        <v>1323</v>
      </c>
      <c r="AA1068" s="298">
        <v>553.51</v>
      </c>
      <c r="AB1068" t="s">
        <v>205</v>
      </c>
      <c r="AC1068" s="206">
        <v>553.51</v>
      </c>
      <c r="AD1068" t="s">
        <v>1742</v>
      </c>
      <c r="AE1068">
        <v>2019</v>
      </c>
      <c r="AF1068">
        <v>2</v>
      </c>
    </row>
    <row r="1069" spans="1:32">
      <c r="A1069" t="s">
        <v>1736</v>
      </c>
      <c r="B1069" t="s">
        <v>2195</v>
      </c>
      <c r="C1069" t="s">
        <v>1323</v>
      </c>
      <c r="D1069" s="297">
        <v>43547</v>
      </c>
      <c r="E1069" t="s">
        <v>194</v>
      </c>
      <c r="F1069">
        <v>77396</v>
      </c>
      <c r="G1069" t="s">
        <v>2130</v>
      </c>
      <c r="H1069" t="s">
        <v>196</v>
      </c>
      <c r="I1069">
        <v>30000</v>
      </c>
      <c r="J1069">
        <v>33803</v>
      </c>
      <c r="K1069">
        <v>1981</v>
      </c>
      <c r="L1069">
        <v>11363</v>
      </c>
      <c r="M1069" t="s">
        <v>197</v>
      </c>
      <c r="N1069">
        <v>108910</v>
      </c>
      <c r="O1069" t="s">
        <v>198</v>
      </c>
      <c r="P1069" t="s">
        <v>1739</v>
      </c>
      <c r="U1069" t="s">
        <v>1740</v>
      </c>
      <c r="V1069" t="s">
        <v>1740</v>
      </c>
      <c r="X1069" t="s">
        <v>2192</v>
      </c>
      <c r="Y1069">
        <v>9543</v>
      </c>
      <c r="Z1069" t="s">
        <v>1323</v>
      </c>
      <c r="AA1069" s="298">
        <v>64.38</v>
      </c>
      <c r="AB1069" t="s">
        <v>205</v>
      </c>
      <c r="AC1069" s="206">
        <v>64.38</v>
      </c>
      <c r="AD1069" t="s">
        <v>1742</v>
      </c>
      <c r="AE1069">
        <v>2019</v>
      </c>
      <c r="AF1069">
        <v>2</v>
      </c>
    </row>
    <row r="1070" spans="1:32">
      <c r="A1070" t="s">
        <v>1736</v>
      </c>
      <c r="B1070" t="s">
        <v>2196</v>
      </c>
      <c r="C1070" t="s">
        <v>1323</v>
      </c>
      <c r="D1070" s="297">
        <v>43547</v>
      </c>
      <c r="E1070" t="s">
        <v>194</v>
      </c>
      <c r="F1070">
        <v>77375</v>
      </c>
      <c r="G1070" t="s">
        <v>2140</v>
      </c>
      <c r="H1070" t="s">
        <v>196</v>
      </c>
      <c r="I1070">
        <v>30000</v>
      </c>
      <c r="J1070">
        <v>33803</v>
      </c>
      <c r="K1070">
        <v>1981</v>
      </c>
      <c r="L1070">
        <v>11363</v>
      </c>
      <c r="M1070" t="s">
        <v>197</v>
      </c>
      <c r="N1070">
        <v>108910</v>
      </c>
      <c r="O1070" t="s">
        <v>198</v>
      </c>
      <c r="P1070" t="s">
        <v>1739</v>
      </c>
      <c r="U1070" t="s">
        <v>1740</v>
      </c>
      <c r="V1070" t="s">
        <v>1740</v>
      </c>
      <c r="X1070" t="s">
        <v>2192</v>
      </c>
      <c r="Y1070">
        <v>9404</v>
      </c>
      <c r="Z1070" t="s">
        <v>1323</v>
      </c>
      <c r="AA1070" s="298">
        <v>2337.79</v>
      </c>
      <c r="AB1070" t="s">
        <v>205</v>
      </c>
      <c r="AC1070" s="206">
        <v>2337.79</v>
      </c>
      <c r="AD1070" t="s">
        <v>1742</v>
      </c>
      <c r="AE1070">
        <v>2019</v>
      </c>
      <c r="AF1070">
        <v>2</v>
      </c>
    </row>
    <row r="1071" spans="1:32">
      <c r="A1071" t="s">
        <v>1736</v>
      </c>
      <c r="B1071" t="s">
        <v>2197</v>
      </c>
      <c r="C1071" t="s">
        <v>1323</v>
      </c>
      <c r="D1071" s="297">
        <v>43547</v>
      </c>
      <c r="E1071" t="s">
        <v>194</v>
      </c>
      <c r="F1071">
        <v>77345</v>
      </c>
      <c r="G1071" t="s">
        <v>2128</v>
      </c>
      <c r="H1071" t="s">
        <v>196</v>
      </c>
      <c r="I1071">
        <v>30000</v>
      </c>
      <c r="J1071">
        <v>33803</v>
      </c>
      <c r="K1071">
        <v>1981</v>
      </c>
      <c r="L1071">
        <v>11363</v>
      </c>
      <c r="M1071" t="s">
        <v>197</v>
      </c>
      <c r="N1071">
        <v>108910</v>
      </c>
      <c r="O1071" t="s">
        <v>198</v>
      </c>
      <c r="P1071" t="s">
        <v>1739</v>
      </c>
      <c r="U1071" t="s">
        <v>1740</v>
      </c>
      <c r="V1071" t="s">
        <v>1740</v>
      </c>
      <c r="X1071" t="s">
        <v>2192</v>
      </c>
      <c r="Y1071">
        <v>9192</v>
      </c>
      <c r="Z1071" t="s">
        <v>1323</v>
      </c>
      <c r="AA1071" s="298">
        <v>1028.18</v>
      </c>
      <c r="AB1071" t="s">
        <v>205</v>
      </c>
      <c r="AC1071" s="206">
        <v>1028.18</v>
      </c>
      <c r="AD1071" t="s">
        <v>1742</v>
      </c>
      <c r="AE1071">
        <v>2019</v>
      </c>
      <c r="AF1071">
        <v>2</v>
      </c>
    </row>
    <row r="1072" spans="1:32">
      <c r="A1072" t="s">
        <v>1736</v>
      </c>
      <c r="B1072" t="s">
        <v>2198</v>
      </c>
      <c r="C1072" t="s">
        <v>1323</v>
      </c>
      <c r="D1072" s="297">
        <v>43547</v>
      </c>
      <c r="E1072" t="s">
        <v>194</v>
      </c>
      <c r="F1072">
        <v>77320</v>
      </c>
      <c r="G1072" t="s">
        <v>2123</v>
      </c>
      <c r="H1072" t="s">
        <v>196</v>
      </c>
      <c r="I1072">
        <v>30000</v>
      </c>
      <c r="J1072">
        <v>33803</v>
      </c>
      <c r="K1072">
        <v>1981</v>
      </c>
      <c r="L1072">
        <v>11363</v>
      </c>
      <c r="M1072" t="s">
        <v>197</v>
      </c>
      <c r="N1072">
        <v>108910</v>
      </c>
      <c r="O1072" t="s">
        <v>198</v>
      </c>
      <c r="P1072" t="s">
        <v>1739</v>
      </c>
      <c r="U1072" t="s">
        <v>1740</v>
      </c>
      <c r="V1072" t="s">
        <v>1740</v>
      </c>
      <c r="X1072" t="s">
        <v>2192</v>
      </c>
      <c r="Y1072">
        <v>9126</v>
      </c>
      <c r="Z1072" t="s">
        <v>1323</v>
      </c>
      <c r="AA1072" s="298">
        <v>1356.67</v>
      </c>
      <c r="AB1072" t="s">
        <v>205</v>
      </c>
      <c r="AC1072" s="206">
        <v>1356.67</v>
      </c>
      <c r="AD1072" t="s">
        <v>1742</v>
      </c>
      <c r="AE1072">
        <v>2019</v>
      </c>
      <c r="AF1072">
        <v>2</v>
      </c>
    </row>
    <row r="1073" spans="1:32">
      <c r="A1073" t="s">
        <v>1736</v>
      </c>
      <c r="B1073" t="s">
        <v>2199</v>
      </c>
      <c r="C1073" t="s">
        <v>1323</v>
      </c>
      <c r="D1073" s="297">
        <v>43547</v>
      </c>
      <c r="E1073" t="s">
        <v>194</v>
      </c>
      <c r="F1073">
        <v>77315</v>
      </c>
      <c r="G1073" t="s">
        <v>2134</v>
      </c>
      <c r="H1073" t="s">
        <v>196</v>
      </c>
      <c r="I1073">
        <v>30000</v>
      </c>
      <c r="J1073">
        <v>33803</v>
      </c>
      <c r="K1073">
        <v>1981</v>
      </c>
      <c r="L1073">
        <v>11363</v>
      </c>
      <c r="M1073" t="s">
        <v>197</v>
      </c>
      <c r="N1073">
        <v>108910</v>
      </c>
      <c r="O1073" t="s">
        <v>198</v>
      </c>
      <c r="P1073" t="s">
        <v>1739</v>
      </c>
      <c r="U1073" t="s">
        <v>1740</v>
      </c>
      <c r="V1073" t="s">
        <v>1740</v>
      </c>
      <c r="X1073" t="s">
        <v>2192</v>
      </c>
      <c r="Y1073">
        <v>9067</v>
      </c>
      <c r="Z1073" t="s">
        <v>1323</v>
      </c>
      <c r="AA1073" s="298">
        <v>221.88</v>
      </c>
      <c r="AB1073" t="s">
        <v>205</v>
      </c>
      <c r="AC1073" s="206">
        <v>221.88</v>
      </c>
      <c r="AD1073" t="s">
        <v>1742</v>
      </c>
      <c r="AE1073">
        <v>2019</v>
      </c>
      <c r="AF1073">
        <v>2</v>
      </c>
    </row>
    <row r="1074" spans="1:32">
      <c r="A1074" t="s">
        <v>1736</v>
      </c>
      <c r="B1074" t="s">
        <v>2200</v>
      </c>
      <c r="C1074" t="s">
        <v>1323</v>
      </c>
      <c r="D1074" s="297">
        <v>43547</v>
      </c>
      <c r="E1074" t="s">
        <v>194</v>
      </c>
      <c r="F1074">
        <v>77310</v>
      </c>
      <c r="G1074" t="s">
        <v>2136</v>
      </c>
      <c r="H1074" t="s">
        <v>196</v>
      </c>
      <c r="I1074">
        <v>30000</v>
      </c>
      <c r="J1074">
        <v>33803</v>
      </c>
      <c r="K1074">
        <v>1981</v>
      </c>
      <c r="L1074">
        <v>11363</v>
      </c>
      <c r="M1074" t="s">
        <v>197</v>
      </c>
      <c r="N1074">
        <v>108910</v>
      </c>
      <c r="O1074" t="s">
        <v>198</v>
      </c>
      <c r="P1074" t="s">
        <v>1739</v>
      </c>
      <c r="U1074" t="s">
        <v>1740</v>
      </c>
      <c r="V1074" t="s">
        <v>1740</v>
      </c>
      <c r="X1074" t="s">
        <v>2192</v>
      </c>
      <c r="Y1074">
        <v>8999</v>
      </c>
      <c r="Z1074" t="s">
        <v>1323</v>
      </c>
      <c r="AA1074" s="298">
        <v>2288.62</v>
      </c>
      <c r="AB1074" t="s">
        <v>205</v>
      </c>
      <c r="AC1074" s="206">
        <v>2288.62</v>
      </c>
      <c r="AD1074" t="s">
        <v>1742</v>
      </c>
      <c r="AE1074">
        <v>2019</v>
      </c>
      <c r="AF1074">
        <v>2</v>
      </c>
    </row>
    <row r="1075" spans="1:32">
      <c r="A1075" t="s">
        <v>1736</v>
      </c>
      <c r="B1075" t="s">
        <v>2201</v>
      </c>
      <c r="C1075" s="297">
        <v>43555</v>
      </c>
      <c r="D1075" t="s">
        <v>916</v>
      </c>
      <c r="E1075" t="s">
        <v>194</v>
      </c>
      <c r="F1075">
        <v>77305</v>
      </c>
      <c r="G1075" t="s">
        <v>2138</v>
      </c>
      <c r="H1075" t="s">
        <v>196</v>
      </c>
      <c r="I1075">
        <v>30000</v>
      </c>
      <c r="J1075">
        <v>33803</v>
      </c>
      <c r="K1075">
        <v>1981</v>
      </c>
      <c r="L1075">
        <v>11363</v>
      </c>
      <c r="M1075" t="s">
        <v>197</v>
      </c>
      <c r="N1075">
        <v>108910</v>
      </c>
      <c r="O1075" t="s">
        <v>198</v>
      </c>
      <c r="P1075" t="s">
        <v>1739</v>
      </c>
      <c r="U1075" t="s">
        <v>1740</v>
      </c>
      <c r="V1075" t="s">
        <v>1740</v>
      </c>
      <c r="X1075" t="s">
        <v>2202</v>
      </c>
      <c r="Y1075">
        <v>9072</v>
      </c>
      <c r="Z1075" s="297">
        <v>43555</v>
      </c>
      <c r="AA1075" s="298">
        <v>6711.5</v>
      </c>
      <c r="AB1075" t="s">
        <v>205</v>
      </c>
      <c r="AC1075" s="206">
        <v>6711.5</v>
      </c>
      <c r="AD1075" t="s">
        <v>1742</v>
      </c>
      <c r="AE1075">
        <v>2019</v>
      </c>
      <c r="AF1075">
        <v>3</v>
      </c>
    </row>
    <row r="1076" spans="1:32">
      <c r="A1076" t="s">
        <v>1736</v>
      </c>
      <c r="B1076" t="s">
        <v>2203</v>
      </c>
      <c r="C1076" s="297">
        <v>43555</v>
      </c>
      <c r="D1076" t="s">
        <v>916</v>
      </c>
      <c r="E1076" t="s">
        <v>194</v>
      </c>
      <c r="F1076">
        <v>77375</v>
      </c>
      <c r="G1076" t="s">
        <v>2140</v>
      </c>
      <c r="H1076" t="s">
        <v>196</v>
      </c>
      <c r="I1076">
        <v>30000</v>
      </c>
      <c r="J1076">
        <v>33803</v>
      </c>
      <c r="K1076">
        <v>1981</v>
      </c>
      <c r="L1076">
        <v>11363</v>
      </c>
      <c r="M1076" t="s">
        <v>197</v>
      </c>
      <c r="N1076">
        <v>108910</v>
      </c>
      <c r="O1076" t="s">
        <v>198</v>
      </c>
      <c r="P1076" t="s">
        <v>1739</v>
      </c>
      <c r="U1076" t="s">
        <v>1740</v>
      </c>
      <c r="V1076" t="s">
        <v>1740</v>
      </c>
      <c r="X1076" t="s">
        <v>2202</v>
      </c>
      <c r="Y1076">
        <v>9540</v>
      </c>
      <c r="Z1076" s="297">
        <v>43555</v>
      </c>
      <c r="AA1076" s="298">
        <v>2337.79</v>
      </c>
      <c r="AB1076" t="s">
        <v>205</v>
      </c>
      <c r="AC1076" s="206">
        <v>2337.79</v>
      </c>
      <c r="AD1076" t="s">
        <v>1742</v>
      </c>
      <c r="AE1076">
        <v>2019</v>
      </c>
      <c r="AF1076">
        <v>3</v>
      </c>
    </row>
    <row r="1077" spans="1:32">
      <c r="A1077" t="s">
        <v>1736</v>
      </c>
      <c r="B1077" t="s">
        <v>2204</v>
      </c>
      <c r="C1077" s="297">
        <v>43555</v>
      </c>
      <c r="D1077" t="s">
        <v>916</v>
      </c>
      <c r="E1077" t="s">
        <v>194</v>
      </c>
      <c r="F1077">
        <v>77320</v>
      </c>
      <c r="G1077" t="s">
        <v>2123</v>
      </c>
      <c r="H1077" t="s">
        <v>196</v>
      </c>
      <c r="I1077">
        <v>30000</v>
      </c>
      <c r="J1077">
        <v>33803</v>
      </c>
      <c r="K1077">
        <v>1981</v>
      </c>
      <c r="L1077">
        <v>11363</v>
      </c>
      <c r="M1077" t="s">
        <v>197</v>
      </c>
      <c r="N1077">
        <v>108910</v>
      </c>
      <c r="O1077" t="s">
        <v>198</v>
      </c>
      <c r="P1077" t="s">
        <v>1739</v>
      </c>
      <c r="U1077" t="s">
        <v>1740</v>
      </c>
      <c r="V1077" t="s">
        <v>1740</v>
      </c>
      <c r="X1077" t="s">
        <v>2202</v>
      </c>
      <c r="Y1077">
        <v>9268</v>
      </c>
      <c r="Z1077" s="297">
        <v>43555</v>
      </c>
      <c r="AA1077" s="298">
        <v>1356.67</v>
      </c>
      <c r="AB1077" t="s">
        <v>205</v>
      </c>
      <c r="AC1077" s="206">
        <v>1356.67</v>
      </c>
      <c r="AD1077" t="s">
        <v>1742</v>
      </c>
      <c r="AE1077">
        <v>2019</v>
      </c>
      <c r="AF1077">
        <v>3</v>
      </c>
    </row>
    <row r="1078" spans="1:32">
      <c r="A1078" t="s">
        <v>1736</v>
      </c>
      <c r="B1078" t="s">
        <v>2205</v>
      </c>
      <c r="C1078" s="297">
        <v>43555</v>
      </c>
      <c r="D1078" t="s">
        <v>916</v>
      </c>
      <c r="E1078" t="s">
        <v>194</v>
      </c>
      <c r="F1078">
        <v>77357</v>
      </c>
      <c r="G1078" t="s">
        <v>2126</v>
      </c>
      <c r="H1078" t="s">
        <v>196</v>
      </c>
      <c r="I1078">
        <v>30000</v>
      </c>
      <c r="J1078">
        <v>33803</v>
      </c>
      <c r="K1078">
        <v>1981</v>
      </c>
      <c r="L1078">
        <v>11363</v>
      </c>
      <c r="M1078" t="s">
        <v>197</v>
      </c>
      <c r="N1078">
        <v>108910</v>
      </c>
      <c r="O1078" t="s">
        <v>198</v>
      </c>
      <c r="P1078" t="s">
        <v>1739</v>
      </c>
      <c r="U1078" t="s">
        <v>1740</v>
      </c>
      <c r="V1078" t="s">
        <v>1740</v>
      </c>
      <c r="X1078" t="s">
        <v>2202</v>
      </c>
      <c r="Y1078">
        <v>9427</v>
      </c>
      <c r="Z1078" s="297">
        <v>43555</v>
      </c>
      <c r="AA1078" s="298">
        <v>640.14</v>
      </c>
      <c r="AB1078" t="s">
        <v>205</v>
      </c>
      <c r="AC1078" s="206">
        <v>640.14</v>
      </c>
      <c r="AD1078" t="s">
        <v>1742</v>
      </c>
      <c r="AE1078">
        <v>2019</v>
      </c>
      <c r="AF1078">
        <v>3</v>
      </c>
    </row>
    <row r="1079" spans="1:32">
      <c r="A1079" t="s">
        <v>1736</v>
      </c>
      <c r="B1079" t="s">
        <v>2206</v>
      </c>
      <c r="C1079" s="297">
        <v>43555</v>
      </c>
      <c r="D1079" t="s">
        <v>916</v>
      </c>
      <c r="E1079" t="s">
        <v>194</v>
      </c>
      <c r="F1079">
        <v>77345</v>
      </c>
      <c r="G1079" t="s">
        <v>2128</v>
      </c>
      <c r="H1079" t="s">
        <v>196</v>
      </c>
      <c r="I1079">
        <v>30000</v>
      </c>
      <c r="J1079">
        <v>33803</v>
      </c>
      <c r="K1079">
        <v>1981</v>
      </c>
      <c r="L1079">
        <v>11363</v>
      </c>
      <c r="M1079" t="s">
        <v>197</v>
      </c>
      <c r="N1079">
        <v>108910</v>
      </c>
      <c r="O1079" t="s">
        <v>198</v>
      </c>
      <c r="P1079" t="s">
        <v>1739</v>
      </c>
      <c r="U1079" t="s">
        <v>1740</v>
      </c>
      <c r="V1079" t="s">
        <v>1740</v>
      </c>
      <c r="X1079" t="s">
        <v>2202</v>
      </c>
      <c r="Y1079">
        <v>9332</v>
      </c>
      <c r="Z1079" s="297">
        <v>43555</v>
      </c>
      <c r="AA1079" s="298">
        <v>1033.81</v>
      </c>
      <c r="AB1079" t="s">
        <v>205</v>
      </c>
      <c r="AC1079" s="206">
        <v>1033.81</v>
      </c>
      <c r="AD1079" t="s">
        <v>1742</v>
      </c>
      <c r="AE1079">
        <v>2019</v>
      </c>
      <c r="AF1079">
        <v>3</v>
      </c>
    </row>
    <row r="1080" spans="1:32">
      <c r="A1080" t="s">
        <v>1736</v>
      </c>
      <c r="B1080" t="s">
        <v>2207</v>
      </c>
      <c r="C1080" s="297">
        <v>43555</v>
      </c>
      <c r="D1080" t="s">
        <v>916</v>
      </c>
      <c r="E1080" t="s">
        <v>194</v>
      </c>
      <c r="F1080">
        <v>77396</v>
      </c>
      <c r="G1080" t="s">
        <v>2130</v>
      </c>
      <c r="H1080" t="s">
        <v>196</v>
      </c>
      <c r="I1080">
        <v>30000</v>
      </c>
      <c r="J1080">
        <v>33803</v>
      </c>
      <c r="K1080">
        <v>1981</v>
      </c>
      <c r="L1080">
        <v>11363</v>
      </c>
      <c r="M1080" t="s">
        <v>197</v>
      </c>
      <c r="N1080">
        <v>108910</v>
      </c>
      <c r="O1080" t="s">
        <v>198</v>
      </c>
      <c r="P1080" t="s">
        <v>1739</v>
      </c>
      <c r="U1080" t="s">
        <v>1740</v>
      </c>
      <c r="V1080" t="s">
        <v>1740</v>
      </c>
      <c r="X1080" t="s">
        <v>2202</v>
      </c>
      <c r="Y1080">
        <v>9678</v>
      </c>
      <c r="Z1080" s="297">
        <v>43555</v>
      </c>
      <c r="AA1080" s="298">
        <v>64.38</v>
      </c>
      <c r="AB1080" t="s">
        <v>205</v>
      </c>
      <c r="AC1080" s="206">
        <v>64.38</v>
      </c>
      <c r="AD1080" t="s">
        <v>1742</v>
      </c>
      <c r="AE1080">
        <v>2019</v>
      </c>
      <c r="AF1080">
        <v>3</v>
      </c>
    </row>
    <row r="1081" spans="1:32">
      <c r="A1081" t="s">
        <v>1736</v>
      </c>
      <c r="B1081" t="s">
        <v>2208</v>
      </c>
      <c r="C1081" s="297">
        <v>43555</v>
      </c>
      <c r="D1081" t="s">
        <v>916</v>
      </c>
      <c r="E1081" t="s">
        <v>194</v>
      </c>
      <c r="F1081">
        <v>77385</v>
      </c>
      <c r="G1081" t="s">
        <v>2132</v>
      </c>
      <c r="H1081" t="s">
        <v>196</v>
      </c>
      <c r="I1081">
        <v>30000</v>
      </c>
      <c r="J1081">
        <v>33803</v>
      </c>
      <c r="K1081">
        <v>1981</v>
      </c>
      <c r="L1081">
        <v>11363</v>
      </c>
      <c r="M1081" t="s">
        <v>197</v>
      </c>
      <c r="N1081">
        <v>108910</v>
      </c>
      <c r="O1081" t="s">
        <v>198</v>
      </c>
      <c r="P1081" t="s">
        <v>1739</v>
      </c>
      <c r="U1081" t="s">
        <v>1740</v>
      </c>
      <c r="V1081" t="s">
        <v>1740</v>
      </c>
      <c r="X1081" t="s">
        <v>2202</v>
      </c>
      <c r="Y1081">
        <v>9608</v>
      </c>
      <c r="Z1081" s="297">
        <v>43555</v>
      </c>
      <c r="AA1081" s="298">
        <v>559.29</v>
      </c>
      <c r="AB1081" t="s">
        <v>205</v>
      </c>
      <c r="AC1081" s="206">
        <v>559.29</v>
      </c>
      <c r="AD1081" t="s">
        <v>1742</v>
      </c>
      <c r="AE1081">
        <v>2019</v>
      </c>
      <c r="AF1081">
        <v>3</v>
      </c>
    </row>
    <row r="1082" spans="1:32">
      <c r="A1082" t="s">
        <v>1736</v>
      </c>
      <c r="B1082" t="s">
        <v>2209</v>
      </c>
      <c r="C1082" s="297">
        <v>43555</v>
      </c>
      <c r="D1082" t="s">
        <v>916</v>
      </c>
      <c r="E1082" t="s">
        <v>194</v>
      </c>
      <c r="F1082">
        <v>77315</v>
      </c>
      <c r="G1082" t="s">
        <v>2134</v>
      </c>
      <c r="H1082" t="s">
        <v>196</v>
      </c>
      <c r="I1082">
        <v>30000</v>
      </c>
      <c r="J1082">
        <v>33803</v>
      </c>
      <c r="K1082">
        <v>1981</v>
      </c>
      <c r="L1082">
        <v>11363</v>
      </c>
      <c r="M1082" t="s">
        <v>197</v>
      </c>
      <c r="N1082">
        <v>108910</v>
      </c>
      <c r="O1082" t="s">
        <v>198</v>
      </c>
      <c r="P1082" t="s">
        <v>1739</v>
      </c>
      <c r="U1082" t="s">
        <v>1740</v>
      </c>
      <c r="V1082" t="s">
        <v>1740</v>
      </c>
      <c r="X1082" t="s">
        <v>2202</v>
      </c>
      <c r="Y1082">
        <v>9210</v>
      </c>
      <c r="Z1082" s="297">
        <v>43555</v>
      </c>
      <c r="AA1082" s="298">
        <v>218.22</v>
      </c>
      <c r="AB1082" t="s">
        <v>205</v>
      </c>
      <c r="AC1082" s="206">
        <v>218.22</v>
      </c>
      <c r="AD1082" t="s">
        <v>1742</v>
      </c>
      <c r="AE1082">
        <v>2019</v>
      </c>
      <c r="AF1082">
        <v>3</v>
      </c>
    </row>
    <row r="1083" spans="1:32">
      <c r="A1083" t="s">
        <v>1736</v>
      </c>
      <c r="B1083" t="s">
        <v>2210</v>
      </c>
      <c r="C1083" s="297">
        <v>43555</v>
      </c>
      <c r="D1083" t="s">
        <v>916</v>
      </c>
      <c r="E1083" t="s">
        <v>194</v>
      </c>
      <c r="F1083">
        <v>77310</v>
      </c>
      <c r="G1083" t="s">
        <v>2136</v>
      </c>
      <c r="H1083" t="s">
        <v>196</v>
      </c>
      <c r="I1083">
        <v>30000</v>
      </c>
      <c r="J1083">
        <v>33803</v>
      </c>
      <c r="K1083">
        <v>1981</v>
      </c>
      <c r="L1083">
        <v>11363</v>
      </c>
      <c r="M1083" t="s">
        <v>197</v>
      </c>
      <c r="N1083">
        <v>108910</v>
      </c>
      <c r="O1083" t="s">
        <v>198</v>
      </c>
      <c r="P1083" t="s">
        <v>1739</v>
      </c>
      <c r="U1083" t="s">
        <v>1740</v>
      </c>
      <c r="V1083" t="s">
        <v>1740</v>
      </c>
      <c r="X1083" t="s">
        <v>2202</v>
      </c>
      <c r="Y1083">
        <v>9143</v>
      </c>
      <c r="Z1083" s="297">
        <v>43555</v>
      </c>
      <c r="AA1083" s="298">
        <v>2382.58</v>
      </c>
      <c r="AB1083" t="s">
        <v>205</v>
      </c>
      <c r="AC1083" s="206">
        <v>2382.58</v>
      </c>
      <c r="AD1083" t="s">
        <v>1742</v>
      </c>
      <c r="AE1083">
        <v>2019</v>
      </c>
      <c r="AF1083">
        <v>3</v>
      </c>
    </row>
    <row r="1084" spans="1:32">
      <c r="A1084" t="s">
        <v>1736</v>
      </c>
      <c r="B1084" t="s">
        <v>2211</v>
      </c>
      <c r="C1084" t="s">
        <v>923</v>
      </c>
      <c r="D1084" t="s">
        <v>1591</v>
      </c>
      <c r="E1084" t="s">
        <v>194</v>
      </c>
      <c r="F1084">
        <v>77375</v>
      </c>
      <c r="G1084" t="s">
        <v>2140</v>
      </c>
      <c r="H1084" t="s">
        <v>196</v>
      </c>
      <c r="I1084">
        <v>30000</v>
      </c>
      <c r="J1084">
        <v>33803</v>
      </c>
      <c r="K1084">
        <v>1981</v>
      </c>
      <c r="L1084">
        <v>11363</v>
      </c>
      <c r="M1084" t="s">
        <v>197</v>
      </c>
      <c r="N1084">
        <v>108910</v>
      </c>
      <c r="O1084" t="s">
        <v>198</v>
      </c>
      <c r="P1084" t="s">
        <v>1739</v>
      </c>
      <c r="U1084" t="s">
        <v>1740</v>
      </c>
      <c r="V1084" t="s">
        <v>1740</v>
      </c>
      <c r="X1084" t="s">
        <v>2212</v>
      </c>
      <c r="Y1084">
        <v>9347</v>
      </c>
      <c r="Z1084" t="s">
        <v>923</v>
      </c>
      <c r="AA1084" s="298">
        <v>2337.79</v>
      </c>
      <c r="AB1084" t="s">
        <v>205</v>
      </c>
      <c r="AC1084" s="206">
        <v>2337.79</v>
      </c>
      <c r="AD1084" t="s">
        <v>1742</v>
      </c>
      <c r="AE1084">
        <v>2019</v>
      </c>
      <c r="AF1084">
        <v>4</v>
      </c>
    </row>
    <row r="1085" spans="1:32">
      <c r="A1085" t="s">
        <v>1736</v>
      </c>
      <c r="B1085" t="s">
        <v>2213</v>
      </c>
      <c r="C1085" t="s">
        <v>923</v>
      </c>
      <c r="D1085" t="s">
        <v>1591</v>
      </c>
      <c r="E1085" t="s">
        <v>194</v>
      </c>
      <c r="F1085">
        <v>77320</v>
      </c>
      <c r="G1085" t="s">
        <v>2123</v>
      </c>
      <c r="H1085" t="s">
        <v>196</v>
      </c>
      <c r="I1085">
        <v>30000</v>
      </c>
      <c r="J1085">
        <v>33803</v>
      </c>
      <c r="K1085">
        <v>1981</v>
      </c>
      <c r="L1085">
        <v>11363</v>
      </c>
      <c r="M1085" t="s">
        <v>197</v>
      </c>
      <c r="N1085">
        <v>108910</v>
      </c>
      <c r="O1085" t="s">
        <v>198</v>
      </c>
      <c r="P1085" t="s">
        <v>1739</v>
      </c>
      <c r="U1085" t="s">
        <v>1740</v>
      </c>
      <c r="V1085" t="s">
        <v>1740</v>
      </c>
      <c r="X1085" t="s">
        <v>2212</v>
      </c>
      <c r="Y1085">
        <v>9072</v>
      </c>
      <c r="Z1085" t="s">
        <v>923</v>
      </c>
      <c r="AA1085" s="298">
        <v>1356.67</v>
      </c>
      <c r="AB1085" t="s">
        <v>205</v>
      </c>
      <c r="AC1085" s="206">
        <v>1356.67</v>
      </c>
      <c r="AD1085" t="s">
        <v>1742</v>
      </c>
      <c r="AE1085">
        <v>2019</v>
      </c>
      <c r="AF1085">
        <v>4</v>
      </c>
    </row>
    <row r="1086" spans="1:32">
      <c r="A1086" t="s">
        <v>1736</v>
      </c>
      <c r="B1086" t="s">
        <v>2214</v>
      </c>
      <c r="C1086" t="s">
        <v>923</v>
      </c>
      <c r="D1086" t="s">
        <v>1591</v>
      </c>
      <c r="E1086" t="s">
        <v>194</v>
      </c>
      <c r="F1086">
        <v>77315</v>
      </c>
      <c r="G1086" t="s">
        <v>2134</v>
      </c>
      <c r="H1086" t="s">
        <v>196</v>
      </c>
      <c r="I1086">
        <v>30000</v>
      </c>
      <c r="J1086">
        <v>33803</v>
      </c>
      <c r="K1086">
        <v>1981</v>
      </c>
      <c r="L1086">
        <v>11363</v>
      </c>
      <c r="M1086" t="s">
        <v>197</v>
      </c>
      <c r="N1086">
        <v>108910</v>
      </c>
      <c r="O1086" t="s">
        <v>198</v>
      </c>
      <c r="P1086" t="s">
        <v>1739</v>
      </c>
      <c r="U1086" t="s">
        <v>1740</v>
      </c>
      <c r="V1086" t="s">
        <v>1740</v>
      </c>
      <c r="X1086" t="s">
        <v>2212</v>
      </c>
      <c r="Y1086">
        <v>9015</v>
      </c>
      <c r="Z1086" t="s">
        <v>923</v>
      </c>
      <c r="AA1086" s="298">
        <v>218.22</v>
      </c>
      <c r="AB1086" t="s">
        <v>205</v>
      </c>
      <c r="AC1086" s="206">
        <v>218.22</v>
      </c>
      <c r="AD1086" t="s">
        <v>1742</v>
      </c>
      <c r="AE1086">
        <v>2019</v>
      </c>
      <c r="AF1086">
        <v>4</v>
      </c>
    </row>
    <row r="1087" spans="1:32">
      <c r="A1087" t="s">
        <v>1736</v>
      </c>
      <c r="B1087" t="s">
        <v>2215</v>
      </c>
      <c r="C1087" t="s">
        <v>923</v>
      </c>
      <c r="D1087" t="s">
        <v>1591</v>
      </c>
      <c r="E1087" t="s">
        <v>194</v>
      </c>
      <c r="F1087">
        <v>77310</v>
      </c>
      <c r="G1087" t="s">
        <v>2136</v>
      </c>
      <c r="H1087" t="s">
        <v>196</v>
      </c>
      <c r="I1087">
        <v>30000</v>
      </c>
      <c r="J1087">
        <v>33803</v>
      </c>
      <c r="K1087">
        <v>1981</v>
      </c>
      <c r="L1087">
        <v>11363</v>
      </c>
      <c r="M1087" t="s">
        <v>197</v>
      </c>
      <c r="N1087">
        <v>108910</v>
      </c>
      <c r="O1087" t="s">
        <v>198</v>
      </c>
      <c r="P1087" t="s">
        <v>1739</v>
      </c>
      <c r="U1087" t="s">
        <v>1740</v>
      </c>
      <c r="V1087" t="s">
        <v>1740</v>
      </c>
      <c r="X1087" t="s">
        <v>2212</v>
      </c>
      <c r="Y1087">
        <v>8947</v>
      </c>
      <c r="Z1087" t="s">
        <v>923</v>
      </c>
      <c r="AA1087" s="298">
        <v>2382.58</v>
      </c>
      <c r="AB1087" t="s">
        <v>205</v>
      </c>
      <c r="AC1087" s="206">
        <v>2382.58</v>
      </c>
      <c r="AD1087" t="s">
        <v>1742</v>
      </c>
      <c r="AE1087">
        <v>2019</v>
      </c>
      <c r="AF1087">
        <v>4</v>
      </c>
    </row>
    <row r="1088" spans="1:32">
      <c r="A1088" t="s">
        <v>1736</v>
      </c>
      <c r="B1088" t="s">
        <v>2216</v>
      </c>
      <c r="C1088" t="s">
        <v>923</v>
      </c>
      <c r="D1088" t="s">
        <v>1591</v>
      </c>
      <c r="E1088" t="s">
        <v>194</v>
      </c>
      <c r="F1088">
        <v>77357</v>
      </c>
      <c r="G1088" t="s">
        <v>2126</v>
      </c>
      <c r="H1088" t="s">
        <v>196</v>
      </c>
      <c r="I1088">
        <v>30000</v>
      </c>
      <c r="J1088">
        <v>33803</v>
      </c>
      <c r="K1088">
        <v>1981</v>
      </c>
      <c r="L1088">
        <v>11363</v>
      </c>
      <c r="M1088" t="s">
        <v>197</v>
      </c>
      <c r="N1088">
        <v>108910</v>
      </c>
      <c r="O1088" t="s">
        <v>198</v>
      </c>
      <c r="P1088" t="s">
        <v>1739</v>
      </c>
      <c r="U1088" t="s">
        <v>1740</v>
      </c>
      <c r="V1088" t="s">
        <v>1740</v>
      </c>
      <c r="X1088" t="s">
        <v>2212</v>
      </c>
      <c r="Y1088">
        <v>9234</v>
      </c>
      <c r="Z1088" t="s">
        <v>923</v>
      </c>
      <c r="AA1088" s="298">
        <v>627.17999999999995</v>
      </c>
      <c r="AB1088" t="s">
        <v>205</v>
      </c>
      <c r="AC1088" s="206">
        <v>627.17999999999995</v>
      </c>
      <c r="AD1088" t="s">
        <v>1742</v>
      </c>
      <c r="AE1088">
        <v>2019</v>
      </c>
      <c r="AF1088">
        <v>4</v>
      </c>
    </row>
    <row r="1089" spans="1:32">
      <c r="A1089" t="s">
        <v>1736</v>
      </c>
      <c r="B1089" t="s">
        <v>2217</v>
      </c>
      <c r="C1089" t="s">
        <v>923</v>
      </c>
      <c r="D1089" t="s">
        <v>1591</v>
      </c>
      <c r="E1089" t="s">
        <v>194</v>
      </c>
      <c r="F1089">
        <v>77345</v>
      </c>
      <c r="G1089" t="s">
        <v>2128</v>
      </c>
      <c r="H1089" t="s">
        <v>196</v>
      </c>
      <c r="I1089">
        <v>30000</v>
      </c>
      <c r="J1089">
        <v>33803</v>
      </c>
      <c r="K1089">
        <v>1981</v>
      </c>
      <c r="L1089">
        <v>11363</v>
      </c>
      <c r="M1089" t="s">
        <v>197</v>
      </c>
      <c r="N1089">
        <v>108910</v>
      </c>
      <c r="O1089" t="s">
        <v>198</v>
      </c>
      <c r="P1089" t="s">
        <v>1739</v>
      </c>
      <c r="U1089" t="s">
        <v>1740</v>
      </c>
      <c r="V1089" t="s">
        <v>1740</v>
      </c>
      <c r="X1089" t="s">
        <v>2212</v>
      </c>
      <c r="Y1089">
        <v>9135</v>
      </c>
      <c r="Z1089" t="s">
        <v>923</v>
      </c>
      <c r="AA1089" s="298">
        <v>1033.81</v>
      </c>
      <c r="AB1089" t="s">
        <v>205</v>
      </c>
      <c r="AC1089" s="206">
        <v>1033.81</v>
      </c>
      <c r="AD1089" t="s">
        <v>1742</v>
      </c>
      <c r="AE1089">
        <v>2019</v>
      </c>
      <c r="AF1089">
        <v>4</v>
      </c>
    </row>
    <row r="1090" spans="1:32">
      <c r="A1090" t="s">
        <v>1736</v>
      </c>
      <c r="B1090" t="s">
        <v>2218</v>
      </c>
      <c r="C1090" t="s">
        <v>923</v>
      </c>
      <c r="D1090" t="s">
        <v>1591</v>
      </c>
      <c r="E1090" t="s">
        <v>194</v>
      </c>
      <c r="F1090">
        <v>77396</v>
      </c>
      <c r="G1090" t="s">
        <v>2130</v>
      </c>
      <c r="H1090" t="s">
        <v>196</v>
      </c>
      <c r="I1090">
        <v>30000</v>
      </c>
      <c r="J1090">
        <v>33803</v>
      </c>
      <c r="K1090">
        <v>1981</v>
      </c>
      <c r="L1090">
        <v>11363</v>
      </c>
      <c r="M1090" t="s">
        <v>197</v>
      </c>
      <c r="N1090">
        <v>108910</v>
      </c>
      <c r="O1090" t="s">
        <v>198</v>
      </c>
      <c r="P1090" t="s">
        <v>1739</v>
      </c>
      <c r="U1090" t="s">
        <v>1740</v>
      </c>
      <c r="V1090" t="s">
        <v>1740</v>
      </c>
      <c r="X1090" t="s">
        <v>2212</v>
      </c>
      <c r="Y1090">
        <v>9490</v>
      </c>
      <c r="Z1090" t="s">
        <v>923</v>
      </c>
      <c r="AA1090" s="298">
        <v>64.38</v>
      </c>
      <c r="AB1090" t="s">
        <v>205</v>
      </c>
      <c r="AC1090" s="206">
        <v>64.38</v>
      </c>
      <c r="AD1090" t="s">
        <v>1742</v>
      </c>
      <c r="AE1090">
        <v>2019</v>
      </c>
      <c r="AF1090">
        <v>4</v>
      </c>
    </row>
    <row r="1091" spans="1:32">
      <c r="A1091" t="s">
        <v>1736</v>
      </c>
      <c r="B1091" t="s">
        <v>2219</v>
      </c>
      <c r="C1091" t="s">
        <v>923</v>
      </c>
      <c r="D1091" t="s">
        <v>1591</v>
      </c>
      <c r="E1091" t="s">
        <v>194</v>
      </c>
      <c r="F1091">
        <v>77385</v>
      </c>
      <c r="G1091" t="s">
        <v>2132</v>
      </c>
      <c r="H1091" t="s">
        <v>196</v>
      </c>
      <c r="I1091">
        <v>30000</v>
      </c>
      <c r="J1091">
        <v>33803</v>
      </c>
      <c r="K1091">
        <v>1981</v>
      </c>
      <c r="L1091">
        <v>11363</v>
      </c>
      <c r="M1091" t="s">
        <v>197</v>
      </c>
      <c r="N1091">
        <v>108910</v>
      </c>
      <c r="O1091" t="s">
        <v>198</v>
      </c>
      <c r="P1091" t="s">
        <v>1739</v>
      </c>
      <c r="U1091" t="s">
        <v>1740</v>
      </c>
      <c r="V1091" t="s">
        <v>1740</v>
      </c>
      <c r="X1091" t="s">
        <v>2212</v>
      </c>
      <c r="Y1091">
        <v>9418</v>
      </c>
      <c r="Z1091" t="s">
        <v>923</v>
      </c>
      <c r="AA1091" s="298">
        <v>559.29</v>
      </c>
      <c r="AB1091" t="s">
        <v>205</v>
      </c>
      <c r="AC1091" s="206">
        <v>559.29</v>
      </c>
      <c r="AD1091" t="s">
        <v>1742</v>
      </c>
      <c r="AE1091">
        <v>2019</v>
      </c>
      <c r="AF1091">
        <v>4</v>
      </c>
    </row>
    <row r="1092" spans="1:32">
      <c r="A1092" t="s">
        <v>1736</v>
      </c>
      <c r="B1092" t="s">
        <v>2220</v>
      </c>
      <c r="C1092" t="s">
        <v>923</v>
      </c>
      <c r="D1092" t="s">
        <v>1591</v>
      </c>
      <c r="E1092" t="s">
        <v>194</v>
      </c>
      <c r="F1092">
        <v>77305</v>
      </c>
      <c r="G1092" t="s">
        <v>2138</v>
      </c>
      <c r="H1092" t="s">
        <v>196</v>
      </c>
      <c r="I1092">
        <v>30000</v>
      </c>
      <c r="J1092">
        <v>33803</v>
      </c>
      <c r="K1092">
        <v>1981</v>
      </c>
      <c r="L1092">
        <v>11363</v>
      </c>
      <c r="M1092" t="s">
        <v>197</v>
      </c>
      <c r="N1092">
        <v>108910</v>
      </c>
      <c r="O1092" t="s">
        <v>198</v>
      </c>
      <c r="P1092" t="s">
        <v>1739</v>
      </c>
      <c r="U1092" t="s">
        <v>1740</v>
      </c>
      <c r="V1092" t="s">
        <v>1740</v>
      </c>
      <c r="X1092" t="s">
        <v>2212</v>
      </c>
      <c r="Y1092">
        <v>8875</v>
      </c>
      <c r="Z1092" t="s">
        <v>923</v>
      </c>
      <c r="AA1092" s="298">
        <v>6711.5</v>
      </c>
      <c r="AB1092" t="s">
        <v>205</v>
      </c>
      <c r="AC1092" s="206">
        <v>6711.5</v>
      </c>
      <c r="AD1092" t="s">
        <v>1742</v>
      </c>
      <c r="AE1092">
        <v>2019</v>
      </c>
      <c r="AF1092">
        <v>4</v>
      </c>
    </row>
    <row r="1093" spans="1:32">
      <c r="A1093" t="s">
        <v>1736</v>
      </c>
      <c r="B1093" t="s">
        <v>2221</v>
      </c>
      <c r="C1093" t="s">
        <v>1355</v>
      </c>
      <c r="D1093" s="297">
        <v>43626</v>
      </c>
      <c r="E1093" t="s">
        <v>194</v>
      </c>
      <c r="F1093">
        <v>77315</v>
      </c>
      <c r="G1093" t="s">
        <v>2134</v>
      </c>
      <c r="H1093" t="s">
        <v>196</v>
      </c>
      <c r="I1093">
        <v>30000</v>
      </c>
      <c r="J1093">
        <v>33803</v>
      </c>
      <c r="K1093">
        <v>1981</v>
      </c>
      <c r="L1093">
        <v>11363</v>
      </c>
      <c r="M1093" t="s">
        <v>197</v>
      </c>
      <c r="N1093">
        <v>108910</v>
      </c>
      <c r="O1093" t="s">
        <v>198</v>
      </c>
      <c r="P1093" t="s">
        <v>1739</v>
      </c>
      <c r="U1093" t="s">
        <v>1740</v>
      </c>
      <c r="V1093" t="s">
        <v>1740</v>
      </c>
      <c r="X1093" t="s">
        <v>2222</v>
      </c>
      <c r="Y1093">
        <v>9341</v>
      </c>
      <c r="Z1093" t="s">
        <v>1355</v>
      </c>
      <c r="AA1093" s="298">
        <v>218.22</v>
      </c>
      <c r="AB1093" t="s">
        <v>205</v>
      </c>
      <c r="AC1093" s="206">
        <v>218.22</v>
      </c>
      <c r="AD1093" t="s">
        <v>1742</v>
      </c>
      <c r="AE1093">
        <v>2019</v>
      </c>
      <c r="AF1093">
        <v>5</v>
      </c>
    </row>
    <row r="1094" spans="1:32">
      <c r="A1094" t="s">
        <v>1736</v>
      </c>
      <c r="B1094" t="s">
        <v>2223</v>
      </c>
      <c r="C1094" t="s">
        <v>1355</v>
      </c>
      <c r="D1094" s="297">
        <v>43626</v>
      </c>
      <c r="E1094" t="s">
        <v>194</v>
      </c>
      <c r="F1094">
        <v>77320</v>
      </c>
      <c r="G1094" t="s">
        <v>2123</v>
      </c>
      <c r="H1094" t="s">
        <v>196</v>
      </c>
      <c r="I1094">
        <v>30000</v>
      </c>
      <c r="J1094">
        <v>33803</v>
      </c>
      <c r="K1094">
        <v>1981</v>
      </c>
      <c r="L1094">
        <v>11363</v>
      </c>
      <c r="M1094" t="s">
        <v>197</v>
      </c>
      <c r="N1094">
        <v>108910</v>
      </c>
      <c r="O1094" t="s">
        <v>198</v>
      </c>
      <c r="P1094" t="s">
        <v>1739</v>
      </c>
      <c r="U1094" t="s">
        <v>1740</v>
      </c>
      <c r="V1094" t="s">
        <v>1740</v>
      </c>
      <c r="X1094" t="s">
        <v>2222</v>
      </c>
      <c r="Y1094">
        <v>9399</v>
      </c>
      <c r="Z1094" t="s">
        <v>1355</v>
      </c>
      <c r="AA1094" s="298">
        <v>1356.67</v>
      </c>
      <c r="AB1094" t="s">
        <v>205</v>
      </c>
      <c r="AC1094" s="206">
        <v>1356.67</v>
      </c>
      <c r="AD1094" t="s">
        <v>1742</v>
      </c>
      <c r="AE1094">
        <v>2019</v>
      </c>
      <c r="AF1094">
        <v>5</v>
      </c>
    </row>
    <row r="1095" spans="1:32">
      <c r="A1095" t="s">
        <v>1736</v>
      </c>
      <c r="B1095" t="s">
        <v>2224</v>
      </c>
      <c r="C1095" t="s">
        <v>1355</v>
      </c>
      <c r="D1095" s="297">
        <v>43626</v>
      </c>
      <c r="E1095" t="s">
        <v>194</v>
      </c>
      <c r="F1095">
        <v>77310</v>
      </c>
      <c r="G1095" t="s">
        <v>2136</v>
      </c>
      <c r="H1095" t="s">
        <v>196</v>
      </c>
      <c r="I1095">
        <v>30000</v>
      </c>
      <c r="J1095">
        <v>33803</v>
      </c>
      <c r="K1095">
        <v>1981</v>
      </c>
      <c r="L1095">
        <v>11363</v>
      </c>
      <c r="M1095" t="s">
        <v>197</v>
      </c>
      <c r="N1095">
        <v>108910</v>
      </c>
      <c r="O1095" t="s">
        <v>198</v>
      </c>
      <c r="P1095" t="s">
        <v>1739</v>
      </c>
      <c r="U1095" t="s">
        <v>1740</v>
      </c>
      <c r="V1095" t="s">
        <v>1740</v>
      </c>
      <c r="X1095" t="s">
        <v>2222</v>
      </c>
      <c r="Y1095">
        <v>9272</v>
      </c>
      <c r="Z1095" t="s">
        <v>1355</v>
      </c>
      <c r="AA1095" s="298">
        <v>2382.58</v>
      </c>
      <c r="AB1095" t="s">
        <v>205</v>
      </c>
      <c r="AC1095" s="206">
        <v>2382.58</v>
      </c>
      <c r="AD1095" t="s">
        <v>1742</v>
      </c>
      <c r="AE1095">
        <v>2019</v>
      </c>
      <c r="AF1095">
        <v>5</v>
      </c>
    </row>
    <row r="1096" spans="1:32">
      <c r="A1096" t="s">
        <v>1736</v>
      </c>
      <c r="B1096" t="s">
        <v>2225</v>
      </c>
      <c r="C1096" t="s">
        <v>1355</v>
      </c>
      <c r="D1096" s="297">
        <v>43626</v>
      </c>
      <c r="E1096" t="s">
        <v>194</v>
      </c>
      <c r="F1096">
        <v>77305</v>
      </c>
      <c r="G1096" t="s">
        <v>2138</v>
      </c>
      <c r="H1096" t="s">
        <v>196</v>
      </c>
      <c r="I1096">
        <v>30000</v>
      </c>
      <c r="J1096">
        <v>33803</v>
      </c>
      <c r="K1096">
        <v>1981</v>
      </c>
      <c r="L1096">
        <v>11363</v>
      </c>
      <c r="M1096" t="s">
        <v>197</v>
      </c>
      <c r="N1096">
        <v>108910</v>
      </c>
      <c r="O1096" t="s">
        <v>198</v>
      </c>
      <c r="P1096" t="s">
        <v>1739</v>
      </c>
      <c r="U1096" t="s">
        <v>1740</v>
      </c>
      <c r="V1096" t="s">
        <v>1740</v>
      </c>
      <c r="X1096" t="s">
        <v>2222</v>
      </c>
      <c r="Y1096">
        <v>9200</v>
      </c>
      <c r="Z1096" t="s">
        <v>1355</v>
      </c>
      <c r="AA1096" s="298">
        <v>6711.5</v>
      </c>
      <c r="AB1096" t="s">
        <v>205</v>
      </c>
      <c r="AC1096" s="206">
        <v>6711.5</v>
      </c>
      <c r="AD1096" t="s">
        <v>1742</v>
      </c>
      <c r="AE1096">
        <v>2019</v>
      </c>
      <c r="AF1096">
        <v>5</v>
      </c>
    </row>
    <row r="1097" spans="1:32">
      <c r="A1097" t="s">
        <v>1736</v>
      </c>
      <c r="B1097" t="s">
        <v>2226</v>
      </c>
      <c r="C1097" t="s">
        <v>1355</v>
      </c>
      <c r="D1097" s="297">
        <v>43626</v>
      </c>
      <c r="E1097" t="s">
        <v>194</v>
      </c>
      <c r="F1097">
        <v>77357</v>
      </c>
      <c r="G1097" t="s">
        <v>2126</v>
      </c>
      <c r="H1097" t="s">
        <v>196</v>
      </c>
      <c r="I1097">
        <v>30000</v>
      </c>
      <c r="J1097">
        <v>33803</v>
      </c>
      <c r="K1097">
        <v>1981</v>
      </c>
      <c r="L1097">
        <v>11363</v>
      </c>
      <c r="M1097" t="s">
        <v>197</v>
      </c>
      <c r="N1097">
        <v>108910</v>
      </c>
      <c r="O1097" t="s">
        <v>198</v>
      </c>
      <c r="P1097" t="s">
        <v>1739</v>
      </c>
      <c r="U1097" t="s">
        <v>1740</v>
      </c>
      <c r="V1097" t="s">
        <v>1740</v>
      </c>
      <c r="X1097" t="s">
        <v>2222</v>
      </c>
      <c r="Y1097">
        <v>9555</v>
      </c>
      <c r="Z1097" t="s">
        <v>1355</v>
      </c>
      <c r="AA1097" s="298">
        <v>627.17999999999995</v>
      </c>
      <c r="AB1097" t="s">
        <v>205</v>
      </c>
      <c r="AC1097" s="206">
        <v>627.17999999999995</v>
      </c>
      <c r="AD1097" t="s">
        <v>1742</v>
      </c>
      <c r="AE1097">
        <v>2019</v>
      </c>
      <c r="AF1097">
        <v>5</v>
      </c>
    </row>
    <row r="1098" spans="1:32">
      <c r="A1098" t="s">
        <v>1736</v>
      </c>
      <c r="B1098" t="s">
        <v>2227</v>
      </c>
      <c r="C1098" t="s">
        <v>1355</v>
      </c>
      <c r="D1098" s="297">
        <v>43626</v>
      </c>
      <c r="E1098" t="s">
        <v>194</v>
      </c>
      <c r="F1098">
        <v>77345</v>
      </c>
      <c r="G1098" t="s">
        <v>2128</v>
      </c>
      <c r="H1098" t="s">
        <v>196</v>
      </c>
      <c r="I1098">
        <v>30000</v>
      </c>
      <c r="J1098">
        <v>33803</v>
      </c>
      <c r="K1098">
        <v>1981</v>
      </c>
      <c r="L1098">
        <v>11363</v>
      </c>
      <c r="M1098" t="s">
        <v>197</v>
      </c>
      <c r="N1098">
        <v>108910</v>
      </c>
      <c r="O1098" t="s">
        <v>198</v>
      </c>
      <c r="P1098" t="s">
        <v>1739</v>
      </c>
      <c r="U1098" t="s">
        <v>1740</v>
      </c>
      <c r="V1098" t="s">
        <v>1740</v>
      </c>
      <c r="X1098" t="s">
        <v>2222</v>
      </c>
      <c r="Y1098">
        <v>9459</v>
      </c>
      <c r="Z1098" t="s">
        <v>1355</v>
      </c>
      <c r="AA1098" s="298">
        <v>1033.81</v>
      </c>
      <c r="AB1098" t="s">
        <v>205</v>
      </c>
      <c r="AC1098" s="206">
        <v>1033.81</v>
      </c>
      <c r="AD1098" t="s">
        <v>1742</v>
      </c>
      <c r="AE1098">
        <v>2019</v>
      </c>
      <c r="AF1098">
        <v>5</v>
      </c>
    </row>
    <row r="1099" spans="1:32">
      <c r="A1099" t="s">
        <v>1736</v>
      </c>
      <c r="B1099" t="s">
        <v>2228</v>
      </c>
      <c r="C1099" t="s">
        <v>1355</v>
      </c>
      <c r="D1099" s="297">
        <v>43626</v>
      </c>
      <c r="E1099" t="s">
        <v>194</v>
      </c>
      <c r="F1099">
        <v>77396</v>
      </c>
      <c r="G1099" t="s">
        <v>2130</v>
      </c>
      <c r="H1099" t="s">
        <v>196</v>
      </c>
      <c r="I1099">
        <v>30000</v>
      </c>
      <c r="J1099">
        <v>33803</v>
      </c>
      <c r="K1099">
        <v>1981</v>
      </c>
      <c r="L1099">
        <v>11363</v>
      </c>
      <c r="M1099" t="s">
        <v>197</v>
      </c>
      <c r="N1099">
        <v>108910</v>
      </c>
      <c r="O1099" t="s">
        <v>198</v>
      </c>
      <c r="P1099" t="s">
        <v>1739</v>
      </c>
      <c r="U1099" t="s">
        <v>1740</v>
      </c>
      <c r="V1099" t="s">
        <v>1740</v>
      </c>
      <c r="X1099" t="s">
        <v>2222</v>
      </c>
      <c r="Y1099">
        <v>9809</v>
      </c>
      <c r="Z1099" t="s">
        <v>1355</v>
      </c>
      <c r="AA1099" s="298">
        <v>64.38</v>
      </c>
      <c r="AB1099" t="s">
        <v>205</v>
      </c>
      <c r="AC1099" s="206">
        <v>64.38</v>
      </c>
      <c r="AD1099" t="s">
        <v>1742</v>
      </c>
      <c r="AE1099">
        <v>2019</v>
      </c>
      <c r="AF1099">
        <v>5</v>
      </c>
    </row>
    <row r="1100" spans="1:32">
      <c r="A1100" t="s">
        <v>1736</v>
      </c>
      <c r="B1100" t="s">
        <v>2229</v>
      </c>
      <c r="C1100" t="s">
        <v>1355</v>
      </c>
      <c r="D1100" s="297">
        <v>43626</v>
      </c>
      <c r="E1100" t="s">
        <v>194</v>
      </c>
      <c r="F1100">
        <v>77375</v>
      </c>
      <c r="G1100" t="s">
        <v>2140</v>
      </c>
      <c r="H1100" t="s">
        <v>196</v>
      </c>
      <c r="I1100">
        <v>30000</v>
      </c>
      <c r="J1100">
        <v>33803</v>
      </c>
      <c r="K1100">
        <v>1981</v>
      </c>
      <c r="L1100">
        <v>11363</v>
      </c>
      <c r="M1100" t="s">
        <v>197</v>
      </c>
      <c r="N1100">
        <v>108910</v>
      </c>
      <c r="O1100" t="s">
        <v>198</v>
      </c>
      <c r="P1100" t="s">
        <v>1739</v>
      </c>
      <c r="U1100" t="s">
        <v>1740</v>
      </c>
      <c r="V1100" t="s">
        <v>1740</v>
      </c>
      <c r="X1100" t="s">
        <v>2222</v>
      </c>
      <c r="Y1100">
        <v>9666</v>
      </c>
      <c r="Z1100" t="s">
        <v>1355</v>
      </c>
      <c r="AA1100" s="298">
        <v>2337.79</v>
      </c>
      <c r="AB1100" t="s">
        <v>205</v>
      </c>
      <c r="AC1100" s="206">
        <v>2337.79</v>
      </c>
      <c r="AD1100" t="s">
        <v>1742</v>
      </c>
      <c r="AE1100">
        <v>2019</v>
      </c>
      <c r="AF1100">
        <v>5</v>
      </c>
    </row>
    <row r="1101" spans="1:32">
      <c r="A1101" t="s">
        <v>1736</v>
      </c>
      <c r="B1101" t="s">
        <v>2230</v>
      </c>
      <c r="C1101" t="s">
        <v>1355</v>
      </c>
      <c r="D1101" s="297">
        <v>43626</v>
      </c>
      <c r="E1101" t="s">
        <v>194</v>
      </c>
      <c r="F1101">
        <v>77385</v>
      </c>
      <c r="G1101" t="s">
        <v>2132</v>
      </c>
      <c r="H1101" t="s">
        <v>196</v>
      </c>
      <c r="I1101">
        <v>30000</v>
      </c>
      <c r="J1101">
        <v>33803</v>
      </c>
      <c r="K1101">
        <v>1981</v>
      </c>
      <c r="L1101">
        <v>11363</v>
      </c>
      <c r="M1101" t="s">
        <v>197</v>
      </c>
      <c r="N1101">
        <v>108910</v>
      </c>
      <c r="O1101" t="s">
        <v>198</v>
      </c>
      <c r="P1101" t="s">
        <v>1739</v>
      </c>
      <c r="U1101" t="s">
        <v>1740</v>
      </c>
      <c r="V1101" t="s">
        <v>1740</v>
      </c>
      <c r="X1101" t="s">
        <v>2222</v>
      </c>
      <c r="Y1101">
        <v>9737</v>
      </c>
      <c r="Z1101" t="s">
        <v>1355</v>
      </c>
      <c r="AA1101" s="298">
        <v>559.29</v>
      </c>
      <c r="AB1101" t="s">
        <v>205</v>
      </c>
      <c r="AC1101" s="206">
        <v>559.29</v>
      </c>
      <c r="AD1101" t="s">
        <v>1742</v>
      </c>
      <c r="AE1101">
        <v>2019</v>
      </c>
      <c r="AF1101">
        <v>5</v>
      </c>
    </row>
    <row r="1102" spans="1:32">
      <c r="A1102" t="s">
        <v>1736</v>
      </c>
      <c r="B1102" t="s">
        <v>2231</v>
      </c>
      <c r="C1102" s="297">
        <v>43646</v>
      </c>
      <c r="D1102" s="297">
        <v>43651</v>
      </c>
      <c r="E1102" t="s">
        <v>194</v>
      </c>
      <c r="F1102">
        <v>77315</v>
      </c>
      <c r="G1102" t="s">
        <v>2134</v>
      </c>
      <c r="H1102" t="s">
        <v>196</v>
      </c>
      <c r="I1102">
        <v>30000</v>
      </c>
      <c r="J1102">
        <v>33803</v>
      </c>
      <c r="K1102">
        <v>1981</v>
      </c>
      <c r="L1102">
        <v>11363</v>
      </c>
      <c r="M1102" t="s">
        <v>197</v>
      </c>
      <c r="N1102">
        <v>108910</v>
      </c>
      <c r="O1102" t="s">
        <v>198</v>
      </c>
      <c r="P1102" t="s">
        <v>1739</v>
      </c>
      <c r="U1102" t="s">
        <v>1740</v>
      </c>
      <c r="V1102" t="s">
        <v>1740</v>
      </c>
      <c r="X1102" t="s">
        <v>2232</v>
      </c>
      <c r="Y1102">
        <v>9518</v>
      </c>
      <c r="Z1102" s="297">
        <v>43646</v>
      </c>
      <c r="AA1102" s="298">
        <v>218.22</v>
      </c>
      <c r="AB1102" t="s">
        <v>205</v>
      </c>
      <c r="AC1102" s="206">
        <v>218.22</v>
      </c>
      <c r="AD1102" t="s">
        <v>1742</v>
      </c>
      <c r="AE1102">
        <v>2019</v>
      </c>
      <c r="AF1102">
        <v>6</v>
      </c>
    </row>
    <row r="1103" spans="1:32">
      <c r="A1103" t="s">
        <v>1736</v>
      </c>
      <c r="B1103" t="s">
        <v>2233</v>
      </c>
      <c r="C1103" s="297">
        <v>43646</v>
      </c>
      <c r="D1103" s="297">
        <v>43651</v>
      </c>
      <c r="E1103" t="s">
        <v>194</v>
      </c>
      <c r="F1103">
        <v>77396</v>
      </c>
      <c r="G1103" t="s">
        <v>2130</v>
      </c>
      <c r="H1103" t="s">
        <v>196</v>
      </c>
      <c r="I1103">
        <v>30000</v>
      </c>
      <c r="J1103">
        <v>33803</v>
      </c>
      <c r="K1103">
        <v>1981</v>
      </c>
      <c r="L1103">
        <v>11363</v>
      </c>
      <c r="M1103" t="s">
        <v>197</v>
      </c>
      <c r="N1103">
        <v>108910</v>
      </c>
      <c r="O1103" t="s">
        <v>198</v>
      </c>
      <c r="P1103" t="s">
        <v>1739</v>
      </c>
      <c r="U1103" t="s">
        <v>1740</v>
      </c>
      <c r="V1103" t="s">
        <v>1740</v>
      </c>
      <c r="X1103" t="s">
        <v>2232</v>
      </c>
      <c r="Y1103">
        <v>9932</v>
      </c>
      <c r="Z1103" s="297">
        <v>43646</v>
      </c>
      <c r="AA1103" s="298">
        <v>64.38</v>
      </c>
      <c r="AB1103" t="s">
        <v>205</v>
      </c>
      <c r="AC1103" s="206">
        <v>64.38</v>
      </c>
      <c r="AD1103" t="s">
        <v>1742</v>
      </c>
      <c r="AE1103">
        <v>2019</v>
      </c>
      <c r="AF1103">
        <v>6</v>
      </c>
    </row>
    <row r="1104" spans="1:32">
      <c r="A1104" t="s">
        <v>1736</v>
      </c>
      <c r="B1104" t="s">
        <v>2234</v>
      </c>
      <c r="C1104" s="297">
        <v>43646</v>
      </c>
      <c r="D1104" s="297">
        <v>43651</v>
      </c>
      <c r="E1104" t="s">
        <v>194</v>
      </c>
      <c r="F1104">
        <v>77385</v>
      </c>
      <c r="G1104" t="s">
        <v>2132</v>
      </c>
      <c r="H1104" t="s">
        <v>196</v>
      </c>
      <c r="I1104">
        <v>30000</v>
      </c>
      <c r="J1104">
        <v>33803</v>
      </c>
      <c r="K1104">
        <v>1981</v>
      </c>
      <c r="L1104">
        <v>11363</v>
      </c>
      <c r="M1104" t="s">
        <v>197</v>
      </c>
      <c r="N1104">
        <v>108910</v>
      </c>
      <c r="O1104" t="s">
        <v>198</v>
      </c>
      <c r="P1104" t="s">
        <v>1739</v>
      </c>
      <c r="U1104" t="s">
        <v>1740</v>
      </c>
      <c r="V1104" t="s">
        <v>1740</v>
      </c>
      <c r="X1104" t="s">
        <v>2232</v>
      </c>
      <c r="Y1104">
        <v>9865</v>
      </c>
      <c r="Z1104" s="297">
        <v>43646</v>
      </c>
      <c r="AA1104" s="298">
        <v>559.29</v>
      </c>
      <c r="AB1104" t="s">
        <v>205</v>
      </c>
      <c r="AC1104" s="206">
        <v>559.29</v>
      </c>
      <c r="AD1104" t="s">
        <v>1742</v>
      </c>
      <c r="AE1104">
        <v>2019</v>
      </c>
      <c r="AF1104">
        <v>6</v>
      </c>
    </row>
    <row r="1105" spans="1:32">
      <c r="A1105" t="s">
        <v>1736</v>
      </c>
      <c r="B1105" t="s">
        <v>2235</v>
      </c>
      <c r="C1105" s="297">
        <v>43646</v>
      </c>
      <c r="D1105" s="297">
        <v>43651</v>
      </c>
      <c r="E1105" t="s">
        <v>194</v>
      </c>
      <c r="F1105">
        <v>77375</v>
      </c>
      <c r="G1105" t="s">
        <v>2140</v>
      </c>
      <c r="H1105" t="s">
        <v>196</v>
      </c>
      <c r="I1105">
        <v>30000</v>
      </c>
      <c r="J1105">
        <v>33803</v>
      </c>
      <c r="K1105">
        <v>1981</v>
      </c>
      <c r="L1105">
        <v>11363</v>
      </c>
      <c r="M1105" t="s">
        <v>197</v>
      </c>
      <c r="N1105">
        <v>108910</v>
      </c>
      <c r="O1105" t="s">
        <v>198</v>
      </c>
      <c r="P1105" t="s">
        <v>1739</v>
      </c>
      <c r="U1105" t="s">
        <v>1740</v>
      </c>
      <c r="V1105" t="s">
        <v>1740</v>
      </c>
      <c r="X1105" t="s">
        <v>2232</v>
      </c>
      <c r="Y1105">
        <v>9800</v>
      </c>
      <c r="Z1105" s="297">
        <v>43646</v>
      </c>
      <c r="AA1105" s="298">
        <v>2337.79</v>
      </c>
      <c r="AB1105" t="s">
        <v>205</v>
      </c>
      <c r="AC1105" s="206">
        <v>2337.79</v>
      </c>
      <c r="AD1105" t="s">
        <v>1742</v>
      </c>
      <c r="AE1105">
        <v>2019</v>
      </c>
      <c r="AF1105">
        <v>6</v>
      </c>
    </row>
    <row r="1106" spans="1:32">
      <c r="A1106" t="s">
        <v>1736</v>
      </c>
      <c r="B1106" t="s">
        <v>2236</v>
      </c>
      <c r="C1106" s="297">
        <v>43646</v>
      </c>
      <c r="D1106" s="297">
        <v>43651</v>
      </c>
      <c r="E1106" t="s">
        <v>194</v>
      </c>
      <c r="F1106">
        <v>77305</v>
      </c>
      <c r="G1106" t="s">
        <v>2138</v>
      </c>
      <c r="H1106" t="s">
        <v>196</v>
      </c>
      <c r="I1106">
        <v>30000</v>
      </c>
      <c r="J1106">
        <v>33803</v>
      </c>
      <c r="K1106">
        <v>1981</v>
      </c>
      <c r="L1106">
        <v>11363</v>
      </c>
      <c r="M1106" t="s">
        <v>197</v>
      </c>
      <c r="N1106">
        <v>108910</v>
      </c>
      <c r="O1106" t="s">
        <v>198</v>
      </c>
      <c r="P1106" t="s">
        <v>1739</v>
      </c>
      <c r="U1106" t="s">
        <v>1740</v>
      </c>
      <c r="V1106" t="s">
        <v>1740</v>
      </c>
      <c r="X1106" t="s">
        <v>2232</v>
      </c>
      <c r="Y1106">
        <v>9387</v>
      </c>
      <c r="Z1106" s="297">
        <v>43646</v>
      </c>
      <c r="AA1106" s="298">
        <v>6711.5</v>
      </c>
      <c r="AB1106" t="s">
        <v>205</v>
      </c>
      <c r="AC1106" s="206">
        <v>6711.5</v>
      </c>
      <c r="AD1106" t="s">
        <v>1742</v>
      </c>
      <c r="AE1106">
        <v>2019</v>
      </c>
      <c r="AF1106">
        <v>6</v>
      </c>
    </row>
    <row r="1107" spans="1:32">
      <c r="A1107" t="s">
        <v>1736</v>
      </c>
      <c r="B1107" t="s">
        <v>2237</v>
      </c>
      <c r="C1107" s="297">
        <v>43646</v>
      </c>
      <c r="D1107" s="297">
        <v>43651</v>
      </c>
      <c r="E1107" t="s">
        <v>194</v>
      </c>
      <c r="F1107">
        <v>77345</v>
      </c>
      <c r="G1107" t="s">
        <v>2128</v>
      </c>
      <c r="H1107" t="s">
        <v>196</v>
      </c>
      <c r="I1107">
        <v>30000</v>
      </c>
      <c r="J1107">
        <v>33803</v>
      </c>
      <c r="K1107">
        <v>1981</v>
      </c>
      <c r="L1107">
        <v>11363</v>
      </c>
      <c r="M1107" t="s">
        <v>197</v>
      </c>
      <c r="N1107">
        <v>108910</v>
      </c>
      <c r="O1107" t="s">
        <v>198</v>
      </c>
      <c r="P1107" t="s">
        <v>1739</v>
      </c>
      <c r="U1107" t="s">
        <v>1740</v>
      </c>
      <c r="V1107" t="s">
        <v>1740</v>
      </c>
      <c r="X1107" t="s">
        <v>2232</v>
      </c>
      <c r="Y1107">
        <v>9621</v>
      </c>
      <c r="Z1107" s="297">
        <v>43646</v>
      </c>
      <c r="AA1107" s="298">
        <v>1033.81</v>
      </c>
      <c r="AB1107" t="s">
        <v>205</v>
      </c>
      <c r="AC1107" s="206">
        <v>1033.81</v>
      </c>
      <c r="AD1107" t="s">
        <v>1742</v>
      </c>
      <c r="AE1107">
        <v>2019</v>
      </c>
      <c r="AF1107">
        <v>6</v>
      </c>
    </row>
    <row r="1108" spans="1:32">
      <c r="A1108" t="s">
        <v>1736</v>
      </c>
      <c r="B1108" t="s">
        <v>2238</v>
      </c>
      <c r="C1108" s="297">
        <v>43646</v>
      </c>
      <c r="D1108" s="297">
        <v>43651</v>
      </c>
      <c r="E1108" t="s">
        <v>194</v>
      </c>
      <c r="F1108">
        <v>77357</v>
      </c>
      <c r="G1108" t="s">
        <v>2126</v>
      </c>
      <c r="H1108" t="s">
        <v>196</v>
      </c>
      <c r="I1108">
        <v>30000</v>
      </c>
      <c r="J1108">
        <v>33803</v>
      </c>
      <c r="K1108">
        <v>1981</v>
      </c>
      <c r="L1108">
        <v>11363</v>
      </c>
      <c r="M1108" t="s">
        <v>197</v>
      </c>
      <c r="N1108">
        <v>108910</v>
      </c>
      <c r="O1108" t="s">
        <v>198</v>
      </c>
      <c r="P1108" t="s">
        <v>1739</v>
      </c>
      <c r="U1108" t="s">
        <v>1740</v>
      </c>
      <c r="V1108" t="s">
        <v>1740</v>
      </c>
      <c r="X1108" t="s">
        <v>2232</v>
      </c>
      <c r="Y1108">
        <v>9701</v>
      </c>
      <c r="Z1108" s="297">
        <v>43646</v>
      </c>
      <c r="AA1108" s="298">
        <v>627.17999999999995</v>
      </c>
      <c r="AB1108" t="s">
        <v>205</v>
      </c>
      <c r="AC1108" s="206">
        <v>627.17999999999995</v>
      </c>
      <c r="AD1108" t="s">
        <v>1742</v>
      </c>
      <c r="AE1108">
        <v>2019</v>
      </c>
      <c r="AF1108">
        <v>6</v>
      </c>
    </row>
    <row r="1109" spans="1:32">
      <c r="A1109" t="s">
        <v>1736</v>
      </c>
      <c r="B1109" t="s">
        <v>2239</v>
      </c>
      <c r="C1109" s="297">
        <v>43646</v>
      </c>
      <c r="D1109" s="297">
        <v>43651</v>
      </c>
      <c r="E1109" t="s">
        <v>194</v>
      </c>
      <c r="F1109">
        <v>77310</v>
      </c>
      <c r="G1109" t="s">
        <v>2136</v>
      </c>
      <c r="H1109" t="s">
        <v>196</v>
      </c>
      <c r="I1109">
        <v>30000</v>
      </c>
      <c r="J1109">
        <v>33803</v>
      </c>
      <c r="K1109">
        <v>1981</v>
      </c>
      <c r="L1109">
        <v>11363</v>
      </c>
      <c r="M1109" t="s">
        <v>197</v>
      </c>
      <c r="N1109">
        <v>108910</v>
      </c>
      <c r="O1109" t="s">
        <v>198</v>
      </c>
      <c r="P1109" t="s">
        <v>1739</v>
      </c>
      <c r="U1109" t="s">
        <v>1740</v>
      </c>
      <c r="V1109" t="s">
        <v>1740</v>
      </c>
      <c r="X1109" t="s">
        <v>2232</v>
      </c>
      <c r="Y1109">
        <v>9454</v>
      </c>
      <c r="Z1109" s="297">
        <v>43646</v>
      </c>
      <c r="AA1109" s="298">
        <v>2382.58</v>
      </c>
      <c r="AB1109" t="s">
        <v>205</v>
      </c>
      <c r="AC1109" s="206">
        <v>2382.58</v>
      </c>
      <c r="AD1109" t="s">
        <v>1742</v>
      </c>
      <c r="AE1109">
        <v>2019</v>
      </c>
      <c r="AF1109">
        <v>6</v>
      </c>
    </row>
    <row r="1110" spans="1:32">
      <c r="A1110" t="s">
        <v>1736</v>
      </c>
      <c r="B1110" t="s">
        <v>2240</v>
      </c>
      <c r="C1110" s="297">
        <v>43646</v>
      </c>
      <c r="D1110" s="297">
        <v>43651</v>
      </c>
      <c r="E1110" t="s">
        <v>194</v>
      </c>
      <c r="F1110">
        <v>77320</v>
      </c>
      <c r="G1110" t="s">
        <v>2123</v>
      </c>
      <c r="H1110" t="s">
        <v>196</v>
      </c>
      <c r="I1110">
        <v>30000</v>
      </c>
      <c r="J1110">
        <v>33803</v>
      </c>
      <c r="K1110">
        <v>1981</v>
      </c>
      <c r="L1110">
        <v>11363</v>
      </c>
      <c r="M1110" t="s">
        <v>197</v>
      </c>
      <c r="N1110">
        <v>108910</v>
      </c>
      <c r="O1110" t="s">
        <v>198</v>
      </c>
      <c r="P1110" t="s">
        <v>1739</v>
      </c>
      <c r="U1110" t="s">
        <v>1740</v>
      </c>
      <c r="V1110" t="s">
        <v>1740</v>
      </c>
      <c r="X1110" t="s">
        <v>2232</v>
      </c>
      <c r="Y1110">
        <v>9568</v>
      </c>
      <c r="Z1110" s="297">
        <v>43646</v>
      </c>
      <c r="AA1110" s="298">
        <v>1356.67</v>
      </c>
      <c r="AB1110" t="s">
        <v>205</v>
      </c>
      <c r="AC1110" s="206">
        <v>1356.67</v>
      </c>
      <c r="AD1110" t="s">
        <v>1742</v>
      </c>
      <c r="AE1110">
        <v>2019</v>
      </c>
      <c r="AF1110">
        <v>6</v>
      </c>
    </row>
    <row r="1111" spans="1:32">
      <c r="A1111" t="s">
        <v>1736</v>
      </c>
      <c r="B1111" t="s">
        <v>2241</v>
      </c>
      <c r="C1111" s="297">
        <v>43677</v>
      </c>
      <c r="D1111" t="s">
        <v>1000</v>
      </c>
      <c r="E1111" t="s">
        <v>194</v>
      </c>
      <c r="F1111">
        <v>77385</v>
      </c>
      <c r="G1111" t="s">
        <v>2132</v>
      </c>
      <c r="H1111" t="s">
        <v>196</v>
      </c>
      <c r="I1111">
        <v>30000</v>
      </c>
      <c r="J1111">
        <v>33803</v>
      </c>
      <c r="K1111">
        <v>1981</v>
      </c>
      <c r="L1111">
        <v>11363</v>
      </c>
      <c r="M1111" t="s">
        <v>197</v>
      </c>
      <c r="N1111">
        <v>108910</v>
      </c>
      <c r="O1111" t="s">
        <v>198</v>
      </c>
      <c r="P1111" t="s">
        <v>1739</v>
      </c>
      <c r="U1111" t="s">
        <v>1740</v>
      </c>
      <c r="V1111" t="s">
        <v>1740</v>
      </c>
      <c r="X1111" t="s">
        <v>2242</v>
      </c>
      <c r="Y1111">
        <v>10012</v>
      </c>
      <c r="Z1111" s="297">
        <v>43677</v>
      </c>
      <c r="AA1111" s="298">
        <v>582.9</v>
      </c>
      <c r="AB1111" t="s">
        <v>205</v>
      </c>
      <c r="AC1111" s="206">
        <v>582.9</v>
      </c>
      <c r="AD1111" t="s">
        <v>1742</v>
      </c>
      <c r="AE1111">
        <v>2019</v>
      </c>
      <c r="AF1111">
        <v>7</v>
      </c>
    </row>
    <row r="1112" spans="1:32">
      <c r="A1112" t="s">
        <v>1736</v>
      </c>
      <c r="B1112" t="s">
        <v>2243</v>
      </c>
      <c r="C1112" s="297">
        <v>43677</v>
      </c>
      <c r="D1112" t="s">
        <v>1000</v>
      </c>
      <c r="E1112" t="s">
        <v>194</v>
      </c>
      <c r="F1112">
        <v>77357</v>
      </c>
      <c r="G1112" t="s">
        <v>2126</v>
      </c>
      <c r="H1112" t="s">
        <v>196</v>
      </c>
      <c r="I1112">
        <v>30000</v>
      </c>
      <c r="J1112">
        <v>33803</v>
      </c>
      <c r="K1112">
        <v>1981</v>
      </c>
      <c r="L1112">
        <v>11363</v>
      </c>
      <c r="M1112" t="s">
        <v>197</v>
      </c>
      <c r="N1112">
        <v>108910</v>
      </c>
      <c r="O1112" t="s">
        <v>198</v>
      </c>
      <c r="P1112" t="s">
        <v>1739</v>
      </c>
      <c r="U1112" t="s">
        <v>1740</v>
      </c>
      <c r="V1112" t="s">
        <v>1740</v>
      </c>
      <c r="X1112" t="s">
        <v>2242</v>
      </c>
      <c r="Y1112">
        <v>9844</v>
      </c>
      <c r="Z1112" s="297">
        <v>43677</v>
      </c>
      <c r="AA1112" s="298">
        <v>812.58</v>
      </c>
      <c r="AB1112" t="s">
        <v>205</v>
      </c>
      <c r="AC1112" s="206">
        <v>812.58</v>
      </c>
      <c r="AD1112" t="s">
        <v>1742</v>
      </c>
      <c r="AE1112">
        <v>2019</v>
      </c>
      <c r="AF1112">
        <v>7</v>
      </c>
    </row>
    <row r="1113" spans="1:32">
      <c r="A1113" t="s">
        <v>1736</v>
      </c>
      <c r="B1113" t="s">
        <v>2244</v>
      </c>
      <c r="C1113" s="297">
        <v>43677</v>
      </c>
      <c r="D1113" t="s">
        <v>1000</v>
      </c>
      <c r="E1113" t="s">
        <v>194</v>
      </c>
      <c r="F1113">
        <v>77315</v>
      </c>
      <c r="G1113" t="s">
        <v>2134</v>
      </c>
      <c r="H1113" t="s">
        <v>196</v>
      </c>
      <c r="I1113">
        <v>30000</v>
      </c>
      <c r="J1113">
        <v>33803</v>
      </c>
      <c r="K1113">
        <v>1981</v>
      </c>
      <c r="L1113">
        <v>11363</v>
      </c>
      <c r="M1113" t="s">
        <v>197</v>
      </c>
      <c r="N1113">
        <v>108910</v>
      </c>
      <c r="O1113" t="s">
        <v>198</v>
      </c>
      <c r="P1113" t="s">
        <v>1739</v>
      </c>
      <c r="U1113" t="s">
        <v>1740</v>
      </c>
      <c r="V1113" t="s">
        <v>1740</v>
      </c>
      <c r="X1113" t="s">
        <v>2242</v>
      </c>
      <c r="Y1113">
        <v>9638</v>
      </c>
      <c r="Z1113" s="297">
        <v>43677</v>
      </c>
      <c r="AA1113" s="298">
        <v>222.28</v>
      </c>
      <c r="AB1113" t="s">
        <v>205</v>
      </c>
      <c r="AC1113" s="206">
        <v>222.28</v>
      </c>
      <c r="AD1113" t="s">
        <v>1742</v>
      </c>
      <c r="AE1113">
        <v>2019</v>
      </c>
      <c r="AF1113">
        <v>7</v>
      </c>
    </row>
    <row r="1114" spans="1:32">
      <c r="A1114" t="s">
        <v>1736</v>
      </c>
      <c r="B1114" t="s">
        <v>2245</v>
      </c>
      <c r="C1114" s="297">
        <v>43677</v>
      </c>
      <c r="D1114" t="s">
        <v>1000</v>
      </c>
      <c r="E1114" t="s">
        <v>194</v>
      </c>
      <c r="F1114">
        <v>77345</v>
      </c>
      <c r="G1114" t="s">
        <v>2128</v>
      </c>
      <c r="H1114" t="s">
        <v>196</v>
      </c>
      <c r="I1114">
        <v>30000</v>
      </c>
      <c r="J1114">
        <v>33803</v>
      </c>
      <c r="K1114">
        <v>1981</v>
      </c>
      <c r="L1114">
        <v>11363</v>
      </c>
      <c r="M1114" t="s">
        <v>197</v>
      </c>
      <c r="N1114">
        <v>108910</v>
      </c>
      <c r="O1114" t="s">
        <v>198</v>
      </c>
      <c r="P1114" t="s">
        <v>1739</v>
      </c>
      <c r="U1114" t="s">
        <v>1740</v>
      </c>
      <c r="V1114" t="s">
        <v>1740</v>
      </c>
      <c r="X1114" t="s">
        <v>2242</v>
      </c>
      <c r="Y1114">
        <v>9754</v>
      </c>
      <c r="Z1114" s="297">
        <v>43677</v>
      </c>
      <c r="AA1114" s="298">
        <v>1056.8599999999999</v>
      </c>
      <c r="AB1114" t="s">
        <v>205</v>
      </c>
      <c r="AC1114" s="206">
        <v>1056.8599999999999</v>
      </c>
      <c r="AD1114" t="s">
        <v>1742</v>
      </c>
      <c r="AE1114">
        <v>2019</v>
      </c>
      <c r="AF1114">
        <v>7</v>
      </c>
    </row>
    <row r="1115" spans="1:32">
      <c r="A1115" t="s">
        <v>1736</v>
      </c>
      <c r="B1115" t="s">
        <v>2246</v>
      </c>
      <c r="C1115" s="297">
        <v>43677</v>
      </c>
      <c r="D1115" t="s">
        <v>1000</v>
      </c>
      <c r="E1115" t="s">
        <v>194</v>
      </c>
      <c r="F1115">
        <v>77375</v>
      </c>
      <c r="G1115" t="s">
        <v>2140</v>
      </c>
      <c r="H1115" t="s">
        <v>196</v>
      </c>
      <c r="I1115">
        <v>30000</v>
      </c>
      <c r="J1115">
        <v>33803</v>
      </c>
      <c r="K1115">
        <v>1981</v>
      </c>
      <c r="L1115">
        <v>11363</v>
      </c>
      <c r="M1115" t="s">
        <v>197</v>
      </c>
      <c r="N1115">
        <v>108910</v>
      </c>
      <c r="O1115" t="s">
        <v>198</v>
      </c>
      <c r="P1115" t="s">
        <v>1739</v>
      </c>
      <c r="U1115" t="s">
        <v>1740</v>
      </c>
      <c r="V1115" t="s">
        <v>1740</v>
      </c>
      <c r="X1115" t="s">
        <v>2242</v>
      </c>
      <c r="Y1115">
        <v>9936</v>
      </c>
      <c r="Z1115" s="297">
        <v>43677</v>
      </c>
      <c r="AA1115" s="298">
        <v>2386.96</v>
      </c>
      <c r="AB1115" t="s">
        <v>205</v>
      </c>
      <c r="AC1115" s="206">
        <v>2386.96</v>
      </c>
      <c r="AD1115" t="s">
        <v>1742</v>
      </c>
      <c r="AE1115">
        <v>2019</v>
      </c>
      <c r="AF1115">
        <v>7</v>
      </c>
    </row>
    <row r="1116" spans="1:32">
      <c r="A1116" t="s">
        <v>1736</v>
      </c>
      <c r="B1116" t="s">
        <v>2247</v>
      </c>
      <c r="C1116" s="297">
        <v>43677</v>
      </c>
      <c r="D1116" t="s">
        <v>1000</v>
      </c>
      <c r="E1116" t="s">
        <v>194</v>
      </c>
      <c r="F1116">
        <v>77320</v>
      </c>
      <c r="G1116" t="s">
        <v>2123</v>
      </c>
      <c r="H1116" t="s">
        <v>196</v>
      </c>
      <c r="I1116">
        <v>30000</v>
      </c>
      <c r="J1116">
        <v>33803</v>
      </c>
      <c r="K1116">
        <v>1981</v>
      </c>
      <c r="L1116">
        <v>11363</v>
      </c>
      <c r="M1116" t="s">
        <v>197</v>
      </c>
      <c r="N1116">
        <v>108910</v>
      </c>
      <c r="O1116" t="s">
        <v>198</v>
      </c>
      <c r="P1116" t="s">
        <v>1739</v>
      </c>
      <c r="U1116" t="s">
        <v>1740</v>
      </c>
      <c r="V1116" t="s">
        <v>1740</v>
      </c>
      <c r="X1116" t="s">
        <v>2242</v>
      </c>
      <c r="Y1116">
        <v>9699</v>
      </c>
      <c r="Z1116" s="297">
        <v>43677</v>
      </c>
      <c r="AA1116" s="298">
        <v>1356.67</v>
      </c>
      <c r="AB1116" t="s">
        <v>205</v>
      </c>
      <c r="AC1116" s="206">
        <v>1356.67</v>
      </c>
      <c r="AD1116" t="s">
        <v>1742</v>
      </c>
      <c r="AE1116">
        <v>2019</v>
      </c>
      <c r="AF1116">
        <v>7</v>
      </c>
    </row>
    <row r="1117" spans="1:32">
      <c r="A1117" t="s">
        <v>1736</v>
      </c>
      <c r="B1117" t="s">
        <v>2248</v>
      </c>
      <c r="C1117" s="297">
        <v>43677</v>
      </c>
      <c r="D1117" t="s">
        <v>1000</v>
      </c>
      <c r="E1117" t="s">
        <v>194</v>
      </c>
      <c r="F1117">
        <v>77396</v>
      </c>
      <c r="G1117" t="s">
        <v>2130</v>
      </c>
      <c r="H1117" t="s">
        <v>196</v>
      </c>
      <c r="I1117">
        <v>30000</v>
      </c>
      <c r="J1117">
        <v>33803</v>
      </c>
      <c r="K1117">
        <v>1981</v>
      </c>
      <c r="L1117">
        <v>11363</v>
      </c>
      <c r="M1117" t="s">
        <v>197</v>
      </c>
      <c r="N1117">
        <v>108910</v>
      </c>
      <c r="O1117" t="s">
        <v>198</v>
      </c>
      <c r="P1117" t="s">
        <v>1739</v>
      </c>
      <c r="U1117" t="s">
        <v>1740</v>
      </c>
      <c r="V1117" t="s">
        <v>1740</v>
      </c>
      <c r="X1117" t="s">
        <v>2242</v>
      </c>
      <c r="Y1117">
        <v>10091</v>
      </c>
      <c r="Z1117" s="297">
        <v>43677</v>
      </c>
      <c r="AA1117" s="298">
        <v>64.38</v>
      </c>
      <c r="AB1117" t="s">
        <v>205</v>
      </c>
      <c r="AC1117" s="206">
        <v>64.38</v>
      </c>
      <c r="AD1117" t="s">
        <v>1742</v>
      </c>
      <c r="AE1117">
        <v>2019</v>
      </c>
      <c r="AF1117">
        <v>7</v>
      </c>
    </row>
    <row r="1118" spans="1:32">
      <c r="A1118" t="s">
        <v>1736</v>
      </c>
      <c r="B1118" t="s">
        <v>2249</v>
      </c>
      <c r="C1118" s="297">
        <v>43677</v>
      </c>
      <c r="D1118" t="s">
        <v>1000</v>
      </c>
      <c r="E1118" t="s">
        <v>194</v>
      </c>
      <c r="F1118">
        <v>77310</v>
      </c>
      <c r="G1118" t="s">
        <v>2136</v>
      </c>
      <c r="H1118" t="s">
        <v>196</v>
      </c>
      <c r="I1118">
        <v>30000</v>
      </c>
      <c r="J1118">
        <v>33803</v>
      </c>
      <c r="K1118">
        <v>1981</v>
      </c>
      <c r="L1118">
        <v>11363</v>
      </c>
      <c r="M1118" t="s">
        <v>197</v>
      </c>
      <c r="N1118">
        <v>108910</v>
      </c>
      <c r="O1118" t="s">
        <v>198</v>
      </c>
      <c r="P1118" t="s">
        <v>1739</v>
      </c>
      <c r="U1118" t="s">
        <v>1740</v>
      </c>
      <c r="V1118" t="s">
        <v>1740</v>
      </c>
      <c r="X1118" t="s">
        <v>2242</v>
      </c>
      <c r="Y1118">
        <v>9562</v>
      </c>
      <c r="Z1118" s="297">
        <v>43677</v>
      </c>
      <c r="AA1118" s="298">
        <v>2634.72</v>
      </c>
      <c r="AB1118" t="s">
        <v>205</v>
      </c>
      <c r="AC1118" s="206">
        <v>2634.72</v>
      </c>
      <c r="AD1118" t="s">
        <v>1742</v>
      </c>
      <c r="AE1118">
        <v>2019</v>
      </c>
      <c r="AF1118">
        <v>7</v>
      </c>
    </row>
    <row r="1119" spans="1:32">
      <c r="A1119" t="s">
        <v>1736</v>
      </c>
      <c r="B1119" t="s">
        <v>2250</v>
      </c>
      <c r="C1119" s="297">
        <v>43677</v>
      </c>
      <c r="D1119" t="s">
        <v>1000</v>
      </c>
      <c r="E1119" t="s">
        <v>194</v>
      </c>
      <c r="F1119">
        <v>77305</v>
      </c>
      <c r="G1119" t="s">
        <v>2138</v>
      </c>
      <c r="H1119" t="s">
        <v>196</v>
      </c>
      <c r="I1119">
        <v>30000</v>
      </c>
      <c r="J1119">
        <v>33803</v>
      </c>
      <c r="K1119">
        <v>1981</v>
      </c>
      <c r="L1119">
        <v>11363</v>
      </c>
      <c r="M1119" t="s">
        <v>197</v>
      </c>
      <c r="N1119">
        <v>108910</v>
      </c>
      <c r="O1119" t="s">
        <v>198</v>
      </c>
      <c r="P1119" t="s">
        <v>1739</v>
      </c>
      <c r="U1119" t="s">
        <v>1740</v>
      </c>
      <c r="V1119" t="s">
        <v>1740</v>
      </c>
      <c r="X1119" t="s">
        <v>2242</v>
      </c>
      <c r="Y1119">
        <v>9484</v>
      </c>
      <c r="Z1119" s="297">
        <v>43677</v>
      </c>
      <c r="AA1119" s="298">
        <v>6843.41</v>
      </c>
      <c r="AB1119" t="s">
        <v>205</v>
      </c>
      <c r="AC1119" s="206">
        <v>6843.41</v>
      </c>
      <c r="AD1119" t="s">
        <v>1742</v>
      </c>
      <c r="AE1119">
        <v>2019</v>
      </c>
      <c r="AF1119">
        <v>7</v>
      </c>
    </row>
    <row r="1120" spans="1:32">
      <c r="A1120" t="s">
        <v>1736</v>
      </c>
      <c r="B1120" t="s">
        <v>2251</v>
      </c>
      <c r="C1120" t="s">
        <v>1387</v>
      </c>
      <c r="D1120" s="297">
        <v>43711</v>
      </c>
      <c r="E1120" t="s">
        <v>194</v>
      </c>
      <c r="F1120">
        <v>77320</v>
      </c>
      <c r="G1120" t="s">
        <v>2123</v>
      </c>
      <c r="H1120" t="s">
        <v>196</v>
      </c>
      <c r="I1120">
        <v>30000</v>
      </c>
      <c r="J1120">
        <v>33803</v>
      </c>
      <c r="K1120">
        <v>1981</v>
      </c>
      <c r="L1120">
        <v>11363</v>
      </c>
      <c r="M1120" t="s">
        <v>197</v>
      </c>
      <c r="N1120">
        <v>108910</v>
      </c>
      <c r="O1120" t="s">
        <v>198</v>
      </c>
      <c r="P1120" t="s">
        <v>1739</v>
      </c>
      <c r="U1120" t="s">
        <v>1740</v>
      </c>
      <c r="V1120" t="s">
        <v>1740</v>
      </c>
      <c r="X1120" t="s">
        <v>2252</v>
      </c>
      <c r="Y1120">
        <v>9587</v>
      </c>
      <c r="Z1120" t="s">
        <v>1387</v>
      </c>
      <c r="AA1120" s="298">
        <v>1356.67</v>
      </c>
      <c r="AB1120" t="s">
        <v>205</v>
      </c>
      <c r="AC1120" s="206">
        <v>1356.67</v>
      </c>
      <c r="AD1120" t="s">
        <v>1742</v>
      </c>
      <c r="AE1120">
        <v>2019</v>
      </c>
      <c r="AF1120">
        <v>8</v>
      </c>
    </row>
    <row r="1121" spans="1:32">
      <c r="A1121" t="s">
        <v>1736</v>
      </c>
      <c r="B1121" t="s">
        <v>2253</v>
      </c>
      <c r="C1121" t="s">
        <v>1387</v>
      </c>
      <c r="D1121" s="297">
        <v>43711</v>
      </c>
      <c r="E1121" t="s">
        <v>194</v>
      </c>
      <c r="F1121">
        <v>77375</v>
      </c>
      <c r="G1121" t="s">
        <v>2140</v>
      </c>
      <c r="H1121" t="s">
        <v>196</v>
      </c>
      <c r="I1121">
        <v>30000</v>
      </c>
      <c r="J1121">
        <v>33803</v>
      </c>
      <c r="K1121">
        <v>1981</v>
      </c>
      <c r="L1121">
        <v>11363</v>
      </c>
      <c r="M1121" t="s">
        <v>197</v>
      </c>
      <c r="N1121">
        <v>108910</v>
      </c>
      <c r="O1121" t="s">
        <v>198</v>
      </c>
      <c r="P1121" t="s">
        <v>1739</v>
      </c>
      <c r="U1121" t="s">
        <v>1740</v>
      </c>
      <c r="V1121" t="s">
        <v>1740</v>
      </c>
      <c r="X1121" t="s">
        <v>2252</v>
      </c>
      <c r="Y1121">
        <v>9769</v>
      </c>
      <c r="Z1121" t="s">
        <v>1387</v>
      </c>
      <c r="AA1121" s="298">
        <v>2386.96</v>
      </c>
      <c r="AB1121" t="s">
        <v>205</v>
      </c>
      <c r="AC1121" s="206">
        <v>2386.96</v>
      </c>
      <c r="AD1121" t="s">
        <v>1742</v>
      </c>
      <c r="AE1121">
        <v>2019</v>
      </c>
      <c r="AF1121">
        <v>8</v>
      </c>
    </row>
    <row r="1122" spans="1:32">
      <c r="A1122" t="s">
        <v>1736</v>
      </c>
      <c r="B1122" t="s">
        <v>2254</v>
      </c>
      <c r="C1122" t="s">
        <v>1387</v>
      </c>
      <c r="D1122" s="297">
        <v>43711</v>
      </c>
      <c r="E1122" t="s">
        <v>194</v>
      </c>
      <c r="F1122">
        <v>77305</v>
      </c>
      <c r="G1122" t="s">
        <v>2138</v>
      </c>
      <c r="H1122" t="s">
        <v>196</v>
      </c>
      <c r="I1122">
        <v>30000</v>
      </c>
      <c r="J1122">
        <v>33803</v>
      </c>
      <c r="K1122">
        <v>1981</v>
      </c>
      <c r="L1122">
        <v>11363</v>
      </c>
      <c r="M1122" t="s">
        <v>197</v>
      </c>
      <c r="N1122">
        <v>108910</v>
      </c>
      <c r="O1122" t="s">
        <v>198</v>
      </c>
      <c r="P1122" t="s">
        <v>1739</v>
      </c>
      <c r="U1122" t="s">
        <v>1740</v>
      </c>
      <c r="V1122" t="s">
        <v>1740</v>
      </c>
      <c r="X1122" t="s">
        <v>2252</v>
      </c>
      <c r="Y1122">
        <v>9408</v>
      </c>
      <c r="Z1122" t="s">
        <v>1387</v>
      </c>
      <c r="AA1122" s="298">
        <v>6843.41</v>
      </c>
      <c r="AB1122" t="s">
        <v>205</v>
      </c>
      <c r="AC1122" s="206">
        <v>6843.41</v>
      </c>
      <c r="AD1122" t="s">
        <v>1742</v>
      </c>
      <c r="AE1122">
        <v>2019</v>
      </c>
      <c r="AF1122">
        <v>8</v>
      </c>
    </row>
    <row r="1123" spans="1:32">
      <c r="A1123" t="s">
        <v>1736</v>
      </c>
      <c r="B1123" t="s">
        <v>2255</v>
      </c>
      <c r="C1123" t="s">
        <v>1387</v>
      </c>
      <c r="D1123" s="297">
        <v>43711</v>
      </c>
      <c r="E1123" t="s">
        <v>194</v>
      </c>
      <c r="F1123">
        <v>77310</v>
      </c>
      <c r="G1123" t="s">
        <v>2136</v>
      </c>
      <c r="H1123" t="s">
        <v>196</v>
      </c>
      <c r="I1123">
        <v>30000</v>
      </c>
      <c r="J1123">
        <v>33803</v>
      </c>
      <c r="K1123">
        <v>1981</v>
      </c>
      <c r="L1123">
        <v>11363</v>
      </c>
      <c r="M1123" t="s">
        <v>197</v>
      </c>
      <c r="N1123">
        <v>108910</v>
      </c>
      <c r="O1123" t="s">
        <v>198</v>
      </c>
      <c r="P1123" t="s">
        <v>1739</v>
      </c>
      <c r="U1123" t="s">
        <v>1740</v>
      </c>
      <c r="V1123" t="s">
        <v>1740</v>
      </c>
      <c r="X1123" t="s">
        <v>2252</v>
      </c>
      <c r="Y1123">
        <v>9474</v>
      </c>
      <c r="Z1123" t="s">
        <v>1387</v>
      </c>
      <c r="AA1123" s="298">
        <v>2634.72</v>
      </c>
      <c r="AB1123" t="s">
        <v>205</v>
      </c>
      <c r="AC1123" s="206">
        <v>2634.72</v>
      </c>
      <c r="AD1123" t="s">
        <v>1742</v>
      </c>
      <c r="AE1123">
        <v>2019</v>
      </c>
      <c r="AF1123">
        <v>8</v>
      </c>
    </row>
    <row r="1124" spans="1:32">
      <c r="A1124" t="s">
        <v>1736</v>
      </c>
      <c r="B1124" t="s">
        <v>2256</v>
      </c>
      <c r="C1124" t="s">
        <v>1387</v>
      </c>
      <c r="D1124" s="297">
        <v>43711</v>
      </c>
      <c r="E1124" t="s">
        <v>194</v>
      </c>
      <c r="F1124">
        <v>77315</v>
      </c>
      <c r="G1124" t="s">
        <v>2134</v>
      </c>
      <c r="H1124" t="s">
        <v>196</v>
      </c>
      <c r="I1124">
        <v>30000</v>
      </c>
      <c r="J1124">
        <v>33803</v>
      </c>
      <c r="K1124">
        <v>1981</v>
      </c>
      <c r="L1124">
        <v>11363</v>
      </c>
      <c r="M1124" t="s">
        <v>197</v>
      </c>
      <c r="N1124">
        <v>108910</v>
      </c>
      <c r="O1124" t="s">
        <v>198</v>
      </c>
      <c r="P1124" t="s">
        <v>1739</v>
      </c>
      <c r="U1124" t="s">
        <v>1740</v>
      </c>
      <c r="V1124" t="s">
        <v>1740</v>
      </c>
      <c r="X1124" t="s">
        <v>2252</v>
      </c>
      <c r="Y1124">
        <v>9538</v>
      </c>
      <c r="Z1124" t="s">
        <v>1387</v>
      </c>
      <c r="AA1124" s="298">
        <v>222.28</v>
      </c>
      <c r="AB1124" t="s">
        <v>205</v>
      </c>
      <c r="AC1124" s="206">
        <v>222.28</v>
      </c>
      <c r="AD1124" t="s">
        <v>1742</v>
      </c>
      <c r="AE1124">
        <v>2019</v>
      </c>
      <c r="AF1124">
        <v>8</v>
      </c>
    </row>
    <row r="1125" spans="1:32">
      <c r="A1125" t="s">
        <v>1736</v>
      </c>
      <c r="B1125" t="s">
        <v>2257</v>
      </c>
      <c r="C1125" t="s">
        <v>1387</v>
      </c>
      <c r="D1125" s="297">
        <v>43711</v>
      </c>
      <c r="E1125" t="s">
        <v>194</v>
      </c>
      <c r="F1125">
        <v>77385</v>
      </c>
      <c r="G1125" t="s">
        <v>2132</v>
      </c>
      <c r="H1125" t="s">
        <v>196</v>
      </c>
      <c r="I1125">
        <v>30000</v>
      </c>
      <c r="J1125">
        <v>33803</v>
      </c>
      <c r="K1125">
        <v>1981</v>
      </c>
      <c r="L1125">
        <v>11363</v>
      </c>
      <c r="M1125" t="s">
        <v>197</v>
      </c>
      <c r="N1125">
        <v>108910</v>
      </c>
      <c r="O1125" t="s">
        <v>198</v>
      </c>
      <c r="P1125" t="s">
        <v>1739</v>
      </c>
      <c r="U1125" t="s">
        <v>1740</v>
      </c>
      <c r="V1125" t="s">
        <v>1740</v>
      </c>
      <c r="X1125" t="s">
        <v>2252</v>
      </c>
      <c r="Y1125">
        <v>9833</v>
      </c>
      <c r="Z1125" t="s">
        <v>1387</v>
      </c>
      <c r="AA1125" s="298">
        <v>582.9</v>
      </c>
      <c r="AB1125" t="s">
        <v>205</v>
      </c>
      <c r="AC1125" s="206">
        <v>582.9</v>
      </c>
      <c r="AD1125" t="s">
        <v>1742</v>
      </c>
      <c r="AE1125">
        <v>2019</v>
      </c>
      <c r="AF1125">
        <v>8</v>
      </c>
    </row>
    <row r="1126" spans="1:32">
      <c r="A1126" t="s">
        <v>1736</v>
      </c>
      <c r="B1126" t="s">
        <v>2258</v>
      </c>
      <c r="C1126" t="s">
        <v>1387</v>
      </c>
      <c r="D1126" s="297">
        <v>43711</v>
      </c>
      <c r="E1126" t="s">
        <v>194</v>
      </c>
      <c r="F1126">
        <v>77396</v>
      </c>
      <c r="G1126" t="s">
        <v>2130</v>
      </c>
      <c r="H1126" t="s">
        <v>196</v>
      </c>
      <c r="I1126">
        <v>30000</v>
      </c>
      <c r="J1126">
        <v>33803</v>
      </c>
      <c r="K1126">
        <v>1981</v>
      </c>
      <c r="L1126">
        <v>11363</v>
      </c>
      <c r="M1126" t="s">
        <v>197</v>
      </c>
      <c r="N1126">
        <v>108910</v>
      </c>
      <c r="O1126" t="s">
        <v>198</v>
      </c>
      <c r="P1126" t="s">
        <v>1739</v>
      </c>
      <c r="U1126" t="s">
        <v>1740</v>
      </c>
      <c r="V1126" t="s">
        <v>1740</v>
      </c>
      <c r="X1126" t="s">
        <v>2252</v>
      </c>
      <c r="Y1126">
        <v>9899</v>
      </c>
      <c r="Z1126" t="s">
        <v>1387</v>
      </c>
      <c r="AA1126" s="298">
        <v>64.38</v>
      </c>
      <c r="AB1126" t="s">
        <v>205</v>
      </c>
      <c r="AC1126" s="206">
        <v>64.38</v>
      </c>
      <c r="AD1126" t="s">
        <v>1742</v>
      </c>
      <c r="AE1126">
        <v>2019</v>
      </c>
      <c r="AF1126">
        <v>8</v>
      </c>
    </row>
    <row r="1127" spans="1:32">
      <c r="A1127" t="s">
        <v>1736</v>
      </c>
      <c r="B1127" t="s">
        <v>2259</v>
      </c>
      <c r="C1127" t="s">
        <v>1387</v>
      </c>
      <c r="D1127" s="297">
        <v>43711</v>
      </c>
      <c r="E1127" t="s">
        <v>194</v>
      </c>
      <c r="F1127">
        <v>77345</v>
      </c>
      <c r="G1127" t="s">
        <v>2128</v>
      </c>
      <c r="H1127" t="s">
        <v>196</v>
      </c>
      <c r="I1127">
        <v>30000</v>
      </c>
      <c r="J1127">
        <v>33803</v>
      </c>
      <c r="K1127">
        <v>1981</v>
      </c>
      <c r="L1127">
        <v>11363</v>
      </c>
      <c r="M1127" t="s">
        <v>197</v>
      </c>
      <c r="N1127">
        <v>108910</v>
      </c>
      <c r="O1127" t="s">
        <v>198</v>
      </c>
      <c r="P1127" t="s">
        <v>1739</v>
      </c>
      <c r="U1127" t="s">
        <v>1740</v>
      </c>
      <c r="V1127" t="s">
        <v>1740</v>
      </c>
      <c r="X1127" t="s">
        <v>2252</v>
      </c>
      <c r="Y1127">
        <v>9628</v>
      </c>
      <c r="Z1127" t="s">
        <v>1387</v>
      </c>
      <c r="AA1127" s="298">
        <v>1056.8599999999999</v>
      </c>
      <c r="AB1127" t="s">
        <v>205</v>
      </c>
      <c r="AC1127" s="206">
        <v>1056.8599999999999</v>
      </c>
      <c r="AD1127" t="s">
        <v>1742</v>
      </c>
      <c r="AE1127">
        <v>2019</v>
      </c>
      <c r="AF1127">
        <v>8</v>
      </c>
    </row>
    <row r="1128" spans="1:32">
      <c r="A1128" t="s">
        <v>1736</v>
      </c>
      <c r="B1128" t="s">
        <v>2260</v>
      </c>
      <c r="C1128" t="s">
        <v>1387</v>
      </c>
      <c r="D1128" s="297">
        <v>43711</v>
      </c>
      <c r="E1128" t="s">
        <v>194</v>
      </c>
      <c r="F1128">
        <v>77357</v>
      </c>
      <c r="G1128" t="s">
        <v>2126</v>
      </c>
      <c r="H1128" t="s">
        <v>196</v>
      </c>
      <c r="I1128">
        <v>30000</v>
      </c>
      <c r="J1128">
        <v>33803</v>
      </c>
      <c r="K1128">
        <v>1981</v>
      </c>
      <c r="L1128">
        <v>11363</v>
      </c>
      <c r="M1128" t="s">
        <v>197</v>
      </c>
      <c r="N1128">
        <v>108910</v>
      </c>
      <c r="O1128" t="s">
        <v>198</v>
      </c>
      <c r="P1128" t="s">
        <v>1739</v>
      </c>
      <c r="U1128" t="s">
        <v>1740</v>
      </c>
      <c r="V1128" t="s">
        <v>1740</v>
      </c>
      <c r="X1128" t="s">
        <v>2252</v>
      </c>
      <c r="Y1128">
        <v>9687</v>
      </c>
      <c r="Z1128" t="s">
        <v>1387</v>
      </c>
      <c r="AA1128" s="298">
        <v>653.66</v>
      </c>
      <c r="AB1128" t="s">
        <v>205</v>
      </c>
      <c r="AC1128" s="206">
        <v>653.66</v>
      </c>
      <c r="AD1128" t="s">
        <v>1742</v>
      </c>
      <c r="AE1128">
        <v>2019</v>
      </c>
      <c r="AF1128">
        <v>8</v>
      </c>
    </row>
    <row r="1129" spans="1:32">
      <c r="A1129" t="s">
        <v>1736</v>
      </c>
      <c r="B1129" t="s">
        <v>2269</v>
      </c>
      <c r="C1129" s="297">
        <v>43738</v>
      </c>
      <c r="D1129" s="297">
        <v>43746</v>
      </c>
      <c r="E1129" t="s">
        <v>194</v>
      </c>
      <c r="F1129">
        <v>77396</v>
      </c>
      <c r="G1129" t="s">
        <v>2130</v>
      </c>
      <c r="H1129" t="s">
        <v>196</v>
      </c>
      <c r="I1129">
        <v>30000</v>
      </c>
      <c r="J1129">
        <v>33803</v>
      </c>
      <c r="K1129">
        <v>1981</v>
      </c>
      <c r="L1129">
        <v>11363</v>
      </c>
      <c r="M1129" t="s">
        <v>197</v>
      </c>
      <c r="N1129">
        <v>108910</v>
      </c>
      <c r="O1129" t="s">
        <v>198</v>
      </c>
      <c r="P1129" t="s">
        <v>1739</v>
      </c>
      <c r="U1129" t="s">
        <v>1740</v>
      </c>
      <c r="V1129" t="s">
        <v>1740</v>
      </c>
      <c r="X1129" t="s">
        <v>2262</v>
      </c>
      <c r="Y1129">
        <v>9989</v>
      </c>
      <c r="Z1129" s="297">
        <v>43738</v>
      </c>
      <c r="AA1129" s="298">
        <v>64.38</v>
      </c>
      <c r="AB1129" t="s">
        <v>205</v>
      </c>
      <c r="AC1129" s="206">
        <v>64.38</v>
      </c>
      <c r="AD1129" t="s">
        <v>1742</v>
      </c>
      <c r="AE1129">
        <v>2019</v>
      </c>
      <c r="AF1129">
        <v>9</v>
      </c>
    </row>
    <row r="1130" spans="1:32">
      <c r="A1130" t="s">
        <v>1736</v>
      </c>
      <c r="B1130" t="s">
        <v>2265</v>
      </c>
      <c r="C1130" s="297">
        <v>43738</v>
      </c>
      <c r="D1130" s="297">
        <v>43746</v>
      </c>
      <c r="E1130" t="s">
        <v>194</v>
      </c>
      <c r="F1130">
        <v>77357</v>
      </c>
      <c r="G1130" t="s">
        <v>2126</v>
      </c>
      <c r="H1130" t="s">
        <v>196</v>
      </c>
      <c r="I1130">
        <v>30000</v>
      </c>
      <c r="J1130">
        <v>33803</v>
      </c>
      <c r="K1130">
        <v>1981</v>
      </c>
      <c r="L1130">
        <v>11363</v>
      </c>
      <c r="M1130" t="s">
        <v>197</v>
      </c>
      <c r="N1130">
        <v>108910</v>
      </c>
      <c r="O1130" t="s">
        <v>198</v>
      </c>
      <c r="P1130" t="s">
        <v>1739</v>
      </c>
      <c r="U1130" t="s">
        <v>1740</v>
      </c>
      <c r="V1130" t="s">
        <v>1740</v>
      </c>
      <c r="X1130" t="s">
        <v>2262</v>
      </c>
      <c r="Y1130">
        <v>9758</v>
      </c>
      <c r="Z1130" s="297">
        <v>43738</v>
      </c>
      <c r="AA1130" s="298">
        <v>-217.89</v>
      </c>
      <c r="AB1130" t="s">
        <v>205</v>
      </c>
      <c r="AC1130" s="206">
        <v>-217.89</v>
      </c>
      <c r="AD1130" t="s">
        <v>1742</v>
      </c>
      <c r="AE1130">
        <v>2019</v>
      </c>
      <c r="AF1130">
        <v>9</v>
      </c>
    </row>
    <row r="1131" spans="1:32">
      <c r="A1131" t="s">
        <v>1736</v>
      </c>
      <c r="B1131" t="s">
        <v>2270</v>
      </c>
      <c r="C1131" s="297">
        <v>43738</v>
      </c>
      <c r="D1131" s="297">
        <v>43746</v>
      </c>
      <c r="E1131" t="s">
        <v>194</v>
      </c>
      <c r="F1131">
        <v>77375</v>
      </c>
      <c r="G1131" t="s">
        <v>2140</v>
      </c>
      <c r="H1131" t="s">
        <v>196</v>
      </c>
      <c r="I1131">
        <v>30000</v>
      </c>
      <c r="J1131">
        <v>33803</v>
      </c>
      <c r="K1131">
        <v>1981</v>
      </c>
      <c r="L1131">
        <v>11363</v>
      </c>
      <c r="M1131" t="s">
        <v>197</v>
      </c>
      <c r="N1131">
        <v>108910</v>
      </c>
      <c r="O1131" t="s">
        <v>198</v>
      </c>
      <c r="P1131" t="s">
        <v>1739</v>
      </c>
      <c r="U1131" t="s">
        <v>1740</v>
      </c>
      <c r="V1131" t="s">
        <v>1740</v>
      </c>
      <c r="X1131" t="s">
        <v>2262</v>
      </c>
      <c r="Y1131">
        <v>9848</v>
      </c>
      <c r="Z1131" s="297">
        <v>43738</v>
      </c>
      <c r="AA1131" s="298">
        <v>2386.96</v>
      </c>
      <c r="AB1131" t="s">
        <v>205</v>
      </c>
      <c r="AC1131" s="206">
        <v>2386.96</v>
      </c>
      <c r="AD1131" t="s">
        <v>1742</v>
      </c>
      <c r="AE1131">
        <v>2019</v>
      </c>
      <c r="AF1131">
        <v>9</v>
      </c>
    </row>
    <row r="1132" spans="1:32">
      <c r="A1132" t="s">
        <v>1736</v>
      </c>
      <c r="B1132" t="s">
        <v>2261</v>
      </c>
      <c r="C1132" s="297">
        <v>43738</v>
      </c>
      <c r="D1132" s="297">
        <v>43746</v>
      </c>
      <c r="E1132" t="s">
        <v>194</v>
      </c>
      <c r="F1132">
        <v>77305</v>
      </c>
      <c r="G1132" t="s">
        <v>2138</v>
      </c>
      <c r="H1132" t="s">
        <v>196</v>
      </c>
      <c r="I1132">
        <v>30000</v>
      </c>
      <c r="J1132">
        <v>33803</v>
      </c>
      <c r="K1132">
        <v>1981</v>
      </c>
      <c r="L1132">
        <v>11363</v>
      </c>
      <c r="M1132" t="s">
        <v>197</v>
      </c>
      <c r="N1132">
        <v>108910</v>
      </c>
      <c r="O1132" t="s">
        <v>198</v>
      </c>
      <c r="P1132" t="s">
        <v>1739</v>
      </c>
      <c r="U1132" t="s">
        <v>1740</v>
      </c>
      <c r="V1132" t="s">
        <v>1740</v>
      </c>
      <c r="X1132" t="s">
        <v>2262</v>
      </c>
      <c r="Y1132">
        <v>9452</v>
      </c>
      <c r="Z1132" s="297">
        <v>43738</v>
      </c>
      <c r="AA1132" s="298">
        <v>6843.41</v>
      </c>
      <c r="AB1132" t="s">
        <v>205</v>
      </c>
      <c r="AC1132" s="206">
        <v>6843.41</v>
      </c>
      <c r="AD1132" t="s">
        <v>1742</v>
      </c>
      <c r="AE1132">
        <v>2019</v>
      </c>
      <c r="AF1132">
        <v>9</v>
      </c>
    </row>
    <row r="1133" spans="1:32">
      <c r="A1133" t="s">
        <v>1736</v>
      </c>
      <c r="B1133" t="s">
        <v>2263</v>
      </c>
      <c r="C1133" s="297">
        <v>43738</v>
      </c>
      <c r="D1133" s="297">
        <v>43746</v>
      </c>
      <c r="E1133" t="s">
        <v>194</v>
      </c>
      <c r="F1133">
        <v>77385</v>
      </c>
      <c r="G1133" t="s">
        <v>2132</v>
      </c>
      <c r="H1133" t="s">
        <v>196</v>
      </c>
      <c r="I1133">
        <v>30000</v>
      </c>
      <c r="J1133">
        <v>33803</v>
      </c>
      <c r="K1133">
        <v>1981</v>
      </c>
      <c r="L1133">
        <v>11363</v>
      </c>
      <c r="M1133" t="s">
        <v>197</v>
      </c>
      <c r="N1133">
        <v>108910</v>
      </c>
      <c r="O1133" t="s">
        <v>198</v>
      </c>
      <c r="P1133" t="s">
        <v>1739</v>
      </c>
      <c r="U1133" t="s">
        <v>1740</v>
      </c>
      <c r="V1133" t="s">
        <v>1740</v>
      </c>
      <c r="X1133" t="s">
        <v>2262</v>
      </c>
      <c r="Y1133">
        <v>9918</v>
      </c>
      <c r="Z1133" s="297">
        <v>43738</v>
      </c>
      <c r="AA1133" s="298">
        <v>582.9</v>
      </c>
      <c r="AB1133" t="s">
        <v>205</v>
      </c>
      <c r="AC1133" s="206">
        <v>582.9</v>
      </c>
      <c r="AD1133" t="s">
        <v>1742</v>
      </c>
      <c r="AE1133">
        <v>2019</v>
      </c>
      <c r="AF1133">
        <v>9</v>
      </c>
    </row>
    <row r="1134" spans="1:32">
      <c r="A1134" t="s">
        <v>1736</v>
      </c>
      <c r="B1134" t="s">
        <v>2268</v>
      </c>
      <c r="C1134" s="297">
        <v>43738</v>
      </c>
      <c r="D1134" s="297">
        <v>43746</v>
      </c>
      <c r="E1134" t="s">
        <v>194</v>
      </c>
      <c r="F1134">
        <v>77320</v>
      </c>
      <c r="G1134" t="s">
        <v>2123</v>
      </c>
      <c r="H1134" t="s">
        <v>196</v>
      </c>
      <c r="I1134">
        <v>30000</v>
      </c>
      <c r="J1134">
        <v>33803</v>
      </c>
      <c r="K1134">
        <v>1981</v>
      </c>
      <c r="L1134">
        <v>11363</v>
      </c>
      <c r="M1134" t="s">
        <v>197</v>
      </c>
      <c r="N1134">
        <v>108910</v>
      </c>
      <c r="O1134" t="s">
        <v>198</v>
      </c>
      <c r="P1134" t="s">
        <v>1739</v>
      </c>
      <c r="U1134" t="s">
        <v>1740</v>
      </c>
      <c r="V1134" t="s">
        <v>1740</v>
      </c>
      <c r="X1134" t="s">
        <v>2262</v>
      </c>
      <c r="Y1134">
        <v>9644</v>
      </c>
      <c r="Z1134" s="297">
        <v>43738</v>
      </c>
      <c r="AA1134" s="298">
        <v>1356.67</v>
      </c>
      <c r="AB1134" t="s">
        <v>205</v>
      </c>
      <c r="AC1134" s="206">
        <v>1356.67</v>
      </c>
      <c r="AD1134" t="s">
        <v>1742</v>
      </c>
      <c r="AE1134">
        <v>2019</v>
      </c>
      <c r="AF1134">
        <v>9</v>
      </c>
    </row>
    <row r="1135" spans="1:32">
      <c r="A1135" t="s">
        <v>1736</v>
      </c>
      <c r="B1135" t="s">
        <v>2264</v>
      </c>
      <c r="C1135" s="297">
        <v>43738</v>
      </c>
      <c r="D1135" s="297">
        <v>43746</v>
      </c>
      <c r="E1135" t="s">
        <v>194</v>
      </c>
      <c r="F1135">
        <v>77345</v>
      </c>
      <c r="G1135" t="s">
        <v>2128</v>
      </c>
      <c r="H1135" t="s">
        <v>196</v>
      </c>
      <c r="I1135">
        <v>30000</v>
      </c>
      <c r="J1135">
        <v>33803</v>
      </c>
      <c r="K1135">
        <v>1981</v>
      </c>
      <c r="L1135">
        <v>11363</v>
      </c>
      <c r="M1135" t="s">
        <v>197</v>
      </c>
      <c r="N1135">
        <v>108910</v>
      </c>
      <c r="O1135" t="s">
        <v>198</v>
      </c>
      <c r="P1135" t="s">
        <v>1739</v>
      </c>
      <c r="U1135" t="s">
        <v>1740</v>
      </c>
      <c r="V1135" t="s">
        <v>1740</v>
      </c>
      <c r="X1135" t="s">
        <v>2262</v>
      </c>
      <c r="Y1135">
        <v>9692</v>
      </c>
      <c r="Z1135" s="297">
        <v>43738</v>
      </c>
      <c r="AA1135" s="298">
        <v>1056.8599999999999</v>
      </c>
      <c r="AB1135" t="s">
        <v>205</v>
      </c>
      <c r="AC1135" s="206">
        <v>1056.8599999999999</v>
      </c>
      <c r="AD1135" t="s">
        <v>1742</v>
      </c>
      <c r="AE1135">
        <v>2019</v>
      </c>
      <c r="AF1135">
        <v>9</v>
      </c>
    </row>
    <row r="1136" spans="1:32">
      <c r="A1136" t="s">
        <v>1736</v>
      </c>
      <c r="B1136" t="s">
        <v>2267</v>
      </c>
      <c r="C1136" s="297">
        <v>43738</v>
      </c>
      <c r="D1136" s="297">
        <v>43746</v>
      </c>
      <c r="E1136" t="s">
        <v>194</v>
      </c>
      <c r="F1136">
        <v>77310</v>
      </c>
      <c r="G1136" t="s">
        <v>2136</v>
      </c>
      <c r="H1136" t="s">
        <v>196</v>
      </c>
      <c r="I1136">
        <v>30000</v>
      </c>
      <c r="J1136">
        <v>33803</v>
      </c>
      <c r="K1136">
        <v>1981</v>
      </c>
      <c r="L1136">
        <v>11363</v>
      </c>
      <c r="M1136" t="s">
        <v>197</v>
      </c>
      <c r="N1136">
        <v>108910</v>
      </c>
      <c r="O1136" t="s">
        <v>198</v>
      </c>
      <c r="P1136" t="s">
        <v>1739</v>
      </c>
      <c r="U1136" t="s">
        <v>1740</v>
      </c>
      <c r="V1136" t="s">
        <v>1740</v>
      </c>
      <c r="X1136" t="s">
        <v>2262</v>
      </c>
      <c r="Y1136">
        <v>9523</v>
      </c>
      <c r="Z1136" s="297">
        <v>43738</v>
      </c>
      <c r="AA1136" s="298">
        <v>2634.72</v>
      </c>
      <c r="AB1136" t="s">
        <v>205</v>
      </c>
      <c r="AC1136" s="206">
        <v>2634.72</v>
      </c>
      <c r="AD1136" t="s">
        <v>1742</v>
      </c>
      <c r="AE1136">
        <v>2019</v>
      </c>
      <c r="AF1136">
        <v>9</v>
      </c>
    </row>
    <row r="1137" spans="1:32">
      <c r="A1137" t="s">
        <v>1736</v>
      </c>
      <c r="B1137" t="s">
        <v>2266</v>
      </c>
      <c r="C1137" s="297">
        <v>43738</v>
      </c>
      <c r="D1137" s="297">
        <v>43746</v>
      </c>
      <c r="E1137" t="s">
        <v>194</v>
      </c>
      <c r="F1137">
        <v>77315</v>
      </c>
      <c r="G1137" t="s">
        <v>2134</v>
      </c>
      <c r="H1137" t="s">
        <v>196</v>
      </c>
      <c r="I1137">
        <v>30000</v>
      </c>
      <c r="J1137">
        <v>33803</v>
      </c>
      <c r="K1137">
        <v>1981</v>
      </c>
      <c r="L1137">
        <v>11363</v>
      </c>
      <c r="M1137" t="s">
        <v>197</v>
      </c>
      <c r="N1137">
        <v>108910</v>
      </c>
      <c r="O1137" t="s">
        <v>198</v>
      </c>
      <c r="P1137" t="s">
        <v>1739</v>
      </c>
      <c r="U1137" t="s">
        <v>1740</v>
      </c>
      <c r="V1137" t="s">
        <v>1740</v>
      </c>
      <c r="X1137" t="s">
        <v>2262</v>
      </c>
      <c r="Y1137">
        <v>9593</v>
      </c>
      <c r="Z1137" s="297">
        <v>43738</v>
      </c>
      <c r="AA1137" s="298">
        <v>222.28</v>
      </c>
      <c r="AB1137" t="s">
        <v>205</v>
      </c>
      <c r="AC1137" s="206">
        <v>222.28</v>
      </c>
      <c r="AD1137" t="s">
        <v>1742</v>
      </c>
      <c r="AE1137">
        <v>2019</v>
      </c>
      <c r="AF1137">
        <v>9</v>
      </c>
    </row>
    <row r="1138" spans="1:32">
      <c r="A1138" t="s">
        <v>1736</v>
      </c>
      <c r="B1138" t="s">
        <v>2278</v>
      </c>
      <c r="C1138" s="297">
        <v>43769</v>
      </c>
      <c r="D1138" s="297">
        <v>43776</v>
      </c>
      <c r="E1138" t="s">
        <v>194</v>
      </c>
      <c r="F1138">
        <v>77320</v>
      </c>
      <c r="G1138" t="s">
        <v>2123</v>
      </c>
      <c r="H1138" t="s">
        <v>196</v>
      </c>
      <c r="I1138">
        <v>30000</v>
      </c>
      <c r="J1138">
        <v>33803</v>
      </c>
      <c r="K1138">
        <v>1981</v>
      </c>
      <c r="L1138">
        <v>11363</v>
      </c>
      <c r="M1138" t="s">
        <v>197</v>
      </c>
      <c r="N1138">
        <v>108910</v>
      </c>
      <c r="O1138" t="s">
        <v>198</v>
      </c>
      <c r="P1138" t="s">
        <v>1739</v>
      </c>
      <c r="U1138" t="s">
        <v>1740</v>
      </c>
      <c r="V1138" t="s">
        <v>1740</v>
      </c>
      <c r="X1138" t="s">
        <v>2272</v>
      </c>
      <c r="Y1138">
        <v>9853</v>
      </c>
      <c r="Z1138" s="297">
        <v>43769</v>
      </c>
      <c r="AA1138" s="298">
        <v>1356.67</v>
      </c>
      <c r="AB1138" t="s">
        <v>205</v>
      </c>
      <c r="AC1138" s="206">
        <v>1356.67</v>
      </c>
      <c r="AD1138" t="s">
        <v>1742</v>
      </c>
      <c r="AE1138">
        <v>2019</v>
      </c>
      <c r="AF1138">
        <v>10</v>
      </c>
    </row>
    <row r="1139" spans="1:32">
      <c r="A1139" t="s">
        <v>1736</v>
      </c>
      <c r="B1139" t="s">
        <v>2273</v>
      </c>
      <c r="C1139" s="297">
        <v>43769</v>
      </c>
      <c r="D1139" s="297">
        <v>43776</v>
      </c>
      <c r="E1139" t="s">
        <v>194</v>
      </c>
      <c r="F1139">
        <v>77385</v>
      </c>
      <c r="G1139" t="s">
        <v>2132</v>
      </c>
      <c r="H1139" t="s">
        <v>196</v>
      </c>
      <c r="I1139">
        <v>30000</v>
      </c>
      <c r="J1139">
        <v>33803</v>
      </c>
      <c r="K1139">
        <v>1981</v>
      </c>
      <c r="L1139">
        <v>11363</v>
      </c>
      <c r="M1139" t="s">
        <v>197</v>
      </c>
      <c r="N1139">
        <v>108910</v>
      </c>
      <c r="O1139" t="s">
        <v>198</v>
      </c>
      <c r="P1139" t="s">
        <v>1739</v>
      </c>
      <c r="U1139" t="s">
        <v>1740</v>
      </c>
      <c r="V1139" t="s">
        <v>1740</v>
      </c>
      <c r="X1139" t="s">
        <v>2272</v>
      </c>
      <c r="Y1139">
        <v>10144</v>
      </c>
      <c r="Z1139" s="297">
        <v>43769</v>
      </c>
      <c r="AA1139" s="298">
        <v>582.9</v>
      </c>
      <c r="AB1139" t="s">
        <v>205</v>
      </c>
      <c r="AC1139" s="206">
        <v>582.9</v>
      </c>
      <c r="AD1139" t="s">
        <v>1742</v>
      </c>
      <c r="AE1139">
        <v>2019</v>
      </c>
      <c r="AF1139">
        <v>10</v>
      </c>
    </row>
    <row r="1140" spans="1:32">
      <c r="A1140" t="s">
        <v>1736</v>
      </c>
      <c r="B1140" t="s">
        <v>2275</v>
      </c>
      <c r="C1140" s="297">
        <v>43769</v>
      </c>
      <c r="D1140" s="297">
        <v>43776</v>
      </c>
      <c r="E1140" t="s">
        <v>194</v>
      </c>
      <c r="F1140">
        <v>77315</v>
      </c>
      <c r="G1140" t="s">
        <v>2134</v>
      </c>
      <c r="H1140" t="s">
        <v>196</v>
      </c>
      <c r="I1140">
        <v>30000</v>
      </c>
      <c r="J1140">
        <v>33803</v>
      </c>
      <c r="K1140">
        <v>1981</v>
      </c>
      <c r="L1140">
        <v>11363</v>
      </c>
      <c r="M1140" t="s">
        <v>197</v>
      </c>
      <c r="N1140">
        <v>108910</v>
      </c>
      <c r="O1140" t="s">
        <v>198</v>
      </c>
      <c r="P1140" t="s">
        <v>1739</v>
      </c>
      <c r="U1140" t="s">
        <v>1740</v>
      </c>
      <c r="V1140" t="s">
        <v>1740</v>
      </c>
      <c r="X1140" t="s">
        <v>2272</v>
      </c>
      <c r="Y1140">
        <v>9797</v>
      </c>
      <c r="Z1140" s="297">
        <v>43769</v>
      </c>
      <c r="AA1140" s="298">
        <v>222.28</v>
      </c>
      <c r="AB1140" t="s">
        <v>205</v>
      </c>
      <c r="AC1140" s="206">
        <v>222.28</v>
      </c>
      <c r="AD1140" t="s">
        <v>1742</v>
      </c>
      <c r="AE1140">
        <v>2019</v>
      </c>
      <c r="AF1140">
        <v>10</v>
      </c>
    </row>
    <row r="1141" spans="1:32">
      <c r="A1141" t="s">
        <v>1736</v>
      </c>
      <c r="B1141" t="s">
        <v>2280</v>
      </c>
      <c r="C1141" s="297">
        <v>43769</v>
      </c>
      <c r="D1141" s="297">
        <v>43776</v>
      </c>
      <c r="E1141" t="s">
        <v>194</v>
      </c>
      <c r="F1141">
        <v>77357</v>
      </c>
      <c r="G1141" t="s">
        <v>2126</v>
      </c>
      <c r="H1141" t="s">
        <v>196</v>
      </c>
      <c r="I1141">
        <v>30000</v>
      </c>
      <c r="J1141">
        <v>33803</v>
      </c>
      <c r="K1141">
        <v>1981</v>
      </c>
      <c r="L1141">
        <v>11363</v>
      </c>
      <c r="M1141" t="s">
        <v>197</v>
      </c>
      <c r="N1141">
        <v>108910</v>
      </c>
      <c r="O1141" t="s">
        <v>198</v>
      </c>
      <c r="P1141" t="s">
        <v>1739</v>
      </c>
      <c r="U1141" t="s">
        <v>1740</v>
      </c>
      <c r="V1141" t="s">
        <v>1740</v>
      </c>
      <c r="X1141" t="s">
        <v>2272</v>
      </c>
      <c r="Y1141">
        <v>9974</v>
      </c>
      <c r="Z1141" s="297">
        <v>43769</v>
      </c>
      <c r="AA1141" s="298">
        <v>653.66</v>
      </c>
      <c r="AB1141" t="s">
        <v>205</v>
      </c>
      <c r="AC1141" s="206">
        <v>653.66</v>
      </c>
      <c r="AD1141" t="s">
        <v>1742</v>
      </c>
      <c r="AE1141">
        <v>2019</v>
      </c>
      <c r="AF1141">
        <v>10</v>
      </c>
    </row>
    <row r="1142" spans="1:32">
      <c r="A1142" t="s">
        <v>1736</v>
      </c>
      <c r="B1142" t="s">
        <v>2274</v>
      </c>
      <c r="C1142" s="297">
        <v>43769</v>
      </c>
      <c r="D1142" s="297">
        <v>43776</v>
      </c>
      <c r="E1142" t="s">
        <v>194</v>
      </c>
      <c r="F1142">
        <v>77375</v>
      </c>
      <c r="G1142" t="s">
        <v>2140</v>
      </c>
      <c r="H1142" t="s">
        <v>196</v>
      </c>
      <c r="I1142">
        <v>30000</v>
      </c>
      <c r="J1142">
        <v>33803</v>
      </c>
      <c r="K1142">
        <v>1981</v>
      </c>
      <c r="L1142">
        <v>11363</v>
      </c>
      <c r="M1142" t="s">
        <v>197</v>
      </c>
      <c r="N1142">
        <v>108910</v>
      </c>
      <c r="O1142" t="s">
        <v>198</v>
      </c>
      <c r="P1142" t="s">
        <v>1739</v>
      </c>
      <c r="U1142" t="s">
        <v>1740</v>
      </c>
      <c r="V1142" t="s">
        <v>1740</v>
      </c>
      <c r="X1142" t="s">
        <v>2272</v>
      </c>
      <c r="Y1142">
        <v>10069</v>
      </c>
      <c r="Z1142" s="297">
        <v>43769</v>
      </c>
      <c r="AA1142" s="298">
        <v>2386.96</v>
      </c>
      <c r="AB1142" t="s">
        <v>205</v>
      </c>
      <c r="AC1142" s="206">
        <v>2386.96</v>
      </c>
      <c r="AD1142" t="s">
        <v>1742</v>
      </c>
      <c r="AE1142">
        <v>2019</v>
      </c>
      <c r="AF1142">
        <v>10</v>
      </c>
    </row>
    <row r="1143" spans="1:32">
      <c r="A1143" t="s">
        <v>1736</v>
      </c>
      <c r="B1143" t="s">
        <v>2279</v>
      </c>
      <c r="C1143" s="297">
        <v>43769</v>
      </c>
      <c r="D1143" s="297">
        <v>43776</v>
      </c>
      <c r="E1143" t="s">
        <v>194</v>
      </c>
      <c r="F1143">
        <v>77310</v>
      </c>
      <c r="G1143" t="s">
        <v>2136</v>
      </c>
      <c r="H1143" t="s">
        <v>196</v>
      </c>
      <c r="I1143">
        <v>30000</v>
      </c>
      <c r="J1143">
        <v>33803</v>
      </c>
      <c r="K1143">
        <v>1981</v>
      </c>
      <c r="L1143">
        <v>11363</v>
      </c>
      <c r="M1143" t="s">
        <v>197</v>
      </c>
      <c r="N1143">
        <v>108910</v>
      </c>
      <c r="O1143" t="s">
        <v>198</v>
      </c>
      <c r="P1143" t="s">
        <v>1739</v>
      </c>
      <c r="U1143" t="s">
        <v>1740</v>
      </c>
      <c r="V1143" t="s">
        <v>1740</v>
      </c>
      <c r="X1143" t="s">
        <v>2272</v>
      </c>
      <c r="Y1143">
        <v>9723</v>
      </c>
      <c r="Z1143" s="297">
        <v>43769</v>
      </c>
      <c r="AA1143" s="298">
        <v>2634.72</v>
      </c>
      <c r="AB1143" t="s">
        <v>205</v>
      </c>
      <c r="AC1143" s="206">
        <v>2634.72</v>
      </c>
      <c r="AD1143" t="s">
        <v>1742</v>
      </c>
      <c r="AE1143">
        <v>2019</v>
      </c>
      <c r="AF1143">
        <v>10</v>
      </c>
    </row>
    <row r="1144" spans="1:32">
      <c r="A1144" t="s">
        <v>1736</v>
      </c>
      <c r="B1144" t="s">
        <v>2277</v>
      </c>
      <c r="C1144" s="297">
        <v>43769</v>
      </c>
      <c r="D1144" s="297">
        <v>43776</v>
      </c>
      <c r="E1144" t="s">
        <v>194</v>
      </c>
      <c r="F1144">
        <v>77396</v>
      </c>
      <c r="G1144" t="s">
        <v>2130</v>
      </c>
      <c r="H1144" t="s">
        <v>196</v>
      </c>
      <c r="I1144">
        <v>30000</v>
      </c>
      <c r="J1144">
        <v>33803</v>
      </c>
      <c r="K1144">
        <v>1981</v>
      </c>
      <c r="L1144">
        <v>11363</v>
      </c>
      <c r="M1144" t="s">
        <v>197</v>
      </c>
      <c r="N1144">
        <v>108910</v>
      </c>
      <c r="O1144" t="s">
        <v>198</v>
      </c>
      <c r="P1144" t="s">
        <v>1739</v>
      </c>
      <c r="U1144" t="s">
        <v>1740</v>
      </c>
      <c r="V1144" t="s">
        <v>1740</v>
      </c>
      <c r="X1144" t="s">
        <v>2272</v>
      </c>
      <c r="Y1144">
        <v>10220</v>
      </c>
      <c r="Z1144" s="297">
        <v>43769</v>
      </c>
      <c r="AA1144" s="298">
        <v>64.38</v>
      </c>
      <c r="AB1144" t="s">
        <v>205</v>
      </c>
      <c r="AC1144" s="206">
        <v>64.38</v>
      </c>
      <c r="AD1144" t="s">
        <v>1742</v>
      </c>
      <c r="AE1144">
        <v>2019</v>
      </c>
      <c r="AF1144">
        <v>10</v>
      </c>
    </row>
    <row r="1145" spans="1:32">
      <c r="A1145" t="s">
        <v>1736</v>
      </c>
      <c r="B1145" t="s">
        <v>2276</v>
      </c>
      <c r="C1145" s="297">
        <v>43769</v>
      </c>
      <c r="D1145" s="297">
        <v>43776</v>
      </c>
      <c r="E1145" t="s">
        <v>194</v>
      </c>
      <c r="F1145">
        <v>77345</v>
      </c>
      <c r="G1145" t="s">
        <v>2128</v>
      </c>
      <c r="H1145" t="s">
        <v>196</v>
      </c>
      <c r="I1145">
        <v>30000</v>
      </c>
      <c r="J1145">
        <v>33803</v>
      </c>
      <c r="K1145">
        <v>1981</v>
      </c>
      <c r="L1145">
        <v>11363</v>
      </c>
      <c r="M1145" t="s">
        <v>197</v>
      </c>
      <c r="N1145">
        <v>108910</v>
      </c>
      <c r="O1145" t="s">
        <v>198</v>
      </c>
      <c r="P1145" t="s">
        <v>1739</v>
      </c>
      <c r="U1145" t="s">
        <v>1740</v>
      </c>
      <c r="V1145" t="s">
        <v>1740</v>
      </c>
      <c r="X1145" t="s">
        <v>2272</v>
      </c>
      <c r="Y1145">
        <v>9903</v>
      </c>
      <c r="Z1145" s="297">
        <v>43769</v>
      </c>
      <c r="AA1145" s="298">
        <v>1056.8599999999999</v>
      </c>
      <c r="AB1145" t="s">
        <v>205</v>
      </c>
      <c r="AC1145" s="206">
        <v>1056.8599999999999</v>
      </c>
      <c r="AD1145" t="s">
        <v>1742</v>
      </c>
      <c r="AE1145">
        <v>2019</v>
      </c>
      <c r="AF1145">
        <v>10</v>
      </c>
    </row>
    <row r="1146" spans="1:32">
      <c r="A1146" t="s">
        <v>1736</v>
      </c>
      <c r="B1146" t="s">
        <v>2271</v>
      </c>
      <c r="C1146" s="297">
        <v>43769</v>
      </c>
      <c r="D1146" s="297">
        <v>43776</v>
      </c>
      <c r="E1146" t="s">
        <v>194</v>
      </c>
      <c r="F1146">
        <v>77305</v>
      </c>
      <c r="G1146" t="s">
        <v>2138</v>
      </c>
      <c r="H1146" t="s">
        <v>196</v>
      </c>
      <c r="I1146">
        <v>30000</v>
      </c>
      <c r="J1146">
        <v>33803</v>
      </c>
      <c r="K1146">
        <v>1981</v>
      </c>
      <c r="L1146">
        <v>11363</v>
      </c>
      <c r="M1146" t="s">
        <v>197</v>
      </c>
      <c r="N1146">
        <v>108910</v>
      </c>
      <c r="O1146" t="s">
        <v>198</v>
      </c>
      <c r="P1146" t="s">
        <v>1739</v>
      </c>
      <c r="U1146" t="s">
        <v>1740</v>
      </c>
      <c r="V1146" t="s">
        <v>1740</v>
      </c>
      <c r="X1146" t="s">
        <v>2272</v>
      </c>
      <c r="Y1146">
        <v>9647</v>
      </c>
      <c r="Z1146" s="297">
        <v>43769</v>
      </c>
      <c r="AA1146" s="298">
        <v>6843.41</v>
      </c>
      <c r="AB1146" t="s">
        <v>205</v>
      </c>
      <c r="AC1146" s="206">
        <v>6843.41</v>
      </c>
      <c r="AD1146" t="s">
        <v>1742</v>
      </c>
      <c r="AE1146">
        <v>2019</v>
      </c>
      <c r="AF1146">
        <v>10</v>
      </c>
    </row>
    <row r="1147" spans="1:32">
      <c r="A1147" t="s">
        <v>1736</v>
      </c>
      <c r="B1147" t="s">
        <v>2281</v>
      </c>
      <c r="C1147" s="297">
        <v>43799</v>
      </c>
      <c r="D1147" t="s">
        <v>1026</v>
      </c>
      <c r="E1147" t="s">
        <v>194</v>
      </c>
      <c r="F1147">
        <v>77357</v>
      </c>
      <c r="G1147" t="s">
        <v>2126</v>
      </c>
      <c r="H1147" t="s">
        <v>196</v>
      </c>
      <c r="I1147">
        <v>30000</v>
      </c>
      <c r="J1147">
        <v>33803</v>
      </c>
      <c r="K1147">
        <v>1981</v>
      </c>
      <c r="L1147">
        <v>11363</v>
      </c>
      <c r="M1147" t="s">
        <v>197</v>
      </c>
      <c r="N1147">
        <v>108910</v>
      </c>
      <c r="O1147" t="s">
        <v>198</v>
      </c>
      <c r="P1147" t="s">
        <v>1739</v>
      </c>
      <c r="U1147" t="s">
        <v>1740</v>
      </c>
      <c r="V1147" t="s">
        <v>1740</v>
      </c>
      <c r="X1147" t="s">
        <v>2282</v>
      </c>
      <c r="Y1147">
        <v>10034</v>
      </c>
      <c r="Z1147" s="297">
        <v>43799</v>
      </c>
      <c r="AA1147" s="298">
        <v>19514.900000000001</v>
      </c>
      <c r="AB1147" t="s">
        <v>205</v>
      </c>
      <c r="AC1147" s="206">
        <v>19514.900000000001</v>
      </c>
      <c r="AD1147" t="s">
        <v>1742</v>
      </c>
      <c r="AE1147">
        <v>2019</v>
      </c>
      <c r="AF1147">
        <v>11</v>
      </c>
    </row>
    <row r="1148" spans="1:32">
      <c r="A1148" t="s">
        <v>1736</v>
      </c>
      <c r="B1148" t="s">
        <v>2283</v>
      </c>
      <c r="C1148" s="297">
        <v>43799</v>
      </c>
      <c r="D1148" t="s">
        <v>1026</v>
      </c>
      <c r="E1148" t="s">
        <v>194</v>
      </c>
      <c r="F1148">
        <v>77345</v>
      </c>
      <c r="G1148" t="s">
        <v>2128</v>
      </c>
      <c r="H1148" t="s">
        <v>196</v>
      </c>
      <c r="I1148">
        <v>30000</v>
      </c>
      <c r="J1148">
        <v>33803</v>
      </c>
      <c r="K1148">
        <v>1981</v>
      </c>
      <c r="L1148">
        <v>11363</v>
      </c>
      <c r="M1148" t="s">
        <v>197</v>
      </c>
      <c r="N1148">
        <v>108910</v>
      </c>
      <c r="O1148" t="s">
        <v>198</v>
      </c>
      <c r="P1148" t="s">
        <v>1739</v>
      </c>
      <c r="U1148" t="s">
        <v>1740</v>
      </c>
      <c r="V1148" t="s">
        <v>1740</v>
      </c>
      <c r="X1148" t="s">
        <v>2282</v>
      </c>
      <c r="Y1148">
        <v>9966</v>
      </c>
      <c r="Z1148" s="297">
        <v>43799</v>
      </c>
      <c r="AA1148" s="298">
        <v>1064.6600000000001</v>
      </c>
      <c r="AB1148" t="s">
        <v>205</v>
      </c>
      <c r="AC1148" s="206">
        <v>1064.6600000000001</v>
      </c>
      <c r="AD1148" t="s">
        <v>1742</v>
      </c>
      <c r="AE1148">
        <v>2019</v>
      </c>
      <c r="AF1148">
        <v>11</v>
      </c>
    </row>
    <row r="1149" spans="1:32">
      <c r="A1149" t="s">
        <v>1736</v>
      </c>
      <c r="B1149" t="s">
        <v>2284</v>
      </c>
      <c r="C1149" s="297">
        <v>43799</v>
      </c>
      <c r="D1149" t="s">
        <v>1026</v>
      </c>
      <c r="E1149" t="s">
        <v>194</v>
      </c>
      <c r="F1149">
        <v>77396</v>
      </c>
      <c r="G1149" t="s">
        <v>2130</v>
      </c>
      <c r="H1149" t="s">
        <v>196</v>
      </c>
      <c r="I1149">
        <v>30000</v>
      </c>
      <c r="J1149">
        <v>33803</v>
      </c>
      <c r="K1149">
        <v>1981</v>
      </c>
      <c r="L1149">
        <v>11363</v>
      </c>
      <c r="M1149" t="s">
        <v>197</v>
      </c>
      <c r="N1149">
        <v>108910</v>
      </c>
      <c r="O1149" t="s">
        <v>198</v>
      </c>
      <c r="P1149" t="s">
        <v>1739</v>
      </c>
      <c r="U1149" t="s">
        <v>1740</v>
      </c>
      <c r="V1149" t="s">
        <v>1740</v>
      </c>
      <c r="X1149" t="s">
        <v>2282</v>
      </c>
      <c r="Y1149">
        <v>10280</v>
      </c>
      <c r="Z1149" s="297">
        <v>43799</v>
      </c>
      <c r="AA1149" s="298">
        <v>64.38</v>
      </c>
      <c r="AB1149" t="s">
        <v>205</v>
      </c>
      <c r="AC1149" s="206">
        <v>64.38</v>
      </c>
      <c r="AD1149" t="s">
        <v>1742</v>
      </c>
      <c r="AE1149">
        <v>2019</v>
      </c>
      <c r="AF1149">
        <v>11</v>
      </c>
    </row>
    <row r="1150" spans="1:32">
      <c r="A1150" t="s">
        <v>1736</v>
      </c>
      <c r="B1150" t="s">
        <v>2285</v>
      </c>
      <c r="C1150" s="297">
        <v>43799</v>
      </c>
      <c r="D1150" t="s">
        <v>1026</v>
      </c>
      <c r="E1150" t="s">
        <v>194</v>
      </c>
      <c r="F1150">
        <v>77385</v>
      </c>
      <c r="G1150" t="s">
        <v>2132</v>
      </c>
      <c r="H1150" t="s">
        <v>196</v>
      </c>
      <c r="I1150">
        <v>30000</v>
      </c>
      <c r="J1150">
        <v>33803</v>
      </c>
      <c r="K1150">
        <v>1981</v>
      </c>
      <c r="L1150">
        <v>11363</v>
      </c>
      <c r="M1150" t="s">
        <v>197</v>
      </c>
      <c r="N1150">
        <v>108910</v>
      </c>
      <c r="O1150" t="s">
        <v>198</v>
      </c>
      <c r="P1150" t="s">
        <v>1739</v>
      </c>
      <c r="U1150" t="s">
        <v>1740</v>
      </c>
      <c r="V1150" t="s">
        <v>1740</v>
      </c>
      <c r="X1150" t="s">
        <v>2282</v>
      </c>
      <c r="Y1150">
        <v>10202</v>
      </c>
      <c r="Z1150" s="297">
        <v>43799</v>
      </c>
      <c r="AA1150" s="298">
        <v>590.9</v>
      </c>
      <c r="AB1150" t="s">
        <v>205</v>
      </c>
      <c r="AC1150" s="206">
        <v>590.9</v>
      </c>
      <c r="AD1150" t="s">
        <v>1742</v>
      </c>
      <c r="AE1150">
        <v>2019</v>
      </c>
      <c r="AF1150">
        <v>11</v>
      </c>
    </row>
    <row r="1151" spans="1:32">
      <c r="A1151" t="s">
        <v>1736</v>
      </c>
      <c r="B1151" t="s">
        <v>2286</v>
      </c>
      <c r="C1151" s="297">
        <v>43799</v>
      </c>
      <c r="D1151" t="s">
        <v>1026</v>
      </c>
      <c r="E1151" t="s">
        <v>194</v>
      </c>
      <c r="F1151">
        <v>77310</v>
      </c>
      <c r="G1151" t="s">
        <v>2136</v>
      </c>
      <c r="H1151" t="s">
        <v>196</v>
      </c>
      <c r="I1151">
        <v>30000</v>
      </c>
      <c r="J1151">
        <v>33803</v>
      </c>
      <c r="K1151">
        <v>1981</v>
      </c>
      <c r="L1151">
        <v>11363</v>
      </c>
      <c r="M1151" t="s">
        <v>197</v>
      </c>
      <c r="N1151">
        <v>108910</v>
      </c>
      <c r="O1151" t="s">
        <v>198</v>
      </c>
      <c r="P1151" t="s">
        <v>1739</v>
      </c>
      <c r="U1151" t="s">
        <v>1740</v>
      </c>
      <c r="V1151" t="s">
        <v>1740</v>
      </c>
      <c r="X1151" t="s">
        <v>2282</v>
      </c>
      <c r="Y1151">
        <v>9785</v>
      </c>
      <c r="Z1151" s="297">
        <v>43799</v>
      </c>
      <c r="AA1151" s="298">
        <v>2764.74</v>
      </c>
      <c r="AB1151" t="s">
        <v>205</v>
      </c>
      <c r="AC1151" s="206">
        <v>2764.74</v>
      </c>
      <c r="AD1151" t="s">
        <v>1742</v>
      </c>
      <c r="AE1151">
        <v>2019</v>
      </c>
      <c r="AF1151">
        <v>11</v>
      </c>
    </row>
    <row r="1152" spans="1:32">
      <c r="A1152" t="s">
        <v>1736</v>
      </c>
      <c r="B1152" t="s">
        <v>2287</v>
      </c>
      <c r="C1152" s="297">
        <v>43799</v>
      </c>
      <c r="D1152" t="s">
        <v>1026</v>
      </c>
      <c r="E1152" t="s">
        <v>194</v>
      </c>
      <c r="F1152">
        <v>77305</v>
      </c>
      <c r="G1152" t="s">
        <v>2138</v>
      </c>
      <c r="H1152" t="s">
        <v>196</v>
      </c>
      <c r="I1152">
        <v>30000</v>
      </c>
      <c r="J1152">
        <v>33803</v>
      </c>
      <c r="K1152">
        <v>1981</v>
      </c>
      <c r="L1152">
        <v>11363</v>
      </c>
      <c r="M1152" t="s">
        <v>197</v>
      </c>
      <c r="N1152">
        <v>108910</v>
      </c>
      <c r="O1152" t="s">
        <v>198</v>
      </c>
      <c r="P1152" t="s">
        <v>1739</v>
      </c>
      <c r="U1152" t="s">
        <v>1740</v>
      </c>
      <c r="V1152" t="s">
        <v>1740</v>
      </c>
      <c r="X1152" t="s">
        <v>2282</v>
      </c>
      <c r="Y1152">
        <v>9708</v>
      </c>
      <c r="Z1152" s="297">
        <v>43799</v>
      </c>
      <c r="AA1152" s="298">
        <v>6843.41</v>
      </c>
      <c r="AB1152" t="s">
        <v>205</v>
      </c>
      <c r="AC1152" s="206">
        <v>6843.41</v>
      </c>
      <c r="AD1152" t="s">
        <v>1742</v>
      </c>
      <c r="AE1152">
        <v>2019</v>
      </c>
      <c r="AF1152">
        <v>11</v>
      </c>
    </row>
    <row r="1153" spans="1:32">
      <c r="A1153" t="s">
        <v>1736</v>
      </c>
      <c r="B1153" t="s">
        <v>2288</v>
      </c>
      <c r="C1153" s="297">
        <v>43799</v>
      </c>
      <c r="D1153" t="s">
        <v>1026</v>
      </c>
      <c r="E1153" t="s">
        <v>194</v>
      </c>
      <c r="F1153">
        <v>77375</v>
      </c>
      <c r="G1153" t="s">
        <v>2140</v>
      </c>
      <c r="H1153" t="s">
        <v>196</v>
      </c>
      <c r="I1153">
        <v>30000</v>
      </c>
      <c r="J1153">
        <v>33803</v>
      </c>
      <c r="K1153">
        <v>1981</v>
      </c>
      <c r="L1153">
        <v>11363</v>
      </c>
      <c r="M1153" t="s">
        <v>197</v>
      </c>
      <c r="N1153">
        <v>108910</v>
      </c>
      <c r="O1153" t="s">
        <v>198</v>
      </c>
      <c r="P1153" t="s">
        <v>1739</v>
      </c>
      <c r="U1153" t="s">
        <v>1740</v>
      </c>
      <c r="V1153" t="s">
        <v>1740</v>
      </c>
      <c r="X1153" t="s">
        <v>2282</v>
      </c>
      <c r="Y1153">
        <v>10127</v>
      </c>
      <c r="Z1153" s="297">
        <v>43799</v>
      </c>
      <c r="AA1153" s="298">
        <v>2386.96</v>
      </c>
      <c r="AB1153" t="s">
        <v>205</v>
      </c>
      <c r="AC1153" s="206">
        <v>2386.96</v>
      </c>
      <c r="AD1153" t="s">
        <v>1742</v>
      </c>
      <c r="AE1153">
        <v>2019</v>
      </c>
      <c r="AF1153">
        <v>11</v>
      </c>
    </row>
    <row r="1154" spans="1:32">
      <c r="A1154" t="s">
        <v>1736</v>
      </c>
      <c r="B1154" t="s">
        <v>2289</v>
      </c>
      <c r="C1154" s="297">
        <v>43799</v>
      </c>
      <c r="D1154" t="s">
        <v>1026</v>
      </c>
      <c r="E1154" t="s">
        <v>194</v>
      </c>
      <c r="F1154">
        <v>77320</v>
      </c>
      <c r="G1154" t="s">
        <v>2123</v>
      </c>
      <c r="H1154" t="s">
        <v>196</v>
      </c>
      <c r="I1154">
        <v>30000</v>
      </c>
      <c r="J1154">
        <v>33803</v>
      </c>
      <c r="K1154">
        <v>1981</v>
      </c>
      <c r="L1154">
        <v>11363</v>
      </c>
      <c r="M1154" t="s">
        <v>197</v>
      </c>
      <c r="N1154">
        <v>108910</v>
      </c>
      <c r="O1154" t="s">
        <v>198</v>
      </c>
      <c r="P1154" t="s">
        <v>1739</v>
      </c>
      <c r="U1154" t="s">
        <v>1740</v>
      </c>
      <c r="V1154" t="s">
        <v>1740</v>
      </c>
      <c r="X1154" t="s">
        <v>2282</v>
      </c>
      <c r="Y1154">
        <v>9917</v>
      </c>
      <c r="Z1154" s="297">
        <v>43799</v>
      </c>
      <c r="AA1154" s="298">
        <v>1356.67</v>
      </c>
      <c r="AB1154" t="s">
        <v>205</v>
      </c>
      <c r="AC1154" s="206">
        <v>1356.67</v>
      </c>
      <c r="AD1154" t="s">
        <v>1742</v>
      </c>
      <c r="AE1154">
        <v>2019</v>
      </c>
      <c r="AF1154">
        <v>11</v>
      </c>
    </row>
    <row r="1155" spans="1:32">
      <c r="A1155" t="s">
        <v>1736</v>
      </c>
      <c r="B1155" t="s">
        <v>2290</v>
      </c>
      <c r="C1155" s="297">
        <v>43799</v>
      </c>
      <c r="D1155" t="s">
        <v>1026</v>
      </c>
      <c r="E1155" t="s">
        <v>194</v>
      </c>
      <c r="F1155">
        <v>77315</v>
      </c>
      <c r="G1155" t="s">
        <v>2134</v>
      </c>
      <c r="H1155" t="s">
        <v>196</v>
      </c>
      <c r="I1155">
        <v>30000</v>
      </c>
      <c r="J1155">
        <v>33803</v>
      </c>
      <c r="K1155">
        <v>1981</v>
      </c>
      <c r="L1155">
        <v>11363</v>
      </c>
      <c r="M1155" t="s">
        <v>197</v>
      </c>
      <c r="N1155">
        <v>108910</v>
      </c>
      <c r="O1155" t="s">
        <v>198</v>
      </c>
      <c r="P1155" t="s">
        <v>1739</v>
      </c>
      <c r="U1155" t="s">
        <v>1740</v>
      </c>
      <c r="V1155" t="s">
        <v>1740</v>
      </c>
      <c r="X1155" t="s">
        <v>2282</v>
      </c>
      <c r="Y1155">
        <v>9861</v>
      </c>
      <c r="Z1155" s="297">
        <v>43799</v>
      </c>
      <c r="AA1155" s="298">
        <v>217.22</v>
      </c>
      <c r="AB1155" t="s">
        <v>205</v>
      </c>
      <c r="AC1155" s="206">
        <v>217.22</v>
      </c>
      <c r="AD1155" t="s">
        <v>1742</v>
      </c>
      <c r="AE1155">
        <v>2019</v>
      </c>
      <c r="AF1155">
        <v>11</v>
      </c>
    </row>
    <row r="1156" spans="1:32">
      <c r="A1156" t="s">
        <v>1736</v>
      </c>
      <c r="B1156" t="s">
        <v>2296</v>
      </c>
      <c r="C1156" t="s">
        <v>391</v>
      </c>
      <c r="D1156" s="297">
        <v>43350</v>
      </c>
      <c r="E1156" t="s">
        <v>194</v>
      </c>
      <c r="F1156">
        <v>77397</v>
      </c>
      <c r="G1156" t="s">
        <v>2297</v>
      </c>
      <c r="H1156" t="s">
        <v>196</v>
      </c>
      <c r="I1156">
        <v>30000</v>
      </c>
      <c r="J1156">
        <v>33803</v>
      </c>
      <c r="K1156">
        <v>1981</v>
      </c>
      <c r="L1156">
        <v>11363</v>
      </c>
      <c r="M1156" t="s">
        <v>197</v>
      </c>
      <c r="N1156">
        <v>108910</v>
      </c>
      <c r="O1156" t="s">
        <v>198</v>
      </c>
      <c r="P1156" t="s">
        <v>1739</v>
      </c>
      <c r="U1156" t="s">
        <v>1740</v>
      </c>
      <c r="V1156" t="s">
        <v>1740</v>
      </c>
      <c r="X1156" t="s">
        <v>2293</v>
      </c>
      <c r="Y1156">
        <v>9143</v>
      </c>
      <c r="Z1156" t="s">
        <v>391</v>
      </c>
      <c r="AA1156" s="298">
        <v>23.51</v>
      </c>
      <c r="AB1156" t="s">
        <v>205</v>
      </c>
      <c r="AC1156" s="206">
        <v>23.51</v>
      </c>
      <c r="AD1156" t="s">
        <v>1742</v>
      </c>
      <c r="AE1156">
        <v>2018</v>
      </c>
      <c r="AF1156">
        <v>8</v>
      </c>
    </row>
    <row r="1157" spans="1:32">
      <c r="A1157" t="s">
        <v>1736</v>
      </c>
      <c r="B1157" t="s">
        <v>2291</v>
      </c>
      <c r="C1157" t="s">
        <v>391</v>
      </c>
      <c r="D1157" s="297">
        <v>43350</v>
      </c>
      <c r="E1157" t="s">
        <v>194</v>
      </c>
      <c r="F1157">
        <v>77386</v>
      </c>
      <c r="G1157" t="s">
        <v>2292</v>
      </c>
      <c r="H1157" t="s">
        <v>196</v>
      </c>
      <c r="I1157">
        <v>30000</v>
      </c>
      <c r="J1157">
        <v>33803</v>
      </c>
      <c r="K1157">
        <v>1981</v>
      </c>
      <c r="L1157">
        <v>11363</v>
      </c>
      <c r="M1157" t="s">
        <v>197</v>
      </c>
      <c r="N1157">
        <v>108910</v>
      </c>
      <c r="O1157" t="s">
        <v>198</v>
      </c>
      <c r="P1157" t="s">
        <v>1739</v>
      </c>
      <c r="U1157" t="s">
        <v>1740</v>
      </c>
      <c r="V1157" t="s">
        <v>1740</v>
      </c>
      <c r="X1157" t="s">
        <v>2293</v>
      </c>
      <c r="Y1157">
        <v>9031</v>
      </c>
      <c r="Z1157" t="s">
        <v>391</v>
      </c>
      <c r="AA1157" s="298">
        <v>141.05000000000001</v>
      </c>
      <c r="AB1157" t="s">
        <v>205</v>
      </c>
      <c r="AC1157" s="206">
        <v>141.05000000000001</v>
      </c>
      <c r="AD1157" t="s">
        <v>1742</v>
      </c>
      <c r="AE1157">
        <v>2018</v>
      </c>
      <c r="AF1157">
        <v>8</v>
      </c>
    </row>
    <row r="1158" spans="1:32">
      <c r="A1158" t="s">
        <v>1736</v>
      </c>
      <c r="B1158" t="s">
        <v>2294</v>
      </c>
      <c r="C1158" t="s">
        <v>391</v>
      </c>
      <c r="D1158" s="297">
        <v>43350</v>
      </c>
      <c r="E1158" t="s">
        <v>194</v>
      </c>
      <c r="F1158">
        <v>77395</v>
      </c>
      <c r="G1158" t="s">
        <v>2295</v>
      </c>
      <c r="H1158" t="s">
        <v>196</v>
      </c>
      <c r="I1158">
        <v>30000</v>
      </c>
      <c r="J1158">
        <v>33803</v>
      </c>
      <c r="K1158">
        <v>1981</v>
      </c>
      <c r="L1158">
        <v>11363</v>
      </c>
      <c r="M1158" t="s">
        <v>197</v>
      </c>
      <c r="N1158">
        <v>108910</v>
      </c>
      <c r="O1158" t="s">
        <v>198</v>
      </c>
      <c r="P1158" t="s">
        <v>1739</v>
      </c>
      <c r="U1158" t="s">
        <v>1740</v>
      </c>
      <c r="V1158" t="s">
        <v>1740</v>
      </c>
      <c r="X1158" t="s">
        <v>2293</v>
      </c>
      <c r="Y1158">
        <v>9087</v>
      </c>
      <c r="Z1158" t="s">
        <v>391</v>
      </c>
      <c r="AA1158" s="298">
        <v>9.4</v>
      </c>
      <c r="AB1158" t="s">
        <v>205</v>
      </c>
      <c r="AC1158" s="206">
        <v>9.4</v>
      </c>
      <c r="AD1158" t="s">
        <v>1742</v>
      </c>
      <c r="AE1158">
        <v>2018</v>
      </c>
      <c r="AF1158">
        <v>8</v>
      </c>
    </row>
    <row r="1159" spans="1:32">
      <c r="A1159" t="s">
        <v>1736</v>
      </c>
      <c r="B1159" t="s">
        <v>2298</v>
      </c>
      <c r="C1159" t="s">
        <v>391</v>
      </c>
      <c r="D1159" s="297">
        <v>43350</v>
      </c>
      <c r="E1159" t="s">
        <v>194</v>
      </c>
      <c r="F1159">
        <v>77353</v>
      </c>
      <c r="G1159" t="s">
        <v>2299</v>
      </c>
      <c r="H1159" t="s">
        <v>196</v>
      </c>
      <c r="I1159">
        <v>30000</v>
      </c>
      <c r="J1159">
        <v>33803</v>
      </c>
      <c r="K1159">
        <v>1981</v>
      </c>
      <c r="L1159">
        <v>11363</v>
      </c>
      <c r="M1159" t="s">
        <v>197</v>
      </c>
      <c r="N1159">
        <v>108910</v>
      </c>
      <c r="O1159" t="s">
        <v>198</v>
      </c>
      <c r="P1159" t="s">
        <v>1739</v>
      </c>
      <c r="U1159" t="s">
        <v>1740</v>
      </c>
      <c r="V1159" t="s">
        <v>1740</v>
      </c>
      <c r="X1159" t="s">
        <v>2293</v>
      </c>
      <c r="Y1159">
        <v>8975</v>
      </c>
      <c r="Z1159" t="s">
        <v>391</v>
      </c>
      <c r="AA1159" s="298">
        <v>194.65</v>
      </c>
      <c r="AB1159" t="s">
        <v>205</v>
      </c>
      <c r="AC1159" s="206">
        <v>194.65</v>
      </c>
      <c r="AD1159" t="s">
        <v>1742</v>
      </c>
      <c r="AE1159">
        <v>2018</v>
      </c>
      <c r="AF1159">
        <v>8</v>
      </c>
    </row>
    <row r="1160" spans="1:32">
      <c r="A1160" t="s">
        <v>1736</v>
      </c>
      <c r="B1160" t="s">
        <v>2300</v>
      </c>
      <c r="C1160" s="297">
        <v>43373</v>
      </c>
      <c r="D1160" s="297">
        <v>43376</v>
      </c>
      <c r="E1160" t="s">
        <v>194</v>
      </c>
      <c r="F1160">
        <v>77397</v>
      </c>
      <c r="G1160" t="s">
        <v>2297</v>
      </c>
      <c r="H1160" t="s">
        <v>196</v>
      </c>
      <c r="I1160">
        <v>30000</v>
      </c>
      <c r="J1160">
        <v>33803</v>
      </c>
      <c r="K1160">
        <v>1981</v>
      </c>
      <c r="L1160">
        <v>11363</v>
      </c>
      <c r="M1160" t="s">
        <v>197</v>
      </c>
      <c r="N1160">
        <v>108910</v>
      </c>
      <c r="O1160" t="s">
        <v>198</v>
      </c>
      <c r="P1160" t="s">
        <v>1739</v>
      </c>
      <c r="U1160" t="s">
        <v>1740</v>
      </c>
      <c r="V1160" t="s">
        <v>1740</v>
      </c>
      <c r="X1160" t="s">
        <v>2301</v>
      </c>
      <c r="Y1160">
        <v>9282</v>
      </c>
      <c r="Z1160" s="297">
        <v>43373</v>
      </c>
      <c r="AA1160" s="298">
        <v>22.48</v>
      </c>
      <c r="AB1160" t="s">
        <v>205</v>
      </c>
      <c r="AC1160" s="206">
        <v>22.48</v>
      </c>
      <c r="AD1160" t="s">
        <v>1742</v>
      </c>
      <c r="AE1160">
        <v>2018</v>
      </c>
      <c r="AF1160">
        <v>9</v>
      </c>
    </row>
    <row r="1161" spans="1:32">
      <c r="A1161" t="s">
        <v>1736</v>
      </c>
      <c r="B1161" t="s">
        <v>2303</v>
      </c>
      <c r="C1161" s="297">
        <v>43373</v>
      </c>
      <c r="D1161" s="297">
        <v>43376</v>
      </c>
      <c r="E1161" t="s">
        <v>194</v>
      </c>
      <c r="F1161">
        <v>77353</v>
      </c>
      <c r="G1161" t="s">
        <v>2299</v>
      </c>
      <c r="H1161" t="s">
        <v>196</v>
      </c>
      <c r="I1161">
        <v>30000</v>
      </c>
      <c r="J1161">
        <v>33803</v>
      </c>
      <c r="K1161">
        <v>1981</v>
      </c>
      <c r="L1161">
        <v>11363</v>
      </c>
      <c r="M1161" t="s">
        <v>197</v>
      </c>
      <c r="N1161">
        <v>108910</v>
      </c>
      <c r="O1161" t="s">
        <v>198</v>
      </c>
      <c r="P1161" t="s">
        <v>1739</v>
      </c>
      <c r="U1161" t="s">
        <v>1740</v>
      </c>
      <c r="V1161" t="s">
        <v>1740</v>
      </c>
      <c r="X1161" t="s">
        <v>2301</v>
      </c>
      <c r="Y1161">
        <v>9099</v>
      </c>
      <c r="Z1161" s="297">
        <v>43373</v>
      </c>
      <c r="AA1161" s="298">
        <v>186.09</v>
      </c>
      <c r="AB1161" t="s">
        <v>205</v>
      </c>
      <c r="AC1161" s="206">
        <v>186.09</v>
      </c>
      <c r="AD1161" t="s">
        <v>1742</v>
      </c>
      <c r="AE1161">
        <v>2018</v>
      </c>
      <c r="AF1161">
        <v>9</v>
      </c>
    </row>
    <row r="1162" spans="1:32">
      <c r="A1162" t="s">
        <v>1736</v>
      </c>
      <c r="B1162" t="s">
        <v>2302</v>
      </c>
      <c r="C1162" s="297">
        <v>43373</v>
      </c>
      <c r="D1162" s="297">
        <v>43376</v>
      </c>
      <c r="E1162" t="s">
        <v>194</v>
      </c>
      <c r="F1162">
        <v>77386</v>
      </c>
      <c r="G1162" t="s">
        <v>2292</v>
      </c>
      <c r="H1162" t="s">
        <v>196</v>
      </c>
      <c r="I1162">
        <v>30000</v>
      </c>
      <c r="J1162">
        <v>33803</v>
      </c>
      <c r="K1162">
        <v>1981</v>
      </c>
      <c r="L1162">
        <v>11363</v>
      </c>
      <c r="M1162" t="s">
        <v>197</v>
      </c>
      <c r="N1162">
        <v>108910</v>
      </c>
      <c r="O1162" t="s">
        <v>198</v>
      </c>
      <c r="P1162" t="s">
        <v>1739</v>
      </c>
      <c r="U1162" t="s">
        <v>1740</v>
      </c>
      <c r="V1162" t="s">
        <v>1740</v>
      </c>
      <c r="X1162" t="s">
        <v>2301</v>
      </c>
      <c r="Y1162">
        <v>9160</v>
      </c>
      <c r="Z1162" s="297">
        <v>43373</v>
      </c>
      <c r="AA1162" s="298">
        <v>134.85</v>
      </c>
      <c r="AB1162" t="s">
        <v>205</v>
      </c>
      <c r="AC1162" s="206">
        <v>134.85</v>
      </c>
      <c r="AD1162" t="s">
        <v>1742</v>
      </c>
      <c r="AE1162">
        <v>2018</v>
      </c>
      <c r="AF1162">
        <v>9</v>
      </c>
    </row>
    <row r="1163" spans="1:32">
      <c r="A1163" t="s">
        <v>1736</v>
      </c>
      <c r="B1163" t="s">
        <v>2304</v>
      </c>
      <c r="C1163" s="297">
        <v>43373</v>
      </c>
      <c r="D1163" s="297">
        <v>43376</v>
      </c>
      <c r="E1163" t="s">
        <v>194</v>
      </c>
      <c r="F1163">
        <v>77395</v>
      </c>
      <c r="G1163" t="s">
        <v>2295</v>
      </c>
      <c r="H1163" t="s">
        <v>196</v>
      </c>
      <c r="I1163">
        <v>30000</v>
      </c>
      <c r="J1163">
        <v>33803</v>
      </c>
      <c r="K1163">
        <v>1981</v>
      </c>
      <c r="L1163">
        <v>11363</v>
      </c>
      <c r="M1163" t="s">
        <v>197</v>
      </c>
      <c r="N1163">
        <v>108910</v>
      </c>
      <c r="O1163" t="s">
        <v>198</v>
      </c>
      <c r="P1163" t="s">
        <v>1739</v>
      </c>
      <c r="U1163" t="s">
        <v>1740</v>
      </c>
      <c r="V1163" t="s">
        <v>1740</v>
      </c>
      <c r="X1163" t="s">
        <v>2301</v>
      </c>
      <c r="Y1163">
        <v>9221</v>
      </c>
      <c r="Z1163" s="297">
        <v>43373</v>
      </c>
      <c r="AA1163" s="298">
        <v>8.99</v>
      </c>
      <c r="AB1163" t="s">
        <v>205</v>
      </c>
      <c r="AC1163" s="206">
        <v>8.99</v>
      </c>
      <c r="AD1163" t="s">
        <v>1742</v>
      </c>
      <c r="AE1163">
        <v>2018</v>
      </c>
      <c r="AF1163">
        <v>9</v>
      </c>
    </row>
    <row r="1164" spans="1:32">
      <c r="A1164" t="s">
        <v>1736</v>
      </c>
      <c r="B1164" t="s">
        <v>2307</v>
      </c>
      <c r="C1164" s="297">
        <v>43404</v>
      </c>
      <c r="D1164" s="297">
        <v>43406</v>
      </c>
      <c r="E1164" t="s">
        <v>194</v>
      </c>
      <c r="F1164">
        <v>77397</v>
      </c>
      <c r="G1164" t="s">
        <v>2297</v>
      </c>
      <c r="H1164" t="s">
        <v>196</v>
      </c>
      <c r="I1164">
        <v>30000</v>
      </c>
      <c r="J1164">
        <v>33803</v>
      </c>
      <c r="K1164">
        <v>1981</v>
      </c>
      <c r="L1164">
        <v>11363</v>
      </c>
      <c r="M1164" t="s">
        <v>197</v>
      </c>
      <c r="N1164">
        <v>108910</v>
      </c>
      <c r="O1164" t="s">
        <v>198</v>
      </c>
      <c r="P1164" t="s">
        <v>1739</v>
      </c>
      <c r="U1164" t="s">
        <v>1740</v>
      </c>
      <c r="V1164" t="s">
        <v>1740</v>
      </c>
      <c r="X1164" t="s">
        <v>2306</v>
      </c>
      <c r="Y1164">
        <v>9344</v>
      </c>
      <c r="Z1164" s="297">
        <v>43404</v>
      </c>
      <c r="AA1164" s="298">
        <v>22.48</v>
      </c>
      <c r="AB1164" t="s">
        <v>205</v>
      </c>
      <c r="AC1164" s="206">
        <v>22.48</v>
      </c>
      <c r="AD1164" t="s">
        <v>1742</v>
      </c>
      <c r="AE1164">
        <v>2018</v>
      </c>
      <c r="AF1164">
        <v>10</v>
      </c>
    </row>
    <row r="1165" spans="1:32">
      <c r="A1165" t="s">
        <v>1736</v>
      </c>
      <c r="B1165" t="s">
        <v>2309</v>
      </c>
      <c r="C1165" s="297">
        <v>43404</v>
      </c>
      <c r="D1165" s="297">
        <v>43406</v>
      </c>
      <c r="E1165" t="s">
        <v>194</v>
      </c>
      <c r="F1165">
        <v>77353</v>
      </c>
      <c r="G1165" t="s">
        <v>2299</v>
      </c>
      <c r="H1165" t="s">
        <v>196</v>
      </c>
      <c r="I1165">
        <v>30000</v>
      </c>
      <c r="J1165">
        <v>33803</v>
      </c>
      <c r="K1165">
        <v>1981</v>
      </c>
      <c r="L1165">
        <v>11363</v>
      </c>
      <c r="M1165" t="s">
        <v>197</v>
      </c>
      <c r="N1165">
        <v>108910</v>
      </c>
      <c r="O1165" t="s">
        <v>198</v>
      </c>
      <c r="P1165" t="s">
        <v>1739</v>
      </c>
      <c r="U1165" t="s">
        <v>1740</v>
      </c>
      <c r="V1165" t="s">
        <v>1740</v>
      </c>
      <c r="X1165" t="s">
        <v>2306</v>
      </c>
      <c r="Y1165">
        <v>9146</v>
      </c>
      <c r="Z1165" s="297">
        <v>43404</v>
      </c>
      <c r="AA1165" s="298">
        <v>186.09</v>
      </c>
      <c r="AB1165" t="s">
        <v>205</v>
      </c>
      <c r="AC1165" s="206">
        <v>186.09</v>
      </c>
      <c r="AD1165" t="s">
        <v>1742</v>
      </c>
      <c r="AE1165">
        <v>2018</v>
      </c>
      <c r="AF1165">
        <v>10</v>
      </c>
    </row>
    <row r="1166" spans="1:32">
      <c r="A1166" t="s">
        <v>1736</v>
      </c>
      <c r="B1166" t="s">
        <v>2305</v>
      </c>
      <c r="C1166" s="297">
        <v>43404</v>
      </c>
      <c r="D1166" s="297">
        <v>43406</v>
      </c>
      <c r="E1166" t="s">
        <v>194</v>
      </c>
      <c r="F1166">
        <v>77386</v>
      </c>
      <c r="G1166" t="s">
        <v>2292</v>
      </c>
      <c r="H1166" t="s">
        <v>196</v>
      </c>
      <c r="I1166">
        <v>30000</v>
      </c>
      <c r="J1166">
        <v>33803</v>
      </c>
      <c r="K1166">
        <v>1981</v>
      </c>
      <c r="L1166">
        <v>11363</v>
      </c>
      <c r="M1166" t="s">
        <v>197</v>
      </c>
      <c r="N1166">
        <v>108910</v>
      </c>
      <c r="O1166" t="s">
        <v>198</v>
      </c>
      <c r="P1166" t="s">
        <v>1739</v>
      </c>
      <c r="U1166" t="s">
        <v>1740</v>
      </c>
      <c r="V1166" t="s">
        <v>1740</v>
      </c>
      <c r="X1166" t="s">
        <v>2306</v>
      </c>
      <c r="Y1166">
        <v>9212</v>
      </c>
      <c r="Z1166" s="297">
        <v>43404</v>
      </c>
      <c r="AA1166" s="298">
        <v>134.85</v>
      </c>
      <c r="AB1166" t="s">
        <v>205</v>
      </c>
      <c r="AC1166" s="206">
        <v>134.85</v>
      </c>
      <c r="AD1166" t="s">
        <v>1742</v>
      </c>
      <c r="AE1166">
        <v>2018</v>
      </c>
      <c r="AF1166">
        <v>10</v>
      </c>
    </row>
    <row r="1167" spans="1:32">
      <c r="A1167" t="s">
        <v>1736</v>
      </c>
      <c r="B1167" t="s">
        <v>2308</v>
      </c>
      <c r="C1167" s="297">
        <v>43404</v>
      </c>
      <c r="D1167" s="297">
        <v>43406</v>
      </c>
      <c r="E1167" t="s">
        <v>194</v>
      </c>
      <c r="F1167">
        <v>77395</v>
      </c>
      <c r="G1167" t="s">
        <v>2295</v>
      </c>
      <c r="H1167" t="s">
        <v>196</v>
      </c>
      <c r="I1167">
        <v>30000</v>
      </c>
      <c r="J1167">
        <v>33803</v>
      </c>
      <c r="K1167">
        <v>1981</v>
      </c>
      <c r="L1167">
        <v>11363</v>
      </c>
      <c r="M1167" t="s">
        <v>197</v>
      </c>
      <c r="N1167">
        <v>108910</v>
      </c>
      <c r="O1167" t="s">
        <v>198</v>
      </c>
      <c r="P1167" t="s">
        <v>1739</v>
      </c>
      <c r="U1167" t="s">
        <v>1740</v>
      </c>
      <c r="V1167" t="s">
        <v>1740</v>
      </c>
      <c r="X1167" t="s">
        <v>2306</v>
      </c>
      <c r="Y1167">
        <v>9278</v>
      </c>
      <c r="Z1167" s="297">
        <v>43404</v>
      </c>
      <c r="AA1167" s="298">
        <v>8.99</v>
      </c>
      <c r="AB1167" t="s">
        <v>205</v>
      </c>
      <c r="AC1167" s="206">
        <v>8.99</v>
      </c>
      <c r="AD1167" t="s">
        <v>1742</v>
      </c>
      <c r="AE1167">
        <v>2018</v>
      </c>
      <c r="AF1167">
        <v>10</v>
      </c>
    </row>
    <row r="1168" spans="1:32">
      <c r="A1168" t="s">
        <v>1736</v>
      </c>
      <c r="B1168" t="s">
        <v>2315</v>
      </c>
      <c r="C1168" s="297">
        <v>43434</v>
      </c>
      <c r="D1168" t="s">
        <v>2311</v>
      </c>
      <c r="E1168" t="s">
        <v>194</v>
      </c>
      <c r="F1168">
        <v>77386</v>
      </c>
      <c r="G1168" t="s">
        <v>2292</v>
      </c>
      <c r="H1168" t="s">
        <v>196</v>
      </c>
      <c r="I1168">
        <v>30000</v>
      </c>
      <c r="J1168">
        <v>33803</v>
      </c>
      <c r="K1168">
        <v>1981</v>
      </c>
      <c r="L1168">
        <v>11363</v>
      </c>
      <c r="M1168" t="s">
        <v>197</v>
      </c>
      <c r="N1168">
        <v>108910</v>
      </c>
      <c r="O1168" t="s">
        <v>198</v>
      </c>
      <c r="P1168" t="s">
        <v>1739</v>
      </c>
      <c r="U1168" t="s">
        <v>1740</v>
      </c>
      <c r="V1168" t="s">
        <v>1740</v>
      </c>
      <c r="X1168" t="s">
        <v>2312</v>
      </c>
      <c r="Y1168">
        <v>8976</v>
      </c>
      <c r="Z1168" s="297">
        <v>43434</v>
      </c>
      <c r="AA1168" s="298">
        <v>135.05000000000001</v>
      </c>
      <c r="AB1168" t="s">
        <v>205</v>
      </c>
      <c r="AC1168" s="206">
        <v>135.05000000000001</v>
      </c>
      <c r="AD1168" t="s">
        <v>1742</v>
      </c>
      <c r="AE1168">
        <v>2018</v>
      </c>
      <c r="AF1168">
        <v>11</v>
      </c>
    </row>
    <row r="1169" spans="1:32">
      <c r="A1169" t="s">
        <v>1736</v>
      </c>
      <c r="B1169" t="s">
        <v>2310</v>
      </c>
      <c r="C1169" s="297">
        <v>43434</v>
      </c>
      <c r="D1169" t="s">
        <v>2311</v>
      </c>
      <c r="E1169" t="s">
        <v>194</v>
      </c>
      <c r="F1169">
        <v>77353</v>
      </c>
      <c r="G1169" t="s">
        <v>2299</v>
      </c>
      <c r="H1169" t="s">
        <v>196</v>
      </c>
      <c r="I1169">
        <v>30000</v>
      </c>
      <c r="J1169">
        <v>33803</v>
      </c>
      <c r="K1169">
        <v>1981</v>
      </c>
      <c r="L1169">
        <v>11363</v>
      </c>
      <c r="M1169" t="s">
        <v>197</v>
      </c>
      <c r="N1169">
        <v>108910</v>
      </c>
      <c r="O1169" t="s">
        <v>198</v>
      </c>
      <c r="P1169" t="s">
        <v>1739</v>
      </c>
      <c r="U1169" t="s">
        <v>1740</v>
      </c>
      <c r="V1169" t="s">
        <v>1740</v>
      </c>
      <c r="X1169" t="s">
        <v>2312</v>
      </c>
      <c r="Y1169">
        <v>8908</v>
      </c>
      <c r="Z1169" s="297">
        <v>43434</v>
      </c>
      <c r="AA1169" s="298">
        <v>186.37</v>
      </c>
      <c r="AB1169" t="s">
        <v>205</v>
      </c>
      <c r="AC1169" s="206">
        <v>186.37</v>
      </c>
      <c r="AD1169" t="s">
        <v>1742</v>
      </c>
      <c r="AE1169">
        <v>2018</v>
      </c>
      <c r="AF1169">
        <v>11</v>
      </c>
    </row>
    <row r="1170" spans="1:32">
      <c r="A1170" t="s">
        <v>1736</v>
      </c>
      <c r="B1170" t="s">
        <v>2313</v>
      </c>
      <c r="C1170" s="297">
        <v>43434</v>
      </c>
      <c r="D1170" t="s">
        <v>2311</v>
      </c>
      <c r="E1170" t="s">
        <v>194</v>
      </c>
      <c r="F1170">
        <v>77397</v>
      </c>
      <c r="G1170" t="s">
        <v>2297</v>
      </c>
      <c r="H1170" t="s">
        <v>196</v>
      </c>
      <c r="I1170">
        <v>30000</v>
      </c>
      <c r="J1170">
        <v>33803</v>
      </c>
      <c r="K1170">
        <v>1981</v>
      </c>
      <c r="L1170">
        <v>11363</v>
      </c>
      <c r="M1170" t="s">
        <v>197</v>
      </c>
      <c r="N1170">
        <v>108910</v>
      </c>
      <c r="O1170" t="s">
        <v>198</v>
      </c>
      <c r="P1170" t="s">
        <v>1739</v>
      </c>
      <c r="U1170" t="s">
        <v>1740</v>
      </c>
      <c r="V1170" t="s">
        <v>1740</v>
      </c>
      <c r="X1170" t="s">
        <v>2312</v>
      </c>
      <c r="Y1170">
        <v>9112</v>
      </c>
      <c r="Z1170" s="297">
        <v>43434</v>
      </c>
      <c r="AA1170" s="298">
        <v>22.51</v>
      </c>
      <c r="AB1170" t="s">
        <v>205</v>
      </c>
      <c r="AC1170" s="206">
        <v>22.51</v>
      </c>
      <c r="AD1170" t="s">
        <v>1742</v>
      </c>
      <c r="AE1170">
        <v>2018</v>
      </c>
      <c r="AF1170">
        <v>11</v>
      </c>
    </row>
    <row r="1171" spans="1:32">
      <c r="A1171" t="s">
        <v>1736</v>
      </c>
      <c r="B1171" t="s">
        <v>2314</v>
      </c>
      <c r="C1171" s="297">
        <v>43434</v>
      </c>
      <c r="D1171" t="s">
        <v>2311</v>
      </c>
      <c r="E1171" t="s">
        <v>194</v>
      </c>
      <c r="F1171">
        <v>77395</v>
      </c>
      <c r="G1171" t="s">
        <v>2295</v>
      </c>
      <c r="H1171" t="s">
        <v>196</v>
      </c>
      <c r="I1171">
        <v>30000</v>
      </c>
      <c r="J1171">
        <v>33803</v>
      </c>
      <c r="K1171">
        <v>1981</v>
      </c>
      <c r="L1171">
        <v>11363</v>
      </c>
      <c r="M1171" t="s">
        <v>197</v>
      </c>
      <c r="N1171">
        <v>108910</v>
      </c>
      <c r="O1171" t="s">
        <v>198</v>
      </c>
      <c r="P1171" t="s">
        <v>1739</v>
      </c>
      <c r="U1171" t="s">
        <v>1740</v>
      </c>
      <c r="V1171" t="s">
        <v>1740</v>
      </c>
      <c r="X1171" t="s">
        <v>2312</v>
      </c>
      <c r="Y1171">
        <v>9044</v>
      </c>
      <c r="Z1171" s="297">
        <v>43434</v>
      </c>
      <c r="AA1171" s="298">
        <v>9</v>
      </c>
      <c r="AB1171" t="s">
        <v>205</v>
      </c>
      <c r="AC1171" s="206">
        <v>9</v>
      </c>
      <c r="AD1171" t="s">
        <v>1742</v>
      </c>
      <c r="AE1171">
        <v>2018</v>
      </c>
      <c r="AF1171">
        <v>11</v>
      </c>
    </row>
    <row r="1172" spans="1:32">
      <c r="A1172" t="s">
        <v>1736</v>
      </c>
      <c r="B1172" t="s">
        <v>2318</v>
      </c>
      <c r="C1172" t="s">
        <v>802</v>
      </c>
      <c r="D1172" s="297">
        <v>43470</v>
      </c>
      <c r="E1172" t="s">
        <v>194</v>
      </c>
      <c r="F1172">
        <v>77397</v>
      </c>
      <c r="G1172" t="s">
        <v>2297</v>
      </c>
      <c r="H1172" t="s">
        <v>196</v>
      </c>
      <c r="I1172">
        <v>30000</v>
      </c>
      <c r="J1172">
        <v>33803</v>
      </c>
      <c r="K1172">
        <v>1981</v>
      </c>
      <c r="L1172">
        <v>11363</v>
      </c>
      <c r="M1172" t="s">
        <v>197</v>
      </c>
      <c r="N1172">
        <v>108910</v>
      </c>
      <c r="O1172" t="s">
        <v>198</v>
      </c>
      <c r="P1172" t="s">
        <v>1739</v>
      </c>
      <c r="U1172" t="s">
        <v>1740</v>
      </c>
      <c r="V1172" t="s">
        <v>1740</v>
      </c>
      <c r="X1172" t="s">
        <v>2317</v>
      </c>
      <c r="Y1172">
        <v>9138</v>
      </c>
      <c r="Z1172" t="s">
        <v>802</v>
      </c>
      <c r="AA1172" s="298">
        <v>22.51</v>
      </c>
      <c r="AB1172" t="s">
        <v>205</v>
      </c>
      <c r="AC1172" s="206">
        <v>22.51</v>
      </c>
      <c r="AD1172" t="s">
        <v>1742</v>
      </c>
      <c r="AE1172">
        <v>2018</v>
      </c>
      <c r="AF1172">
        <v>12</v>
      </c>
    </row>
    <row r="1173" spans="1:32">
      <c r="A1173" t="s">
        <v>1736</v>
      </c>
      <c r="B1173" t="s">
        <v>2319</v>
      </c>
      <c r="C1173" t="s">
        <v>802</v>
      </c>
      <c r="D1173" s="297">
        <v>43470</v>
      </c>
      <c r="E1173" t="s">
        <v>194</v>
      </c>
      <c r="F1173">
        <v>77353</v>
      </c>
      <c r="G1173" t="s">
        <v>2299</v>
      </c>
      <c r="H1173" t="s">
        <v>196</v>
      </c>
      <c r="I1173">
        <v>30000</v>
      </c>
      <c r="J1173">
        <v>33803</v>
      </c>
      <c r="K1173">
        <v>1981</v>
      </c>
      <c r="L1173">
        <v>11363</v>
      </c>
      <c r="M1173" t="s">
        <v>197</v>
      </c>
      <c r="N1173">
        <v>108910</v>
      </c>
      <c r="O1173" t="s">
        <v>198</v>
      </c>
      <c r="P1173" t="s">
        <v>1739</v>
      </c>
      <c r="U1173" t="s">
        <v>1740</v>
      </c>
      <c r="V1173" t="s">
        <v>1740</v>
      </c>
      <c r="X1173" t="s">
        <v>2317</v>
      </c>
      <c r="Y1173">
        <v>8934</v>
      </c>
      <c r="Z1173" t="s">
        <v>802</v>
      </c>
      <c r="AA1173" s="298">
        <v>186.37</v>
      </c>
      <c r="AB1173" t="s">
        <v>205</v>
      </c>
      <c r="AC1173" s="206">
        <v>186.37</v>
      </c>
      <c r="AD1173" t="s">
        <v>1742</v>
      </c>
      <c r="AE1173">
        <v>2018</v>
      </c>
      <c r="AF1173">
        <v>12</v>
      </c>
    </row>
    <row r="1174" spans="1:32">
      <c r="A1174" t="s">
        <v>1736</v>
      </c>
      <c r="B1174" t="s">
        <v>2316</v>
      </c>
      <c r="C1174" t="s">
        <v>802</v>
      </c>
      <c r="D1174" s="297">
        <v>43470</v>
      </c>
      <c r="E1174" t="s">
        <v>194</v>
      </c>
      <c r="F1174">
        <v>77386</v>
      </c>
      <c r="G1174" t="s">
        <v>2292</v>
      </c>
      <c r="H1174" t="s">
        <v>196</v>
      </c>
      <c r="I1174">
        <v>30000</v>
      </c>
      <c r="J1174">
        <v>33803</v>
      </c>
      <c r="K1174">
        <v>1981</v>
      </c>
      <c r="L1174">
        <v>11363</v>
      </c>
      <c r="M1174" t="s">
        <v>197</v>
      </c>
      <c r="N1174">
        <v>108910</v>
      </c>
      <c r="O1174" t="s">
        <v>198</v>
      </c>
      <c r="P1174" t="s">
        <v>1739</v>
      </c>
      <c r="U1174" t="s">
        <v>1740</v>
      </c>
      <c r="V1174" t="s">
        <v>1740</v>
      </c>
      <c r="X1174" t="s">
        <v>2317</v>
      </c>
      <c r="Y1174">
        <v>9002</v>
      </c>
      <c r="Z1174" t="s">
        <v>802</v>
      </c>
      <c r="AA1174" s="298">
        <v>135.05000000000001</v>
      </c>
      <c r="AB1174" t="s">
        <v>205</v>
      </c>
      <c r="AC1174" s="206">
        <v>135.05000000000001</v>
      </c>
      <c r="AD1174" t="s">
        <v>1742</v>
      </c>
      <c r="AE1174">
        <v>2018</v>
      </c>
      <c r="AF1174">
        <v>12</v>
      </c>
    </row>
    <row r="1175" spans="1:32">
      <c r="A1175" t="s">
        <v>1736</v>
      </c>
      <c r="B1175" t="s">
        <v>2320</v>
      </c>
      <c r="C1175" t="s">
        <v>802</v>
      </c>
      <c r="D1175" s="297">
        <v>43470</v>
      </c>
      <c r="E1175" t="s">
        <v>194</v>
      </c>
      <c r="F1175">
        <v>77395</v>
      </c>
      <c r="G1175" t="s">
        <v>2295</v>
      </c>
      <c r="H1175" t="s">
        <v>196</v>
      </c>
      <c r="I1175">
        <v>30000</v>
      </c>
      <c r="J1175">
        <v>33803</v>
      </c>
      <c r="K1175">
        <v>1981</v>
      </c>
      <c r="L1175">
        <v>11363</v>
      </c>
      <c r="M1175" t="s">
        <v>197</v>
      </c>
      <c r="N1175">
        <v>108910</v>
      </c>
      <c r="O1175" t="s">
        <v>198</v>
      </c>
      <c r="P1175" t="s">
        <v>1739</v>
      </c>
      <c r="U1175" t="s">
        <v>1740</v>
      </c>
      <c r="V1175" t="s">
        <v>1740</v>
      </c>
      <c r="X1175" t="s">
        <v>2317</v>
      </c>
      <c r="Y1175">
        <v>9070</v>
      </c>
      <c r="Z1175" t="s">
        <v>802</v>
      </c>
      <c r="AA1175" s="298">
        <v>9</v>
      </c>
      <c r="AB1175" t="s">
        <v>205</v>
      </c>
      <c r="AC1175" s="206">
        <v>9</v>
      </c>
      <c r="AD1175" t="s">
        <v>1742</v>
      </c>
      <c r="AE1175">
        <v>2018</v>
      </c>
      <c r="AF1175">
        <v>12</v>
      </c>
    </row>
    <row r="1176" spans="1:32">
      <c r="A1176" t="s">
        <v>1736</v>
      </c>
      <c r="B1176" t="s">
        <v>2321</v>
      </c>
      <c r="C1176" s="297">
        <v>43496</v>
      </c>
      <c r="D1176" s="297">
        <v>43546</v>
      </c>
      <c r="E1176" t="s">
        <v>194</v>
      </c>
      <c r="F1176">
        <v>77353</v>
      </c>
      <c r="G1176" t="s">
        <v>2299</v>
      </c>
      <c r="H1176" t="s">
        <v>196</v>
      </c>
      <c r="I1176">
        <v>30000</v>
      </c>
      <c r="J1176">
        <v>33803</v>
      </c>
      <c r="K1176">
        <v>1981</v>
      </c>
      <c r="L1176">
        <v>11363</v>
      </c>
      <c r="M1176" t="s">
        <v>197</v>
      </c>
      <c r="N1176">
        <v>108910</v>
      </c>
      <c r="O1176" t="s">
        <v>198</v>
      </c>
      <c r="P1176" t="s">
        <v>1739</v>
      </c>
      <c r="U1176" t="s">
        <v>1740</v>
      </c>
      <c r="V1176" t="s">
        <v>1740</v>
      </c>
      <c r="X1176" t="s">
        <v>2322</v>
      </c>
      <c r="Y1176">
        <v>8936</v>
      </c>
      <c r="Z1176" s="297">
        <v>43496</v>
      </c>
      <c r="AA1176" s="298">
        <v>186.3</v>
      </c>
      <c r="AB1176" t="s">
        <v>205</v>
      </c>
      <c r="AC1176" s="206">
        <v>186.3</v>
      </c>
      <c r="AD1176" t="s">
        <v>1742</v>
      </c>
      <c r="AE1176">
        <v>2019</v>
      </c>
      <c r="AF1176">
        <v>1</v>
      </c>
    </row>
    <row r="1177" spans="1:32">
      <c r="A1177" t="s">
        <v>1736</v>
      </c>
      <c r="B1177" t="s">
        <v>2324</v>
      </c>
      <c r="C1177" s="297">
        <v>43496</v>
      </c>
      <c r="D1177" s="297">
        <v>43546</v>
      </c>
      <c r="E1177" t="s">
        <v>194</v>
      </c>
      <c r="F1177">
        <v>77397</v>
      </c>
      <c r="G1177" t="s">
        <v>2297</v>
      </c>
      <c r="H1177" t="s">
        <v>196</v>
      </c>
      <c r="I1177">
        <v>30000</v>
      </c>
      <c r="J1177">
        <v>33803</v>
      </c>
      <c r="K1177">
        <v>1981</v>
      </c>
      <c r="L1177">
        <v>11363</v>
      </c>
      <c r="M1177" t="s">
        <v>197</v>
      </c>
      <c r="N1177">
        <v>108910</v>
      </c>
      <c r="O1177" t="s">
        <v>198</v>
      </c>
      <c r="P1177" t="s">
        <v>1739</v>
      </c>
      <c r="U1177" t="s">
        <v>1740</v>
      </c>
      <c r="V1177" t="s">
        <v>1740</v>
      </c>
      <c r="X1177" t="s">
        <v>2322</v>
      </c>
      <c r="Y1177">
        <v>9128</v>
      </c>
      <c r="Z1177" s="297">
        <v>43496</v>
      </c>
      <c r="AA1177" s="298">
        <v>22.5</v>
      </c>
      <c r="AB1177" t="s">
        <v>205</v>
      </c>
      <c r="AC1177" s="206">
        <v>22.5</v>
      </c>
      <c r="AD1177" t="s">
        <v>1742</v>
      </c>
      <c r="AE1177">
        <v>2019</v>
      </c>
      <c r="AF1177">
        <v>1</v>
      </c>
    </row>
    <row r="1178" spans="1:32">
      <c r="A1178" t="s">
        <v>1736</v>
      </c>
      <c r="B1178" t="s">
        <v>2323</v>
      </c>
      <c r="C1178" s="297">
        <v>43496</v>
      </c>
      <c r="D1178" s="297">
        <v>43546</v>
      </c>
      <c r="E1178" t="s">
        <v>194</v>
      </c>
      <c r="F1178">
        <v>77386</v>
      </c>
      <c r="G1178" t="s">
        <v>2292</v>
      </c>
      <c r="H1178" t="s">
        <v>196</v>
      </c>
      <c r="I1178">
        <v>30000</v>
      </c>
      <c r="J1178">
        <v>33803</v>
      </c>
      <c r="K1178">
        <v>1981</v>
      </c>
      <c r="L1178">
        <v>11363</v>
      </c>
      <c r="M1178" t="s">
        <v>197</v>
      </c>
      <c r="N1178">
        <v>108910</v>
      </c>
      <c r="O1178" t="s">
        <v>198</v>
      </c>
      <c r="P1178" t="s">
        <v>1739</v>
      </c>
      <c r="U1178" t="s">
        <v>1740</v>
      </c>
      <c r="V1178" t="s">
        <v>1740</v>
      </c>
      <c r="X1178" t="s">
        <v>2322</v>
      </c>
      <c r="Y1178">
        <v>9000</v>
      </c>
      <c r="Z1178" s="297">
        <v>43496</v>
      </c>
      <c r="AA1178" s="298">
        <v>135</v>
      </c>
      <c r="AB1178" t="s">
        <v>205</v>
      </c>
      <c r="AC1178" s="206">
        <v>135</v>
      </c>
      <c r="AD1178" t="s">
        <v>1742</v>
      </c>
      <c r="AE1178">
        <v>2019</v>
      </c>
      <c r="AF1178">
        <v>1</v>
      </c>
    </row>
    <row r="1179" spans="1:32">
      <c r="A1179" t="s">
        <v>1736</v>
      </c>
      <c r="B1179" t="s">
        <v>2325</v>
      </c>
      <c r="C1179" s="297">
        <v>43496</v>
      </c>
      <c r="D1179" s="297">
        <v>43546</v>
      </c>
      <c r="E1179" t="s">
        <v>194</v>
      </c>
      <c r="F1179">
        <v>77395</v>
      </c>
      <c r="G1179" t="s">
        <v>2295</v>
      </c>
      <c r="H1179" t="s">
        <v>196</v>
      </c>
      <c r="I1179">
        <v>30000</v>
      </c>
      <c r="J1179">
        <v>33803</v>
      </c>
      <c r="K1179">
        <v>1981</v>
      </c>
      <c r="L1179">
        <v>11363</v>
      </c>
      <c r="M1179" t="s">
        <v>197</v>
      </c>
      <c r="N1179">
        <v>108910</v>
      </c>
      <c r="O1179" t="s">
        <v>198</v>
      </c>
      <c r="P1179" t="s">
        <v>1739</v>
      </c>
      <c r="U1179" t="s">
        <v>1740</v>
      </c>
      <c r="V1179" t="s">
        <v>1740</v>
      </c>
      <c r="X1179" t="s">
        <v>2322</v>
      </c>
      <c r="Y1179">
        <v>9064</v>
      </c>
      <c r="Z1179" s="297">
        <v>43496</v>
      </c>
      <c r="AA1179" s="298">
        <v>4.5</v>
      </c>
      <c r="AB1179" t="s">
        <v>205</v>
      </c>
      <c r="AC1179" s="206">
        <v>4.5</v>
      </c>
      <c r="AD1179" t="s">
        <v>1742</v>
      </c>
      <c r="AE1179">
        <v>2019</v>
      </c>
      <c r="AF1179">
        <v>1</v>
      </c>
    </row>
    <row r="1180" spans="1:32">
      <c r="A1180" t="s">
        <v>1736</v>
      </c>
      <c r="B1180" t="s">
        <v>2328</v>
      </c>
      <c r="C1180" t="s">
        <v>1323</v>
      </c>
      <c r="D1180" s="297">
        <v>43547</v>
      </c>
      <c r="E1180" t="s">
        <v>194</v>
      </c>
      <c r="F1180">
        <v>77386</v>
      </c>
      <c r="G1180" t="s">
        <v>2292</v>
      </c>
      <c r="H1180" t="s">
        <v>196</v>
      </c>
      <c r="I1180">
        <v>30000</v>
      </c>
      <c r="J1180">
        <v>33803</v>
      </c>
      <c r="K1180">
        <v>1981</v>
      </c>
      <c r="L1180">
        <v>11363</v>
      </c>
      <c r="M1180" t="s">
        <v>197</v>
      </c>
      <c r="N1180">
        <v>108910</v>
      </c>
      <c r="O1180" t="s">
        <v>198</v>
      </c>
      <c r="P1180" t="s">
        <v>1739</v>
      </c>
      <c r="U1180" t="s">
        <v>1740</v>
      </c>
      <c r="V1180" t="s">
        <v>1740</v>
      </c>
      <c r="X1180" t="s">
        <v>2327</v>
      </c>
      <c r="Y1180">
        <v>9011</v>
      </c>
      <c r="Z1180" t="s">
        <v>1323</v>
      </c>
      <c r="AA1180" s="298">
        <v>135</v>
      </c>
      <c r="AB1180" t="s">
        <v>205</v>
      </c>
      <c r="AC1180" s="206">
        <v>135</v>
      </c>
      <c r="AD1180" t="s">
        <v>1742</v>
      </c>
      <c r="AE1180">
        <v>2019</v>
      </c>
      <c r="AF1180">
        <v>2</v>
      </c>
    </row>
    <row r="1181" spans="1:32">
      <c r="A1181" t="s">
        <v>1736</v>
      </c>
      <c r="B1181" t="s">
        <v>2329</v>
      </c>
      <c r="C1181" t="s">
        <v>1323</v>
      </c>
      <c r="D1181" s="297">
        <v>43547</v>
      </c>
      <c r="E1181" t="s">
        <v>194</v>
      </c>
      <c r="F1181">
        <v>77397</v>
      </c>
      <c r="G1181" t="s">
        <v>2297</v>
      </c>
      <c r="H1181" t="s">
        <v>196</v>
      </c>
      <c r="I1181">
        <v>30000</v>
      </c>
      <c r="J1181">
        <v>33803</v>
      </c>
      <c r="K1181">
        <v>1981</v>
      </c>
      <c r="L1181">
        <v>11363</v>
      </c>
      <c r="M1181" t="s">
        <v>197</v>
      </c>
      <c r="N1181">
        <v>108910</v>
      </c>
      <c r="O1181" t="s">
        <v>198</v>
      </c>
      <c r="P1181" t="s">
        <v>1739</v>
      </c>
      <c r="U1181" t="s">
        <v>1740</v>
      </c>
      <c r="V1181" t="s">
        <v>1740</v>
      </c>
      <c r="X1181" t="s">
        <v>2327</v>
      </c>
      <c r="Y1181">
        <v>9153</v>
      </c>
      <c r="Z1181" t="s">
        <v>1323</v>
      </c>
      <c r="AA1181" s="298">
        <v>22.5</v>
      </c>
      <c r="AB1181" t="s">
        <v>205</v>
      </c>
      <c r="AC1181" s="206">
        <v>22.5</v>
      </c>
      <c r="AD1181" t="s">
        <v>1742</v>
      </c>
      <c r="AE1181">
        <v>2019</v>
      </c>
      <c r="AF1181">
        <v>2</v>
      </c>
    </row>
    <row r="1182" spans="1:32">
      <c r="A1182" t="s">
        <v>1736</v>
      </c>
      <c r="B1182" t="s">
        <v>2326</v>
      </c>
      <c r="C1182" t="s">
        <v>1323</v>
      </c>
      <c r="D1182" s="297">
        <v>43547</v>
      </c>
      <c r="E1182" t="s">
        <v>194</v>
      </c>
      <c r="F1182">
        <v>77353</v>
      </c>
      <c r="G1182" t="s">
        <v>2299</v>
      </c>
      <c r="H1182" t="s">
        <v>196</v>
      </c>
      <c r="I1182">
        <v>30000</v>
      </c>
      <c r="J1182">
        <v>33803</v>
      </c>
      <c r="K1182">
        <v>1981</v>
      </c>
      <c r="L1182">
        <v>11363</v>
      </c>
      <c r="M1182" t="s">
        <v>197</v>
      </c>
      <c r="N1182">
        <v>108910</v>
      </c>
      <c r="O1182" t="s">
        <v>198</v>
      </c>
      <c r="P1182" t="s">
        <v>1739</v>
      </c>
      <c r="U1182" t="s">
        <v>1740</v>
      </c>
      <c r="V1182" t="s">
        <v>1740</v>
      </c>
      <c r="X1182" t="s">
        <v>2327</v>
      </c>
      <c r="Y1182">
        <v>8940</v>
      </c>
      <c r="Z1182" t="s">
        <v>1323</v>
      </c>
      <c r="AA1182" s="298">
        <v>186.3</v>
      </c>
      <c r="AB1182" t="s">
        <v>205</v>
      </c>
      <c r="AC1182" s="206">
        <v>186.3</v>
      </c>
      <c r="AD1182" t="s">
        <v>1742</v>
      </c>
      <c r="AE1182">
        <v>2019</v>
      </c>
      <c r="AF1182">
        <v>2</v>
      </c>
    </row>
    <row r="1183" spans="1:32">
      <c r="A1183" t="s">
        <v>1736</v>
      </c>
      <c r="B1183" t="s">
        <v>2330</v>
      </c>
      <c r="C1183" t="s">
        <v>1323</v>
      </c>
      <c r="D1183" s="297">
        <v>43547</v>
      </c>
      <c r="E1183" t="s">
        <v>194</v>
      </c>
      <c r="F1183">
        <v>77395</v>
      </c>
      <c r="G1183" t="s">
        <v>2295</v>
      </c>
      <c r="H1183" t="s">
        <v>196</v>
      </c>
      <c r="I1183">
        <v>30000</v>
      </c>
      <c r="J1183">
        <v>33803</v>
      </c>
      <c r="K1183">
        <v>1981</v>
      </c>
      <c r="L1183">
        <v>11363</v>
      </c>
      <c r="M1183" t="s">
        <v>197</v>
      </c>
      <c r="N1183">
        <v>108910</v>
      </c>
      <c r="O1183" t="s">
        <v>198</v>
      </c>
      <c r="P1183" t="s">
        <v>1739</v>
      </c>
      <c r="U1183" t="s">
        <v>1740</v>
      </c>
      <c r="V1183" t="s">
        <v>1740</v>
      </c>
      <c r="X1183" t="s">
        <v>2327</v>
      </c>
      <c r="Y1183">
        <v>9082</v>
      </c>
      <c r="Z1183" t="s">
        <v>1323</v>
      </c>
      <c r="AA1183" s="298">
        <v>4.5</v>
      </c>
      <c r="AB1183" t="s">
        <v>205</v>
      </c>
      <c r="AC1183" s="206">
        <v>4.5</v>
      </c>
      <c r="AD1183" t="s">
        <v>1742</v>
      </c>
      <c r="AE1183">
        <v>2019</v>
      </c>
      <c r="AF1183">
        <v>2</v>
      </c>
    </row>
    <row r="1184" spans="1:32">
      <c r="A1184" t="s">
        <v>1736</v>
      </c>
      <c r="B1184" t="s">
        <v>2334</v>
      </c>
      <c r="C1184" s="297">
        <v>43555</v>
      </c>
      <c r="D1184" t="s">
        <v>2332</v>
      </c>
      <c r="E1184" t="s">
        <v>194</v>
      </c>
      <c r="F1184">
        <v>77386</v>
      </c>
      <c r="G1184" t="s">
        <v>2292</v>
      </c>
      <c r="H1184" t="s">
        <v>196</v>
      </c>
      <c r="I1184">
        <v>30000</v>
      </c>
      <c r="J1184">
        <v>33803</v>
      </c>
      <c r="K1184">
        <v>1981</v>
      </c>
      <c r="L1184">
        <v>11363</v>
      </c>
      <c r="M1184" t="s">
        <v>197</v>
      </c>
      <c r="N1184">
        <v>108910</v>
      </c>
      <c r="O1184" t="s">
        <v>198</v>
      </c>
      <c r="P1184" t="s">
        <v>1739</v>
      </c>
      <c r="U1184" t="s">
        <v>1740</v>
      </c>
      <c r="V1184" t="s">
        <v>1740</v>
      </c>
      <c r="X1184" t="s">
        <v>2333</v>
      </c>
      <c r="Y1184">
        <v>9171</v>
      </c>
      <c r="Z1184" s="297">
        <v>43555</v>
      </c>
      <c r="AA1184" s="298">
        <v>136.41</v>
      </c>
      <c r="AB1184" t="s">
        <v>205</v>
      </c>
      <c r="AC1184" s="206">
        <v>136.41</v>
      </c>
      <c r="AD1184" t="s">
        <v>1742</v>
      </c>
      <c r="AE1184">
        <v>2019</v>
      </c>
      <c r="AF1184">
        <v>3</v>
      </c>
    </row>
    <row r="1185" spans="1:32">
      <c r="A1185" t="s">
        <v>1736</v>
      </c>
      <c r="B1185" t="s">
        <v>2331</v>
      </c>
      <c r="C1185" s="297">
        <v>43555</v>
      </c>
      <c r="D1185" t="s">
        <v>2332</v>
      </c>
      <c r="E1185" t="s">
        <v>194</v>
      </c>
      <c r="F1185">
        <v>77397</v>
      </c>
      <c r="G1185" t="s">
        <v>2297</v>
      </c>
      <c r="H1185" t="s">
        <v>196</v>
      </c>
      <c r="I1185">
        <v>30000</v>
      </c>
      <c r="J1185">
        <v>33803</v>
      </c>
      <c r="K1185">
        <v>1981</v>
      </c>
      <c r="L1185">
        <v>11363</v>
      </c>
      <c r="M1185" t="s">
        <v>197</v>
      </c>
      <c r="N1185">
        <v>108910</v>
      </c>
      <c r="O1185" t="s">
        <v>198</v>
      </c>
      <c r="P1185" t="s">
        <v>1739</v>
      </c>
      <c r="U1185" t="s">
        <v>1740</v>
      </c>
      <c r="V1185" t="s">
        <v>1740</v>
      </c>
      <c r="X1185" t="s">
        <v>2333</v>
      </c>
      <c r="Y1185">
        <v>9313</v>
      </c>
      <c r="Z1185" s="297">
        <v>43555</v>
      </c>
      <c r="AA1185" s="298">
        <v>22.74</v>
      </c>
      <c r="AB1185" t="s">
        <v>205</v>
      </c>
      <c r="AC1185" s="206">
        <v>22.74</v>
      </c>
      <c r="AD1185" t="s">
        <v>1742</v>
      </c>
      <c r="AE1185">
        <v>2019</v>
      </c>
      <c r="AF1185">
        <v>3</v>
      </c>
    </row>
    <row r="1186" spans="1:32">
      <c r="A1186" t="s">
        <v>1736</v>
      </c>
      <c r="B1186" t="s">
        <v>2335</v>
      </c>
      <c r="C1186" s="297">
        <v>43555</v>
      </c>
      <c r="D1186" t="s">
        <v>2332</v>
      </c>
      <c r="E1186" t="s">
        <v>194</v>
      </c>
      <c r="F1186">
        <v>77395</v>
      </c>
      <c r="G1186" t="s">
        <v>2295</v>
      </c>
      <c r="H1186" t="s">
        <v>196</v>
      </c>
      <c r="I1186">
        <v>30000</v>
      </c>
      <c r="J1186">
        <v>33803</v>
      </c>
      <c r="K1186">
        <v>1981</v>
      </c>
      <c r="L1186">
        <v>11363</v>
      </c>
      <c r="M1186" t="s">
        <v>197</v>
      </c>
      <c r="N1186">
        <v>108910</v>
      </c>
      <c r="O1186" t="s">
        <v>198</v>
      </c>
      <c r="P1186" t="s">
        <v>1739</v>
      </c>
      <c r="U1186" t="s">
        <v>1740</v>
      </c>
      <c r="V1186" t="s">
        <v>1740</v>
      </c>
      <c r="X1186" t="s">
        <v>2333</v>
      </c>
      <c r="Y1186">
        <v>9242</v>
      </c>
      <c r="Z1186" s="297">
        <v>43555</v>
      </c>
      <c r="AA1186" s="298">
        <v>4.55</v>
      </c>
      <c r="AB1186" t="s">
        <v>205</v>
      </c>
      <c r="AC1186" s="206">
        <v>4.55</v>
      </c>
      <c r="AD1186" t="s">
        <v>1742</v>
      </c>
      <c r="AE1186">
        <v>2019</v>
      </c>
      <c r="AF1186">
        <v>3</v>
      </c>
    </row>
    <row r="1187" spans="1:32">
      <c r="A1187" t="s">
        <v>1736</v>
      </c>
      <c r="B1187" t="s">
        <v>2336</v>
      </c>
      <c r="C1187" s="297">
        <v>43555</v>
      </c>
      <c r="D1187" t="s">
        <v>2332</v>
      </c>
      <c r="E1187" t="s">
        <v>194</v>
      </c>
      <c r="F1187">
        <v>77353</v>
      </c>
      <c r="G1187" t="s">
        <v>2299</v>
      </c>
      <c r="H1187" t="s">
        <v>196</v>
      </c>
      <c r="I1187">
        <v>30000</v>
      </c>
      <c r="J1187">
        <v>33803</v>
      </c>
      <c r="K1187">
        <v>1981</v>
      </c>
      <c r="L1187">
        <v>11363</v>
      </c>
      <c r="M1187" t="s">
        <v>197</v>
      </c>
      <c r="N1187">
        <v>108910</v>
      </c>
      <c r="O1187" t="s">
        <v>198</v>
      </c>
      <c r="P1187" t="s">
        <v>1739</v>
      </c>
      <c r="U1187" t="s">
        <v>1740</v>
      </c>
      <c r="V1187" t="s">
        <v>1740</v>
      </c>
      <c r="X1187" t="s">
        <v>2333</v>
      </c>
      <c r="Y1187">
        <v>9100</v>
      </c>
      <c r="Z1187" s="297">
        <v>43555</v>
      </c>
      <c r="AA1187" s="298">
        <v>188.25</v>
      </c>
      <c r="AB1187" t="s">
        <v>205</v>
      </c>
      <c r="AC1187" s="206">
        <v>188.25</v>
      </c>
      <c r="AD1187" t="s">
        <v>1742</v>
      </c>
      <c r="AE1187">
        <v>2019</v>
      </c>
      <c r="AF1187">
        <v>3</v>
      </c>
    </row>
    <row r="1188" spans="1:32">
      <c r="A1188" t="s">
        <v>1736</v>
      </c>
      <c r="B1188" t="s">
        <v>2339</v>
      </c>
      <c r="C1188" t="s">
        <v>923</v>
      </c>
      <c r="D1188" t="s">
        <v>1591</v>
      </c>
      <c r="E1188" t="s">
        <v>194</v>
      </c>
      <c r="F1188">
        <v>77386</v>
      </c>
      <c r="G1188" t="s">
        <v>2292</v>
      </c>
      <c r="H1188" t="s">
        <v>196</v>
      </c>
      <c r="I1188">
        <v>30000</v>
      </c>
      <c r="J1188">
        <v>33803</v>
      </c>
      <c r="K1188">
        <v>1981</v>
      </c>
      <c r="L1188">
        <v>11363</v>
      </c>
      <c r="M1188" t="s">
        <v>197</v>
      </c>
      <c r="N1188">
        <v>108910</v>
      </c>
      <c r="O1188" t="s">
        <v>198</v>
      </c>
      <c r="P1188" t="s">
        <v>1739</v>
      </c>
      <c r="U1188" t="s">
        <v>1740</v>
      </c>
      <c r="V1188" t="s">
        <v>1740</v>
      </c>
      <c r="X1188" t="s">
        <v>2338</v>
      </c>
      <c r="Y1188">
        <v>8970</v>
      </c>
      <c r="Z1188" t="s">
        <v>923</v>
      </c>
      <c r="AA1188" s="298">
        <v>136.41</v>
      </c>
      <c r="AB1188" t="s">
        <v>205</v>
      </c>
      <c r="AC1188" s="206">
        <v>136.41</v>
      </c>
      <c r="AD1188" t="s">
        <v>1742</v>
      </c>
      <c r="AE1188">
        <v>2019</v>
      </c>
      <c r="AF1188">
        <v>4</v>
      </c>
    </row>
    <row r="1189" spans="1:32">
      <c r="A1189" t="s">
        <v>1736</v>
      </c>
      <c r="B1189" t="s">
        <v>2337</v>
      </c>
      <c r="C1189" t="s">
        <v>923</v>
      </c>
      <c r="D1189" t="s">
        <v>1591</v>
      </c>
      <c r="E1189" t="s">
        <v>194</v>
      </c>
      <c r="F1189">
        <v>77395</v>
      </c>
      <c r="G1189" t="s">
        <v>2295</v>
      </c>
      <c r="H1189" t="s">
        <v>196</v>
      </c>
      <c r="I1189">
        <v>30000</v>
      </c>
      <c r="J1189">
        <v>33803</v>
      </c>
      <c r="K1189">
        <v>1981</v>
      </c>
      <c r="L1189">
        <v>11363</v>
      </c>
      <c r="M1189" t="s">
        <v>197</v>
      </c>
      <c r="N1189">
        <v>108910</v>
      </c>
      <c r="O1189" t="s">
        <v>198</v>
      </c>
      <c r="P1189" t="s">
        <v>1739</v>
      </c>
      <c r="U1189" t="s">
        <v>1740</v>
      </c>
      <c r="V1189" t="s">
        <v>1740</v>
      </c>
      <c r="X1189" t="s">
        <v>2338</v>
      </c>
      <c r="Y1189">
        <v>9042</v>
      </c>
      <c r="Z1189" t="s">
        <v>923</v>
      </c>
      <c r="AA1189" s="298">
        <v>4.55</v>
      </c>
      <c r="AB1189" t="s">
        <v>205</v>
      </c>
      <c r="AC1189" s="206">
        <v>4.55</v>
      </c>
      <c r="AD1189" t="s">
        <v>1742</v>
      </c>
      <c r="AE1189">
        <v>2019</v>
      </c>
      <c r="AF1189">
        <v>4</v>
      </c>
    </row>
    <row r="1190" spans="1:32">
      <c r="A1190" t="s">
        <v>1736</v>
      </c>
      <c r="B1190" t="s">
        <v>2341</v>
      </c>
      <c r="C1190" t="s">
        <v>923</v>
      </c>
      <c r="D1190" t="s">
        <v>1591</v>
      </c>
      <c r="E1190" t="s">
        <v>194</v>
      </c>
      <c r="F1190">
        <v>77353</v>
      </c>
      <c r="G1190" t="s">
        <v>2299</v>
      </c>
      <c r="H1190" t="s">
        <v>196</v>
      </c>
      <c r="I1190">
        <v>30000</v>
      </c>
      <c r="J1190">
        <v>33803</v>
      </c>
      <c r="K1190">
        <v>1981</v>
      </c>
      <c r="L1190">
        <v>11363</v>
      </c>
      <c r="M1190" t="s">
        <v>197</v>
      </c>
      <c r="N1190">
        <v>108910</v>
      </c>
      <c r="O1190" t="s">
        <v>198</v>
      </c>
      <c r="P1190" t="s">
        <v>1739</v>
      </c>
      <c r="U1190" t="s">
        <v>1740</v>
      </c>
      <c r="V1190" t="s">
        <v>1740</v>
      </c>
      <c r="X1190" t="s">
        <v>2338</v>
      </c>
      <c r="Y1190">
        <v>8898</v>
      </c>
      <c r="Z1190" t="s">
        <v>923</v>
      </c>
      <c r="AA1190" s="298">
        <v>188.25</v>
      </c>
      <c r="AB1190" t="s">
        <v>205</v>
      </c>
      <c r="AC1190" s="206">
        <v>188.25</v>
      </c>
      <c r="AD1190" t="s">
        <v>1742</v>
      </c>
      <c r="AE1190">
        <v>2019</v>
      </c>
      <c r="AF1190">
        <v>4</v>
      </c>
    </row>
    <row r="1191" spans="1:32">
      <c r="A1191" t="s">
        <v>1736</v>
      </c>
      <c r="B1191" t="s">
        <v>2340</v>
      </c>
      <c r="C1191" t="s">
        <v>923</v>
      </c>
      <c r="D1191" t="s">
        <v>1591</v>
      </c>
      <c r="E1191" t="s">
        <v>194</v>
      </c>
      <c r="F1191">
        <v>77397</v>
      </c>
      <c r="G1191" t="s">
        <v>2297</v>
      </c>
      <c r="H1191" t="s">
        <v>196</v>
      </c>
      <c r="I1191">
        <v>30000</v>
      </c>
      <c r="J1191">
        <v>33803</v>
      </c>
      <c r="K1191">
        <v>1981</v>
      </c>
      <c r="L1191">
        <v>11363</v>
      </c>
      <c r="M1191" t="s">
        <v>197</v>
      </c>
      <c r="N1191">
        <v>108910</v>
      </c>
      <c r="O1191" t="s">
        <v>198</v>
      </c>
      <c r="P1191" t="s">
        <v>1739</v>
      </c>
      <c r="U1191" t="s">
        <v>1740</v>
      </c>
      <c r="V1191" t="s">
        <v>1740</v>
      </c>
      <c r="X1191" t="s">
        <v>2338</v>
      </c>
      <c r="Y1191">
        <v>9114</v>
      </c>
      <c r="Z1191" t="s">
        <v>923</v>
      </c>
      <c r="AA1191" s="298">
        <v>22.74</v>
      </c>
      <c r="AB1191" t="s">
        <v>205</v>
      </c>
      <c r="AC1191" s="206">
        <v>22.74</v>
      </c>
      <c r="AD1191" t="s">
        <v>1742</v>
      </c>
      <c r="AE1191">
        <v>2019</v>
      </c>
      <c r="AF1191">
        <v>4</v>
      </c>
    </row>
    <row r="1192" spans="1:32">
      <c r="A1192" t="s">
        <v>1736</v>
      </c>
      <c r="B1192" t="s">
        <v>2345</v>
      </c>
      <c r="C1192" t="s">
        <v>1355</v>
      </c>
      <c r="D1192" s="297">
        <v>43626</v>
      </c>
      <c r="E1192" t="s">
        <v>194</v>
      </c>
      <c r="F1192">
        <v>77386</v>
      </c>
      <c r="G1192" t="s">
        <v>2292</v>
      </c>
      <c r="H1192" t="s">
        <v>196</v>
      </c>
      <c r="I1192">
        <v>30000</v>
      </c>
      <c r="J1192">
        <v>33803</v>
      </c>
      <c r="K1192">
        <v>1981</v>
      </c>
      <c r="L1192">
        <v>11363</v>
      </c>
      <c r="M1192" t="s">
        <v>197</v>
      </c>
      <c r="N1192">
        <v>108910</v>
      </c>
      <c r="O1192" t="s">
        <v>198</v>
      </c>
      <c r="P1192" t="s">
        <v>1739</v>
      </c>
      <c r="U1192" t="s">
        <v>1740</v>
      </c>
      <c r="V1192" t="s">
        <v>1740</v>
      </c>
      <c r="X1192" t="s">
        <v>2343</v>
      </c>
      <c r="Y1192">
        <v>9200</v>
      </c>
      <c r="Z1192" t="s">
        <v>1355</v>
      </c>
      <c r="AA1192" s="298">
        <v>136.41</v>
      </c>
      <c r="AB1192" t="s">
        <v>205</v>
      </c>
      <c r="AC1192" s="206">
        <v>136.41</v>
      </c>
      <c r="AD1192" t="s">
        <v>1742</v>
      </c>
      <c r="AE1192">
        <v>2019</v>
      </c>
      <c r="AF1192">
        <v>5</v>
      </c>
    </row>
    <row r="1193" spans="1:32">
      <c r="A1193" t="s">
        <v>1736</v>
      </c>
      <c r="B1193" t="s">
        <v>2342</v>
      </c>
      <c r="C1193" t="s">
        <v>1355</v>
      </c>
      <c r="D1193" s="297">
        <v>43626</v>
      </c>
      <c r="E1193" t="s">
        <v>194</v>
      </c>
      <c r="F1193">
        <v>77395</v>
      </c>
      <c r="G1193" t="s">
        <v>2295</v>
      </c>
      <c r="H1193" t="s">
        <v>196</v>
      </c>
      <c r="I1193">
        <v>30000</v>
      </c>
      <c r="J1193">
        <v>33803</v>
      </c>
      <c r="K1193">
        <v>1981</v>
      </c>
      <c r="L1193">
        <v>11363</v>
      </c>
      <c r="M1193" t="s">
        <v>197</v>
      </c>
      <c r="N1193">
        <v>108910</v>
      </c>
      <c r="O1193" t="s">
        <v>198</v>
      </c>
      <c r="P1193" t="s">
        <v>1739</v>
      </c>
      <c r="U1193" t="s">
        <v>1740</v>
      </c>
      <c r="V1193" t="s">
        <v>1740</v>
      </c>
      <c r="X1193" t="s">
        <v>2343</v>
      </c>
      <c r="Y1193">
        <v>9272</v>
      </c>
      <c r="Z1193" t="s">
        <v>1355</v>
      </c>
      <c r="AA1193" s="298">
        <v>4.55</v>
      </c>
      <c r="AB1193" t="s">
        <v>205</v>
      </c>
      <c r="AC1193" s="206">
        <v>4.55</v>
      </c>
      <c r="AD1193" t="s">
        <v>1742</v>
      </c>
      <c r="AE1193">
        <v>2019</v>
      </c>
      <c r="AF1193">
        <v>5</v>
      </c>
    </row>
    <row r="1194" spans="1:32">
      <c r="A1194" t="s">
        <v>1736</v>
      </c>
      <c r="B1194" t="s">
        <v>2344</v>
      </c>
      <c r="C1194" t="s">
        <v>1355</v>
      </c>
      <c r="D1194" s="297">
        <v>43626</v>
      </c>
      <c r="E1194" t="s">
        <v>194</v>
      </c>
      <c r="F1194">
        <v>77353</v>
      </c>
      <c r="G1194" t="s">
        <v>2299</v>
      </c>
      <c r="H1194" t="s">
        <v>196</v>
      </c>
      <c r="I1194">
        <v>30000</v>
      </c>
      <c r="J1194">
        <v>33803</v>
      </c>
      <c r="K1194">
        <v>1981</v>
      </c>
      <c r="L1194">
        <v>11363</v>
      </c>
      <c r="M1194" t="s">
        <v>197</v>
      </c>
      <c r="N1194">
        <v>108910</v>
      </c>
      <c r="O1194" t="s">
        <v>198</v>
      </c>
      <c r="P1194" t="s">
        <v>1739</v>
      </c>
      <c r="U1194" t="s">
        <v>1740</v>
      </c>
      <c r="V1194" t="s">
        <v>1740</v>
      </c>
      <c r="X1194" t="s">
        <v>2343</v>
      </c>
      <c r="Y1194">
        <v>9128</v>
      </c>
      <c r="Z1194" t="s">
        <v>1355</v>
      </c>
      <c r="AA1194" s="298">
        <v>188.25</v>
      </c>
      <c r="AB1194" t="s">
        <v>205</v>
      </c>
      <c r="AC1194" s="206">
        <v>188.25</v>
      </c>
      <c r="AD1194" t="s">
        <v>1742</v>
      </c>
      <c r="AE1194">
        <v>2019</v>
      </c>
      <c r="AF1194">
        <v>5</v>
      </c>
    </row>
    <row r="1195" spans="1:32">
      <c r="A1195" t="s">
        <v>1736</v>
      </c>
      <c r="B1195" t="s">
        <v>2346</v>
      </c>
      <c r="C1195" t="s">
        <v>1355</v>
      </c>
      <c r="D1195" s="297">
        <v>43626</v>
      </c>
      <c r="E1195" t="s">
        <v>194</v>
      </c>
      <c r="F1195">
        <v>77397</v>
      </c>
      <c r="G1195" t="s">
        <v>2297</v>
      </c>
      <c r="H1195" t="s">
        <v>196</v>
      </c>
      <c r="I1195">
        <v>30000</v>
      </c>
      <c r="J1195">
        <v>33803</v>
      </c>
      <c r="K1195">
        <v>1981</v>
      </c>
      <c r="L1195">
        <v>11363</v>
      </c>
      <c r="M1195" t="s">
        <v>197</v>
      </c>
      <c r="N1195">
        <v>108910</v>
      </c>
      <c r="O1195" t="s">
        <v>198</v>
      </c>
      <c r="P1195" t="s">
        <v>1739</v>
      </c>
      <c r="U1195" t="s">
        <v>1740</v>
      </c>
      <c r="V1195" t="s">
        <v>1740</v>
      </c>
      <c r="X1195" t="s">
        <v>2343</v>
      </c>
      <c r="Y1195">
        <v>9344</v>
      </c>
      <c r="Z1195" t="s">
        <v>1355</v>
      </c>
      <c r="AA1195" s="298">
        <v>22.74</v>
      </c>
      <c r="AB1195" t="s">
        <v>205</v>
      </c>
      <c r="AC1195" s="206">
        <v>22.74</v>
      </c>
      <c r="AD1195" t="s">
        <v>1742</v>
      </c>
      <c r="AE1195">
        <v>2019</v>
      </c>
      <c r="AF1195">
        <v>5</v>
      </c>
    </row>
    <row r="1196" spans="1:32">
      <c r="A1196" t="s">
        <v>1736</v>
      </c>
      <c r="B1196" t="s">
        <v>2351</v>
      </c>
      <c r="C1196" s="297">
        <v>43646</v>
      </c>
      <c r="D1196" s="297">
        <v>43651</v>
      </c>
      <c r="E1196" t="s">
        <v>194</v>
      </c>
      <c r="F1196">
        <v>77395</v>
      </c>
      <c r="G1196" t="s">
        <v>2295</v>
      </c>
      <c r="H1196" t="s">
        <v>196</v>
      </c>
      <c r="I1196">
        <v>30000</v>
      </c>
      <c r="J1196">
        <v>33803</v>
      </c>
      <c r="K1196">
        <v>1981</v>
      </c>
      <c r="L1196">
        <v>11363</v>
      </c>
      <c r="M1196" t="s">
        <v>197</v>
      </c>
      <c r="N1196">
        <v>108910</v>
      </c>
      <c r="O1196" t="s">
        <v>198</v>
      </c>
      <c r="P1196" t="s">
        <v>1739</v>
      </c>
      <c r="U1196" t="s">
        <v>1740</v>
      </c>
      <c r="V1196" t="s">
        <v>1740</v>
      </c>
      <c r="X1196" t="s">
        <v>2348</v>
      </c>
      <c r="Y1196">
        <v>9450</v>
      </c>
      <c r="Z1196" s="297">
        <v>43646</v>
      </c>
      <c r="AA1196" s="298">
        <v>4.55</v>
      </c>
      <c r="AB1196" t="s">
        <v>205</v>
      </c>
      <c r="AC1196" s="206">
        <v>4.55</v>
      </c>
      <c r="AD1196" t="s">
        <v>1742</v>
      </c>
      <c r="AE1196">
        <v>2019</v>
      </c>
      <c r="AF1196">
        <v>6</v>
      </c>
    </row>
    <row r="1197" spans="1:32">
      <c r="A1197" t="s">
        <v>1736</v>
      </c>
      <c r="B1197" t="s">
        <v>2347</v>
      </c>
      <c r="C1197" s="297">
        <v>43646</v>
      </c>
      <c r="D1197" s="297">
        <v>43651</v>
      </c>
      <c r="E1197" t="s">
        <v>194</v>
      </c>
      <c r="F1197">
        <v>77386</v>
      </c>
      <c r="G1197" t="s">
        <v>2292</v>
      </c>
      <c r="H1197" t="s">
        <v>196</v>
      </c>
      <c r="I1197">
        <v>30000</v>
      </c>
      <c r="J1197">
        <v>33803</v>
      </c>
      <c r="K1197">
        <v>1981</v>
      </c>
      <c r="L1197">
        <v>11363</v>
      </c>
      <c r="M1197" t="s">
        <v>197</v>
      </c>
      <c r="N1197">
        <v>108910</v>
      </c>
      <c r="O1197" t="s">
        <v>198</v>
      </c>
      <c r="P1197" t="s">
        <v>1739</v>
      </c>
      <c r="U1197" t="s">
        <v>1740</v>
      </c>
      <c r="V1197" t="s">
        <v>1740</v>
      </c>
      <c r="X1197" t="s">
        <v>2348</v>
      </c>
      <c r="Y1197">
        <v>9383</v>
      </c>
      <c r="Z1197" s="297">
        <v>43646</v>
      </c>
      <c r="AA1197" s="298">
        <v>136.41</v>
      </c>
      <c r="AB1197" t="s">
        <v>205</v>
      </c>
      <c r="AC1197" s="206">
        <v>136.41</v>
      </c>
      <c r="AD1197" t="s">
        <v>1742</v>
      </c>
      <c r="AE1197">
        <v>2019</v>
      </c>
      <c r="AF1197">
        <v>6</v>
      </c>
    </row>
    <row r="1198" spans="1:32">
      <c r="A1198" t="s">
        <v>1736</v>
      </c>
      <c r="B1198" t="s">
        <v>2350</v>
      </c>
      <c r="C1198" s="297">
        <v>43646</v>
      </c>
      <c r="D1198" s="297">
        <v>43651</v>
      </c>
      <c r="E1198" t="s">
        <v>194</v>
      </c>
      <c r="F1198">
        <v>77353</v>
      </c>
      <c r="G1198" t="s">
        <v>2299</v>
      </c>
      <c r="H1198" t="s">
        <v>196</v>
      </c>
      <c r="I1198">
        <v>30000</v>
      </c>
      <c r="J1198">
        <v>33803</v>
      </c>
      <c r="K1198">
        <v>1981</v>
      </c>
      <c r="L1198">
        <v>11363</v>
      </c>
      <c r="M1198" t="s">
        <v>197</v>
      </c>
      <c r="N1198">
        <v>108910</v>
      </c>
      <c r="O1198" t="s">
        <v>198</v>
      </c>
      <c r="P1198" t="s">
        <v>1739</v>
      </c>
      <c r="U1198" t="s">
        <v>1740</v>
      </c>
      <c r="V1198" t="s">
        <v>1740</v>
      </c>
      <c r="X1198" t="s">
        <v>2348</v>
      </c>
      <c r="Y1198">
        <v>9316</v>
      </c>
      <c r="Z1198" s="297">
        <v>43646</v>
      </c>
      <c r="AA1198" s="298">
        <v>188.25</v>
      </c>
      <c r="AB1198" t="s">
        <v>205</v>
      </c>
      <c r="AC1198" s="206">
        <v>188.25</v>
      </c>
      <c r="AD1198" t="s">
        <v>1742</v>
      </c>
      <c r="AE1198">
        <v>2019</v>
      </c>
      <c r="AF1198">
        <v>6</v>
      </c>
    </row>
    <row r="1199" spans="1:32">
      <c r="A1199" t="s">
        <v>1736</v>
      </c>
      <c r="B1199" t="s">
        <v>2349</v>
      </c>
      <c r="C1199" s="297">
        <v>43646</v>
      </c>
      <c r="D1199" s="297">
        <v>43651</v>
      </c>
      <c r="E1199" t="s">
        <v>194</v>
      </c>
      <c r="F1199">
        <v>77397</v>
      </c>
      <c r="G1199" t="s">
        <v>2297</v>
      </c>
      <c r="H1199" t="s">
        <v>196</v>
      </c>
      <c r="I1199">
        <v>30000</v>
      </c>
      <c r="J1199">
        <v>33803</v>
      </c>
      <c r="K1199">
        <v>1981</v>
      </c>
      <c r="L1199">
        <v>11363</v>
      </c>
      <c r="M1199" t="s">
        <v>197</v>
      </c>
      <c r="N1199">
        <v>108910</v>
      </c>
      <c r="O1199" t="s">
        <v>198</v>
      </c>
      <c r="P1199" t="s">
        <v>1739</v>
      </c>
      <c r="U1199" t="s">
        <v>1740</v>
      </c>
      <c r="V1199" t="s">
        <v>1740</v>
      </c>
      <c r="X1199" t="s">
        <v>2348</v>
      </c>
      <c r="Y1199">
        <v>9517</v>
      </c>
      <c r="Z1199" s="297">
        <v>43646</v>
      </c>
      <c r="AA1199" s="298">
        <v>22.74</v>
      </c>
      <c r="AB1199" t="s">
        <v>205</v>
      </c>
      <c r="AC1199" s="206">
        <v>22.74</v>
      </c>
      <c r="AD1199" t="s">
        <v>1742</v>
      </c>
      <c r="AE1199">
        <v>2019</v>
      </c>
      <c r="AF1199">
        <v>6</v>
      </c>
    </row>
    <row r="1200" spans="1:32">
      <c r="A1200" t="s">
        <v>1736</v>
      </c>
      <c r="B1200" t="s">
        <v>2355</v>
      </c>
      <c r="C1200" s="297">
        <v>43677</v>
      </c>
      <c r="D1200" t="s">
        <v>1000</v>
      </c>
      <c r="E1200" t="s">
        <v>194</v>
      </c>
      <c r="F1200">
        <v>77353</v>
      </c>
      <c r="G1200" t="s">
        <v>2299</v>
      </c>
      <c r="H1200" t="s">
        <v>196</v>
      </c>
      <c r="I1200">
        <v>30000</v>
      </c>
      <c r="J1200">
        <v>33803</v>
      </c>
      <c r="K1200">
        <v>1981</v>
      </c>
      <c r="L1200">
        <v>11363</v>
      </c>
      <c r="M1200" t="s">
        <v>197</v>
      </c>
      <c r="N1200">
        <v>108910</v>
      </c>
      <c r="O1200" t="s">
        <v>198</v>
      </c>
      <c r="P1200" t="s">
        <v>1739</v>
      </c>
      <c r="U1200" t="s">
        <v>1740</v>
      </c>
      <c r="V1200" t="s">
        <v>1740</v>
      </c>
      <c r="X1200" t="s">
        <v>2353</v>
      </c>
      <c r="Y1200">
        <v>9426</v>
      </c>
      <c r="Z1200" s="297">
        <v>43677</v>
      </c>
      <c r="AA1200" s="298">
        <v>196.2</v>
      </c>
      <c r="AB1200" t="s">
        <v>205</v>
      </c>
      <c r="AC1200" s="206">
        <v>196.2</v>
      </c>
      <c r="AD1200" t="s">
        <v>1742</v>
      </c>
      <c r="AE1200">
        <v>2019</v>
      </c>
      <c r="AF1200">
        <v>7</v>
      </c>
    </row>
    <row r="1201" spans="1:32">
      <c r="A1201" t="s">
        <v>1736</v>
      </c>
      <c r="B1201" t="s">
        <v>2354</v>
      </c>
      <c r="C1201" s="297">
        <v>43677</v>
      </c>
      <c r="D1201" t="s">
        <v>1000</v>
      </c>
      <c r="E1201" t="s">
        <v>194</v>
      </c>
      <c r="F1201">
        <v>77386</v>
      </c>
      <c r="G1201" t="s">
        <v>2292</v>
      </c>
      <c r="H1201" t="s">
        <v>196</v>
      </c>
      <c r="I1201">
        <v>30000</v>
      </c>
      <c r="J1201">
        <v>33803</v>
      </c>
      <c r="K1201">
        <v>1981</v>
      </c>
      <c r="L1201">
        <v>11363</v>
      </c>
      <c r="M1201" t="s">
        <v>197</v>
      </c>
      <c r="N1201">
        <v>108910</v>
      </c>
      <c r="O1201" t="s">
        <v>198</v>
      </c>
      <c r="P1201" t="s">
        <v>1739</v>
      </c>
      <c r="U1201" t="s">
        <v>1740</v>
      </c>
      <c r="V1201" t="s">
        <v>1740</v>
      </c>
      <c r="X1201" t="s">
        <v>2353</v>
      </c>
      <c r="Y1201">
        <v>9487</v>
      </c>
      <c r="Z1201" s="297">
        <v>43677</v>
      </c>
      <c r="AA1201" s="298">
        <v>142.16999999999999</v>
      </c>
      <c r="AB1201" t="s">
        <v>205</v>
      </c>
      <c r="AC1201" s="206">
        <v>142.16999999999999</v>
      </c>
      <c r="AD1201" t="s">
        <v>1742</v>
      </c>
      <c r="AE1201">
        <v>2019</v>
      </c>
      <c r="AF1201">
        <v>7</v>
      </c>
    </row>
    <row r="1202" spans="1:32">
      <c r="A1202" t="s">
        <v>1736</v>
      </c>
      <c r="B1202" t="s">
        <v>2352</v>
      </c>
      <c r="C1202" s="297">
        <v>43677</v>
      </c>
      <c r="D1202" t="s">
        <v>1000</v>
      </c>
      <c r="E1202" t="s">
        <v>194</v>
      </c>
      <c r="F1202">
        <v>77397</v>
      </c>
      <c r="G1202" t="s">
        <v>2297</v>
      </c>
      <c r="H1202" t="s">
        <v>196</v>
      </c>
      <c r="I1202">
        <v>30000</v>
      </c>
      <c r="J1202">
        <v>33803</v>
      </c>
      <c r="K1202">
        <v>1981</v>
      </c>
      <c r="L1202">
        <v>11363</v>
      </c>
      <c r="M1202" t="s">
        <v>197</v>
      </c>
      <c r="N1202">
        <v>108910</v>
      </c>
      <c r="O1202" t="s">
        <v>198</v>
      </c>
      <c r="P1202" t="s">
        <v>1739</v>
      </c>
      <c r="U1202" t="s">
        <v>1740</v>
      </c>
      <c r="V1202" t="s">
        <v>1740</v>
      </c>
      <c r="X1202" t="s">
        <v>2353</v>
      </c>
      <c r="Y1202">
        <v>9609</v>
      </c>
      <c r="Z1202" s="297">
        <v>43677</v>
      </c>
      <c r="AA1202" s="298">
        <v>23.7</v>
      </c>
      <c r="AB1202" t="s">
        <v>205</v>
      </c>
      <c r="AC1202" s="206">
        <v>23.7</v>
      </c>
      <c r="AD1202" t="s">
        <v>1742</v>
      </c>
      <c r="AE1202">
        <v>2019</v>
      </c>
      <c r="AF1202">
        <v>7</v>
      </c>
    </row>
    <row r="1203" spans="1:32">
      <c r="A1203" t="s">
        <v>1736</v>
      </c>
      <c r="B1203" t="s">
        <v>2356</v>
      </c>
      <c r="C1203" s="297">
        <v>43677</v>
      </c>
      <c r="D1203" t="s">
        <v>1000</v>
      </c>
      <c r="E1203" t="s">
        <v>194</v>
      </c>
      <c r="F1203">
        <v>77395</v>
      </c>
      <c r="G1203" t="s">
        <v>2295</v>
      </c>
      <c r="H1203" t="s">
        <v>196</v>
      </c>
      <c r="I1203">
        <v>30000</v>
      </c>
      <c r="J1203">
        <v>33803</v>
      </c>
      <c r="K1203">
        <v>1981</v>
      </c>
      <c r="L1203">
        <v>11363</v>
      </c>
      <c r="M1203" t="s">
        <v>197</v>
      </c>
      <c r="N1203">
        <v>108910</v>
      </c>
      <c r="O1203" t="s">
        <v>198</v>
      </c>
      <c r="P1203" t="s">
        <v>1739</v>
      </c>
      <c r="U1203" t="s">
        <v>1740</v>
      </c>
      <c r="V1203" t="s">
        <v>1740</v>
      </c>
      <c r="X1203" t="s">
        <v>2353</v>
      </c>
      <c r="Y1203">
        <v>9548</v>
      </c>
      <c r="Z1203" s="297">
        <v>43677</v>
      </c>
      <c r="AA1203" s="298">
        <v>4.74</v>
      </c>
      <c r="AB1203" t="s">
        <v>205</v>
      </c>
      <c r="AC1203" s="206">
        <v>4.74</v>
      </c>
      <c r="AD1203" t="s">
        <v>1742</v>
      </c>
      <c r="AE1203">
        <v>2019</v>
      </c>
      <c r="AF1203">
        <v>7</v>
      </c>
    </row>
    <row r="1204" spans="1:32">
      <c r="A1204" t="s">
        <v>1736</v>
      </c>
      <c r="B1204" t="s">
        <v>2357</v>
      </c>
      <c r="C1204" t="s">
        <v>1387</v>
      </c>
      <c r="D1204" s="297">
        <v>43711</v>
      </c>
      <c r="E1204" t="s">
        <v>194</v>
      </c>
      <c r="F1204">
        <v>77395</v>
      </c>
      <c r="G1204" t="s">
        <v>2295</v>
      </c>
      <c r="H1204" t="s">
        <v>196</v>
      </c>
      <c r="I1204">
        <v>30000</v>
      </c>
      <c r="J1204">
        <v>33803</v>
      </c>
      <c r="K1204">
        <v>1981</v>
      </c>
      <c r="L1204">
        <v>11363</v>
      </c>
      <c r="M1204" t="s">
        <v>197</v>
      </c>
      <c r="N1204">
        <v>108910</v>
      </c>
      <c r="O1204" t="s">
        <v>198</v>
      </c>
      <c r="P1204" t="s">
        <v>1739</v>
      </c>
      <c r="U1204" t="s">
        <v>1740</v>
      </c>
      <c r="V1204" t="s">
        <v>1740</v>
      </c>
      <c r="X1204" t="s">
        <v>2358</v>
      </c>
      <c r="Y1204">
        <v>9490</v>
      </c>
      <c r="Z1204" t="s">
        <v>1387</v>
      </c>
      <c r="AA1204" s="298">
        <v>4.74</v>
      </c>
      <c r="AB1204" t="s">
        <v>205</v>
      </c>
      <c r="AC1204" s="206">
        <v>4.74</v>
      </c>
      <c r="AD1204" t="s">
        <v>1742</v>
      </c>
      <c r="AE1204">
        <v>2019</v>
      </c>
      <c r="AF1204">
        <v>8</v>
      </c>
    </row>
    <row r="1205" spans="1:32">
      <c r="A1205" t="s">
        <v>1736</v>
      </c>
      <c r="B1205" t="s">
        <v>2361</v>
      </c>
      <c r="C1205" t="s">
        <v>1387</v>
      </c>
      <c r="D1205" s="297">
        <v>43711</v>
      </c>
      <c r="E1205" t="s">
        <v>194</v>
      </c>
      <c r="F1205">
        <v>77386</v>
      </c>
      <c r="G1205" t="s">
        <v>2292</v>
      </c>
      <c r="H1205" t="s">
        <v>196</v>
      </c>
      <c r="I1205">
        <v>30000</v>
      </c>
      <c r="J1205">
        <v>33803</v>
      </c>
      <c r="K1205">
        <v>1981</v>
      </c>
      <c r="L1205">
        <v>11363</v>
      </c>
      <c r="M1205" t="s">
        <v>197</v>
      </c>
      <c r="N1205">
        <v>108910</v>
      </c>
      <c r="O1205" t="s">
        <v>198</v>
      </c>
      <c r="P1205" t="s">
        <v>1739</v>
      </c>
      <c r="U1205" t="s">
        <v>1740</v>
      </c>
      <c r="V1205" t="s">
        <v>1740</v>
      </c>
      <c r="X1205" t="s">
        <v>2358</v>
      </c>
      <c r="Y1205">
        <v>9425</v>
      </c>
      <c r="Z1205" t="s">
        <v>1387</v>
      </c>
      <c r="AA1205" s="298">
        <v>142.16999999999999</v>
      </c>
      <c r="AB1205" t="s">
        <v>205</v>
      </c>
      <c r="AC1205" s="206">
        <v>142.16999999999999</v>
      </c>
      <c r="AD1205" t="s">
        <v>1742</v>
      </c>
      <c r="AE1205">
        <v>2019</v>
      </c>
      <c r="AF1205">
        <v>8</v>
      </c>
    </row>
    <row r="1206" spans="1:32">
      <c r="A1206" t="s">
        <v>1736</v>
      </c>
      <c r="B1206" t="s">
        <v>2359</v>
      </c>
      <c r="C1206" t="s">
        <v>1387</v>
      </c>
      <c r="D1206" s="297">
        <v>43711</v>
      </c>
      <c r="E1206" t="s">
        <v>194</v>
      </c>
      <c r="F1206">
        <v>77397</v>
      </c>
      <c r="G1206" t="s">
        <v>2297</v>
      </c>
      <c r="H1206" t="s">
        <v>196</v>
      </c>
      <c r="I1206">
        <v>30000</v>
      </c>
      <c r="J1206">
        <v>33803</v>
      </c>
      <c r="K1206">
        <v>1981</v>
      </c>
      <c r="L1206">
        <v>11363</v>
      </c>
      <c r="M1206" t="s">
        <v>197</v>
      </c>
      <c r="N1206">
        <v>108910</v>
      </c>
      <c r="O1206" t="s">
        <v>198</v>
      </c>
      <c r="P1206" t="s">
        <v>1739</v>
      </c>
      <c r="U1206" t="s">
        <v>1740</v>
      </c>
      <c r="V1206" t="s">
        <v>1740</v>
      </c>
      <c r="X1206" t="s">
        <v>2358</v>
      </c>
      <c r="Y1206">
        <v>9555</v>
      </c>
      <c r="Z1206" t="s">
        <v>1387</v>
      </c>
      <c r="AA1206" s="298">
        <v>23.7</v>
      </c>
      <c r="AB1206" t="s">
        <v>205</v>
      </c>
      <c r="AC1206" s="206">
        <v>23.7</v>
      </c>
      <c r="AD1206" t="s">
        <v>1742</v>
      </c>
      <c r="AE1206">
        <v>2019</v>
      </c>
      <c r="AF1206">
        <v>8</v>
      </c>
    </row>
    <row r="1207" spans="1:32">
      <c r="A1207" t="s">
        <v>1736</v>
      </c>
      <c r="B1207" t="s">
        <v>2360</v>
      </c>
      <c r="C1207" t="s">
        <v>1387</v>
      </c>
      <c r="D1207" s="297">
        <v>43711</v>
      </c>
      <c r="E1207" t="s">
        <v>194</v>
      </c>
      <c r="F1207">
        <v>77353</v>
      </c>
      <c r="G1207" t="s">
        <v>2299</v>
      </c>
      <c r="H1207" t="s">
        <v>196</v>
      </c>
      <c r="I1207">
        <v>30000</v>
      </c>
      <c r="J1207">
        <v>33803</v>
      </c>
      <c r="K1207">
        <v>1981</v>
      </c>
      <c r="L1207">
        <v>11363</v>
      </c>
      <c r="M1207" t="s">
        <v>197</v>
      </c>
      <c r="N1207">
        <v>108910</v>
      </c>
      <c r="O1207" t="s">
        <v>198</v>
      </c>
      <c r="P1207" t="s">
        <v>1739</v>
      </c>
      <c r="U1207" t="s">
        <v>1740</v>
      </c>
      <c r="V1207" t="s">
        <v>1740</v>
      </c>
      <c r="X1207" t="s">
        <v>2358</v>
      </c>
      <c r="Y1207">
        <v>9360</v>
      </c>
      <c r="Z1207" t="s">
        <v>1387</v>
      </c>
      <c r="AA1207" s="298">
        <v>196.2</v>
      </c>
      <c r="AB1207" t="s">
        <v>205</v>
      </c>
      <c r="AC1207" s="206">
        <v>196.2</v>
      </c>
      <c r="AD1207" t="s">
        <v>1742</v>
      </c>
      <c r="AE1207">
        <v>2019</v>
      </c>
      <c r="AF1207">
        <v>8</v>
      </c>
    </row>
    <row r="1208" spans="1:32">
      <c r="A1208" t="s">
        <v>1736</v>
      </c>
      <c r="B1208" t="s">
        <v>2366</v>
      </c>
      <c r="C1208" s="297">
        <v>43738</v>
      </c>
      <c r="D1208" s="297">
        <v>43746</v>
      </c>
      <c r="E1208" t="s">
        <v>194</v>
      </c>
      <c r="F1208">
        <v>77353</v>
      </c>
      <c r="G1208" t="s">
        <v>2299</v>
      </c>
      <c r="H1208" t="s">
        <v>196</v>
      </c>
      <c r="I1208">
        <v>30000</v>
      </c>
      <c r="J1208">
        <v>33803</v>
      </c>
      <c r="K1208">
        <v>1981</v>
      </c>
      <c r="L1208">
        <v>11363</v>
      </c>
      <c r="M1208" t="s">
        <v>197</v>
      </c>
      <c r="N1208">
        <v>108910</v>
      </c>
      <c r="O1208" t="s">
        <v>198</v>
      </c>
      <c r="P1208" t="s">
        <v>1739</v>
      </c>
      <c r="U1208" t="s">
        <v>1740</v>
      </c>
      <c r="V1208" t="s">
        <v>1740</v>
      </c>
      <c r="X1208" t="s">
        <v>2363</v>
      </c>
      <c r="Y1208">
        <v>9443</v>
      </c>
      <c r="Z1208" s="297">
        <v>43738</v>
      </c>
      <c r="AA1208" s="298">
        <v>196.2</v>
      </c>
      <c r="AB1208" t="s">
        <v>205</v>
      </c>
      <c r="AC1208" s="206">
        <v>196.2</v>
      </c>
      <c r="AD1208" t="s">
        <v>1742</v>
      </c>
      <c r="AE1208">
        <v>2019</v>
      </c>
      <c r="AF1208">
        <v>9</v>
      </c>
    </row>
    <row r="1209" spans="1:32">
      <c r="A1209" t="s">
        <v>1736</v>
      </c>
      <c r="B1209" t="s">
        <v>2362</v>
      </c>
      <c r="C1209" s="297">
        <v>43738</v>
      </c>
      <c r="D1209" s="297">
        <v>43746</v>
      </c>
      <c r="E1209" t="s">
        <v>194</v>
      </c>
      <c r="F1209">
        <v>77395</v>
      </c>
      <c r="G1209" t="s">
        <v>2295</v>
      </c>
      <c r="H1209" t="s">
        <v>196</v>
      </c>
      <c r="I1209">
        <v>30000</v>
      </c>
      <c r="J1209">
        <v>33803</v>
      </c>
      <c r="K1209">
        <v>1981</v>
      </c>
      <c r="L1209">
        <v>11363</v>
      </c>
      <c r="M1209" t="s">
        <v>197</v>
      </c>
      <c r="N1209">
        <v>108910</v>
      </c>
      <c r="O1209" t="s">
        <v>198</v>
      </c>
      <c r="P1209" t="s">
        <v>1739</v>
      </c>
      <c r="U1209" t="s">
        <v>1740</v>
      </c>
      <c r="V1209" t="s">
        <v>1740</v>
      </c>
      <c r="X1209" t="s">
        <v>2363</v>
      </c>
      <c r="Y1209">
        <v>9583</v>
      </c>
      <c r="Z1209" s="297">
        <v>43738</v>
      </c>
      <c r="AA1209" s="298">
        <v>4.74</v>
      </c>
      <c r="AB1209" t="s">
        <v>205</v>
      </c>
      <c r="AC1209" s="206">
        <v>4.74</v>
      </c>
      <c r="AD1209" t="s">
        <v>1742</v>
      </c>
      <c r="AE1209">
        <v>2019</v>
      </c>
      <c r="AF1209">
        <v>9</v>
      </c>
    </row>
    <row r="1210" spans="1:32">
      <c r="A1210" t="s">
        <v>1736</v>
      </c>
      <c r="B1210" t="s">
        <v>2364</v>
      </c>
      <c r="C1210" s="297">
        <v>43738</v>
      </c>
      <c r="D1210" s="297">
        <v>43746</v>
      </c>
      <c r="E1210" t="s">
        <v>194</v>
      </c>
      <c r="F1210">
        <v>77386</v>
      </c>
      <c r="G1210" t="s">
        <v>2292</v>
      </c>
      <c r="H1210" t="s">
        <v>196</v>
      </c>
      <c r="I1210">
        <v>30000</v>
      </c>
      <c r="J1210">
        <v>33803</v>
      </c>
      <c r="K1210">
        <v>1981</v>
      </c>
      <c r="L1210">
        <v>11363</v>
      </c>
      <c r="M1210" t="s">
        <v>197</v>
      </c>
      <c r="N1210">
        <v>108910</v>
      </c>
      <c r="O1210" t="s">
        <v>198</v>
      </c>
      <c r="P1210" t="s">
        <v>1739</v>
      </c>
      <c r="U1210" t="s">
        <v>1740</v>
      </c>
      <c r="V1210" t="s">
        <v>1740</v>
      </c>
      <c r="X1210" t="s">
        <v>2363</v>
      </c>
      <c r="Y1210">
        <v>9513</v>
      </c>
      <c r="Z1210" s="297">
        <v>43738</v>
      </c>
      <c r="AA1210" s="298">
        <v>142.16999999999999</v>
      </c>
      <c r="AB1210" t="s">
        <v>205</v>
      </c>
      <c r="AC1210" s="206">
        <v>142.16999999999999</v>
      </c>
      <c r="AD1210" t="s">
        <v>1742</v>
      </c>
      <c r="AE1210">
        <v>2019</v>
      </c>
      <c r="AF1210">
        <v>9</v>
      </c>
    </row>
    <row r="1211" spans="1:32">
      <c r="A1211" t="s">
        <v>1736</v>
      </c>
      <c r="B1211" t="s">
        <v>2365</v>
      </c>
      <c r="C1211" s="297">
        <v>43738</v>
      </c>
      <c r="D1211" s="297">
        <v>43746</v>
      </c>
      <c r="E1211" t="s">
        <v>194</v>
      </c>
      <c r="F1211">
        <v>77397</v>
      </c>
      <c r="G1211" t="s">
        <v>2297</v>
      </c>
      <c r="H1211" t="s">
        <v>196</v>
      </c>
      <c r="I1211">
        <v>30000</v>
      </c>
      <c r="J1211">
        <v>33803</v>
      </c>
      <c r="K1211">
        <v>1981</v>
      </c>
      <c r="L1211">
        <v>11363</v>
      </c>
      <c r="M1211" t="s">
        <v>197</v>
      </c>
      <c r="N1211">
        <v>108910</v>
      </c>
      <c r="O1211" t="s">
        <v>198</v>
      </c>
      <c r="P1211" t="s">
        <v>1739</v>
      </c>
      <c r="U1211" t="s">
        <v>1740</v>
      </c>
      <c r="V1211" t="s">
        <v>1740</v>
      </c>
      <c r="X1211" t="s">
        <v>2363</v>
      </c>
      <c r="Y1211">
        <v>9653</v>
      </c>
      <c r="Z1211" s="297">
        <v>43738</v>
      </c>
      <c r="AA1211" s="298">
        <v>23.7</v>
      </c>
      <c r="AB1211" t="s">
        <v>205</v>
      </c>
      <c r="AC1211" s="206">
        <v>23.7</v>
      </c>
      <c r="AD1211" t="s">
        <v>1742</v>
      </c>
      <c r="AE1211">
        <v>2019</v>
      </c>
      <c r="AF1211">
        <v>9</v>
      </c>
    </row>
    <row r="1212" spans="1:32">
      <c r="A1212" t="s">
        <v>1736</v>
      </c>
      <c r="B1212" t="s">
        <v>2370</v>
      </c>
      <c r="C1212" s="297">
        <v>43769</v>
      </c>
      <c r="D1212" s="297">
        <v>43776</v>
      </c>
      <c r="E1212" t="s">
        <v>194</v>
      </c>
      <c r="F1212">
        <v>77353</v>
      </c>
      <c r="G1212" t="s">
        <v>2299</v>
      </c>
      <c r="H1212" t="s">
        <v>196</v>
      </c>
      <c r="I1212">
        <v>30000</v>
      </c>
      <c r="J1212">
        <v>33803</v>
      </c>
      <c r="K1212">
        <v>1981</v>
      </c>
      <c r="L1212">
        <v>11363</v>
      </c>
      <c r="M1212" t="s">
        <v>197</v>
      </c>
      <c r="N1212">
        <v>108910</v>
      </c>
      <c r="O1212" t="s">
        <v>198</v>
      </c>
      <c r="P1212" t="s">
        <v>1739</v>
      </c>
      <c r="U1212" t="s">
        <v>1740</v>
      </c>
      <c r="V1212" t="s">
        <v>1740</v>
      </c>
      <c r="X1212" t="s">
        <v>2368</v>
      </c>
      <c r="Y1212">
        <v>9390</v>
      </c>
      <c r="Z1212" s="297">
        <v>43769</v>
      </c>
      <c r="AA1212" s="298">
        <v>196.2</v>
      </c>
      <c r="AB1212" t="s">
        <v>205</v>
      </c>
      <c r="AC1212" s="206">
        <v>196.2</v>
      </c>
      <c r="AD1212" t="s">
        <v>1742</v>
      </c>
      <c r="AE1212">
        <v>2019</v>
      </c>
      <c r="AF1212">
        <v>10</v>
      </c>
    </row>
    <row r="1213" spans="1:32">
      <c r="A1213" t="s">
        <v>1736</v>
      </c>
      <c r="B1213" t="s">
        <v>2371</v>
      </c>
      <c r="C1213" s="297">
        <v>43769</v>
      </c>
      <c r="D1213" s="297">
        <v>43776</v>
      </c>
      <c r="E1213" t="s">
        <v>194</v>
      </c>
      <c r="F1213">
        <v>77395</v>
      </c>
      <c r="G1213" t="s">
        <v>2295</v>
      </c>
      <c r="H1213" t="s">
        <v>196</v>
      </c>
      <c r="I1213">
        <v>30000</v>
      </c>
      <c r="J1213">
        <v>33803</v>
      </c>
      <c r="K1213">
        <v>1981</v>
      </c>
      <c r="L1213">
        <v>11363</v>
      </c>
      <c r="M1213" t="s">
        <v>197</v>
      </c>
      <c r="N1213">
        <v>108910</v>
      </c>
      <c r="O1213" t="s">
        <v>198</v>
      </c>
      <c r="P1213" t="s">
        <v>1739</v>
      </c>
      <c r="U1213" t="s">
        <v>1740</v>
      </c>
      <c r="V1213" t="s">
        <v>1740</v>
      </c>
      <c r="X1213" t="s">
        <v>2368</v>
      </c>
      <c r="Y1213">
        <v>9540</v>
      </c>
      <c r="Z1213" s="297">
        <v>43769</v>
      </c>
      <c r="AA1213" s="298">
        <v>4.74</v>
      </c>
      <c r="AB1213" t="s">
        <v>205</v>
      </c>
      <c r="AC1213" s="206">
        <v>4.74</v>
      </c>
      <c r="AD1213" t="s">
        <v>1742</v>
      </c>
      <c r="AE1213">
        <v>2019</v>
      </c>
      <c r="AF1213">
        <v>10</v>
      </c>
    </row>
    <row r="1214" spans="1:32">
      <c r="A1214" t="s">
        <v>1736</v>
      </c>
      <c r="B1214" t="s">
        <v>2369</v>
      </c>
      <c r="C1214" s="297">
        <v>43769</v>
      </c>
      <c r="D1214" s="297">
        <v>43776</v>
      </c>
      <c r="E1214" t="s">
        <v>194</v>
      </c>
      <c r="F1214">
        <v>77386</v>
      </c>
      <c r="G1214" t="s">
        <v>2292</v>
      </c>
      <c r="H1214" t="s">
        <v>196</v>
      </c>
      <c r="I1214">
        <v>30000</v>
      </c>
      <c r="J1214">
        <v>33803</v>
      </c>
      <c r="K1214">
        <v>1981</v>
      </c>
      <c r="L1214">
        <v>11363</v>
      </c>
      <c r="M1214" t="s">
        <v>197</v>
      </c>
      <c r="N1214">
        <v>108910</v>
      </c>
      <c r="O1214" t="s">
        <v>198</v>
      </c>
      <c r="P1214" t="s">
        <v>1739</v>
      </c>
      <c r="U1214" t="s">
        <v>1740</v>
      </c>
      <c r="V1214" t="s">
        <v>1740</v>
      </c>
      <c r="X1214" t="s">
        <v>2368</v>
      </c>
      <c r="Y1214">
        <v>9465</v>
      </c>
      <c r="Z1214" s="297">
        <v>43769</v>
      </c>
      <c r="AA1214" s="298">
        <v>142.16999999999999</v>
      </c>
      <c r="AB1214" t="s">
        <v>205</v>
      </c>
      <c r="AC1214" s="206">
        <v>142.16999999999999</v>
      </c>
      <c r="AD1214" t="s">
        <v>1742</v>
      </c>
      <c r="AE1214">
        <v>2019</v>
      </c>
      <c r="AF1214">
        <v>10</v>
      </c>
    </row>
    <row r="1215" spans="1:32">
      <c r="A1215" t="s">
        <v>1736</v>
      </c>
      <c r="B1215" t="s">
        <v>2367</v>
      </c>
      <c r="C1215" s="297">
        <v>43769</v>
      </c>
      <c r="D1215" s="297">
        <v>43776</v>
      </c>
      <c r="E1215" t="s">
        <v>194</v>
      </c>
      <c r="F1215">
        <v>77397</v>
      </c>
      <c r="G1215" t="s">
        <v>2297</v>
      </c>
      <c r="H1215" t="s">
        <v>196</v>
      </c>
      <c r="I1215">
        <v>30000</v>
      </c>
      <c r="J1215">
        <v>33803</v>
      </c>
      <c r="K1215">
        <v>1981</v>
      </c>
      <c r="L1215">
        <v>11363</v>
      </c>
      <c r="M1215" t="s">
        <v>197</v>
      </c>
      <c r="N1215">
        <v>108910</v>
      </c>
      <c r="O1215" t="s">
        <v>198</v>
      </c>
      <c r="P1215" t="s">
        <v>1739</v>
      </c>
      <c r="U1215" t="s">
        <v>1740</v>
      </c>
      <c r="V1215" t="s">
        <v>1740</v>
      </c>
      <c r="X1215" t="s">
        <v>2368</v>
      </c>
      <c r="Y1215">
        <v>9615</v>
      </c>
      <c r="Z1215" s="297">
        <v>43769</v>
      </c>
      <c r="AA1215" s="298">
        <v>23.7</v>
      </c>
      <c r="AB1215" t="s">
        <v>205</v>
      </c>
      <c r="AC1215" s="206">
        <v>23.7</v>
      </c>
      <c r="AD1215" t="s">
        <v>1742</v>
      </c>
      <c r="AE1215">
        <v>2019</v>
      </c>
      <c r="AF1215">
        <v>10</v>
      </c>
    </row>
    <row r="1216" spans="1:32">
      <c r="A1216" t="s">
        <v>1736</v>
      </c>
      <c r="B1216" t="s">
        <v>2376</v>
      </c>
      <c r="C1216" s="297">
        <v>43799</v>
      </c>
      <c r="D1216" t="s">
        <v>1026</v>
      </c>
      <c r="E1216" t="s">
        <v>194</v>
      </c>
      <c r="F1216">
        <v>77395</v>
      </c>
      <c r="G1216" t="s">
        <v>2295</v>
      </c>
      <c r="H1216" t="s">
        <v>196</v>
      </c>
      <c r="I1216">
        <v>30000</v>
      </c>
      <c r="J1216">
        <v>33803</v>
      </c>
      <c r="K1216">
        <v>1981</v>
      </c>
      <c r="L1216">
        <v>11363</v>
      </c>
      <c r="M1216" t="s">
        <v>197</v>
      </c>
      <c r="N1216">
        <v>108910</v>
      </c>
      <c r="O1216" t="s">
        <v>198</v>
      </c>
      <c r="P1216" t="s">
        <v>1739</v>
      </c>
      <c r="U1216" t="s">
        <v>1740</v>
      </c>
      <c r="V1216" t="s">
        <v>1740</v>
      </c>
      <c r="X1216" t="s">
        <v>2373</v>
      </c>
      <c r="Y1216">
        <v>9566</v>
      </c>
      <c r="Z1216" s="297">
        <v>43799</v>
      </c>
      <c r="AA1216" s="298">
        <v>4.8</v>
      </c>
      <c r="AB1216" t="s">
        <v>205</v>
      </c>
      <c r="AC1216" s="206">
        <v>4.8</v>
      </c>
      <c r="AD1216" t="s">
        <v>1742</v>
      </c>
      <c r="AE1216">
        <v>2019</v>
      </c>
      <c r="AF1216">
        <v>11</v>
      </c>
    </row>
    <row r="1217" spans="1:32">
      <c r="A1217" t="s">
        <v>1736</v>
      </c>
      <c r="B1217" t="s">
        <v>2372</v>
      </c>
      <c r="C1217" s="297">
        <v>43799</v>
      </c>
      <c r="D1217" t="s">
        <v>1026</v>
      </c>
      <c r="E1217" t="s">
        <v>194</v>
      </c>
      <c r="F1217">
        <v>77386</v>
      </c>
      <c r="G1217" t="s">
        <v>2292</v>
      </c>
      <c r="H1217" t="s">
        <v>196</v>
      </c>
      <c r="I1217">
        <v>30000</v>
      </c>
      <c r="J1217">
        <v>33803</v>
      </c>
      <c r="K1217">
        <v>1981</v>
      </c>
      <c r="L1217">
        <v>11363</v>
      </c>
      <c r="M1217" t="s">
        <v>197</v>
      </c>
      <c r="N1217">
        <v>108910</v>
      </c>
      <c r="O1217" t="s">
        <v>198</v>
      </c>
      <c r="P1217" t="s">
        <v>1739</v>
      </c>
      <c r="U1217" t="s">
        <v>1740</v>
      </c>
      <c r="V1217" t="s">
        <v>1740</v>
      </c>
      <c r="X1217" t="s">
        <v>2373</v>
      </c>
      <c r="Y1217">
        <v>9490</v>
      </c>
      <c r="Z1217" s="297">
        <v>43799</v>
      </c>
      <c r="AA1217" s="298">
        <v>144.12</v>
      </c>
      <c r="AB1217" t="s">
        <v>205</v>
      </c>
      <c r="AC1217" s="206">
        <v>144.12</v>
      </c>
      <c r="AD1217" t="s">
        <v>1742</v>
      </c>
      <c r="AE1217">
        <v>2019</v>
      </c>
      <c r="AF1217">
        <v>11</v>
      </c>
    </row>
    <row r="1218" spans="1:32">
      <c r="A1218" t="s">
        <v>1736</v>
      </c>
      <c r="B1218" t="s">
        <v>2375</v>
      </c>
      <c r="C1218" s="297">
        <v>43799</v>
      </c>
      <c r="D1218" t="s">
        <v>1026</v>
      </c>
      <c r="E1218" t="s">
        <v>194</v>
      </c>
      <c r="F1218">
        <v>77397</v>
      </c>
      <c r="G1218" t="s">
        <v>2297</v>
      </c>
      <c r="H1218" t="s">
        <v>196</v>
      </c>
      <c r="I1218">
        <v>30000</v>
      </c>
      <c r="J1218">
        <v>33803</v>
      </c>
      <c r="K1218">
        <v>1981</v>
      </c>
      <c r="L1218">
        <v>11363</v>
      </c>
      <c r="M1218" t="s">
        <v>197</v>
      </c>
      <c r="N1218">
        <v>108910</v>
      </c>
      <c r="O1218" t="s">
        <v>198</v>
      </c>
      <c r="P1218" t="s">
        <v>1739</v>
      </c>
      <c r="U1218" t="s">
        <v>1740</v>
      </c>
      <c r="V1218" t="s">
        <v>1740</v>
      </c>
      <c r="X1218" t="s">
        <v>2373</v>
      </c>
      <c r="Y1218">
        <v>9642</v>
      </c>
      <c r="Z1218" s="297">
        <v>43799</v>
      </c>
      <c r="AA1218" s="298">
        <v>24.02</v>
      </c>
      <c r="AB1218" t="s">
        <v>205</v>
      </c>
      <c r="AC1218" s="206">
        <v>24.02</v>
      </c>
      <c r="AD1218" t="s">
        <v>1742</v>
      </c>
      <c r="AE1218">
        <v>2019</v>
      </c>
      <c r="AF1218">
        <v>11</v>
      </c>
    </row>
    <row r="1219" spans="1:32">
      <c r="A1219" t="s">
        <v>1736</v>
      </c>
      <c r="B1219" t="s">
        <v>2374</v>
      </c>
      <c r="C1219" s="297">
        <v>43799</v>
      </c>
      <c r="D1219" t="s">
        <v>1026</v>
      </c>
      <c r="E1219" t="s">
        <v>194</v>
      </c>
      <c r="F1219">
        <v>77353</v>
      </c>
      <c r="G1219" t="s">
        <v>2299</v>
      </c>
      <c r="H1219" t="s">
        <v>196</v>
      </c>
      <c r="I1219">
        <v>30000</v>
      </c>
      <c r="J1219">
        <v>33803</v>
      </c>
      <c r="K1219">
        <v>1981</v>
      </c>
      <c r="L1219">
        <v>11363</v>
      </c>
      <c r="M1219" t="s">
        <v>197</v>
      </c>
      <c r="N1219">
        <v>108910</v>
      </c>
      <c r="O1219" t="s">
        <v>198</v>
      </c>
      <c r="P1219" t="s">
        <v>1739</v>
      </c>
      <c r="U1219" t="s">
        <v>1740</v>
      </c>
      <c r="V1219" t="s">
        <v>1740</v>
      </c>
      <c r="X1219" t="s">
        <v>2373</v>
      </c>
      <c r="Y1219">
        <v>9414</v>
      </c>
      <c r="Z1219" s="297">
        <v>43799</v>
      </c>
      <c r="AA1219" s="298">
        <v>198.89</v>
      </c>
      <c r="AB1219" t="s">
        <v>205</v>
      </c>
      <c r="AC1219" s="206">
        <v>198.89</v>
      </c>
      <c r="AD1219" t="s">
        <v>1742</v>
      </c>
      <c r="AE1219">
        <v>2019</v>
      </c>
      <c r="AF1219">
        <v>11</v>
      </c>
    </row>
    <row r="1220" spans="1:32">
      <c r="A1220" t="s">
        <v>1194</v>
      </c>
      <c r="B1220" t="s">
        <v>2387</v>
      </c>
      <c r="C1220" s="297">
        <v>43312</v>
      </c>
      <c r="D1220" t="s">
        <v>2377</v>
      </c>
      <c r="E1220" t="s">
        <v>194</v>
      </c>
      <c r="F1220">
        <v>72405</v>
      </c>
      <c r="G1220" t="s">
        <v>1427</v>
      </c>
      <c r="H1220" t="s">
        <v>196</v>
      </c>
      <c r="I1220">
        <v>30000</v>
      </c>
      <c r="J1220">
        <v>33804</v>
      </c>
      <c r="K1220">
        <v>1981</v>
      </c>
      <c r="L1220">
        <v>11363</v>
      </c>
      <c r="M1220" t="s">
        <v>197</v>
      </c>
      <c r="N1220">
        <v>108910</v>
      </c>
      <c r="O1220" t="s">
        <v>214</v>
      </c>
      <c r="P1220" t="s">
        <v>2378</v>
      </c>
      <c r="U1220" t="s">
        <v>2379</v>
      </c>
      <c r="V1220">
        <v>9655</v>
      </c>
      <c r="X1220" t="s">
        <v>2380</v>
      </c>
      <c r="Y1220">
        <v>32</v>
      </c>
      <c r="Z1220" s="297">
        <v>43312</v>
      </c>
      <c r="AA1220" s="298">
        <v>52500000</v>
      </c>
      <c r="AB1220" t="s">
        <v>211</v>
      </c>
      <c r="AC1220" s="206">
        <v>5808.52</v>
      </c>
      <c r="AD1220" t="s">
        <v>2381</v>
      </c>
      <c r="AE1220">
        <v>2018</v>
      </c>
      <c r="AF1220">
        <v>7</v>
      </c>
    </row>
    <row r="1221" spans="1:32">
      <c r="A1221" t="s">
        <v>1194</v>
      </c>
      <c r="B1221" t="s">
        <v>2386</v>
      </c>
      <c r="C1221" s="297">
        <v>43312</v>
      </c>
      <c r="D1221" t="s">
        <v>2377</v>
      </c>
      <c r="E1221" t="s">
        <v>194</v>
      </c>
      <c r="F1221">
        <v>72405</v>
      </c>
      <c r="G1221" t="s">
        <v>1427</v>
      </c>
      <c r="H1221" t="s">
        <v>196</v>
      </c>
      <c r="I1221">
        <v>30000</v>
      </c>
      <c r="J1221">
        <v>33804</v>
      </c>
      <c r="K1221">
        <v>1981</v>
      </c>
      <c r="L1221">
        <v>11363</v>
      </c>
      <c r="M1221" t="s">
        <v>197</v>
      </c>
      <c r="N1221">
        <v>108910</v>
      </c>
      <c r="O1221" t="s">
        <v>486</v>
      </c>
      <c r="P1221" t="s">
        <v>2378</v>
      </c>
      <c r="U1221" t="s">
        <v>2379</v>
      </c>
      <c r="V1221">
        <v>9655</v>
      </c>
      <c r="X1221" t="s">
        <v>2380</v>
      </c>
      <c r="Y1221">
        <v>13</v>
      </c>
      <c r="Z1221" s="297">
        <v>43312</v>
      </c>
      <c r="AA1221" s="298">
        <v>81000000</v>
      </c>
      <c r="AB1221" t="s">
        <v>211</v>
      </c>
      <c r="AC1221" s="206">
        <v>8961.7099999999991</v>
      </c>
      <c r="AD1221" t="s">
        <v>2381</v>
      </c>
      <c r="AE1221">
        <v>2018</v>
      </c>
      <c r="AF1221">
        <v>7</v>
      </c>
    </row>
    <row r="1222" spans="1:32">
      <c r="A1222" t="s">
        <v>1194</v>
      </c>
      <c r="B1222" t="s">
        <v>2385</v>
      </c>
      <c r="C1222" s="297">
        <v>43312</v>
      </c>
      <c r="D1222" t="s">
        <v>2377</v>
      </c>
      <c r="E1222" t="s">
        <v>194</v>
      </c>
      <c r="F1222">
        <v>72805</v>
      </c>
      <c r="G1222" t="s">
        <v>2384</v>
      </c>
      <c r="H1222" t="s">
        <v>196</v>
      </c>
      <c r="I1222">
        <v>30000</v>
      </c>
      <c r="J1222">
        <v>33804</v>
      </c>
      <c r="K1222">
        <v>1981</v>
      </c>
      <c r="L1222">
        <v>11363</v>
      </c>
      <c r="M1222" t="s">
        <v>197</v>
      </c>
      <c r="N1222">
        <v>108910</v>
      </c>
      <c r="O1222" t="s">
        <v>486</v>
      </c>
      <c r="P1222" t="s">
        <v>2378</v>
      </c>
      <c r="U1222" t="s">
        <v>2379</v>
      </c>
      <c r="V1222">
        <v>9655</v>
      </c>
      <c r="X1222" t="s">
        <v>2380</v>
      </c>
      <c r="Y1222">
        <v>39</v>
      </c>
      <c r="Z1222" s="297">
        <v>43312</v>
      </c>
      <c r="AA1222" s="298">
        <v>15600000</v>
      </c>
      <c r="AB1222" t="s">
        <v>211</v>
      </c>
      <c r="AC1222" s="206">
        <v>1725.96</v>
      </c>
      <c r="AD1222" t="s">
        <v>2381</v>
      </c>
      <c r="AE1222">
        <v>2018</v>
      </c>
      <c r="AF1222">
        <v>7</v>
      </c>
    </row>
    <row r="1223" spans="1:32">
      <c r="A1223" t="s">
        <v>1194</v>
      </c>
      <c r="B1223" t="s">
        <v>2383</v>
      </c>
      <c r="C1223" s="297">
        <v>43312</v>
      </c>
      <c r="D1223" t="s">
        <v>2377</v>
      </c>
      <c r="E1223" t="s">
        <v>194</v>
      </c>
      <c r="F1223">
        <v>72805</v>
      </c>
      <c r="G1223" t="s">
        <v>2384</v>
      </c>
      <c r="H1223" t="s">
        <v>196</v>
      </c>
      <c r="I1223">
        <v>30000</v>
      </c>
      <c r="J1223">
        <v>33804</v>
      </c>
      <c r="K1223">
        <v>1981</v>
      </c>
      <c r="L1223">
        <v>11363</v>
      </c>
      <c r="M1223" t="s">
        <v>197</v>
      </c>
      <c r="N1223">
        <v>108910</v>
      </c>
      <c r="O1223" t="s">
        <v>486</v>
      </c>
      <c r="P1223" t="s">
        <v>2378</v>
      </c>
      <c r="U1223" t="s">
        <v>2379</v>
      </c>
      <c r="V1223">
        <v>9655</v>
      </c>
      <c r="X1223" t="s">
        <v>2380</v>
      </c>
      <c r="Y1223">
        <v>35</v>
      </c>
      <c r="Z1223" s="297">
        <v>43312</v>
      </c>
      <c r="AA1223" s="298">
        <v>72000000</v>
      </c>
      <c r="AB1223" t="s">
        <v>211</v>
      </c>
      <c r="AC1223" s="206">
        <v>7965.97</v>
      </c>
      <c r="AD1223" t="s">
        <v>2381</v>
      </c>
      <c r="AE1223">
        <v>2018</v>
      </c>
      <c r="AF1223">
        <v>7</v>
      </c>
    </row>
    <row r="1224" spans="1:32">
      <c r="A1224" t="s">
        <v>1194</v>
      </c>
      <c r="B1224" t="s">
        <v>2382</v>
      </c>
      <c r="C1224" s="297">
        <v>43312</v>
      </c>
      <c r="D1224" t="s">
        <v>2377</v>
      </c>
      <c r="E1224" t="s">
        <v>194</v>
      </c>
      <c r="F1224">
        <v>72405</v>
      </c>
      <c r="G1224" t="s">
        <v>1427</v>
      </c>
      <c r="H1224" t="s">
        <v>196</v>
      </c>
      <c r="I1224">
        <v>30000</v>
      </c>
      <c r="J1224">
        <v>33804</v>
      </c>
      <c r="K1224">
        <v>1981</v>
      </c>
      <c r="L1224">
        <v>11363</v>
      </c>
      <c r="M1224" t="s">
        <v>197</v>
      </c>
      <c r="N1224">
        <v>108910</v>
      </c>
      <c r="O1224" t="s">
        <v>511</v>
      </c>
      <c r="P1224" t="s">
        <v>2378</v>
      </c>
      <c r="U1224" t="s">
        <v>2379</v>
      </c>
      <c r="V1224">
        <v>9655</v>
      </c>
      <c r="X1224" t="s">
        <v>2380</v>
      </c>
      <c r="Y1224">
        <v>43</v>
      </c>
      <c r="Z1224" s="297">
        <v>43312</v>
      </c>
      <c r="AA1224" s="298">
        <v>44000000</v>
      </c>
      <c r="AB1224" t="s">
        <v>211</v>
      </c>
      <c r="AC1224" s="206">
        <v>4868.09</v>
      </c>
      <c r="AD1224" t="s">
        <v>2381</v>
      </c>
      <c r="AE1224">
        <v>2018</v>
      </c>
      <c r="AF1224">
        <v>7</v>
      </c>
    </row>
    <row r="1225" spans="1:32">
      <c r="A1225" t="s">
        <v>1194</v>
      </c>
      <c r="B1225" t="s">
        <v>2390</v>
      </c>
      <c r="C1225" t="s">
        <v>1738</v>
      </c>
      <c r="D1225" t="s">
        <v>2377</v>
      </c>
      <c r="E1225" t="s">
        <v>194</v>
      </c>
      <c r="F1225">
        <v>72805</v>
      </c>
      <c r="G1225" t="s">
        <v>2384</v>
      </c>
      <c r="H1225" t="s">
        <v>196</v>
      </c>
      <c r="I1225">
        <v>30000</v>
      </c>
      <c r="J1225">
        <v>33804</v>
      </c>
      <c r="K1225">
        <v>1981</v>
      </c>
      <c r="L1225">
        <v>11363</v>
      </c>
      <c r="M1225" t="s">
        <v>197</v>
      </c>
      <c r="N1225">
        <v>108910</v>
      </c>
      <c r="O1225" t="s">
        <v>486</v>
      </c>
      <c r="P1225" t="s">
        <v>2378</v>
      </c>
      <c r="U1225" t="s">
        <v>2388</v>
      </c>
      <c r="V1225">
        <v>9655</v>
      </c>
      <c r="X1225" t="s">
        <v>2389</v>
      </c>
      <c r="Y1225">
        <v>9</v>
      </c>
      <c r="Z1225" t="s">
        <v>1738</v>
      </c>
      <c r="AA1225" s="298">
        <v>-72000000</v>
      </c>
      <c r="AB1225" t="s">
        <v>211</v>
      </c>
      <c r="AC1225" s="206">
        <v>-7965.97</v>
      </c>
      <c r="AD1225" t="s">
        <v>2381</v>
      </c>
      <c r="AE1225">
        <v>2018</v>
      </c>
      <c r="AF1225">
        <v>8</v>
      </c>
    </row>
    <row r="1226" spans="1:32">
      <c r="A1226" t="s">
        <v>1194</v>
      </c>
      <c r="B1226" t="s">
        <v>2391</v>
      </c>
      <c r="C1226" t="s">
        <v>1738</v>
      </c>
      <c r="D1226" t="s">
        <v>2377</v>
      </c>
      <c r="E1226" t="s">
        <v>194</v>
      </c>
      <c r="F1226">
        <v>72805</v>
      </c>
      <c r="G1226" t="s">
        <v>2384</v>
      </c>
      <c r="H1226" t="s">
        <v>196</v>
      </c>
      <c r="I1226">
        <v>30000</v>
      </c>
      <c r="J1226">
        <v>33804</v>
      </c>
      <c r="K1226">
        <v>1981</v>
      </c>
      <c r="L1226">
        <v>11363</v>
      </c>
      <c r="M1226" t="s">
        <v>197</v>
      </c>
      <c r="N1226">
        <v>108910</v>
      </c>
      <c r="O1226" t="s">
        <v>486</v>
      </c>
      <c r="P1226" t="s">
        <v>2378</v>
      </c>
      <c r="U1226" t="s">
        <v>2388</v>
      </c>
      <c r="V1226">
        <v>9655</v>
      </c>
      <c r="X1226" t="s">
        <v>2389</v>
      </c>
      <c r="Y1226">
        <v>77</v>
      </c>
      <c r="Z1226" t="s">
        <v>1738</v>
      </c>
      <c r="AA1226" s="298">
        <v>-15600000</v>
      </c>
      <c r="AB1226" t="s">
        <v>211</v>
      </c>
      <c r="AC1226" s="206">
        <v>-1725.96</v>
      </c>
      <c r="AD1226" t="s">
        <v>2381</v>
      </c>
      <c r="AE1226">
        <v>2018</v>
      </c>
      <c r="AF1226">
        <v>8</v>
      </c>
    </row>
    <row r="1227" spans="1:32">
      <c r="A1227" t="s">
        <v>1194</v>
      </c>
      <c r="B1227" t="s">
        <v>2392</v>
      </c>
      <c r="C1227" t="s">
        <v>1738</v>
      </c>
      <c r="D1227" t="s">
        <v>2377</v>
      </c>
      <c r="E1227" t="s">
        <v>194</v>
      </c>
      <c r="F1227">
        <v>72405</v>
      </c>
      <c r="G1227" t="s">
        <v>1427</v>
      </c>
      <c r="H1227" t="s">
        <v>196</v>
      </c>
      <c r="I1227">
        <v>30000</v>
      </c>
      <c r="J1227">
        <v>33804</v>
      </c>
      <c r="K1227">
        <v>1981</v>
      </c>
      <c r="L1227">
        <v>11363</v>
      </c>
      <c r="M1227" t="s">
        <v>197</v>
      </c>
      <c r="N1227">
        <v>108910</v>
      </c>
      <c r="O1227" t="s">
        <v>486</v>
      </c>
      <c r="P1227" t="s">
        <v>2378</v>
      </c>
      <c r="U1227" t="s">
        <v>2388</v>
      </c>
      <c r="V1227">
        <v>9655</v>
      </c>
      <c r="X1227" t="s">
        <v>2389</v>
      </c>
      <c r="Y1227">
        <v>54</v>
      </c>
      <c r="Z1227" t="s">
        <v>1738</v>
      </c>
      <c r="AA1227" s="298">
        <v>-81000000</v>
      </c>
      <c r="AB1227" t="s">
        <v>211</v>
      </c>
      <c r="AC1227" s="206">
        <v>-8961.7099999999991</v>
      </c>
      <c r="AD1227" t="s">
        <v>2381</v>
      </c>
      <c r="AE1227">
        <v>2018</v>
      </c>
      <c r="AF1227">
        <v>8</v>
      </c>
    </row>
    <row r="1228" spans="1:32">
      <c r="A1228" t="s">
        <v>1194</v>
      </c>
      <c r="B1228" t="s">
        <v>2393</v>
      </c>
      <c r="C1228" t="s">
        <v>1738</v>
      </c>
      <c r="D1228" t="s">
        <v>2377</v>
      </c>
      <c r="E1228" t="s">
        <v>194</v>
      </c>
      <c r="F1228">
        <v>72405</v>
      </c>
      <c r="G1228" t="s">
        <v>1427</v>
      </c>
      <c r="H1228" t="s">
        <v>196</v>
      </c>
      <c r="I1228">
        <v>30000</v>
      </c>
      <c r="J1228">
        <v>33804</v>
      </c>
      <c r="K1228">
        <v>1981</v>
      </c>
      <c r="L1228">
        <v>11363</v>
      </c>
      <c r="M1228" t="s">
        <v>197</v>
      </c>
      <c r="N1228">
        <v>108910</v>
      </c>
      <c r="O1228" t="s">
        <v>214</v>
      </c>
      <c r="P1228" t="s">
        <v>2378</v>
      </c>
      <c r="U1228" t="s">
        <v>2388</v>
      </c>
      <c r="V1228">
        <v>9655</v>
      </c>
      <c r="X1228" t="s">
        <v>2389</v>
      </c>
      <c r="Y1228">
        <v>7</v>
      </c>
      <c r="Z1228" t="s">
        <v>1738</v>
      </c>
      <c r="AA1228" s="298">
        <v>-52500000</v>
      </c>
      <c r="AB1228" t="s">
        <v>211</v>
      </c>
      <c r="AC1228" s="206">
        <v>-5808.52</v>
      </c>
      <c r="AD1228" t="s">
        <v>2381</v>
      </c>
      <c r="AE1228">
        <v>2018</v>
      </c>
      <c r="AF1228">
        <v>8</v>
      </c>
    </row>
    <row r="1229" spans="1:32">
      <c r="A1229" t="s">
        <v>1194</v>
      </c>
      <c r="B1229" t="s">
        <v>2394</v>
      </c>
      <c r="C1229" t="s">
        <v>1738</v>
      </c>
      <c r="D1229" t="s">
        <v>2377</v>
      </c>
      <c r="E1229" t="s">
        <v>194</v>
      </c>
      <c r="F1229">
        <v>72405</v>
      </c>
      <c r="G1229" t="s">
        <v>1427</v>
      </c>
      <c r="H1229" t="s">
        <v>196</v>
      </c>
      <c r="I1229">
        <v>30000</v>
      </c>
      <c r="J1229">
        <v>33804</v>
      </c>
      <c r="K1229">
        <v>1981</v>
      </c>
      <c r="L1229">
        <v>11363</v>
      </c>
      <c r="M1229" t="s">
        <v>197</v>
      </c>
      <c r="N1229">
        <v>108910</v>
      </c>
      <c r="O1229" t="s">
        <v>511</v>
      </c>
      <c r="P1229" t="s">
        <v>2378</v>
      </c>
      <c r="U1229" t="s">
        <v>2388</v>
      </c>
      <c r="V1229">
        <v>9655</v>
      </c>
      <c r="X1229" t="s">
        <v>2389</v>
      </c>
      <c r="Y1229">
        <v>81</v>
      </c>
      <c r="Z1229" t="s">
        <v>1738</v>
      </c>
      <c r="AA1229" s="298">
        <v>-44000000</v>
      </c>
      <c r="AB1229" t="s">
        <v>211</v>
      </c>
      <c r="AC1229" s="206">
        <v>-4868.09</v>
      </c>
      <c r="AD1229" t="s">
        <v>2381</v>
      </c>
      <c r="AE1229">
        <v>2018</v>
      </c>
      <c r="AF1229">
        <v>8</v>
      </c>
    </row>
    <row r="1230" spans="1:32">
      <c r="A1230" t="s">
        <v>1194</v>
      </c>
      <c r="B1230" t="s">
        <v>2399</v>
      </c>
      <c r="C1230" t="s">
        <v>391</v>
      </c>
      <c r="D1230" s="297">
        <v>43347</v>
      </c>
      <c r="E1230" t="s">
        <v>194</v>
      </c>
      <c r="F1230">
        <v>72405</v>
      </c>
      <c r="G1230" t="s">
        <v>1427</v>
      </c>
      <c r="H1230" t="s">
        <v>196</v>
      </c>
      <c r="I1230">
        <v>30000</v>
      </c>
      <c r="J1230">
        <v>33804</v>
      </c>
      <c r="K1230">
        <v>1981</v>
      </c>
      <c r="L1230">
        <v>11363</v>
      </c>
      <c r="M1230" t="s">
        <v>197</v>
      </c>
      <c r="N1230">
        <v>108910</v>
      </c>
      <c r="O1230" t="s">
        <v>486</v>
      </c>
      <c r="P1230" t="s">
        <v>2378</v>
      </c>
      <c r="U1230" t="s">
        <v>2395</v>
      </c>
      <c r="V1230">
        <v>9655</v>
      </c>
      <c r="X1230" t="s">
        <v>2396</v>
      </c>
      <c r="Y1230">
        <v>12</v>
      </c>
      <c r="Z1230" t="s">
        <v>391</v>
      </c>
      <c r="AA1230" s="298">
        <v>81000000</v>
      </c>
      <c r="AB1230" t="s">
        <v>211</v>
      </c>
      <c r="AC1230" s="206">
        <v>8961.7099999999991</v>
      </c>
      <c r="AD1230" t="s">
        <v>2381</v>
      </c>
      <c r="AE1230">
        <v>2018</v>
      </c>
      <c r="AF1230">
        <v>8</v>
      </c>
    </row>
    <row r="1231" spans="1:32">
      <c r="A1231" t="s">
        <v>1194</v>
      </c>
      <c r="B1231" t="s">
        <v>2398</v>
      </c>
      <c r="C1231" t="s">
        <v>391</v>
      </c>
      <c r="D1231" s="297">
        <v>43347</v>
      </c>
      <c r="E1231" t="s">
        <v>194</v>
      </c>
      <c r="F1231">
        <v>72805</v>
      </c>
      <c r="G1231" t="s">
        <v>2384</v>
      </c>
      <c r="H1231" t="s">
        <v>196</v>
      </c>
      <c r="I1231">
        <v>30000</v>
      </c>
      <c r="J1231">
        <v>33804</v>
      </c>
      <c r="K1231">
        <v>1981</v>
      </c>
      <c r="L1231">
        <v>11363</v>
      </c>
      <c r="M1231" t="s">
        <v>197</v>
      </c>
      <c r="N1231">
        <v>108910</v>
      </c>
      <c r="O1231" t="s">
        <v>486</v>
      </c>
      <c r="P1231" t="s">
        <v>2378</v>
      </c>
      <c r="U1231" t="s">
        <v>2395</v>
      </c>
      <c r="V1231">
        <v>9655</v>
      </c>
      <c r="X1231" t="s">
        <v>2396</v>
      </c>
      <c r="Y1231">
        <v>3</v>
      </c>
      <c r="Z1231" t="s">
        <v>391</v>
      </c>
      <c r="AA1231" s="298">
        <v>72000000</v>
      </c>
      <c r="AB1231" t="s">
        <v>211</v>
      </c>
      <c r="AC1231" s="206">
        <v>7965.97</v>
      </c>
      <c r="AD1231" t="s">
        <v>2381</v>
      </c>
      <c r="AE1231">
        <v>2018</v>
      </c>
      <c r="AF1231">
        <v>8</v>
      </c>
    </row>
    <row r="1232" spans="1:32">
      <c r="A1232" t="s">
        <v>1194</v>
      </c>
      <c r="B1232" t="s">
        <v>2397</v>
      </c>
      <c r="C1232" t="s">
        <v>391</v>
      </c>
      <c r="D1232" s="297">
        <v>43347</v>
      </c>
      <c r="E1232" t="s">
        <v>194</v>
      </c>
      <c r="F1232">
        <v>72805</v>
      </c>
      <c r="G1232" t="s">
        <v>2384</v>
      </c>
      <c r="H1232" t="s">
        <v>196</v>
      </c>
      <c r="I1232">
        <v>30000</v>
      </c>
      <c r="J1232">
        <v>33804</v>
      </c>
      <c r="K1232">
        <v>1981</v>
      </c>
      <c r="L1232">
        <v>11363</v>
      </c>
      <c r="M1232" t="s">
        <v>197</v>
      </c>
      <c r="N1232">
        <v>108910</v>
      </c>
      <c r="O1232" t="s">
        <v>486</v>
      </c>
      <c r="P1232" t="s">
        <v>2378</v>
      </c>
      <c r="U1232" t="s">
        <v>2395</v>
      </c>
      <c r="V1232">
        <v>9655</v>
      </c>
      <c r="X1232" t="s">
        <v>2396</v>
      </c>
      <c r="Y1232">
        <v>4</v>
      </c>
      <c r="Z1232" t="s">
        <v>391</v>
      </c>
      <c r="AA1232" s="298">
        <v>15600000</v>
      </c>
      <c r="AB1232" t="s">
        <v>211</v>
      </c>
      <c r="AC1232" s="206">
        <v>1725.96</v>
      </c>
      <c r="AD1232" t="s">
        <v>2381</v>
      </c>
      <c r="AE1232">
        <v>2018</v>
      </c>
      <c r="AF1232">
        <v>8</v>
      </c>
    </row>
    <row r="1233" spans="1:32">
      <c r="A1233" t="s">
        <v>1194</v>
      </c>
      <c r="B1233" t="s">
        <v>2401</v>
      </c>
      <c r="C1233" t="s">
        <v>391</v>
      </c>
      <c r="D1233" s="297">
        <v>43347</v>
      </c>
      <c r="E1233" t="s">
        <v>194</v>
      </c>
      <c r="F1233">
        <v>72405</v>
      </c>
      <c r="G1233" t="s">
        <v>1427</v>
      </c>
      <c r="H1233" t="s">
        <v>196</v>
      </c>
      <c r="I1233">
        <v>30000</v>
      </c>
      <c r="J1233">
        <v>33804</v>
      </c>
      <c r="K1233">
        <v>1981</v>
      </c>
      <c r="L1233">
        <v>11363</v>
      </c>
      <c r="M1233" t="s">
        <v>197</v>
      </c>
      <c r="N1233">
        <v>108910</v>
      </c>
      <c r="O1233" t="s">
        <v>511</v>
      </c>
      <c r="P1233" t="s">
        <v>2378</v>
      </c>
      <c r="U1233" t="s">
        <v>2395</v>
      </c>
      <c r="V1233">
        <v>9655</v>
      </c>
      <c r="X1233" t="s">
        <v>2396</v>
      </c>
      <c r="Y1233">
        <v>8</v>
      </c>
      <c r="Z1233" t="s">
        <v>391</v>
      </c>
      <c r="AA1233" s="298">
        <v>44000000</v>
      </c>
      <c r="AB1233" t="s">
        <v>211</v>
      </c>
      <c r="AC1233" s="206">
        <v>4868.09</v>
      </c>
      <c r="AD1233" t="s">
        <v>2381</v>
      </c>
      <c r="AE1233">
        <v>2018</v>
      </c>
      <c r="AF1233">
        <v>8</v>
      </c>
    </row>
    <row r="1234" spans="1:32">
      <c r="A1234" t="s">
        <v>1194</v>
      </c>
      <c r="B1234" t="s">
        <v>2400</v>
      </c>
      <c r="C1234" t="s">
        <v>391</v>
      </c>
      <c r="D1234" s="297">
        <v>43347</v>
      </c>
      <c r="E1234" t="s">
        <v>194</v>
      </c>
      <c r="F1234">
        <v>72405</v>
      </c>
      <c r="G1234" t="s">
        <v>1427</v>
      </c>
      <c r="H1234" t="s">
        <v>196</v>
      </c>
      <c r="I1234">
        <v>30000</v>
      </c>
      <c r="J1234">
        <v>33804</v>
      </c>
      <c r="K1234">
        <v>1981</v>
      </c>
      <c r="L1234">
        <v>11363</v>
      </c>
      <c r="M1234" t="s">
        <v>197</v>
      </c>
      <c r="N1234">
        <v>108910</v>
      </c>
      <c r="O1234" t="s">
        <v>214</v>
      </c>
      <c r="P1234" t="s">
        <v>2378</v>
      </c>
      <c r="U1234" t="s">
        <v>2395</v>
      </c>
      <c r="V1234">
        <v>9655</v>
      </c>
      <c r="X1234" t="s">
        <v>2396</v>
      </c>
      <c r="Y1234">
        <v>9</v>
      </c>
      <c r="Z1234" t="s">
        <v>391</v>
      </c>
      <c r="AA1234" s="298">
        <v>52500000</v>
      </c>
      <c r="AB1234" t="s">
        <v>211</v>
      </c>
      <c r="AC1234" s="206">
        <v>5808.52</v>
      </c>
      <c r="AD1234" t="s">
        <v>2381</v>
      </c>
      <c r="AE1234">
        <v>2018</v>
      </c>
      <c r="AF1234">
        <v>8</v>
      </c>
    </row>
    <row r="1235" spans="1:32">
      <c r="A1235" t="s">
        <v>1194</v>
      </c>
      <c r="B1235" t="s">
        <v>2402</v>
      </c>
      <c r="C1235" s="297">
        <v>43344</v>
      </c>
      <c r="D1235" s="297">
        <v>43347</v>
      </c>
      <c r="E1235" t="s">
        <v>194</v>
      </c>
      <c r="F1235">
        <v>72405</v>
      </c>
      <c r="G1235" t="s">
        <v>1427</v>
      </c>
      <c r="H1235" t="s">
        <v>196</v>
      </c>
      <c r="I1235">
        <v>30000</v>
      </c>
      <c r="J1235">
        <v>33804</v>
      </c>
      <c r="K1235">
        <v>1981</v>
      </c>
      <c r="L1235">
        <v>11363</v>
      </c>
      <c r="M1235" t="s">
        <v>197</v>
      </c>
      <c r="N1235">
        <v>108910</v>
      </c>
      <c r="O1235" t="s">
        <v>511</v>
      </c>
      <c r="P1235" t="s">
        <v>2378</v>
      </c>
      <c r="U1235" t="s">
        <v>2403</v>
      </c>
      <c r="V1235">
        <v>9655</v>
      </c>
      <c r="X1235" t="s">
        <v>2404</v>
      </c>
      <c r="Y1235">
        <v>24</v>
      </c>
      <c r="Z1235" s="297">
        <v>43344</v>
      </c>
      <c r="AA1235" s="298">
        <v>-44000000</v>
      </c>
      <c r="AB1235" t="s">
        <v>211</v>
      </c>
      <c r="AC1235" s="206">
        <v>-4868.09</v>
      </c>
      <c r="AD1235" t="s">
        <v>2381</v>
      </c>
      <c r="AE1235">
        <v>2018</v>
      </c>
      <c r="AF1235">
        <v>9</v>
      </c>
    </row>
    <row r="1236" spans="1:32">
      <c r="A1236" t="s">
        <v>1194</v>
      </c>
      <c r="B1236" t="s">
        <v>2408</v>
      </c>
      <c r="C1236" s="297">
        <v>43344</v>
      </c>
      <c r="D1236" s="297">
        <v>43347</v>
      </c>
      <c r="E1236" t="s">
        <v>194</v>
      </c>
      <c r="F1236">
        <v>72805</v>
      </c>
      <c r="G1236" t="s">
        <v>2384</v>
      </c>
      <c r="H1236" t="s">
        <v>196</v>
      </c>
      <c r="I1236">
        <v>30000</v>
      </c>
      <c r="J1236">
        <v>33804</v>
      </c>
      <c r="K1236">
        <v>1981</v>
      </c>
      <c r="L1236">
        <v>11363</v>
      </c>
      <c r="M1236" t="s">
        <v>197</v>
      </c>
      <c r="N1236">
        <v>108910</v>
      </c>
      <c r="O1236" t="s">
        <v>486</v>
      </c>
      <c r="P1236" t="s">
        <v>2378</v>
      </c>
      <c r="U1236" t="s">
        <v>2403</v>
      </c>
      <c r="V1236">
        <v>9655</v>
      </c>
      <c r="X1236" t="s">
        <v>2404</v>
      </c>
      <c r="Y1236">
        <v>62</v>
      </c>
      <c r="Z1236" s="297">
        <v>43344</v>
      </c>
      <c r="AA1236" s="298">
        <v>-72000000</v>
      </c>
      <c r="AB1236" t="s">
        <v>211</v>
      </c>
      <c r="AC1236" s="206">
        <v>-7965.97</v>
      </c>
      <c r="AD1236" t="s">
        <v>2381</v>
      </c>
      <c r="AE1236">
        <v>2018</v>
      </c>
      <c r="AF1236">
        <v>9</v>
      </c>
    </row>
    <row r="1237" spans="1:32">
      <c r="A1237" t="s">
        <v>1194</v>
      </c>
      <c r="B1237" t="s">
        <v>2407</v>
      </c>
      <c r="C1237" s="297">
        <v>43344</v>
      </c>
      <c r="D1237" s="297">
        <v>43347</v>
      </c>
      <c r="E1237" t="s">
        <v>194</v>
      </c>
      <c r="F1237">
        <v>72805</v>
      </c>
      <c r="G1237" t="s">
        <v>2384</v>
      </c>
      <c r="H1237" t="s">
        <v>196</v>
      </c>
      <c r="I1237">
        <v>30000</v>
      </c>
      <c r="J1237">
        <v>33804</v>
      </c>
      <c r="K1237">
        <v>1981</v>
      </c>
      <c r="L1237">
        <v>11363</v>
      </c>
      <c r="M1237" t="s">
        <v>197</v>
      </c>
      <c r="N1237">
        <v>108910</v>
      </c>
      <c r="O1237" t="s">
        <v>486</v>
      </c>
      <c r="P1237" t="s">
        <v>2378</v>
      </c>
      <c r="U1237" t="s">
        <v>2403</v>
      </c>
      <c r="V1237">
        <v>9655</v>
      </c>
      <c r="X1237" t="s">
        <v>2404</v>
      </c>
      <c r="Y1237">
        <v>40</v>
      </c>
      <c r="Z1237" s="297">
        <v>43344</v>
      </c>
      <c r="AA1237" s="298">
        <v>-15600000</v>
      </c>
      <c r="AB1237" t="s">
        <v>211</v>
      </c>
      <c r="AC1237" s="206">
        <v>-1725.96</v>
      </c>
      <c r="AD1237" t="s">
        <v>2381</v>
      </c>
      <c r="AE1237">
        <v>2018</v>
      </c>
      <c r="AF1237">
        <v>9</v>
      </c>
    </row>
    <row r="1238" spans="1:32">
      <c r="A1238" t="s">
        <v>1194</v>
      </c>
      <c r="B1238" t="s">
        <v>2406</v>
      </c>
      <c r="C1238" s="297">
        <v>43344</v>
      </c>
      <c r="D1238" s="297">
        <v>43347</v>
      </c>
      <c r="E1238" t="s">
        <v>194</v>
      </c>
      <c r="F1238">
        <v>72405</v>
      </c>
      <c r="G1238" t="s">
        <v>1427</v>
      </c>
      <c r="H1238" t="s">
        <v>196</v>
      </c>
      <c r="I1238">
        <v>30000</v>
      </c>
      <c r="J1238">
        <v>33804</v>
      </c>
      <c r="K1238">
        <v>1981</v>
      </c>
      <c r="L1238">
        <v>11363</v>
      </c>
      <c r="M1238" t="s">
        <v>197</v>
      </c>
      <c r="N1238">
        <v>108910</v>
      </c>
      <c r="O1238" t="s">
        <v>486</v>
      </c>
      <c r="P1238" t="s">
        <v>2378</v>
      </c>
      <c r="U1238" t="s">
        <v>2403</v>
      </c>
      <c r="V1238">
        <v>9655</v>
      </c>
      <c r="X1238" t="s">
        <v>2404</v>
      </c>
      <c r="Y1238">
        <v>28</v>
      </c>
      <c r="Z1238" s="297">
        <v>43344</v>
      </c>
      <c r="AA1238" s="298">
        <v>-81000000</v>
      </c>
      <c r="AB1238" t="s">
        <v>211</v>
      </c>
      <c r="AC1238" s="206">
        <v>-8961.7099999999991</v>
      </c>
      <c r="AD1238" t="s">
        <v>2381</v>
      </c>
      <c r="AE1238">
        <v>2018</v>
      </c>
      <c r="AF1238">
        <v>9</v>
      </c>
    </row>
    <row r="1239" spans="1:32">
      <c r="A1239" t="s">
        <v>1194</v>
      </c>
      <c r="B1239" t="s">
        <v>2405</v>
      </c>
      <c r="C1239" s="297">
        <v>43344</v>
      </c>
      <c r="D1239" s="297">
        <v>43347</v>
      </c>
      <c r="E1239" t="s">
        <v>194</v>
      </c>
      <c r="F1239">
        <v>72405</v>
      </c>
      <c r="G1239" t="s">
        <v>1427</v>
      </c>
      <c r="H1239" t="s">
        <v>196</v>
      </c>
      <c r="I1239">
        <v>30000</v>
      </c>
      <c r="J1239">
        <v>33804</v>
      </c>
      <c r="K1239">
        <v>1981</v>
      </c>
      <c r="L1239">
        <v>11363</v>
      </c>
      <c r="M1239" t="s">
        <v>197</v>
      </c>
      <c r="N1239">
        <v>108910</v>
      </c>
      <c r="O1239" t="s">
        <v>214</v>
      </c>
      <c r="P1239" t="s">
        <v>2378</v>
      </c>
      <c r="U1239" t="s">
        <v>2403</v>
      </c>
      <c r="V1239">
        <v>9655</v>
      </c>
      <c r="X1239" t="s">
        <v>2404</v>
      </c>
      <c r="Y1239">
        <v>25</v>
      </c>
      <c r="Z1239" s="297">
        <v>43344</v>
      </c>
      <c r="AA1239" s="298">
        <v>-52500000</v>
      </c>
      <c r="AB1239" t="s">
        <v>211</v>
      </c>
      <c r="AC1239" s="206">
        <v>-5808.52</v>
      </c>
      <c r="AD1239" t="s">
        <v>2381</v>
      </c>
      <c r="AE1239">
        <v>2018</v>
      </c>
      <c r="AF1239">
        <v>9</v>
      </c>
    </row>
    <row r="1240" spans="1:32">
      <c r="A1240" t="s">
        <v>1194</v>
      </c>
      <c r="B1240" t="s">
        <v>2411</v>
      </c>
      <c r="C1240" s="297">
        <v>43373</v>
      </c>
      <c r="D1240" s="297">
        <v>43374</v>
      </c>
      <c r="E1240" t="s">
        <v>194</v>
      </c>
      <c r="F1240">
        <v>72805</v>
      </c>
      <c r="G1240" t="s">
        <v>2384</v>
      </c>
      <c r="H1240" t="s">
        <v>196</v>
      </c>
      <c r="I1240">
        <v>30000</v>
      </c>
      <c r="J1240">
        <v>33804</v>
      </c>
      <c r="K1240">
        <v>1981</v>
      </c>
      <c r="L1240">
        <v>11363</v>
      </c>
      <c r="M1240" t="s">
        <v>197</v>
      </c>
      <c r="N1240">
        <v>108910</v>
      </c>
      <c r="O1240" t="s">
        <v>486</v>
      </c>
      <c r="P1240" t="s">
        <v>2378</v>
      </c>
      <c r="U1240" t="s">
        <v>2409</v>
      </c>
      <c r="V1240">
        <v>9655</v>
      </c>
      <c r="X1240" t="s">
        <v>2410</v>
      </c>
      <c r="Y1240">
        <v>19</v>
      </c>
      <c r="Z1240" s="297">
        <v>43373</v>
      </c>
      <c r="AA1240" s="298">
        <v>15600000</v>
      </c>
      <c r="AB1240" t="s">
        <v>211</v>
      </c>
      <c r="AC1240" s="206">
        <v>1725.96</v>
      </c>
      <c r="AD1240" t="s">
        <v>2381</v>
      </c>
      <c r="AE1240">
        <v>2018</v>
      </c>
      <c r="AF1240">
        <v>9</v>
      </c>
    </row>
    <row r="1241" spans="1:32">
      <c r="A1241" t="s">
        <v>1194</v>
      </c>
      <c r="B1241" t="s">
        <v>2412</v>
      </c>
      <c r="C1241" s="297">
        <v>43373</v>
      </c>
      <c r="D1241" s="297">
        <v>43374</v>
      </c>
      <c r="E1241" t="s">
        <v>194</v>
      </c>
      <c r="F1241">
        <v>72805</v>
      </c>
      <c r="G1241" t="s">
        <v>2384</v>
      </c>
      <c r="H1241" t="s">
        <v>196</v>
      </c>
      <c r="I1241">
        <v>30000</v>
      </c>
      <c r="J1241">
        <v>33804</v>
      </c>
      <c r="K1241">
        <v>1981</v>
      </c>
      <c r="L1241">
        <v>11363</v>
      </c>
      <c r="M1241" t="s">
        <v>197</v>
      </c>
      <c r="N1241">
        <v>108910</v>
      </c>
      <c r="O1241" t="s">
        <v>486</v>
      </c>
      <c r="P1241" t="s">
        <v>2378</v>
      </c>
      <c r="U1241" t="s">
        <v>2409</v>
      </c>
      <c r="V1241">
        <v>9655</v>
      </c>
      <c r="X1241" t="s">
        <v>2410</v>
      </c>
      <c r="Y1241">
        <v>13</v>
      </c>
      <c r="Z1241" s="297">
        <v>43373</v>
      </c>
      <c r="AA1241" s="298">
        <v>72000000</v>
      </c>
      <c r="AB1241" t="s">
        <v>211</v>
      </c>
      <c r="AC1241" s="206">
        <v>7965.97</v>
      </c>
      <c r="AD1241" t="s">
        <v>2381</v>
      </c>
      <c r="AE1241">
        <v>2018</v>
      </c>
      <c r="AF1241">
        <v>9</v>
      </c>
    </row>
    <row r="1242" spans="1:32">
      <c r="A1242" t="s">
        <v>1194</v>
      </c>
      <c r="B1242" t="s">
        <v>2415</v>
      </c>
      <c r="C1242" s="297">
        <v>43373</v>
      </c>
      <c r="D1242" s="297">
        <v>43374</v>
      </c>
      <c r="E1242" t="s">
        <v>194</v>
      </c>
      <c r="F1242">
        <v>72405</v>
      </c>
      <c r="G1242" t="s">
        <v>1427</v>
      </c>
      <c r="H1242" t="s">
        <v>196</v>
      </c>
      <c r="I1242">
        <v>30000</v>
      </c>
      <c r="J1242">
        <v>33804</v>
      </c>
      <c r="K1242">
        <v>1981</v>
      </c>
      <c r="L1242">
        <v>11363</v>
      </c>
      <c r="M1242" t="s">
        <v>197</v>
      </c>
      <c r="N1242">
        <v>108910</v>
      </c>
      <c r="O1242" t="s">
        <v>214</v>
      </c>
      <c r="P1242" t="s">
        <v>2378</v>
      </c>
      <c r="U1242" t="s">
        <v>2409</v>
      </c>
      <c r="V1242">
        <v>9655</v>
      </c>
      <c r="X1242" t="s">
        <v>2410</v>
      </c>
      <c r="Y1242">
        <v>11</v>
      </c>
      <c r="Z1242" s="297">
        <v>43373</v>
      </c>
      <c r="AA1242" s="298">
        <v>52500000</v>
      </c>
      <c r="AB1242" t="s">
        <v>211</v>
      </c>
      <c r="AC1242" s="206">
        <v>5808.52</v>
      </c>
      <c r="AD1242" t="s">
        <v>2381</v>
      </c>
      <c r="AE1242">
        <v>2018</v>
      </c>
      <c r="AF1242">
        <v>9</v>
      </c>
    </row>
    <row r="1243" spans="1:32">
      <c r="A1243" t="s">
        <v>1194</v>
      </c>
      <c r="B1243" t="s">
        <v>2414</v>
      </c>
      <c r="C1243" s="297">
        <v>43373</v>
      </c>
      <c r="D1243" s="297">
        <v>43374</v>
      </c>
      <c r="E1243" t="s">
        <v>194</v>
      </c>
      <c r="F1243">
        <v>72405</v>
      </c>
      <c r="G1243" t="s">
        <v>1427</v>
      </c>
      <c r="H1243" t="s">
        <v>196</v>
      </c>
      <c r="I1243">
        <v>30000</v>
      </c>
      <c r="J1243">
        <v>33804</v>
      </c>
      <c r="K1243">
        <v>1981</v>
      </c>
      <c r="L1243">
        <v>11363</v>
      </c>
      <c r="M1243" t="s">
        <v>197</v>
      </c>
      <c r="N1243">
        <v>108910</v>
      </c>
      <c r="O1243" t="s">
        <v>486</v>
      </c>
      <c r="P1243" t="s">
        <v>2378</v>
      </c>
      <c r="U1243" t="s">
        <v>2409</v>
      </c>
      <c r="V1243">
        <v>9655</v>
      </c>
      <c r="X1243" t="s">
        <v>2410</v>
      </c>
      <c r="Y1243">
        <v>17</v>
      </c>
      <c r="Z1243" s="297">
        <v>43373</v>
      </c>
      <c r="AA1243" s="298">
        <v>81000000</v>
      </c>
      <c r="AB1243" t="s">
        <v>211</v>
      </c>
      <c r="AC1243" s="206">
        <v>8961.7099999999991</v>
      </c>
      <c r="AD1243" t="s">
        <v>2381</v>
      </c>
      <c r="AE1243">
        <v>2018</v>
      </c>
      <c r="AF1243">
        <v>9</v>
      </c>
    </row>
    <row r="1244" spans="1:32">
      <c r="A1244" t="s">
        <v>1194</v>
      </c>
      <c r="B1244" t="s">
        <v>2413</v>
      </c>
      <c r="C1244" s="297">
        <v>43373</v>
      </c>
      <c r="D1244" s="297">
        <v>43374</v>
      </c>
      <c r="E1244" t="s">
        <v>194</v>
      </c>
      <c r="F1244">
        <v>72405</v>
      </c>
      <c r="G1244" t="s">
        <v>1427</v>
      </c>
      <c r="H1244" t="s">
        <v>196</v>
      </c>
      <c r="I1244">
        <v>30000</v>
      </c>
      <c r="J1244">
        <v>33804</v>
      </c>
      <c r="K1244">
        <v>1981</v>
      </c>
      <c r="L1244">
        <v>11363</v>
      </c>
      <c r="M1244" t="s">
        <v>197</v>
      </c>
      <c r="N1244">
        <v>108910</v>
      </c>
      <c r="O1244" t="s">
        <v>511</v>
      </c>
      <c r="P1244" t="s">
        <v>2378</v>
      </c>
      <c r="U1244" t="s">
        <v>2409</v>
      </c>
      <c r="V1244">
        <v>9655</v>
      </c>
      <c r="X1244" t="s">
        <v>2410</v>
      </c>
      <c r="Y1244">
        <v>22</v>
      </c>
      <c r="Z1244" s="297">
        <v>43373</v>
      </c>
      <c r="AA1244" s="298">
        <v>44000000</v>
      </c>
      <c r="AB1244" t="s">
        <v>211</v>
      </c>
      <c r="AC1244" s="206">
        <v>4868.09</v>
      </c>
      <c r="AD1244" t="s">
        <v>2381</v>
      </c>
      <c r="AE1244">
        <v>2018</v>
      </c>
      <c r="AF1244">
        <v>9</v>
      </c>
    </row>
    <row r="1245" spans="1:32">
      <c r="A1245" t="s">
        <v>1194</v>
      </c>
      <c r="B1245" t="s">
        <v>2422</v>
      </c>
      <c r="C1245" s="297">
        <v>43374</v>
      </c>
      <c r="D1245" s="297">
        <v>43374</v>
      </c>
      <c r="E1245" t="s">
        <v>194</v>
      </c>
      <c r="F1245">
        <v>72805</v>
      </c>
      <c r="G1245" t="s">
        <v>2384</v>
      </c>
      <c r="H1245" t="s">
        <v>196</v>
      </c>
      <c r="I1245">
        <v>30000</v>
      </c>
      <c r="J1245">
        <v>33804</v>
      </c>
      <c r="K1245">
        <v>1981</v>
      </c>
      <c r="L1245">
        <v>11363</v>
      </c>
      <c r="M1245" t="s">
        <v>197</v>
      </c>
      <c r="N1245">
        <v>108910</v>
      </c>
      <c r="O1245" t="s">
        <v>486</v>
      </c>
      <c r="P1245" t="s">
        <v>2378</v>
      </c>
      <c r="U1245" t="s">
        <v>2416</v>
      </c>
      <c r="V1245">
        <v>9655</v>
      </c>
      <c r="X1245" t="s">
        <v>2417</v>
      </c>
      <c r="Y1245">
        <v>58</v>
      </c>
      <c r="Z1245" s="297">
        <v>43374</v>
      </c>
      <c r="AA1245" s="298">
        <v>-72000000</v>
      </c>
      <c r="AB1245" t="s">
        <v>211</v>
      </c>
      <c r="AC1245" s="206">
        <v>-7965.97</v>
      </c>
      <c r="AD1245" t="s">
        <v>2381</v>
      </c>
      <c r="AE1245">
        <v>2018</v>
      </c>
      <c r="AF1245">
        <v>10</v>
      </c>
    </row>
    <row r="1246" spans="1:32">
      <c r="A1246" t="s">
        <v>1194</v>
      </c>
      <c r="B1246" t="s">
        <v>2421</v>
      </c>
      <c r="C1246" s="297">
        <v>43374</v>
      </c>
      <c r="D1246" s="297">
        <v>43374</v>
      </c>
      <c r="E1246" t="s">
        <v>194</v>
      </c>
      <c r="F1246">
        <v>72805</v>
      </c>
      <c r="G1246" t="s">
        <v>2384</v>
      </c>
      <c r="H1246" t="s">
        <v>196</v>
      </c>
      <c r="I1246">
        <v>30000</v>
      </c>
      <c r="J1246">
        <v>33804</v>
      </c>
      <c r="K1246">
        <v>1981</v>
      </c>
      <c r="L1246">
        <v>11363</v>
      </c>
      <c r="M1246" t="s">
        <v>197</v>
      </c>
      <c r="N1246">
        <v>108910</v>
      </c>
      <c r="O1246" t="s">
        <v>486</v>
      </c>
      <c r="P1246" t="s">
        <v>2378</v>
      </c>
      <c r="U1246" t="s">
        <v>2416</v>
      </c>
      <c r="V1246">
        <v>9655</v>
      </c>
      <c r="X1246" t="s">
        <v>2417</v>
      </c>
      <c r="Y1246">
        <v>64</v>
      </c>
      <c r="Z1246" s="297">
        <v>43374</v>
      </c>
      <c r="AA1246" s="298">
        <v>-15600000</v>
      </c>
      <c r="AB1246" t="s">
        <v>211</v>
      </c>
      <c r="AC1246" s="206">
        <v>-1725.96</v>
      </c>
      <c r="AD1246" t="s">
        <v>2381</v>
      </c>
      <c r="AE1246">
        <v>2018</v>
      </c>
      <c r="AF1246">
        <v>10</v>
      </c>
    </row>
    <row r="1247" spans="1:32">
      <c r="A1247" t="s">
        <v>1194</v>
      </c>
      <c r="B1247" t="s">
        <v>2420</v>
      </c>
      <c r="C1247" s="297">
        <v>43374</v>
      </c>
      <c r="D1247" s="297">
        <v>43374</v>
      </c>
      <c r="E1247" t="s">
        <v>194</v>
      </c>
      <c r="F1247">
        <v>72405</v>
      </c>
      <c r="G1247" t="s">
        <v>1427</v>
      </c>
      <c r="H1247" t="s">
        <v>196</v>
      </c>
      <c r="I1247">
        <v>30000</v>
      </c>
      <c r="J1247">
        <v>33804</v>
      </c>
      <c r="K1247">
        <v>1981</v>
      </c>
      <c r="L1247">
        <v>11363</v>
      </c>
      <c r="M1247" t="s">
        <v>197</v>
      </c>
      <c r="N1247">
        <v>108910</v>
      </c>
      <c r="O1247" t="s">
        <v>486</v>
      </c>
      <c r="P1247" t="s">
        <v>2378</v>
      </c>
      <c r="U1247" t="s">
        <v>2416</v>
      </c>
      <c r="V1247">
        <v>9655</v>
      </c>
      <c r="X1247" t="s">
        <v>2417</v>
      </c>
      <c r="Y1247">
        <v>62</v>
      </c>
      <c r="Z1247" s="297">
        <v>43374</v>
      </c>
      <c r="AA1247" s="298">
        <v>-81000000</v>
      </c>
      <c r="AB1247" t="s">
        <v>211</v>
      </c>
      <c r="AC1247" s="206">
        <v>-8961.7099999999991</v>
      </c>
      <c r="AD1247" t="s">
        <v>2381</v>
      </c>
      <c r="AE1247">
        <v>2018</v>
      </c>
      <c r="AF1247">
        <v>10</v>
      </c>
    </row>
    <row r="1248" spans="1:32">
      <c r="A1248" t="s">
        <v>1194</v>
      </c>
      <c r="B1248" t="s">
        <v>2419</v>
      </c>
      <c r="C1248" s="297">
        <v>43374</v>
      </c>
      <c r="D1248" s="297">
        <v>43374</v>
      </c>
      <c r="E1248" t="s">
        <v>194</v>
      </c>
      <c r="F1248">
        <v>72405</v>
      </c>
      <c r="G1248" t="s">
        <v>1427</v>
      </c>
      <c r="H1248" t="s">
        <v>196</v>
      </c>
      <c r="I1248">
        <v>30000</v>
      </c>
      <c r="J1248">
        <v>33804</v>
      </c>
      <c r="K1248">
        <v>1981</v>
      </c>
      <c r="L1248">
        <v>11363</v>
      </c>
      <c r="M1248" t="s">
        <v>197</v>
      </c>
      <c r="N1248">
        <v>108910</v>
      </c>
      <c r="O1248" t="s">
        <v>214</v>
      </c>
      <c r="P1248" t="s">
        <v>2378</v>
      </c>
      <c r="U1248" t="s">
        <v>2416</v>
      </c>
      <c r="V1248">
        <v>9655</v>
      </c>
      <c r="X1248" t="s">
        <v>2417</v>
      </c>
      <c r="Y1248">
        <v>56</v>
      </c>
      <c r="Z1248" s="297">
        <v>43374</v>
      </c>
      <c r="AA1248" s="298">
        <v>-52500000</v>
      </c>
      <c r="AB1248" t="s">
        <v>211</v>
      </c>
      <c r="AC1248" s="206">
        <v>-5808.52</v>
      </c>
      <c r="AD1248" t="s">
        <v>2381</v>
      </c>
      <c r="AE1248">
        <v>2018</v>
      </c>
      <c r="AF1248">
        <v>10</v>
      </c>
    </row>
    <row r="1249" spans="1:32">
      <c r="A1249" t="s">
        <v>1194</v>
      </c>
      <c r="B1249" t="s">
        <v>2418</v>
      </c>
      <c r="C1249" s="297">
        <v>43374</v>
      </c>
      <c r="D1249" s="297">
        <v>43374</v>
      </c>
      <c r="E1249" t="s">
        <v>194</v>
      </c>
      <c r="F1249">
        <v>72405</v>
      </c>
      <c r="G1249" t="s">
        <v>1427</v>
      </c>
      <c r="H1249" t="s">
        <v>196</v>
      </c>
      <c r="I1249">
        <v>30000</v>
      </c>
      <c r="J1249">
        <v>33804</v>
      </c>
      <c r="K1249">
        <v>1981</v>
      </c>
      <c r="L1249">
        <v>11363</v>
      </c>
      <c r="M1249" t="s">
        <v>197</v>
      </c>
      <c r="N1249">
        <v>108910</v>
      </c>
      <c r="O1249" t="s">
        <v>511</v>
      </c>
      <c r="P1249" t="s">
        <v>2378</v>
      </c>
      <c r="U1249" t="s">
        <v>2416</v>
      </c>
      <c r="V1249">
        <v>9655</v>
      </c>
      <c r="X1249" t="s">
        <v>2417</v>
      </c>
      <c r="Y1249">
        <v>67</v>
      </c>
      <c r="Z1249" s="297">
        <v>43374</v>
      </c>
      <c r="AA1249" s="298">
        <v>-44000000</v>
      </c>
      <c r="AB1249" t="s">
        <v>211</v>
      </c>
      <c r="AC1249" s="206">
        <v>-4868.09</v>
      </c>
      <c r="AD1249" t="s">
        <v>2381</v>
      </c>
      <c r="AE1249">
        <v>2018</v>
      </c>
      <c r="AF1249">
        <v>10</v>
      </c>
    </row>
    <row r="1250" spans="1:32">
      <c r="A1250" t="s">
        <v>1194</v>
      </c>
      <c r="B1250" t="s">
        <v>2425</v>
      </c>
      <c r="C1250" t="s">
        <v>1323</v>
      </c>
      <c r="D1250" s="297">
        <v>43525</v>
      </c>
      <c r="E1250" t="s">
        <v>194</v>
      </c>
      <c r="F1250">
        <v>71605</v>
      </c>
      <c r="G1250" t="s">
        <v>1422</v>
      </c>
      <c r="H1250" t="s">
        <v>196</v>
      </c>
      <c r="I1250">
        <v>30000</v>
      </c>
      <c r="J1250">
        <v>33803</v>
      </c>
      <c r="K1250">
        <v>1981</v>
      </c>
      <c r="L1250">
        <v>11363</v>
      </c>
      <c r="M1250" t="s">
        <v>197</v>
      </c>
      <c r="N1250">
        <v>108910</v>
      </c>
      <c r="O1250" t="s">
        <v>198</v>
      </c>
      <c r="P1250" t="s">
        <v>2378</v>
      </c>
      <c r="U1250" t="s">
        <v>2423</v>
      </c>
      <c r="V1250">
        <v>10225</v>
      </c>
      <c r="X1250" t="s">
        <v>2424</v>
      </c>
      <c r="Y1250">
        <v>33</v>
      </c>
      <c r="Z1250" t="s">
        <v>1323</v>
      </c>
      <c r="AA1250" s="298">
        <v>19419000</v>
      </c>
      <c r="AB1250" t="s">
        <v>211</v>
      </c>
      <c r="AC1250" s="206">
        <v>2124.66</v>
      </c>
      <c r="AD1250" t="s">
        <v>2381</v>
      </c>
      <c r="AE1250">
        <v>2019</v>
      </c>
      <c r="AF1250">
        <v>2</v>
      </c>
    </row>
    <row r="1251" spans="1:32">
      <c r="A1251" t="s">
        <v>1194</v>
      </c>
      <c r="B1251" t="s">
        <v>2428</v>
      </c>
      <c r="C1251" s="297">
        <v>43525</v>
      </c>
      <c r="D1251" s="297">
        <v>43525</v>
      </c>
      <c r="E1251" t="s">
        <v>194</v>
      </c>
      <c r="F1251">
        <v>71605</v>
      </c>
      <c r="G1251" t="s">
        <v>1422</v>
      </c>
      <c r="H1251" t="s">
        <v>196</v>
      </c>
      <c r="I1251">
        <v>30000</v>
      </c>
      <c r="J1251">
        <v>33803</v>
      </c>
      <c r="K1251">
        <v>1981</v>
      </c>
      <c r="L1251">
        <v>11363</v>
      </c>
      <c r="M1251" t="s">
        <v>197</v>
      </c>
      <c r="N1251">
        <v>108910</v>
      </c>
      <c r="O1251" t="s">
        <v>198</v>
      </c>
      <c r="P1251" t="s">
        <v>2378</v>
      </c>
      <c r="U1251" t="s">
        <v>2426</v>
      </c>
      <c r="V1251">
        <v>10225</v>
      </c>
      <c r="X1251" t="s">
        <v>2427</v>
      </c>
      <c r="Y1251">
        <v>30</v>
      </c>
      <c r="Z1251" s="297">
        <v>43525</v>
      </c>
      <c r="AA1251" s="298">
        <v>-19419000</v>
      </c>
      <c r="AB1251" t="s">
        <v>211</v>
      </c>
      <c r="AC1251" s="206">
        <v>-2124.66</v>
      </c>
      <c r="AD1251" t="s">
        <v>2381</v>
      </c>
      <c r="AE1251">
        <v>2019</v>
      </c>
      <c r="AF1251">
        <v>3</v>
      </c>
    </row>
    <row r="1252" spans="1:32">
      <c r="A1252" t="s">
        <v>1194</v>
      </c>
      <c r="B1252" t="s">
        <v>2429</v>
      </c>
      <c r="C1252" s="297">
        <v>43677</v>
      </c>
      <c r="D1252" t="s">
        <v>2430</v>
      </c>
      <c r="E1252" t="s">
        <v>194</v>
      </c>
      <c r="F1252">
        <v>71305</v>
      </c>
      <c r="G1252" t="s">
        <v>1421</v>
      </c>
      <c r="H1252" t="s">
        <v>196</v>
      </c>
      <c r="I1252">
        <v>30000</v>
      </c>
      <c r="J1252">
        <v>33803</v>
      </c>
      <c r="K1252">
        <v>1981</v>
      </c>
      <c r="L1252">
        <v>11363</v>
      </c>
      <c r="M1252" t="s">
        <v>197</v>
      </c>
      <c r="N1252">
        <v>108910</v>
      </c>
      <c r="O1252" t="s">
        <v>198</v>
      </c>
      <c r="P1252" t="s">
        <v>2378</v>
      </c>
      <c r="U1252" t="s">
        <v>2431</v>
      </c>
      <c r="V1252">
        <v>10421</v>
      </c>
      <c r="X1252" t="s">
        <v>2432</v>
      </c>
      <c r="Y1252">
        <v>14</v>
      </c>
      <c r="Z1252" s="297">
        <v>43677</v>
      </c>
      <c r="AA1252" s="298">
        <v>18460000</v>
      </c>
      <c r="AB1252" t="s">
        <v>211</v>
      </c>
      <c r="AC1252" s="206">
        <v>1998.61</v>
      </c>
      <c r="AD1252" t="s">
        <v>2381</v>
      </c>
      <c r="AE1252">
        <v>2019</v>
      </c>
      <c r="AF1252">
        <v>7</v>
      </c>
    </row>
    <row r="1253" spans="1:32">
      <c r="A1253" t="s">
        <v>1194</v>
      </c>
      <c r="B1253" t="s">
        <v>2433</v>
      </c>
      <c r="C1253" s="297">
        <v>43677</v>
      </c>
      <c r="D1253" t="s">
        <v>2430</v>
      </c>
      <c r="E1253" t="s">
        <v>194</v>
      </c>
      <c r="F1253">
        <v>72220</v>
      </c>
      <c r="G1253" t="s">
        <v>1381</v>
      </c>
      <c r="H1253" t="s">
        <v>196</v>
      </c>
      <c r="I1253">
        <v>30000</v>
      </c>
      <c r="J1253">
        <v>33803</v>
      </c>
      <c r="K1253">
        <v>1981</v>
      </c>
      <c r="L1253">
        <v>11363</v>
      </c>
      <c r="M1253" t="s">
        <v>197</v>
      </c>
      <c r="N1253">
        <v>108910</v>
      </c>
      <c r="O1253" t="s">
        <v>486</v>
      </c>
      <c r="P1253" t="s">
        <v>2378</v>
      </c>
      <c r="U1253" t="s">
        <v>2431</v>
      </c>
      <c r="V1253">
        <v>10453</v>
      </c>
      <c r="X1253" t="s">
        <v>2432</v>
      </c>
      <c r="Y1253">
        <v>19</v>
      </c>
      <c r="Z1253" s="297">
        <v>43677</v>
      </c>
      <c r="AA1253" s="298">
        <v>39000000</v>
      </c>
      <c r="AB1253" t="s">
        <v>211</v>
      </c>
      <c r="AC1253" s="206">
        <v>4225.3500000000004</v>
      </c>
      <c r="AD1253" t="s">
        <v>2381</v>
      </c>
      <c r="AE1253">
        <v>2019</v>
      </c>
      <c r="AF1253">
        <v>7</v>
      </c>
    </row>
    <row r="1254" spans="1:32">
      <c r="A1254" t="s">
        <v>1194</v>
      </c>
      <c r="B1254" t="s">
        <v>2436</v>
      </c>
      <c r="C1254" t="s">
        <v>2430</v>
      </c>
      <c r="D1254" t="s">
        <v>2430</v>
      </c>
      <c r="E1254" t="s">
        <v>194</v>
      </c>
      <c r="F1254">
        <v>71305</v>
      </c>
      <c r="G1254" t="s">
        <v>1421</v>
      </c>
      <c r="H1254" t="s">
        <v>196</v>
      </c>
      <c r="I1254">
        <v>30000</v>
      </c>
      <c r="J1254">
        <v>33803</v>
      </c>
      <c r="K1254">
        <v>1981</v>
      </c>
      <c r="L1254">
        <v>11363</v>
      </c>
      <c r="M1254" t="s">
        <v>197</v>
      </c>
      <c r="N1254">
        <v>108910</v>
      </c>
      <c r="O1254" t="s">
        <v>198</v>
      </c>
      <c r="P1254" t="s">
        <v>2378</v>
      </c>
      <c r="U1254" t="s">
        <v>2434</v>
      </c>
      <c r="V1254">
        <v>10421</v>
      </c>
      <c r="X1254" t="s">
        <v>2435</v>
      </c>
      <c r="Y1254">
        <v>42</v>
      </c>
      <c r="Z1254" t="s">
        <v>2430</v>
      </c>
      <c r="AA1254" s="298">
        <v>-18460000</v>
      </c>
      <c r="AB1254" t="s">
        <v>211</v>
      </c>
      <c r="AC1254" s="206">
        <v>-1998.61</v>
      </c>
      <c r="AD1254" t="s">
        <v>2381</v>
      </c>
      <c r="AE1254">
        <v>2019</v>
      </c>
      <c r="AF1254">
        <v>8</v>
      </c>
    </row>
    <row r="1255" spans="1:32">
      <c r="A1255" t="s">
        <v>1194</v>
      </c>
      <c r="B1255" t="s">
        <v>2437</v>
      </c>
      <c r="C1255" t="s">
        <v>2430</v>
      </c>
      <c r="D1255" t="s">
        <v>2430</v>
      </c>
      <c r="E1255" t="s">
        <v>194</v>
      </c>
      <c r="F1255">
        <v>72220</v>
      </c>
      <c r="G1255" t="s">
        <v>1381</v>
      </c>
      <c r="H1255" t="s">
        <v>196</v>
      </c>
      <c r="I1255">
        <v>30000</v>
      </c>
      <c r="J1255">
        <v>33803</v>
      </c>
      <c r="K1255">
        <v>1981</v>
      </c>
      <c r="L1255">
        <v>11363</v>
      </c>
      <c r="M1255" t="s">
        <v>197</v>
      </c>
      <c r="N1255">
        <v>108910</v>
      </c>
      <c r="O1255" t="s">
        <v>486</v>
      </c>
      <c r="P1255" t="s">
        <v>2378</v>
      </c>
      <c r="U1255" t="s">
        <v>2434</v>
      </c>
      <c r="V1255">
        <v>10453</v>
      </c>
      <c r="X1255" t="s">
        <v>2435</v>
      </c>
      <c r="Y1255">
        <v>47</v>
      </c>
      <c r="Z1255" t="s">
        <v>2430</v>
      </c>
      <c r="AA1255" s="298">
        <v>-39000000</v>
      </c>
      <c r="AB1255" t="s">
        <v>211</v>
      </c>
      <c r="AC1255" s="206">
        <v>-4225.3500000000004</v>
      </c>
      <c r="AD1255" t="s">
        <v>2381</v>
      </c>
      <c r="AE1255">
        <v>2019</v>
      </c>
      <c r="AF1255">
        <v>8</v>
      </c>
    </row>
    <row r="1256" spans="1:32">
      <c r="A1256" t="s">
        <v>1194</v>
      </c>
      <c r="B1256" t="s">
        <v>2438</v>
      </c>
      <c r="C1256" t="s">
        <v>1050</v>
      </c>
      <c r="D1256" s="297">
        <v>43832</v>
      </c>
      <c r="E1256" t="s">
        <v>194</v>
      </c>
      <c r="F1256">
        <v>74210</v>
      </c>
      <c r="G1256" t="s">
        <v>2439</v>
      </c>
      <c r="H1256" t="s">
        <v>196</v>
      </c>
      <c r="I1256">
        <v>30000</v>
      </c>
      <c r="J1256">
        <v>33803</v>
      </c>
      <c r="K1256">
        <v>1981</v>
      </c>
      <c r="L1256">
        <v>11363</v>
      </c>
      <c r="M1256" t="s">
        <v>197</v>
      </c>
      <c r="N1256">
        <v>108910</v>
      </c>
      <c r="O1256" t="s">
        <v>511</v>
      </c>
      <c r="P1256" t="s">
        <v>2378</v>
      </c>
      <c r="U1256" t="s">
        <v>2440</v>
      </c>
      <c r="V1256">
        <v>10352</v>
      </c>
      <c r="X1256" t="s">
        <v>2441</v>
      </c>
      <c r="Y1256">
        <v>17</v>
      </c>
      <c r="Z1256" t="s">
        <v>1050</v>
      </c>
      <c r="AA1256" s="298">
        <v>78000000</v>
      </c>
      <c r="AB1256" t="s">
        <v>211</v>
      </c>
      <c r="AC1256" s="206">
        <v>8522.89</v>
      </c>
      <c r="AD1256" t="s">
        <v>2381</v>
      </c>
      <c r="AE1256">
        <v>2019</v>
      </c>
      <c r="AF1256">
        <v>12</v>
      </c>
    </row>
    <row r="1257" spans="1:32">
      <c r="A1257" t="s">
        <v>1194</v>
      </c>
      <c r="B1257" t="s">
        <v>2442</v>
      </c>
      <c r="C1257" s="297">
        <v>43831</v>
      </c>
      <c r="D1257" s="297">
        <v>43832</v>
      </c>
      <c r="E1257" t="s">
        <v>194</v>
      </c>
      <c r="F1257">
        <v>74210</v>
      </c>
      <c r="G1257" t="s">
        <v>2439</v>
      </c>
      <c r="H1257" t="s">
        <v>196</v>
      </c>
      <c r="I1257">
        <v>30000</v>
      </c>
      <c r="J1257">
        <v>33803</v>
      </c>
      <c r="K1257">
        <v>1981</v>
      </c>
      <c r="L1257">
        <v>11363</v>
      </c>
      <c r="M1257" t="s">
        <v>197</v>
      </c>
      <c r="N1257">
        <v>108910</v>
      </c>
      <c r="O1257" t="s">
        <v>511</v>
      </c>
      <c r="P1257" t="s">
        <v>2378</v>
      </c>
      <c r="U1257" t="s">
        <v>2443</v>
      </c>
      <c r="V1257">
        <v>10352</v>
      </c>
      <c r="X1257" t="s">
        <v>2444</v>
      </c>
      <c r="Y1257">
        <v>12</v>
      </c>
      <c r="Z1257" s="297">
        <v>43831</v>
      </c>
      <c r="AA1257" s="298">
        <v>-78000000</v>
      </c>
      <c r="AB1257" t="s">
        <v>211</v>
      </c>
      <c r="AC1257" s="206">
        <v>-8522.89</v>
      </c>
      <c r="AD1257" t="s">
        <v>2381</v>
      </c>
      <c r="AE1257">
        <v>2020</v>
      </c>
      <c r="AF1257">
        <v>1</v>
      </c>
    </row>
    <row r="1258" spans="1:32">
      <c r="A1258" t="s">
        <v>1194</v>
      </c>
      <c r="B1258" t="s">
        <v>2445</v>
      </c>
      <c r="C1258" t="s">
        <v>1473</v>
      </c>
      <c r="D1258" s="297">
        <v>43892</v>
      </c>
      <c r="E1258" t="s">
        <v>194</v>
      </c>
      <c r="F1258">
        <v>72215</v>
      </c>
      <c r="G1258" t="s">
        <v>2446</v>
      </c>
      <c r="H1258" t="s">
        <v>196</v>
      </c>
      <c r="I1258">
        <v>30000</v>
      </c>
      <c r="J1258">
        <v>33803</v>
      </c>
      <c r="K1258">
        <v>1981</v>
      </c>
      <c r="L1258">
        <v>11363</v>
      </c>
      <c r="M1258" t="s">
        <v>197</v>
      </c>
      <c r="N1258">
        <v>108910</v>
      </c>
      <c r="O1258" t="s">
        <v>198</v>
      </c>
      <c r="P1258" t="s">
        <v>2378</v>
      </c>
      <c r="U1258" t="s">
        <v>2447</v>
      </c>
      <c r="V1258">
        <v>10783</v>
      </c>
      <c r="X1258" t="s">
        <v>2448</v>
      </c>
      <c r="Y1258">
        <v>42</v>
      </c>
      <c r="Z1258" t="s">
        <v>1473</v>
      </c>
      <c r="AA1258" s="298">
        <v>19800000</v>
      </c>
      <c r="AB1258" t="s">
        <v>211</v>
      </c>
      <c r="AC1258" s="206">
        <v>2129.0300000000002</v>
      </c>
      <c r="AD1258" t="s">
        <v>2381</v>
      </c>
      <c r="AE1258">
        <v>2020</v>
      </c>
      <c r="AF1258">
        <v>2</v>
      </c>
    </row>
    <row r="1259" spans="1:32">
      <c r="A1259" t="s">
        <v>1194</v>
      </c>
      <c r="B1259" t="s">
        <v>2451</v>
      </c>
      <c r="C1259" s="297">
        <v>43891</v>
      </c>
      <c r="D1259" s="297">
        <v>43892</v>
      </c>
      <c r="E1259" t="s">
        <v>194</v>
      </c>
      <c r="F1259">
        <v>72215</v>
      </c>
      <c r="G1259" t="s">
        <v>2446</v>
      </c>
      <c r="H1259" t="s">
        <v>196</v>
      </c>
      <c r="I1259">
        <v>30000</v>
      </c>
      <c r="J1259">
        <v>33803</v>
      </c>
      <c r="K1259">
        <v>1981</v>
      </c>
      <c r="L1259">
        <v>11363</v>
      </c>
      <c r="M1259" t="s">
        <v>197</v>
      </c>
      <c r="N1259">
        <v>108910</v>
      </c>
      <c r="O1259" t="s">
        <v>198</v>
      </c>
      <c r="P1259" t="s">
        <v>2378</v>
      </c>
      <c r="U1259" t="s">
        <v>2449</v>
      </c>
      <c r="V1259">
        <v>10783</v>
      </c>
      <c r="X1259" t="s">
        <v>2450</v>
      </c>
      <c r="Y1259">
        <v>35</v>
      </c>
      <c r="Z1259" s="297">
        <v>43891</v>
      </c>
      <c r="AA1259" s="298">
        <v>-19800000</v>
      </c>
      <c r="AB1259" t="s">
        <v>211</v>
      </c>
      <c r="AC1259" s="206">
        <v>-2129.0300000000002</v>
      </c>
      <c r="AD1259" t="s">
        <v>2381</v>
      </c>
      <c r="AE1259">
        <v>2020</v>
      </c>
      <c r="AF1259">
        <v>3</v>
      </c>
    </row>
    <row r="1260" spans="1:32">
      <c r="A1260" t="s">
        <v>1194</v>
      </c>
      <c r="B1260" t="s">
        <v>2454</v>
      </c>
      <c r="C1260" t="s">
        <v>1493</v>
      </c>
      <c r="D1260" s="297">
        <v>43983</v>
      </c>
      <c r="E1260" t="s">
        <v>194</v>
      </c>
      <c r="F1260">
        <v>72330</v>
      </c>
      <c r="G1260" t="s">
        <v>2455</v>
      </c>
      <c r="H1260" t="s">
        <v>196</v>
      </c>
      <c r="I1260">
        <v>30000</v>
      </c>
      <c r="J1260">
        <v>33803</v>
      </c>
      <c r="K1260">
        <v>1981</v>
      </c>
      <c r="L1260">
        <v>11363</v>
      </c>
      <c r="M1260" t="s">
        <v>197</v>
      </c>
      <c r="N1260">
        <v>108910</v>
      </c>
      <c r="O1260" t="s">
        <v>198</v>
      </c>
      <c r="P1260" t="s">
        <v>2378</v>
      </c>
      <c r="U1260" t="s">
        <v>2452</v>
      </c>
      <c r="V1260">
        <v>10867</v>
      </c>
      <c r="X1260" t="s">
        <v>2453</v>
      </c>
      <c r="Y1260">
        <v>29</v>
      </c>
      <c r="Z1260" t="s">
        <v>1493</v>
      </c>
      <c r="AA1260" s="298">
        <v>961092000</v>
      </c>
      <c r="AB1260" t="s">
        <v>211</v>
      </c>
      <c r="AC1260" s="206">
        <v>103066.17</v>
      </c>
      <c r="AD1260" t="s">
        <v>2381</v>
      </c>
      <c r="AE1260">
        <v>2020</v>
      </c>
      <c r="AF1260">
        <v>5</v>
      </c>
    </row>
    <row r="1261" spans="1:32">
      <c r="A1261" t="s">
        <v>1194</v>
      </c>
      <c r="B1261" t="s">
        <v>2456</v>
      </c>
      <c r="C1261" s="297">
        <v>43983</v>
      </c>
      <c r="D1261" s="297">
        <v>43983</v>
      </c>
      <c r="E1261" t="s">
        <v>194</v>
      </c>
      <c r="F1261">
        <v>72330</v>
      </c>
      <c r="G1261" t="s">
        <v>2455</v>
      </c>
      <c r="H1261" t="s">
        <v>196</v>
      </c>
      <c r="I1261">
        <v>30000</v>
      </c>
      <c r="J1261">
        <v>33803</v>
      </c>
      <c r="K1261">
        <v>1981</v>
      </c>
      <c r="L1261">
        <v>11363</v>
      </c>
      <c r="M1261" t="s">
        <v>197</v>
      </c>
      <c r="N1261">
        <v>108910</v>
      </c>
      <c r="O1261" t="s">
        <v>198</v>
      </c>
      <c r="P1261" t="s">
        <v>2378</v>
      </c>
      <c r="U1261" t="s">
        <v>2457</v>
      </c>
      <c r="V1261">
        <v>10867</v>
      </c>
      <c r="X1261" t="s">
        <v>2458</v>
      </c>
      <c r="Y1261">
        <v>24</v>
      </c>
      <c r="Z1261" s="297">
        <v>43983</v>
      </c>
      <c r="AA1261" s="298">
        <v>-961092000</v>
      </c>
      <c r="AB1261" t="s">
        <v>211</v>
      </c>
      <c r="AC1261" s="206">
        <v>-103066.17</v>
      </c>
      <c r="AD1261" t="s">
        <v>2381</v>
      </c>
      <c r="AE1261">
        <v>2020</v>
      </c>
      <c r="AF1261">
        <v>6</v>
      </c>
    </row>
    <row r="1262" spans="1:32">
      <c r="A1262" t="s">
        <v>2460</v>
      </c>
      <c r="B1262" t="s">
        <v>2461</v>
      </c>
      <c r="C1262" t="s">
        <v>1212</v>
      </c>
      <c r="D1262" s="297">
        <v>43253</v>
      </c>
      <c r="E1262" t="s">
        <v>194</v>
      </c>
      <c r="F1262">
        <v>75711</v>
      </c>
      <c r="G1262" t="s">
        <v>1297</v>
      </c>
      <c r="H1262" t="s">
        <v>196</v>
      </c>
      <c r="I1262">
        <v>30000</v>
      </c>
      <c r="J1262">
        <v>33803</v>
      </c>
      <c r="K1262">
        <v>1981</v>
      </c>
      <c r="L1262">
        <v>11363</v>
      </c>
      <c r="M1262" t="s">
        <v>197</v>
      </c>
      <c r="N1262">
        <v>108910</v>
      </c>
      <c r="O1262" t="s">
        <v>214</v>
      </c>
      <c r="P1262" t="s">
        <v>2462</v>
      </c>
      <c r="Q1262" t="s">
        <v>200</v>
      </c>
      <c r="X1262" t="s">
        <v>2463</v>
      </c>
      <c r="Y1262">
        <v>1</v>
      </c>
      <c r="Z1262" t="s">
        <v>1212</v>
      </c>
      <c r="AA1262" s="298">
        <v>-330000</v>
      </c>
      <c r="AB1262" t="s">
        <v>211</v>
      </c>
      <c r="AC1262" s="206">
        <v>-36.51</v>
      </c>
      <c r="AD1262" t="s">
        <v>2459</v>
      </c>
      <c r="AE1262">
        <v>2018</v>
      </c>
      <c r="AF1262">
        <v>5</v>
      </c>
    </row>
    <row r="1263" spans="1:32">
      <c r="A1263" t="s">
        <v>2460</v>
      </c>
      <c r="B1263" t="s">
        <v>2464</v>
      </c>
      <c r="C1263" s="297">
        <v>43669</v>
      </c>
      <c r="D1263" s="297">
        <v>43670</v>
      </c>
      <c r="E1263" t="s">
        <v>194</v>
      </c>
      <c r="F1263">
        <v>71605</v>
      </c>
      <c r="G1263" t="s">
        <v>1422</v>
      </c>
      <c r="H1263" t="s">
        <v>196</v>
      </c>
      <c r="I1263">
        <v>30000</v>
      </c>
      <c r="J1263">
        <v>33803</v>
      </c>
      <c r="K1263">
        <v>1981</v>
      </c>
      <c r="L1263">
        <v>11363</v>
      </c>
      <c r="M1263" t="s">
        <v>197</v>
      </c>
      <c r="N1263">
        <v>108910</v>
      </c>
      <c r="O1263" t="s">
        <v>198</v>
      </c>
      <c r="P1263" t="s">
        <v>2462</v>
      </c>
      <c r="Q1263" t="s">
        <v>200</v>
      </c>
      <c r="X1263" t="s">
        <v>2465</v>
      </c>
      <c r="Y1263">
        <v>1</v>
      </c>
      <c r="Z1263" s="297">
        <v>43669</v>
      </c>
      <c r="AA1263" s="298">
        <v>-18644600</v>
      </c>
      <c r="AB1263" t="s">
        <v>211</v>
      </c>
      <c r="AC1263" s="206">
        <v>-2020</v>
      </c>
      <c r="AD1263" t="s">
        <v>2459</v>
      </c>
      <c r="AE1263">
        <v>2019</v>
      </c>
      <c r="AF1263">
        <v>7</v>
      </c>
    </row>
    <row r="1264" spans="1:32">
      <c r="A1264" t="s">
        <v>2466</v>
      </c>
      <c r="B1264" t="s">
        <v>2467</v>
      </c>
      <c r="C1264" s="297">
        <v>43634</v>
      </c>
      <c r="D1264" s="297">
        <v>43634</v>
      </c>
      <c r="E1264" t="s">
        <v>194</v>
      </c>
      <c r="F1264">
        <v>71615</v>
      </c>
      <c r="G1264" t="s">
        <v>1423</v>
      </c>
      <c r="H1264" t="s">
        <v>196</v>
      </c>
      <c r="I1264">
        <v>30000</v>
      </c>
      <c r="J1264">
        <v>33801</v>
      </c>
      <c r="K1264">
        <v>1981</v>
      </c>
      <c r="L1264">
        <v>11363</v>
      </c>
      <c r="M1264" t="s">
        <v>197</v>
      </c>
      <c r="N1264">
        <v>108910</v>
      </c>
      <c r="O1264" t="s">
        <v>1159</v>
      </c>
      <c r="P1264" t="s">
        <v>199</v>
      </c>
      <c r="Q1264">
        <v>71000583</v>
      </c>
      <c r="R1264">
        <v>8899</v>
      </c>
      <c r="S1264" t="s">
        <v>2468</v>
      </c>
      <c r="U1264" t="s">
        <v>2469</v>
      </c>
      <c r="V1264" t="s">
        <v>2470</v>
      </c>
      <c r="X1264" t="s">
        <v>2471</v>
      </c>
      <c r="Y1264">
        <v>736</v>
      </c>
      <c r="Z1264" s="297">
        <v>43634</v>
      </c>
      <c r="AA1264" s="298">
        <v>900</v>
      </c>
      <c r="AB1264" t="s">
        <v>205</v>
      </c>
      <c r="AC1264" s="206">
        <v>900</v>
      </c>
      <c r="AD1264" t="s">
        <v>2472</v>
      </c>
      <c r="AE1264">
        <v>2019</v>
      </c>
      <c r="AF1264">
        <v>6</v>
      </c>
    </row>
    <row r="1265" spans="1:32">
      <c r="A1265" t="s">
        <v>2466</v>
      </c>
      <c r="B1265" t="s">
        <v>2473</v>
      </c>
      <c r="C1265" s="297">
        <v>43634</v>
      </c>
      <c r="D1265" s="297">
        <v>43634</v>
      </c>
      <c r="E1265" t="s">
        <v>194</v>
      </c>
      <c r="F1265">
        <v>71635</v>
      </c>
      <c r="G1265" t="s">
        <v>1425</v>
      </c>
      <c r="H1265" t="s">
        <v>196</v>
      </c>
      <c r="I1265">
        <v>30000</v>
      </c>
      <c r="J1265">
        <v>33801</v>
      </c>
      <c r="K1265">
        <v>1981</v>
      </c>
      <c r="L1265">
        <v>11363</v>
      </c>
      <c r="M1265" t="s">
        <v>197</v>
      </c>
      <c r="N1265">
        <v>108910</v>
      </c>
      <c r="O1265" t="s">
        <v>1159</v>
      </c>
      <c r="P1265" t="s">
        <v>199</v>
      </c>
      <c r="Q1265">
        <v>71000583</v>
      </c>
      <c r="R1265">
        <v>8899</v>
      </c>
      <c r="S1265" t="s">
        <v>2468</v>
      </c>
      <c r="U1265" t="s">
        <v>2474</v>
      </c>
      <c r="V1265" t="s">
        <v>2470</v>
      </c>
      <c r="X1265" t="s">
        <v>2471</v>
      </c>
      <c r="Y1265">
        <v>732</v>
      </c>
      <c r="Z1265" s="297">
        <v>43634</v>
      </c>
      <c r="AA1265" s="298">
        <v>188</v>
      </c>
      <c r="AB1265" t="s">
        <v>205</v>
      </c>
      <c r="AC1265" s="206">
        <v>188</v>
      </c>
      <c r="AD1265" t="s">
        <v>2472</v>
      </c>
      <c r="AE1265">
        <v>2019</v>
      </c>
      <c r="AF1265">
        <v>6</v>
      </c>
    </row>
    <row r="1266" spans="1:32">
      <c r="A1266" t="s">
        <v>2466</v>
      </c>
      <c r="B1266" t="s">
        <v>2475</v>
      </c>
      <c r="C1266" s="297">
        <v>43634</v>
      </c>
      <c r="D1266" s="297">
        <v>43634</v>
      </c>
      <c r="E1266" t="s">
        <v>194</v>
      </c>
      <c r="F1266">
        <v>71605</v>
      </c>
      <c r="G1266" t="s">
        <v>1422</v>
      </c>
      <c r="H1266" t="s">
        <v>196</v>
      </c>
      <c r="I1266">
        <v>30000</v>
      </c>
      <c r="J1266">
        <v>33801</v>
      </c>
      <c r="K1266">
        <v>1981</v>
      </c>
      <c r="L1266">
        <v>11363</v>
      </c>
      <c r="M1266" t="s">
        <v>197</v>
      </c>
      <c r="N1266">
        <v>108910</v>
      </c>
      <c r="O1266" t="s">
        <v>1159</v>
      </c>
      <c r="P1266" t="s">
        <v>199</v>
      </c>
      <c r="Q1266">
        <v>71000583</v>
      </c>
      <c r="R1266">
        <v>126</v>
      </c>
      <c r="S1266" t="s">
        <v>2476</v>
      </c>
      <c r="U1266" t="s">
        <v>2477</v>
      </c>
      <c r="V1266" t="s">
        <v>2470</v>
      </c>
      <c r="X1266" t="s">
        <v>2471</v>
      </c>
      <c r="Y1266">
        <v>737</v>
      </c>
      <c r="Z1266" s="297">
        <v>43634</v>
      </c>
      <c r="AA1266" s="298">
        <v>2884.24</v>
      </c>
      <c r="AB1266" t="s">
        <v>205</v>
      </c>
      <c r="AC1266" s="206">
        <v>2884.24</v>
      </c>
      <c r="AD1266" t="s">
        <v>2472</v>
      </c>
      <c r="AE1266">
        <v>2019</v>
      </c>
      <c r="AF1266">
        <v>6</v>
      </c>
    </row>
    <row r="1267" spans="1:32">
      <c r="A1267" t="s">
        <v>2466</v>
      </c>
      <c r="B1267" t="s">
        <v>2478</v>
      </c>
      <c r="C1267" s="297">
        <v>43661</v>
      </c>
      <c r="D1267" s="297">
        <v>43662</v>
      </c>
      <c r="E1267" t="s">
        <v>194</v>
      </c>
      <c r="F1267">
        <v>71615</v>
      </c>
      <c r="G1267" t="s">
        <v>1423</v>
      </c>
      <c r="H1267" t="s">
        <v>196</v>
      </c>
      <c r="I1267">
        <v>30000</v>
      </c>
      <c r="J1267">
        <v>33801</v>
      </c>
      <c r="K1267">
        <v>1981</v>
      </c>
      <c r="L1267">
        <v>11363</v>
      </c>
      <c r="M1267" t="s">
        <v>197</v>
      </c>
      <c r="N1267">
        <v>108910</v>
      </c>
      <c r="O1267" t="s">
        <v>1159</v>
      </c>
      <c r="P1267" t="s">
        <v>199</v>
      </c>
      <c r="Q1267">
        <v>71000583</v>
      </c>
      <c r="R1267">
        <v>8899</v>
      </c>
      <c r="S1267" t="s">
        <v>2468</v>
      </c>
      <c r="U1267" t="s">
        <v>2479</v>
      </c>
      <c r="V1267" t="s">
        <v>2470</v>
      </c>
      <c r="X1267" t="s">
        <v>2480</v>
      </c>
      <c r="Y1267">
        <v>52</v>
      </c>
      <c r="Z1267" s="297">
        <v>43661</v>
      </c>
      <c r="AA1267" s="298">
        <v>1720</v>
      </c>
      <c r="AB1267" t="s">
        <v>205</v>
      </c>
      <c r="AC1267" s="206">
        <v>1720</v>
      </c>
      <c r="AD1267" t="s">
        <v>2472</v>
      </c>
      <c r="AE1267">
        <v>2019</v>
      </c>
      <c r="AF1267">
        <v>7</v>
      </c>
    </row>
    <row r="1268" spans="1:32">
      <c r="A1268" t="s">
        <v>2466</v>
      </c>
      <c r="B1268" t="s">
        <v>2481</v>
      </c>
      <c r="C1268" s="297">
        <v>43661</v>
      </c>
      <c r="D1268" s="297">
        <v>43662</v>
      </c>
      <c r="E1268" t="s">
        <v>194</v>
      </c>
      <c r="F1268">
        <v>71635</v>
      </c>
      <c r="G1268" t="s">
        <v>1425</v>
      </c>
      <c r="H1268" t="s">
        <v>196</v>
      </c>
      <c r="I1268">
        <v>30000</v>
      </c>
      <c r="J1268">
        <v>33801</v>
      </c>
      <c r="K1268">
        <v>1981</v>
      </c>
      <c r="L1268">
        <v>11363</v>
      </c>
      <c r="M1268" t="s">
        <v>197</v>
      </c>
      <c r="N1268">
        <v>108910</v>
      </c>
      <c r="O1268" t="s">
        <v>1159</v>
      </c>
      <c r="P1268" t="s">
        <v>199</v>
      </c>
      <c r="Q1268">
        <v>71000583</v>
      </c>
      <c r="R1268">
        <v>8899</v>
      </c>
      <c r="S1268" t="s">
        <v>2468</v>
      </c>
      <c r="U1268" t="s">
        <v>2474</v>
      </c>
      <c r="V1268" t="s">
        <v>2470</v>
      </c>
      <c r="X1268" t="s">
        <v>2480</v>
      </c>
      <c r="Y1268">
        <v>143</v>
      </c>
      <c r="Z1268" s="297">
        <v>43661</v>
      </c>
      <c r="AA1268" s="298">
        <v>250</v>
      </c>
      <c r="AB1268" t="s">
        <v>205</v>
      </c>
      <c r="AC1268" s="206">
        <v>250</v>
      </c>
      <c r="AD1268" t="s">
        <v>2472</v>
      </c>
      <c r="AE1268">
        <v>2019</v>
      </c>
      <c r="AF1268">
        <v>7</v>
      </c>
    </row>
    <row r="1269" spans="1:32">
      <c r="A1269" t="s">
        <v>2466</v>
      </c>
      <c r="B1269" t="s">
        <v>2482</v>
      </c>
      <c r="C1269" s="297">
        <v>43661</v>
      </c>
      <c r="D1269" s="297">
        <v>43662</v>
      </c>
      <c r="E1269" t="s">
        <v>194</v>
      </c>
      <c r="F1269">
        <v>71605</v>
      </c>
      <c r="G1269" t="s">
        <v>1422</v>
      </c>
      <c r="H1269" t="s">
        <v>196</v>
      </c>
      <c r="I1269">
        <v>30000</v>
      </c>
      <c r="J1269">
        <v>33801</v>
      </c>
      <c r="K1269">
        <v>1981</v>
      </c>
      <c r="L1269">
        <v>11363</v>
      </c>
      <c r="M1269" t="s">
        <v>197</v>
      </c>
      <c r="N1269">
        <v>108910</v>
      </c>
      <c r="O1269" t="s">
        <v>1159</v>
      </c>
      <c r="P1269" t="s">
        <v>199</v>
      </c>
      <c r="Q1269">
        <v>71000583</v>
      </c>
      <c r="R1269">
        <v>126</v>
      </c>
      <c r="S1269" t="s">
        <v>2476</v>
      </c>
      <c r="U1269" t="s">
        <v>2477</v>
      </c>
      <c r="V1269" t="s">
        <v>2470</v>
      </c>
      <c r="X1269" t="s">
        <v>2480</v>
      </c>
      <c r="Y1269">
        <v>144</v>
      </c>
      <c r="Z1269" s="297">
        <v>43661</v>
      </c>
      <c r="AA1269" s="298">
        <v>4092.09</v>
      </c>
      <c r="AB1269" t="s">
        <v>205</v>
      </c>
      <c r="AC1269" s="206">
        <v>4092.09</v>
      </c>
      <c r="AD1269" t="s">
        <v>2472</v>
      </c>
      <c r="AE1269">
        <v>2019</v>
      </c>
      <c r="AF1269">
        <v>7</v>
      </c>
    </row>
    <row r="1270" spans="1:32">
      <c r="A1270" t="s">
        <v>2466</v>
      </c>
      <c r="B1270" t="s">
        <v>2478</v>
      </c>
      <c r="C1270" s="297">
        <v>43670</v>
      </c>
      <c r="D1270" s="297">
        <v>43670</v>
      </c>
      <c r="E1270" t="s">
        <v>194</v>
      </c>
      <c r="F1270">
        <v>71615</v>
      </c>
      <c r="G1270" t="s">
        <v>1423</v>
      </c>
      <c r="H1270" t="s">
        <v>196</v>
      </c>
      <c r="I1270">
        <v>30000</v>
      </c>
      <c r="J1270">
        <v>33801</v>
      </c>
      <c r="K1270">
        <v>1981</v>
      </c>
      <c r="L1270">
        <v>11363</v>
      </c>
      <c r="M1270" t="s">
        <v>197</v>
      </c>
      <c r="N1270">
        <v>108910</v>
      </c>
      <c r="O1270" t="s">
        <v>1159</v>
      </c>
      <c r="P1270" t="s">
        <v>199</v>
      </c>
      <c r="Q1270">
        <v>71000583</v>
      </c>
      <c r="R1270">
        <v>8899</v>
      </c>
      <c r="S1270" t="s">
        <v>2468</v>
      </c>
      <c r="U1270" t="s">
        <v>2479</v>
      </c>
      <c r="V1270" t="s">
        <v>2483</v>
      </c>
      <c r="X1270" t="s">
        <v>2484</v>
      </c>
      <c r="Y1270">
        <v>31</v>
      </c>
      <c r="Z1270" s="297">
        <v>43670</v>
      </c>
      <c r="AA1270" s="298">
        <v>-1720</v>
      </c>
      <c r="AB1270" t="s">
        <v>205</v>
      </c>
      <c r="AC1270" s="206">
        <v>-1720</v>
      </c>
      <c r="AD1270" t="s">
        <v>2472</v>
      </c>
      <c r="AE1270">
        <v>2019</v>
      </c>
      <c r="AF1270">
        <v>7</v>
      </c>
    </row>
    <row r="1271" spans="1:32">
      <c r="A1271" t="s">
        <v>2466</v>
      </c>
      <c r="B1271" t="s">
        <v>2481</v>
      </c>
      <c r="C1271" s="297">
        <v>43670</v>
      </c>
      <c r="D1271" s="297">
        <v>43670</v>
      </c>
      <c r="E1271" t="s">
        <v>194</v>
      </c>
      <c r="F1271">
        <v>71635</v>
      </c>
      <c r="G1271" t="s">
        <v>1425</v>
      </c>
      <c r="H1271" t="s">
        <v>196</v>
      </c>
      <c r="I1271">
        <v>30000</v>
      </c>
      <c r="J1271">
        <v>33801</v>
      </c>
      <c r="K1271">
        <v>1981</v>
      </c>
      <c r="L1271">
        <v>11363</v>
      </c>
      <c r="M1271" t="s">
        <v>197</v>
      </c>
      <c r="N1271">
        <v>108910</v>
      </c>
      <c r="O1271" t="s">
        <v>1159</v>
      </c>
      <c r="P1271" t="s">
        <v>199</v>
      </c>
      <c r="Q1271">
        <v>71000583</v>
      </c>
      <c r="R1271">
        <v>8899</v>
      </c>
      <c r="S1271" t="s">
        <v>2468</v>
      </c>
      <c r="U1271" t="s">
        <v>2474</v>
      </c>
      <c r="V1271" t="s">
        <v>2483</v>
      </c>
      <c r="X1271" t="s">
        <v>2484</v>
      </c>
      <c r="Y1271">
        <v>33</v>
      </c>
      <c r="Z1271" s="297">
        <v>43670</v>
      </c>
      <c r="AA1271" s="298">
        <v>-250</v>
      </c>
      <c r="AB1271" t="s">
        <v>205</v>
      </c>
      <c r="AC1271" s="206">
        <v>-250</v>
      </c>
      <c r="AD1271" t="s">
        <v>2472</v>
      </c>
      <c r="AE1271">
        <v>2019</v>
      </c>
      <c r="AF1271">
        <v>7</v>
      </c>
    </row>
    <row r="1272" spans="1:32">
      <c r="A1272" t="s">
        <v>2466</v>
      </c>
      <c r="B1272" t="s">
        <v>2482</v>
      </c>
      <c r="C1272" s="297">
        <v>43670</v>
      </c>
      <c r="D1272" s="297">
        <v>43670</v>
      </c>
      <c r="E1272" t="s">
        <v>194</v>
      </c>
      <c r="F1272">
        <v>71605</v>
      </c>
      <c r="G1272" t="s">
        <v>1422</v>
      </c>
      <c r="H1272" t="s">
        <v>196</v>
      </c>
      <c r="I1272">
        <v>30000</v>
      </c>
      <c r="J1272">
        <v>33801</v>
      </c>
      <c r="K1272">
        <v>1981</v>
      </c>
      <c r="L1272">
        <v>11363</v>
      </c>
      <c r="M1272" t="s">
        <v>197</v>
      </c>
      <c r="N1272">
        <v>108910</v>
      </c>
      <c r="O1272" t="s">
        <v>1159</v>
      </c>
      <c r="P1272" t="s">
        <v>199</v>
      </c>
      <c r="Q1272">
        <v>71000583</v>
      </c>
      <c r="R1272">
        <v>126</v>
      </c>
      <c r="S1272" t="s">
        <v>2476</v>
      </c>
      <c r="U1272" t="s">
        <v>2477</v>
      </c>
      <c r="V1272" t="s">
        <v>2483</v>
      </c>
      <c r="X1272" t="s">
        <v>2484</v>
      </c>
      <c r="Y1272">
        <v>35</v>
      </c>
      <c r="Z1272" s="297">
        <v>43670</v>
      </c>
      <c r="AA1272" s="298">
        <v>-4092.09</v>
      </c>
      <c r="AB1272" t="s">
        <v>205</v>
      </c>
      <c r="AC1272" s="206">
        <v>-4092.09</v>
      </c>
      <c r="AD1272" t="s">
        <v>2472</v>
      </c>
      <c r="AE1272">
        <v>2019</v>
      </c>
      <c r="AF1272">
        <v>7</v>
      </c>
    </row>
    <row r="1273" spans="1:32">
      <c r="A1273" t="s">
        <v>2466</v>
      </c>
      <c r="B1273" t="s">
        <v>2489</v>
      </c>
      <c r="C1273" t="s">
        <v>1052</v>
      </c>
      <c r="D1273" t="s">
        <v>1052</v>
      </c>
      <c r="E1273" t="s">
        <v>194</v>
      </c>
      <c r="F1273">
        <v>71615</v>
      </c>
      <c r="G1273" t="s">
        <v>1423</v>
      </c>
      <c r="H1273" t="s">
        <v>196</v>
      </c>
      <c r="I1273">
        <v>30000</v>
      </c>
      <c r="J1273">
        <v>33803</v>
      </c>
      <c r="K1273">
        <v>1981</v>
      </c>
      <c r="L1273">
        <v>11363</v>
      </c>
      <c r="M1273" t="s">
        <v>197</v>
      </c>
      <c r="N1273">
        <v>108910</v>
      </c>
      <c r="O1273" t="s">
        <v>198</v>
      </c>
      <c r="P1273" t="s">
        <v>199</v>
      </c>
      <c r="Q1273" t="s">
        <v>2490</v>
      </c>
      <c r="R1273">
        <v>4728</v>
      </c>
      <c r="S1273" t="s">
        <v>220</v>
      </c>
      <c r="U1273" t="s">
        <v>2469</v>
      </c>
      <c r="V1273" t="s">
        <v>2470</v>
      </c>
      <c r="X1273" t="s">
        <v>2491</v>
      </c>
      <c r="Y1273">
        <v>138</v>
      </c>
      <c r="Z1273" t="s">
        <v>1052</v>
      </c>
      <c r="AA1273" s="298">
        <v>967.74</v>
      </c>
      <c r="AB1273" t="s">
        <v>205</v>
      </c>
      <c r="AC1273" s="206">
        <v>967.74</v>
      </c>
      <c r="AD1273" t="s">
        <v>2472</v>
      </c>
      <c r="AE1273">
        <v>2020</v>
      </c>
      <c r="AF1273">
        <v>2</v>
      </c>
    </row>
    <row r="1274" spans="1:32">
      <c r="A1274" t="s">
        <v>2466</v>
      </c>
      <c r="B1274" t="s">
        <v>2492</v>
      </c>
      <c r="C1274" t="s">
        <v>1052</v>
      </c>
      <c r="D1274" t="s">
        <v>1052</v>
      </c>
      <c r="E1274" t="s">
        <v>194</v>
      </c>
      <c r="F1274">
        <v>71635</v>
      </c>
      <c r="G1274" t="s">
        <v>1425</v>
      </c>
      <c r="H1274" t="s">
        <v>196</v>
      </c>
      <c r="I1274">
        <v>30000</v>
      </c>
      <c r="J1274">
        <v>33803</v>
      </c>
      <c r="K1274">
        <v>1981</v>
      </c>
      <c r="L1274">
        <v>11363</v>
      </c>
      <c r="M1274" t="s">
        <v>197</v>
      </c>
      <c r="N1274">
        <v>108910</v>
      </c>
      <c r="O1274" t="s">
        <v>198</v>
      </c>
      <c r="P1274" t="s">
        <v>199</v>
      </c>
      <c r="Q1274" t="s">
        <v>2490</v>
      </c>
      <c r="R1274">
        <v>4728</v>
      </c>
      <c r="S1274" t="s">
        <v>220</v>
      </c>
      <c r="U1274" t="s">
        <v>2487</v>
      </c>
      <c r="V1274" t="s">
        <v>2470</v>
      </c>
      <c r="X1274" t="s">
        <v>2491</v>
      </c>
      <c r="Y1274">
        <v>162</v>
      </c>
      <c r="Z1274" t="s">
        <v>1052</v>
      </c>
      <c r="AA1274" s="298">
        <v>279.57</v>
      </c>
      <c r="AB1274" t="s">
        <v>205</v>
      </c>
      <c r="AC1274" s="206">
        <v>279.57</v>
      </c>
      <c r="AD1274" t="s">
        <v>2472</v>
      </c>
      <c r="AE1274">
        <v>2020</v>
      </c>
      <c r="AF1274">
        <v>2</v>
      </c>
    </row>
    <row r="1275" spans="1:32">
      <c r="A1275" t="s">
        <v>2466</v>
      </c>
      <c r="B1275" t="s">
        <v>2493</v>
      </c>
      <c r="C1275" t="s">
        <v>1052</v>
      </c>
      <c r="D1275" t="s">
        <v>1052</v>
      </c>
      <c r="E1275" t="s">
        <v>194</v>
      </c>
      <c r="F1275">
        <v>71615</v>
      </c>
      <c r="G1275" t="s">
        <v>1423</v>
      </c>
      <c r="H1275" t="s">
        <v>196</v>
      </c>
      <c r="I1275">
        <v>30000</v>
      </c>
      <c r="J1275">
        <v>33803</v>
      </c>
      <c r="K1275">
        <v>1981</v>
      </c>
      <c r="L1275">
        <v>11363</v>
      </c>
      <c r="M1275" t="s">
        <v>197</v>
      </c>
      <c r="N1275">
        <v>108910</v>
      </c>
      <c r="O1275" t="s">
        <v>198</v>
      </c>
      <c r="P1275" t="s">
        <v>199</v>
      </c>
      <c r="Q1275">
        <v>1054148</v>
      </c>
      <c r="R1275">
        <v>6933</v>
      </c>
      <c r="S1275" t="s">
        <v>239</v>
      </c>
      <c r="U1275" t="s">
        <v>2469</v>
      </c>
      <c r="V1275" t="s">
        <v>2470</v>
      </c>
      <c r="X1275" t="s">
        <v>2491</v>
      </c>
      <c r="Y1275">
        <v>163</v>
      </c>
      <c r="Z1275" t="s">
        <v>1052</v>
      </c>
      <c r="AA1275" s="298">
        <v>483.87</v>
      </c>
      <c r="AB1275" t="s">
        <v>205</v>
      </c>
      <c r="AC1275" s="206">
        <v>483.87</v>
      </c>
      <c r="AD1275" t="s">
        <v>2472</v>
      </c>
      <c r="AE1275">
        <v>2020</v>
      </c>
      <c r="AF1275">
        <v>2</v>
      </c>
    </row>
    <row r="1276" spans="1:32">
      <c r="A1276" t="s">
        <v>2466</v>
      </c>
      <c r="B1276" t="s">
        <v>2494</v>
      </c>
      <c r="C1276" t="s">
        <v>1052</v>
      </c>
      <c r="D1276" t="s">
        <v>1052</v>
      </c>
      <c r="E1276" t="s">
        <v>194</v>
      </c>
      <c r="F1276">
        <v>71615</v>
      </c>
      <c r="G1276" t="s">
        <v>1423</v>
      </c>
      <c r="H1276" t="s">
        <v>196</v>
      </c>
      <c r="I1276">
        <v>30000</v>
      </c>
      <c r="J1276">
        <v>33803</v>
      </c>
      <c r="K1276">
        <v>1981</v>
      </c>
      <c r="L1276">
        <v>11363</v>
      </c>
      <c r="M1276" t="s">
        <v>197</v>
      </c>
      <c r="N1276">
        <v>108910</v>
      </c>
      <c r="O1276" t="s">
        <v>198</v>
      </c>
      <c r="P1276" t="s">
        <v>199</v>
      </c>
      <c r="Q1276" t="s">
        <v>2486</v>
      </c>
      <c r="R1276">
        <v>6936</v>
      </c>
      <c r="S1276" t="s">
        <v>241</v>
      </c>
      <c r="U1276" t="s">
        <v>2469</v>
      </c>
      <c r="V1276" t="s">
        <v>2470</v>
      </c>
      <c r="X1276" t="s">
        <v>2491</v>
      </c>
      <c r="Y1276">
        <v>149</v>
      </c>
      <c r="Z1276" t="s">
        <v>1052</v>
      </c>
      <c r="AA1276" s="298">
        <v>483.87</v>
      </c>
      <c r="AB1276" t="s">
        <v>205</v>
      </c>
      <c r="AC1276" s="206">
        <v>483.87</v>
      </c>
      <c r="AD1276" t="s">
        <v>2472</v>
      </c>
      <c r="AE1276">
        <v>2020</v>
      </c>
      <c r="AF1276">
        <v>2</v>
      </c>
    </row>
    <row r="1277" spans="1:32">
      <c r="A1277" t="s">
        <v>2466</v>
      </c>
      <c r="B1277" t="s">
        <v>2495</v>
      </c>
      <c r="C1277" t="s">
        <v>1052</v>
      </c>
      <c r="D1277" t="s">
        <v>1052</v>
      </c>
      <c r="E1277" t="s">
        <v>194</v>
      </c>
      <c r="F1277">
        <v>71615</v>
      </c>
      <c r="G1277" t="s">
        <v>1423</v>
      </c>
      <c r="H1277" t="s">
        <v>196</v>
      </c>
      <c r="I1277">
        <v>30000</v>
      </c>
      <c r="J1277">
        <v>33803</v>
      </c>
      <c r="K1277">
        <v>1981</v>
      </c>
      <c r="L1277">
        <v>11363</v>
      </c>
      <c r="M1277" t="s">
        <v>197</v>
      </c>
      <c r="N1277">
        <v>108910</v>
      </c>
      <c r="O1277" t="s">
        <v>198</v>
      </c>
      <c r="P1277" t="s">
        <v>199</v>
      </c>
      <c r="Q1277">
        <v>582307</v>
      </c>
      <c r="R1277">
        <v>6932</v>
      </c>
      <c r="S1277" t="s">
        <v>376</v>
      </c>
      <c r="U1277" t="s">
        <v>2469</v>
      </c>
      <c r="V1277" t="s">
        <v>2470</v>
      </c>
      <c r="X1277" t="s">
        <v>2491</v>
      </c>
      <c r="Y1277">
        <v>509</v>
      </c>
      <c r="Z1277" t="s">
        <v>1052</v>
      </c>
      <c r="AA1277" s="298">
        <v>483.87</v>
      </c>
      <c r="AB1277" t="s">
        <v>205</v>
      </c>
      <c r="AC1277" s="206">
        <v>483.87</v>
      </c>
      <c r="AD1277" t="s">
        <v>2472</v>
      </c>
      <c r="AE1277">
        <v>2020</v>
      </c>
      <c r="AF1277">
        <v>2</v>
      </c>
    </row>
    <row r="1278" spans="1:32">
      <c r="A1278" t="s">
        <v>2466</v>
      </c>
      <c r="B1278" t="s">
        <v>2496</v>
      </c>
      <c r="C1278" t="s">
        <v>2497</v>
      </c>
      <c r="D1278" t="s">
        <v>2497</v>
      </c>
      <c r="E1278" t="s">
        <v>194</v>
      </c>
      <c r="F1278">
        <v>71615</v>
      </c>
      <c r="G1278" t="s">
        <v>1423</v>
      </c>
      <c r="H1278" t="s">
        <v>196</v>
      </c>
      <c r="I1278">
        <v>30000</v>
      </c>
      <c r="J1278">
        <v>33803</v>
      </c>
      <c r="K1278">
        <v>1981</v>
      </c>
      <c r="L1278">
        <v>11363</v>
      </c>
      <c r="M1278" t="s">
        <v>197</v>
      </c>
      <c r="N1278">
        <v>108910</v>
      </c>
      <c r="O1278" t="s">
        <v>198</v>
      </c>
      <c r="P1278" t="s">
        <v>199</v>
      </c>
      <c r="Q1278">
        <v>885547</v>
      </c>
      <c r="R1278">
        <v>4086</v>
      </c>
      <c r="S1278" t="s">
        <v>209</v>
      </c>
      <c r="U1278" t="s">
        <v>2469</v>
      </c>
      <c r="V1278" t="s">
        <v>2470</v>
      </c>
      <c r="X1278" t="s">
        <v>2498</v>
      </c>
      <c r="Y1278">
        <v>114</v>
      </c>
      <c r="Z1278" t="s">
        <v>2497</v>
      </c>
      <c r="AA1278" s="298">
        <v>483.87</v>
      </c>
      <c r="AB1278" t="s">
        <v>205</v>
      </c>
      <c r="AC1278" s="206">
        <v>483.87</v>
      </c>
      <c r="AD1278" t="s">
        <v>2472</v>
      </c>
      <c r="AE1278">
        <v>2020</v>
      </c>
      <c r="AF1278">
        <v>2</v>
      </c>
    </row>
    <row r="1279" spans="1:32">
      <c r="A1279" t="s">
        <v>2466</v>
      </c>
      <c r="B1279" t="s">
        <v>2499</v>
      </c>
      <c r="C1279" t="s">
        <v>2497</v>
      </c>
      <c r="D1279" t="s">
        <v>2497</v>
      </c>
      <c r="E1279" t="s">
        <v>194</v>
      </c>
      <c r="F1279">
        <v>71635</v>
      </c>
      <c r="G1279" t="s">
        <v>1425</v>
      </c>
      <c r="H1279" t="s">
        <v>196</v>
      </c>
      <c r="I1279">
        <v>30000</v>
      </c>
      <c r="J1279">
        <v>33803</v>
      </c>
      <c r="K1279">
        <v>1981</v>
      </c>
      <c r="L1279">
        <v>11363</v>
      </c>
      <c r="M1279" t="s">
        <v>197</v>
      </c>
      <c r="N1279">
        <v>108910</v>
      </c>
      <c r="O1279" t="s">
        <v>198</v>
      </c>
      <c r="P1279" t="s">
        <v>199</v>
      </c>
      <c r="Q1279">
        <v>885547</v>
      </c>
      <c r="R1279">
        <v>4086</v>
      </c>
      <c r="S1279" t="s">
        <v>209</v>
      </c>
      <c r="U1279" t="s">
        <v>2487</v>
      </c>
      <c r="V1279" t="s">
        <v>2470</v>
      </c>
      <c r="X1279" t="s">
        <v>2498</v>
      </c>
      <c r="Y1279">
        <v>398</v>
      </c>
      <c r="Z1279" t="s">
        <v>2497</v>
      </c>
      <c r="AA1279" s="298">
        <v>116.13</v>
      </c>
      <c r="AB1279" t="s">
        <v>205</v>
      </c>
      <c r="AC1279" s="206">
        <v>116.13</v>
      </c>
      <c r="AD1279" t="s">
        <v>2472</v>
      </c>
      <c r="AE1279">
        <v>2020</v>
      </c>
      <c r="AF1279">
        <v>2</v>
      </c>
    </row>
    <row r="1280" spans="1:32">
      <c r="A1280" t="s">
        <v>2466</v>
      </c>
      <c r="B1280" t="s">
        <v>2500</v>
      </c>
      <c r="C1280" t="s">
        <v>2497</v>
      </c>
      <c r="D1280" t="s">
        <v>2497</v>
      </c>
      <c r="E1280" t="s">
        <v>194</v>
      </c>
      <c r="F1280">
        <v>71615</v>
      </c>
      <c r="G1280" t="s">
        <v>1423</v>
      </c>
      <c r="H1280" t="s">
        <v>196</v>
      </c>
      <c r="I1280">
        <v>30000</v>
      </c>
      <c r="J1280">
        <v>33803</v>
      </c>
      <c r="K1280">
        <v>1981</v>
      </c>
      <c r="L1280">
        <v>11363</v>
      </c>
      <c r="M1280" t="s">
        <v>197</v>
      </c>
      <c r="N1280">
        <v>108910</v>
      </c>
      <c r="O1280" t="s">
        <v>198</v>
      </c>
      <c r="P1280" t="s">
        <v>199</v>
      </c>
      <c r="Q1280">
        <v>167089</v>
      </c>
      <c r="R1280">
        <v>6934</v>
      </c>
      <c r="S1280" t="s">
        <v>229</v>
      </c>
      <c r="U1280" t="s">
        <v>2469</v>
      </c>
      <c r="V1280" t="s">
        <v>2470</v>
      </c>
      <c r="X1280" t="s">
        <v>2498</v>
      </c>
      <c r="Y1280">
        <v>109</v>
      </c>
      <c r="Z1280" t="s">
        <v>2497</v>
      </c>
      <c r="AA1280" s="298">
        <v>483.87</v>
      </c>
      <c r="AB1280" t="s">
        <v>205</v>
      </c>
      <c r="AC1280" s="206">
        <v>483.87</v>
      </c>
      <c r="AD1280" t="s">
        <v>2472</v>
      </c>
      <c r="AE1280">
        <v>2020</v>
      </c>
      <c r="AF1280">
        <v>2</v>
      </c>
    </row>
    <row r="1281" spans="1:32">
      <c r="A1281" t="s">
        <v>2466</v>
      </c>
      <c r="B1281" t="s">
        <v>2501</v>
      </c>
      <c r="C1281" t="s">
        <v>2497</v>
      </c>
      <c r="D1281" t="s">
        <v>2497</v>
      </c>
      <c r="E1281" t="s">
        <v>194</v>
      </c>
      <c r="F1281">
        <v>71615</v>
      </c>
      <c r="G1281" t="s">
        <v>1423</v>
      </c>
      <c r="H1281" t="s">
        <v>196</v>
      </c>
      <c r="I1281">
        <v>30000</v>
      </c>
      <c r="J1281">
        <v>33803</v>
      </c>
      <c r="K1281">
        <v>1981</v>
      </c>
      <c r="L1281">
        <v>11363</v>
      </c>
      <c r="M1281" t="s">
        <v>197</v>
      </c>
      <c r="N1281">
        <v>108910</v>
      </c>
      <c r="O1281" t="s">
        <v>198</v>
      </c>
      <c r="P1281" t="s">
        <v>199</v>
      </c>
      <c r="Q1281" t="s">
        <v>2502</v>
      </c>
      <c r="R1281">
        <v>6937</v>
      </c>
      <c r="S1281" t="s">
        <v>2503</v>
      </c>
      <c r="U1281" t="s">
        <v>2469</v>
      </c>
      <c r="V1281" t="s">
        <v>2470</v>
      </c>
      <c r="X1281" t="s">
        <v>2498</v>
      </c>
      <c r="Y1281">
        <v>112</v>
      </c>
      <c r="Z1281" t="s">
        <v>2497</v>
      </c>
      <c r="AA1281" s="298">
        <v>483.87</v>
      </c>
      <c r="AB1281" t="s">
        <v>205</v>
      </c>
      <c r="AC1281" s="206">
        <v>483.87</v>
      </c>
      <c r="AD1281" t="s">
        <v>2472</v>
      </c>
      <c r="AE1281">
        <v>2020</v>
      </c>
      <c r="AF1281">
        <v>2</v>
      </c>
    </row>
    <row r="1282" spans="1:32">
      <c r="A1282" t="s">
        <v>2466</v>
      </c>
      <c r="B1282" t="s">
        <v>2504</v>
      </c>
      <c r="C1282" t="s">
        <v>2497</v>
      </c>
      <c r="D1282" t="s">
        <v>2497</v>
      </c>
      <c r="E1282" t="s">
        <v>194</v>
      </c>
      <c r="F1282">
        <v>71615</v>
      </c>
      <c r="G1282" t="s">
        <v>1423</v>
      </c>
      <c r="H1282" t="s">
        <v>196</v>
      </c>
      <c r="I1282">
        <v>30000</v>
      </c>
      <c r="J1282">
        <v>33803</v>
      </c>
      <c r="K1282">
        <v>1981</v>
      </c>
      <c r="L1282">
        <v>11363</v>
      </c>
      <c r="M1282" t="s">
        <v>197</v>
      </c>
      <c r="N1282">
        <v>108910</v>
      </c>
      <c r="O1282" t="s">
        <v>198</v>
      </c>
      <c r="P1282" t="s">
        <v>199</v>
      </c>
      <c r="Q1282">
        <v>926431</v>
      </c>
      <c r="R1282">
        <v>6935</v>
      </c>
      <c r="S1282" t="s">
        <v>235</v>
      </c>
      <c r="U1282" t="s">
        <v>2469</v>
      </c>
      <c r="V1282" t="s">
        <v>2470</v>
      </c>
      <c r="X1282" t="s">
        <v>2498</v>
      </c>
      <c r="Y1282">
        <v>113</v>
      </c>
      <c r="Z1282" t="s">
        <v>2497</v>
      </c>
      <c r="AA1282" s="298">
        <v>483.87</v>
      </c>
      <c r="AB1282" t="s">
        <v>205</v>
      </c>
      <c r="AC1282" s="206">
        <v>483.87</v>
      </c>
      <c r="AD1282" t="s">
        <v>2472</v>
      </c>
      <c r="AE1282">
        <v>2020</v>
      </c>
      <c r="AF1282">
        <v>2</v>
      </c>
    </row>
    <row r="1283" spans="1:32">
      <c r="A1283" t="s">
        <v>2466</v>
      </c>
      <c r="B1283" t="s">
        <v>2505</v>
      </c>
      <c r="C1283" t="s">
        <v>2497</v>
      </c>
      <c r="D1283" t="s">
        <v>2497</v>
      </c>
      <c r="E1283" t="s">
        <v>194</v>
      </c>
      <c r="F1283">
        <v>71615</v>
      </c>
      <c r="G1283" t="s">
        <v>1423</v>
      </c>
      <c r="H1283" t="s">
        <v>196</v>
      </c>
      <c r="I1283">
        <v>30000</v>
      </c>
      <c r="J1283">
        <v>33803</v>
      </c>
      <c r="K1283">
        <v>1981</v>
      </c>
      <c r="L1283">
        <v>11363</v>
      </c>
      <c r="M1283" t="s">
        <v>197</v>
      </c>
      <c r="N1283">
        <v>108910</v>
      </c>
      <c r="O1283" t="s">
        <v>198</v>
      </c>
      <c r="P1283" t="s">
        <v>199</v>
      </c>
      <c r="Q1283" t="s">
        <v>2506</v>
      </c>
      <c r="R1283">
        <v>5183</v>
      </c>
      <c r="S1283" t="s">
        <v>292</v>
      </c>
      <c r="U1283" t="s">
        <v>2469</v>
      </c>
      <c r="V1283" t="s">
        <v>2470</v>
      </c>
      <c r="X1283" t="s">
        <v>2498</v>
      </c>
      <c r="Y1283">
        <v>447</v>
      </c>
      <c r="Z1283" t="s">
        <v>2497</v>
      </c>
      <c r="AA1283" s="298">
        <v>483.87</v>
      </c>
      <c r="AB1283" t="s">
        <v>205</v>
      </c>
      <c r="AC1283" s="206">
        <v>483.87</v>
      </c>
      <c r="AD1283" t="s">
        <v>2472</v>
      </c>
      <c r="AE1283">
        <v>2020</v>
      </c>
      <c r="AF1283">
        <v>2</v>
      </c>
    </row>
    <row r="1284" spans="1:32">
      <c r="A1284" t="s">
        <v>2466</v>
      </c>
      <c r="B1284" t="s">
        <v>2507</v>
      </c>
      <c r="C1284" t="s">
        <v>1052</v>
      </c>
      <c r="D1284" t="s">
        <v>1052</v>
      </c>
      <c r="E1284" t="s">
        <v>194</v>
      </c>
      <c r="F1284">
        <v>71615</v>
      </c>
      <c r="G1284" t="s">
        <v>1423</v>
      </c>
      <c r="H1284" t="s">
        <v>196</v>
      </c>
      <c r="I1284">
        <v>30000</v>
      </c>
      <c r="J1284">
        <v>33803</v>
      </c>
      <c r="K1284">
        <v>1981</v>
      </c>
      <c r="L1284">
        <v>11363</v>
      </c>
      <c r="M1284" t="s">
        <v>197</v>
      </c>
      <c r="N1284">
        <v>108910</v>
      </c>
      <c r="O1284" t="s">
        <v>198</v>
      </c>
      <c r="P1284" t="s">
        <v>199</v>
      </c>
      <c r="Q1284" t="s">
        <v>2488</v>
      </c>
      <c r="R1284">
        <v>1831</v>
      </c>
      <c r="S1284" t="s">
        <v>628</v>
      </c>
      <c r="U1284" t="s">
        <v>2469</v>
      </c>
      <c r="V1284" t="s">
        <v>2470</v>
      </c>
      <c r="X1284" t="s">
        <v>2508</v>
      </c>
      <c r="Y1284">
        <v>62</v>
      </c>
      <c r="Z1284" t="s">
        <v>1052</v>
      </c>
      <c r="AA1284" s="298">
        <v>483.87</v>
      </c>
      <c r="AB1284" t="s">
        <v>205</v>
      </c>
      <c r="AC1284" s="206">
        <v>483.87</v>
      </c>
      <c r="AD1284" t="s">
        <v>2472</v>
      </c>
      <c r="AE1284">
        <v>2020</v>
      </c>
      <c r="AF1284">
        <v>2</v>
      </c>
    </row>
    <row r="1285" spans="1:32">
      <c r="A1285" t="s">
        <v>2466</v>
      </c>
      <c r="B1285" t="s">
        <v>2509</v>
      </c>
      <c r="C1285" t="s">
        <v>1056</v>
      </c>
      <c r="D1285" t="s">
        <v>1056</v>
      </c>
      <c r="E1285" t="s">
        <v>194</v>
      </c>
      <c r="F1285">
        <v>71620</v>
      </c>
      <c r="G1285" t="s">
        <v>1424</v>
      </c>
      <c r="H1285" t="s">
        <v>196</v>
      </c>
      <c r="I1285">
        <v>30000</v>
      </c>
      <c r="J1285">
        <v>33803</v>
      </c>
      <c r="K1285">
        <v>1981</v>
      </c>
      <c r="L1285">
        <v>11363</v>
      </c>
      <c r="M1285" t="s">
        <v>197</v>
      </c>
      <c r="N1285">
        <v>108910</v>
      </c>
      <c r="O1285" t="s">
        <v>198</v>
      </c>
      <c r="P1285" t="s">
        <v>199</v>
      </c>
      <c r="Q1285">
        <v>852160</v>
      </c>
      <c r="R1285">
        <v>3051</v>
      </c>
      <c r="S1285" t="s">
        <v>905</v>
      </c>
      <c r="U1285" t="s">
        <v>2469</v>
      </c>
      <c r="V1285" t="s">
        <v>2470</v>
      </c>
      <c r="X1285" t="s">
        <v>2510</v>
      </c>
      <c r="Y1285">
        <v>336</v>
      </c>
      <c r="Z1285" t="s">
        <v>1056</v>
      </c>
      <c r="AA1285" s="298">
        <v>846.77</v>
      </c>
      <c r="AB1285" t="s">
        <v>205</v>
      </c>
      <c r="AC1285" s="206">
        <v>846.77</v>
      </c>
      <c r="AD1285" t="s">
        <v>2472</v>
      </c>
      <c r="AE1285">
        <v>2020</v>
      </c>
      <c r="AF1285">
        <v>2</v>
      </c>
    </row>
    <row r="1286" spans="1:32">
      <c r="A1286" t="s">
        <v>2466</v>
      </c>
      <c r="B1286" t="s">
        <v>2511</v>
      </c>
      <c r="C1286" t="s">
        <v>1056</v>
      </c>
      <c r="D1286" t="s">
        <v>1056</v>
      </c>
      <c r="E1286" t="s">
        <v>194</v>
      </c>
      <c r="F1286">
        <v>72311</v>
      </c>
      <c r="G1286" t="s">
        <v>1426</v>
      </c>
      <c r="H1286" t="s">
        <v>196</v>
      </c>
      <c r="I1286">
        <v>30000</v>
      </c>
      <c r="J1286">
        <v>33803</v>
      </c>
      <c r="K1286">
        <v>1981</v>
      </c>
      <c r="L1286">
        <v>11363</v>
      </c>
      <c r="M1286" t="s">
        <v>197</v>
      </c>
      <c r="N1286">
        <v>108910</v>
      </c>
      <c r="O1286" t="s">
        <v>198</v>
      </c>
      <c r="P1286" t="s">
        <v>199</v>
      </c>
      <c r="Q1286">
        <v>852160</v>
      </c>
      <c r="R1286">
        <v>3051</v>
      </c>
      <c r="S1286" t="s">
        <v>905</v>
      </c>
      <c r="U1286" t="s">
        <v>2487</v>
      </c>
      <c r="V1286" t="s">
        <v>2470</v>
      </c>
      <c r="X1286" t="s">
        <v>2510</v>
      </c>
      <c r="Y1286">
        <v>156</v>
      </c>
      <c r="Z1286" t="s">
        <v>1056</v>
      </c>
      <c r="AA1286" s="298">
        <v>289.02999999999997</v>
      </c>
      <c r="AB1286" t="s">
        <v>205</v>
      </c>
      <c r="AC1286" s="206">
        <v>289.02999999999997</v>
      </c>
      <c r="AD1286" t="s">
        <v>2472</v>
      </c>
      <c r="AE1286">
        <v>2020</v>
      </c>
      <c r="AF1286">
        <v>2</v>
      </c>
    </row>
    <row r="1287" spans="1:32">
      <c r="A1287" t="s">
        <v>2466</v>
      </c>
      <c r="B1287" t="s">
        <v>2512</v>
      </c>
      <c r="C1287" t="s">
        <v>1056</v>
      </c>
      <c r="D1287" t="s">
        <v>1056</v>
      </c>
      <c r="E1287" t="s">
        <v>194</v>
      </c>
      <c r="F1287">
        <v>71620</v>
      </c>
      <c r="G1287" t="s">
        <v>1424</v>
      </c>
      <c r="H1287" t="s">
        <v>196</v>
      </c>
      <c r="I1287">
        <v>30000</v>
      </c>
      <c r="J1287">
        <v>33803</v>
      </c>
      <c r="K1287">
        <v>1981</v>
      </c>
      <c r="L1287">
        <v>11363</v>
      </c>
      <c r="M1287" t="s">
        <v>197</v>
      </c>
      <c r="N1287">
        <v>108910</v>
      </c>
      <c r="O1287" t="s">
        <v>198</v>
      </c>
      <c r="P1287" t="s">
        <v>199</v>
      </c>
      <c r="Q1287" t="s">
        <v>2513</v>
      </c>
      <c r="R1287">
        <v>7351</v>
      </c>
      <c r="S1287" t="s">
        <v>2514</v>
      </c>
      <c r="U1287" t="s">
        <v>2469</v>
      </c>
      <c r="V1287" t="s">
        <v>2470</v>
      </c>
      <c r="X1287" t="s">
        <v>2510</v>
      </c>
      <c r="Y1287">
        <v>157</v>
      </c>
      <c r="Z1287" t="s">
        <v>1056</v>
      </c>
      <c r="AA1287" s="298">
        <v>846.77</v>
      </c>
      <c r="AB1287" t="s">
        <v>205</v>
      </c>
      <c r="AC1287" s="206">
        <v>846.77</v>
      </c>
      <c r="AD1287" t="s">
        <v>2472</v>
      </c>
      <c r="AE1287">
        <v>2020</v>
      </c>
      <c r="AF1287">
        <v>2</v>
      </c>
    </row>
    <row r="1288" spans="1:32">
      <c r="A1288" t="s">
        <v>2466</v>
      </c>
      <c r="B1288" t="s">
        <v>2515</v>
      </c>
      <c r="C1288" s="297">
        <v>44013</v>
      </c>
      <c r="D1288" s="297">
        <v>44028</v>
      </c>
      <c r="E1288" t="s">
        <v>194</v>
      </c>
      <c r="F1288">
        <v>72311</v>
      </c>
      <c r="G1288" t="s">
        <v>1426</v>
      </c>
      <c r="H1288" t="s">
        <v>196</v>
      </c>
      <c r="I1288">
        <v>30000</v>
      </c>
      <c r="J1288">
        <v>33803</v>
      </c>
      <c r="K1288">
        <v>1981</v>
      </c>
      <c r="L1288">
        <v>11363</v>
      </c>
      <c r="M1288" t="s">
        <v>197</v>
      </c>
      <c r="N1288">
        <v>108910</v>
      </c>
      <c r="O1288" t="s">
        <v>198</v>
      </c>
      <c r="P1288" t="s">
        <v>199</v>
      </c>
      <c r="Q1288" t="s">
        <v>2490</v>
      </c>
      <c r="R1288">
        <v>4728</v>
      </c>
      <c r="S1288" t="s">
        <v>220</v>
      </c>
      <c r="U1288" t="s">
        <v>2485</v>
      </c>
      <c r="V1288" t="s">
        <v>2470</v>
      </c>
      <c r="X1288" t="s">
        <v>2516</v>
      </c>
      <c r="Y1288">
        <v>4</v>
      </c>
      <c r="Z1288" s="297">
        <v>44013</v>
      </c>
      <c r="AA1288" s="298">
        <v>124.06</v>
      </c>
      <c r="AB1288" t="s">
        <v>205</v>
      </c>
      <c r="AC1288" s="206">
        <v>124.06</v>
      </c>
      <c r="AD1288" t="s">
        <v>2472</v>
      </c>
      <c r="AE1288">
        <v>2020</v>
      </c>
      <c r="AF1288">
        <v>7</v>
      </c>
    </row>
    <row r="1289" spans="1:32">
      <c r="A1289" t="s">
        <v>2466</v>
      </c>
      <c r="B1289" t="s">
        <v>2517</v>
      </c>
      <c r="C1289" t="s">
        <v>1512</v>
      </c>
      <c r="D1289" t="s">
        <v>1512</v>
      </c>
      <c r="E1289" t="s">
        <v>194</v>
      </c>
      <c r="F1289">
        <v>71615</v>
      </c>
      <c r="G1289" t="s">
        <v>1423</v>
      </c>
      <c r="H1289" t="s">
        <v>196</v>
      </c>
      <c r="I1289">
        <v>30000</v>
      </c>
      <c r="J1289">
        <v>33804</v>
      </c>
      <c r="K1289">
        <v>1981</v>
      </c>
      <c r="L1289">
        <v>11363</v>
      </c>
      <c r="M1289" t="s">
        <v>197</v>
      </c>
      <c r="N1289">
        <v>108910</v>
      </c>
      <c r="O1289" t="s">
        <v>1159</v>
      </c>
      <c r="P1289" t="s">
        <v>199</v>
      </c>
      <c r="Q1289">
        <v>885547</v>
      </c>
      <c r="R1289">
        <v>4086</v>
      </c>
      <c r="S1289" t="s">
        <v>209</v>
      </c>
      <c r="U1289" t="s">
        <v>2469</v>
      </c>
      <c r="V1289" t="s">
        <v>2470</v>
      </c>
      <c r="X1289" t="s">
        <v>2518</v>
      </c>
      <c r="Y1289">
        <v>180</v>
      </c>
      <c r="Z1289" t="s">
        <v>1512</v>
      </c>
      <c r="AA1289" s="298">
        <v>484.07</v>
      </c>
      <c r="AB1289" t="s">
        <v>205</v>
      </c>
      <c r="AC1289" s="206">
        <v>484.07</v>
      </c>
      <c r="AD1289" t="s">
        <v>2472</v>
      </c>
      <c r="AE1289">
        <v>2020</v>
      </c>
      <c r="AF1289">
        <v>12</v>
      </c>
    </row>
    <row r="1290" spans="1:32">
      <c r="A1290" t="s">
        <v>2466</v>
      </c>
      <c r="B1290" t="s">
        <v>2519</v>
      </c>
      <c r="C1290" t="s">
        <v>1512</v>
      </c>
      <c r="D1290" t="s">
        <v>1512</v>
      </c>
      <c r="E1290" t="s">
        <v>194</v>
      </c>
      <c r="F1290">
        <v>71635</v>
      </c>
      <c r="G1290" t="s">
        <v>1425</v>
      </c>
      <c r="H1290" t="s">
        <v>196</v>
      </c>
      <c r="I1290">
        <v>30000</v>
      </c>
      <c r="J1290">
        <v>33804</v>
      </c>
      <c r="K1290">
        <v>1981</v>
      </c>
      <c r="L1290">
        <v>11363</v>
      </c>
      <c r="M1290" t="s">
        <v>197</v>
      </c>
      <c r="N1290">
        <v>108910</v>
      </c>
      <c r="O1290" t="s">
        <v>1159</v>
      </c>
      <c r="P1290" t="s">
        <v>199</v>
      </c>
      <c r="Q1290">
        <v>885547</v>
      </c>
      <c r="R1290">
        <v>4086</v>
      </c>
      <c r="S1290" t="s">
        <v>209</v>
      </c>
      <c r="U1290" t="s">
        <v>2487</v>
      </c>
      <c r="V1290" t="s">
        <v>2470</v>
      </c>
      <c r="X1290" t="s">
        <v>2518</v>
      </c>
      <c r="Y1290">
        <v>181</v>
      </c>
      <c r="Z1290" t="s">
        <v>1512</v>
      </c>
      <c r="AA1290" s="298">
        <v>132.35</v>
      </c>
      <c r="AB1290" t="s">
        <v>205</v>
      </c>
      <c r="AC1290" s="206">
        <v>132.35</v>
      </c>
      <c r="AD1290" t="s">
        <v>2472</v>
      </c>
      <c r="AE1290">
        <v>2020</v>
      </c>
      <c r="AF1290">
        <v>12</v>
      </c>
    </row>
    <row r="1291" spans="1:32">
      <c r="A1291" t="s">
        <v>2466</v>
      </c>
      <c r="B1291" t="s">
        <v>2520</v>
      </c>
      <c r="C1291" t="s">
        <v>1512</v>
      </c>
      <c r="D1291" t="s">
        <v>1512</v>
      </c>
      <c r="E1291" t="s">
        <v>194</v>
      </c>
      <c r="F1291">
        <v>71615</v>
      </c>
      <c r="G1291" t="s">
        <v>1423</v>
      </c>
      <c r="H1291" t="s">
        <v>196</v>
      </c>
      <c r="I1291">
        <v>30000</v>
      </c>
      <c r="J1291">
        <v>33804</v>
      </c>
      <c r="K1291">
        <v>1981</v>
      </c>
      <c r="L1291">
        <v>11363</v>
      </c>
      <c r="M1291" t="s">
        <v>197</v>
      </c>
      <c r="N1291">
        <v>108910</v>
      </c>
      <c r="O1291" t="s">
        <v>1159</v>
      </c>
      <c r="P1291" t="s">
        <v>199</v>
      </c>
      <c r="Q1291" t="s">
        <v>2506</v>
      </c>
      <c r="R1291">
        <v>5183</v>
      </c>
      <c r="S1291" t="s">
        <v>292</v>
      </c>
      <c r="U1291" t="s">
        <v>2469</v>
      </c>
      <c r="V1291" t="s">
        <v>2470</v>
      </c>
      <c r="X1291" t="s">
        <v>2518</v>
      </c>
      <c r="Y1291">
        <v>182</v>
      </c>
      <c r="Z1291" t="s">
        <v>1512</v>
      </c>
      <c r="AA1291" s="298">
        <v>484.07</v>
      </c>
      <c r="AB1291" t="s">
        <v>205</v>
      </c>
      <c r="AC1291" s="206">
        <v>484.07</v>
      </c>
      <c r="AD1291" t="s">
        <v>2472</v>
      </c>
      <c r="AE1291">
        <v>2020</v>
      </c>
      <c r="AF1291">
        <v>12</v>
      </c>
    </row>
    <row r="1292" spans="1:32">
      <c r="A1292" t="s">
        <v>2466</v>
      </c>
      <c r="B1292" t="s">
        <v>2521</v>
      </c>
      <c r="C1292" t="s">
        <v>1168</v>
      </c>
      <c r="D1292" s="297">
        <v>44204</v>
      </c>
      <c r="E1292" t="s">
        <v>194</v>
      </c>
      <c r="F1292">
        <v>71615</v>
      </c>
      <c r="G1292" t="s">
        <v>1423</v>
      </c>
      <c r="H1292" t="s">
        <v>196</v>
      </c>
      <c r="I1292">
        <v>30000</v>
      </c>
      <c r="J1292">
        <v>33804</v>
      </c>
      <c r="K1292">
        <v>1981</v>
      </c>
      <c r="L1292">
        <v>11363</v>
      </c>
      <c r="M1292" t="s">
        <v>197</v>
      </c>
      <c r="N1292">
        <v>108910</v>
      </c>
      <c r="O1292" t="s">
        <v>214</v>
      </c>
      <c r="P1292" t="s">
        <v>199</v>
      </c>
      <c r="Q1292">
        <v>885547</v>
      </c>
      <c r="R1292">
        <v>4086</v>
      </c>
      <c r="S1292" t="s">
        <v>209</v>
      </c>
      <c r="U1292" t="s">
        <v>2485</v>
      </c>
      <c r="V1292" t="s">
        <v>2470</v>
      </c>
      <c r="X1292" t="s">
        <v>2522</v>
      </c>
      <c r="Y1292">
        <v>11</v>
      </c>
      <c r="Z1292" t="s">
        <v>1168</v>
      </c>
      <c r="AA1292" s="298">
        <v>121.03</v>
      </c>
      <c r="AB1292" t="s">
        <v>205</v>
      </c>
      <c r="AC1292" s="206">
        <v>121.03</v>
      </c>
      <c r="AD1292" t="s">
        <v>2472</v>
      </c>
      <c r="AE1292">
        <v>2020</v>
      </c>
      <c r="AF1292">
        <v>12</v>
      </c>
    </row>
    <row r="1293" spans="1:32">
      <c r="A1293" t="s">
        <v>2466</v>
      </c>
      <c r="B1293" t="s">
        <v>2523</v>
      </c>
      <c r="C1293" t="s">
        <v>1168</v>
      </c>
      <c r="D1293" s="297">
        <v>44204</v>
      </c>
      <c r="E1293" t="s">
        <v>194</v>
      </c>
      <c r="F1293">
        <v>71615</v>
      </c>
      <c r="G1293" t="s">
        <v>1423</v>
      </c>
      <c r="H1293" t="s">
        <v>196</v>
      </c>
      <c r="I1293">
        <v>30000</v>
      </c>
      <c r="J1293">
        <v>33804</v>
      </c>
      <c r="K1293">
        <v>1981</v>
      </c>
      <c r="L1293">
        <v>11363</v>
      </c>
      <c r="M1293" t="s">
        <v>197</v>
      </c>
      <c r="N1293">
        <v>108910</v>
      </c>
      <c r="O1293" t="s">
        <v>214</v>
      </c>
      <c r="P1293" t="s">
        <v>199</v>
      </c>
      <c r="Q1293" t="s">
        <v>2488</v>
      </c>
      <c r="R1293">
        <v>1831</v>
      </c>
      <c r="S1293" t="s">
        <v>628</v>
      </c>
      <c r="U1293" t="s">
        <v>2485</v>
      </c>
      <c r="V1293" t="s">
        <v>2470</v>
      </c>
      <c r="X1293" t="s">
        <v>2522</v>
      </c>
      <c r="Y1293">
        <v>12</v>
      </c>
      <c r="Z1293" t="s">
        <v>1168</v>
      </c>
      <c r="AA1293" s="298">
        <v>484.1</v>
      </c>
      <c r="AB1293" t="s">
        <v>205</v>
      </c>
      <c r="AC1293" s="206">
        <v>484.1</v>
      </c>
      <c r="AD1293" t="s">
        <v>2472</v>
      </c>
      <c r="AE1293">
        <v>2020</v>
      </c>
      <c r="AF1293">
        <v>12</v>
      </c>
    </row>
    <row r="1294" spans="1:32">
      <c r="A1294" t="s">
        <v>2466</v>
      </c>
      <c r="B1294" t="s">
        <v>2524</v>
      </c>
      <c r="C1294" t="s">
        <v>1168</v>
      </c>
      <c r="D1294" s="297">
        <v>44204</v>
      </c>
      <c r="E1294" t="s">
        <v>194</v>
      </c>
      <c r="F1294">
        <v>71615</v>
      </c>
      <c r="G1294" t="s">
        <v>1423</v>
      </c>
      <c r="H1294" t="s">
        <v>196</v>
      </c>
      <c r="I1294">
        <v>30000</v>
      </c>
      <c r="J1294">
        <v>33804</v>
      </c>
      <c r="K1294">
        <v>1981</v>
      </c>
      <c r="L1294">
        <v>11363</v>
      </c>
      <c r="M1294" t="s">
        <v>197</v>
      </c>
      <c r="N1294">
        <v>108910</v>
      </c>
      <c r="O1294" t="s">
        <v>1159</v>
      </c>
      <c r="P1294" t="s">
        <v>199</v>
      </c>
      <c r="Q1294" t="s">
        <v>2525</v>
      </c>
      <c r="R1294">
        <v>5270</v>
      </c>
      <c r="S1294" t="s">
        <v>2526</v>
      </c>
      <c r="U1294" t="s">
        <v>2485</v>
      </c>
      <c r="V1294" t="s">
        <v>2470</v>
      </c>
      <c r="X1294" t="s">
        <v>2522</v>
      </c>
      <c r="Y1294">
        <v>13</v>
      </c>
      <c r="Z1294" t="s">
        <v>1168</v>
      </c>
      <c r="AA1294" s="298">
        <v>484.1</v>
      </c>
      <c r="AB1294" t="s">
        <v>205</v>
      </c>
      <c r="AC1294" s="206">
        <v>484.1</v>
      </c>
      <c r="AD1294" t="s">
        <v>2472</v>
      </c>
      <c r="AE1294">
        <v>2020</v>
      </c>
      <c r="AF1294">
        <v>12</v>
      </c>
    </row>
    <row r="1295" spans="1:32">
      <c r="AA1295" s="298"/>
      <c r="AC1295" s="206"/>
    </row>
    <row r="1296" spans="1:32">
      <c r="AA1296" s="298"/>
      <c r="AC1296" s="206"/>
    </row>
    <row r="1297" spans="27:29">
      <c r="AA1297" s="298"/>
      <c r="AC1297" s="206"/>
    </row>
    <row r="1298" spans="27:29">
      <c r="AA1298" s="298"/>
      <c r="AC1298" s="206"/>
    </row>
    <row r="1299" spans="27:29">
      <c r="AA1299" s="298"/>
      <c r="AC1299" s="206"/>
    </row>
    <row r="1300" spans="27:29">
      <c r="AA1300" s="298"/>
      <c r="AC1300" s="206"/>
    </row>
    <row r="1301" spans="27:29">
      <c r="AA1301" s="298"/>
      <c r="AC1301" s="206"/>
    </row>
    <row r="1302" spans="27:29">
      <c r="AA1302" s="298"/>
      <c r="AC1302" s="206"/>
    </row>
    <row r="1303" spans="27:29">
      <c r="AA1303" s="298"/>
      <c r="AC1303" s="206"/>
    </row>
    <row r="1304" spans="27:29">
      <c r="AA1304" s="298"/>
      <c r="AC1304" s="206"/>
    </row>
    <row r="1305" spans="27:29">
      <c r="AA1305" s="298"/>
      <c r="AC1305" s="206"/>
    </row>
    <row r="1306" spans="27:29">
      <c r="AA1306" s="298"/>
      <c r="AC1306" s="206"/>
    </row>
    <row r="1307" spans="27:29">
      <c r="AA1307" s="298"/>
      <c r="AC1307" s="206"/>
    </row>
    <row r="1308" spans="27:29">
      <c r="AA1308" s="298"/>
      <c r="AC1308" s="206"/>
    </row>
    <row r="1309" spans="27:29">
      <c r="AA1309" s="298"/>
      <c r="AC1309" s="206"/>
    </row>
    <row r="1310" spans="27:29">
      <c r="AA1310" s="298"/>
      <c r="AC1310" s="206"/>
    </row>
    <row r="1311" spans="27:29">
      <c r="AA1311" s="298"/>
      <c r="AC1311" s="206"/>
    </row>
    <row r="1312" spans="27:29">
      <c r="AA1312" s="298"/>
      <c r="AC1312" s="206"/>
    </row>
    <row r="1313" spans="27:29">
      <c r="AA1313" s="298"/>
      <c r="AC1313" s="206"/>
    </row>
    <row r="1314" spans="27:29">
      <c r="AA1314" s="298"/>
      <c r="AC1314" s="206"/>
    </row>
    <row r="1315" spans="27:29">
      <c r="AA1315" s="298"/>
      <c r="AC1315" s="206"/>
    </row>
    <row r="1316" spans="27:29">
      <c r="AA1316" s="298"/>
      <c r="AC1316" s="206"/>
    </row>
    <row r="1317" spans="27:29">
      <c r="AA1317" s="298"/>
      <c r="AC1317" s="206"/>
    </row>
    <row r="1318" spans="27:29">
      <c r="AA1318" s="298"/>
      <c r="AC1318" s="206"/>
    </row>
    <row r="1319" spans="27:29">
      <c r="AA1319" s="298"/>
      <c r="AC1319" s="206"/>
    </row>
    <row r="1320" spans="27:29">
      <c r="AA1320" s="298"/>
      <c r="AC1320" s="206"/>
    </row>
    <row r="1321" spans="27:29">
      <c r="AA1321" s="298"/>
      <c r="AC1321" s="206"/>
    </row>
    <row r="1322" spans="27:29">
      <c r="AA1322" s="298"/>
      <c r="AC1322" s="206"/>
    </row>
    <row r="1323" spans="27:29">
      <c r="AA1323" s="298"/>
      <c r="AC1323" s="206"/>
    </row>
    <row r="1324" spans="27:29">
      <c r="AA1324" s="298"/>
      <c r="AC1324" s="206"/>
    </row>
    <row r="1325" spans="27:29">
      <c r="AA1325" s="298"/>
      <c r="AC1325" s="206"/>
    </row>
    <row r="1326" spans="27:29">
      <c r="AA1326" s="298"/>
      <c r="AC1326" s="206"/>
    </row>
    <row r="1327" spans="27:29">
      <c r="AA1327" s="298"/>
      <c r="AC1327" s="206"/>
    </row>
    <row r="1328" spans="27:29">
      <c r="AA1328" s="298"/>
      <c r="AC1328" s="206"/>
    </row>
    <row r="1329" spans="27:29">
      <c r="AA1329" s="298"/>
      <c r="AC1329" s="206"/>
    </row>
    <row r="1330" spans="27:29">
      <c r="AA1330" s="298"/>
      <c r="AC1330" s="206"/>
    </row>
    <row r="1331" spans="27:29">
      <c r="AA1331" s="298"/>
      <c r="AC1331" s="206"/>
    </row>
    <row r="1332" spans="27:29">
      <c r="AA1332" s="298"/>
      <c r="AC1332" s="206"/>
    </row>
    <row r="1333" spans="27:29">
      <c r="AA1333" s="298"/>
      <c r="AC1333" s="206"/>
    </row>
    <row r="1334" spans="27:29">
      <c r="AA1334" s="298"/>
      <c r="AC1334" s="206"/>
    </row>
    <row r="1335" spans="27:29">
      <c r="AA1335" s="298"/>
      <c r="AC1335" s="206"/>
    </row>
    <row r="1336" spans="27:29">
      <c r="AA1336" s="298"/>
      <c r="AC1336" s="206"/>
    </row>
    <row r="1337" spans="27:29">
      <c r="AA1337" s="298"/>
      <c r="AC1337" s="206"/>
    </row>
    <row r="1338" spans="27:29">
      <c r="AA1338" s="298"/>
      <c r="AC1338" s="206"/>
    </row>
    <row r="1339" spans="27:29">
      <c r="AA1339" s="298"/>
      <c r="AC1339" s="206"/>
    </row>
    <row r="1340" spans="27:29">
      <c r="AA1340" s="298"/>
      <c r="AC1340" s="206"/>
    </row>
    <row r="1341" spans="27:29">
      <c r="AA1341" s="298"/>
      <c r="AC1341" s="206"/>
    </row>
    <row r="1342" spans="27:29">
      <c r="AA1342" s="298"/>
      <c r="AC1342" s="206"/>
    </row>
    <row r="1343" spans="27:29">
      <c r="AA1343" s="298"/>
      <c r="AC1343" s="206"/>
    </row>
    <row r="1344" spans="27:29">
      <c r="AA1344" s="298"/>
      <c r="AC1344" s="206"/>
    </row>
    <row r="1345" spans="27:29">
      <c r="AA1345" s="298"/>
      <c r="AC1345" s="206"/>
    </row>
    <row r="1346" spans="27:29">
      <c r="AA1346" s="298"/>
      <c r="AC1346" s="206"/>
    </row>
    <row r="1347" spans="27:29">
      <c r="AA1347" s="298"/>
      <c r="AC1347" s="206"/>
    </row>
    <row r="1348" spans="27:29">
      <c r="AA1348" s="298"/>
      <c r="AC1348" s="206"/>
    </row>
    <row r="1349" spans="27:29">
      <c r="AA1349" s="298"/>
      <c r="AC1349" s="206"/>
    </row>
    <row r="1350" spans="27:29">
      <c r="AA1350" s="298"/>
      <c r="AC1350" s="206"/>
    </row>
    <row r="1351" spans="27:29">
      <c r="AA1351" s="298"/>
      <c r="AC1351" s="206"/>
    </row>
    <row r="1352" spans="27:29">
      <c r="AA1352" s="298"/>
      <c r="AC1352" s="206"/>
    </row>
    <row r="1353" spans="27:29">
      <c r="AA1353" s="298"/>
      <c r="AC1353" s="206"/>
    </row>
    <row r="1354" spans="27:29">
      <c r="AA1354" s="298"/>
      <c r="AC1354" s="206"/>
    </row>
    <row r="1355" spans="27:29">
      <c r="AA1355" s="298"/>
      <c r="AC1355" s="206"/>
    </row>
    <row r="1356" spans="27:29">
      <c r="AA1356" s="298"/>
      <c r="AC1356" s="206"/>
    </row>
    <row r="1357" spans="27:29">
      <c r="AA1357" s="298"/>
      <c r="AC1357" s="206"/>
    </row>
    <row r="1358" spans="27:29">
      <c r="AA1358" s="298"/>
      <c r="AC1358" s="206"/>
    </row>
    <row r="1359" spans="27:29">
      <c r="AA1359" s="298"/>
      <c r="AC1359" s="206"/>
    </row>
    <row r="1360" spans="27:29">
      <c r="AA1360" s="298"/>
      <c r="AC1360" s="206"/>
    </row>
    <row r="1361" spans="27:29">
      <c r="AA1361" s="298"/>
      <c r="AC1361" s="206"/>
    </row>
    <row r="1362" spans="27:29">
      <c r="AA1362" s="298"/>
      <c r="AC1362" s="206"/>
    </row>
    <row r="1363" spans="27:29">
      <c r="AA1363" s="298"/>
      <c r="AC1363" s="206"/>
    </row>
    <row r="1364" spans="27:29">
      <c r="AA1364" s="298"/>
      <c r="AC1364" s="206"/>
    </row>
    <row r="1365" spans="27:29">
      <c r="AA1365" s="298"/>
      <c r="AC1365" s="206"/>
    </row>
    <row r="1366" spans="27:29">
      <c r="AA1366" s="298"/>
      <c r="AC1366" s="206"/>
    </row>
    <row r="1367" spans="27:29">
      <c r="AA1367" s="298"/>
      <c r="AC1367" s="206"/>
    </row>
    <row r="1368" spans="27:29">
      <c r="AA1368" s="298"/>
      <c r="AC1368" s="206"/>
    </row>
    <row r="1369" spans="27:29">
      <c r="AA1369" s="298"/>
      <c r="AC1369" s="206"/>
    </row>
    <row r="1370" spans="27:29">
      <c r="AA1370" s="298"/>
      <c r="AC1370" s="206"/>
    </row>
    <row r="1371" spans="27:29">
      <c r="AA1371" s="298"/>
      <c r="AC1371" s="206"/>
    </row>
    <row r="1372" spans="27:29">
      <c r="AA1372" s="298"/>
      <c r="AC1372" s="206"/>
    </row>
    <row r="1373" spans="27:29">
      <c r="AA1373" s="298"/>
      <c r="AC1373" s="206"/>
    </row>
    <row r="1374" spans="27:29">
      <c r="AA1374" s="298"/>
      <c r="AC1374" s="206"/>
    </row>
    <row r="1375" spans="27:29">
      <c r="AA1375" s="298"/>
      <c r="AC1375" s="206"/>
    </row>
    <row r="1376" spans="27:29">
      <c r="AA1376" s="298"/>
      <c r="AC1376" s="206"/>
    </row>
    <row r="1377" spans="27:29">
      <c r="AA1377" s="298"/>
      <c r="AC1377" s="206"/>
    </row>
    <row r="1378" spans="27:29">
      <c r="AA1378" s="298"/>
      <c r="AC1378" s="206"/>
    </row>
    <row r="1379" spans="27:29">
      <c r="AA1379" s="298"/>
      <c r="AC1379" s="206"/>
    </row>
    <row r="1380" spans="27:29">
      <c r="AA1380" s="298"/>
      <c r="AC1380" s="206"/>
    </row>
    <row r="1381" spans="27:29">
      <c r="AA1381" s="298"/>
      <c r="AC1381" s="206"/>
    </row>
    <row r="1382" spans="27:29">
      <c r="AA1382" s="298"/>
      <c r="AC1382" s="206"/>
    </row>
    <row r="1383" spans="27:29">
      <c r="AA1383" s="298"/>
      <c r="AC1383" s="206"/>
    </row>
    <row r="1384" spans="27:29">
      <c r="AA1384" s="298"/>
      <c r="AC1384" s="206"/>
    </row>
    <row r="1385" spans="27:29">
      <c r="AA1385" s="298"/>
      <c r="AC1385" s="206"/>
    </row>
    <row r="1386" spans="27:29">
      <c r="AA1386" s="298"/>
      <c r="AC1386" s="206"/>
    </row>
    <row r="1387" spans="27:29">
      <c r="AA1387" s="298"/>
      <c r="AC1387" s="206"/>
    </row>
    <row r="1388" spans="27:29">
      <c r="AA1388" s="298"/>
      <c r="AC1388" s="206"/>
    </row>
    <row r="1389" spans="27:29">
      <c r="AA1389" s="298"/>
      <c r="AC1389" s="206"/>
    </row>
    <row r="1390" spans="27:29">
      <c r="AA1390" s="298"/>
      <c r="AC1390" s="206"/>
    </row>
    <row r="1391" spans="27:29">
      <c r="AA1391" s="298"/>
      <c r="AC1391" s="206"/>
    </row>
    <row r="1392" spans="27:29">
      <c r="AA1392" s="298"/>
      <c r="AC1392" s="206"/>
    </row>
    <row r="1393" spans="27:29">
      <c r="AA1393" s="298"/>
      <c r="AC1393" s="206"/>
    </row>
    <row r="1394" spans="27:29">
      <c r="AA1394" s="298"/>
      <c r="AC1394" s="206"/>
    </row>
    <row r="1395" spans="27:29">
      <c r="AA1395" s="298"/>
      <c r="AC1395" s="206"/>
    </row>
    <row r="1396" spans="27:29">
      <c r="AA1396" s="298"/>
      <c r="AC1396" s="206"/>
    </row>
    <row r="1397" spans="27:29">
      <c r="AA1397" s="298"/>
      <c r="AC1397" s="206"/>
    </row>
    <row r="1398" spans="27:29">
      <c r="AA1398" s="298"/>
      <c r="AC1398" s="206"/>
    </row>
    <row r="1399" spans="27:29">
      <c r="AA1399" s="298"/>
      <c r="AC1399" s="206"/>
    </row>
    <row r="1400" spans="27:29">
      <c r="AA1400" s="298"/>
      <c r="AC1400" s="206"/>
    </row>
    <row r="1401" spans="27:29">
      <c r="AA1401" s="298"/>
      <c r="AC1401" s="206"/>
    </row>
    <row r="1402" spans="27:29">
      <c r="AA1402" s="298"/>
      <c r="AC1402" s="206"/>
    </row>
    <row r="1403" spans="27:29">
      <c r="AA1403" s="298"/>
      <c r="AC1403" s="206"/>
    </row>
    <row r="1404" spans="27:29">
      <c r="AA1404" s="298"/>
      <c r="AC1404" s="206"/>
    </row>
    <row r="1405" spans="27:29">
      <c r="AA1405" s="298"/>
      <c r="AC1405" s="206"/>
    </row>
    <row r="1406" spans="27:29">
      <c r="AA1406" s="298"/>
      <c r="AC1406" s="206"/>
    </row>
    <row r="1407" spans="27:29">
      <c r="AA1407" s="298"/>
      <c r="AC1407" s="206"/>
    </row>
    <row r="1408" spans="27:29">
      <c r="AA1408" s="298"/>
      <c r="AC1408" s="206"/>
    </row>
    <row r="1409" spans="27:29">
      <c r="AA1409" s="298"/>
      <c r="AC1409" s="206"/>
    </row>
    <row r="1410" spans="27:29">
      <c r="AA1410" s="298"/>
      <c r="AC1410" s="206"/>
    </row>
    <row r="1411" spans="27:29">
      <c r="AA1411" s="298"/>
      <c r="AC1411" s="206"/>
    </row>
    <row r="1412" spans="27:29">
      <c r="AA1412" s="298"/>
      <c r="AC1412" s="206"/>
    </row>
    <row r="1413" spans="27:29">
      <c r="AA1413" s="298"/>
      <c r="AC1413" s="206"/>
    </row>
    <row r="1414" spans="27:29">
      <c r="AA1414" s="298"/>
      <c r="AC1414" s="206"/>
    </row>
    <row r="1415" spans="27:29">
      <c r="AA1415" s="298"/>
      <c r="AC1415" s="206"/>
    </row>
    <row r="1416" spans="27:29">
      <c r="AA1416" s="298"/>
      <c r="AC1416" s="206"/>
    </row>
    <row r="1417" spans="27:29">
      <c r="AA1417" s="298"/>
      <c r="AC1417" s="206"/>
    </row>
    <row r="1418" spans="27:29">
      <c r="AA1418" s="298"/>
      <c r="AC1418" s="206"/>
    </row>
    <row r="1419" spans="27:29">
      <c r="AA1419" s="298"/>
      <c r="AC1419" s="206"/>
    </row>
    <row r="1420" spans="27:29">
      <c r="AA1420" s="298"/>
      <c r="AC1420" s="206"/>
    </row>
    <row r="1421" spans="27:29">
      <c r="AA1421" s="298"/>
      <c r="AC1421" s="206"/>
    </row>
    <row r="1422" spans="27:29">
      <c r="AA1422" s="298"/>
      <c r="AC1422" s="206"/>
    </row>
    <row r="1423" spans="27:29">
      <c r="AA1423" s="298"/>
      <c r="AC1423" s="206"/>
    </row>
    <row r="1424" spans="27:29">
      <c r="AA1424" s="298"/>
      <c r="AC1424" s="206"/>
    </row>
    <row r="1425" spans="27:29">
      <c r="AA1425" s="298"/>
      <c r="AC1425" s="206"/>
    </row>
    <row r="1426" spans="27:29">
      <c r="AA1426" s="298"/>
      <c r="AC1426" s="206"/>
    </row>
    <row r="1427" spans="27:29">
      <c r="AA1427" s="298"/>
      <c r="AC1427" s="206"/>
    </row>
    <row r="1428" spans="27:29">
      <c r="AA1428" s="298"/>
      <c r="AC1428" s="206"/>
    </row>
    <row r="1429" spans="27:29">
      <c r="AA1429" s="298"/>
      <c r="AC1429" s="206"/>
    </row>
    <row r="1430" spans="27:29">
      <c r="AA1430" s="298"/>
      <c r="AC1430" s="206"/>
    </row>
    <row r="1431" spans="27:29">
      <c r="AA1431" s="298"/>
      <c r="AC1431" s="206"/>
    </row>
    <row r="1432" spans="27:29">
      <c r="AA1432" s="298"/>
      <c r="AC1432" s="206"/>
    </row>
    <row r="1433" spans="27:29">
      <c r="AA1433" s="298"/>
      <c r="AC1433" s="206"/>
    </row>
    <row r="1434" spans="27:29">
      <c r="AA1434" s="298"/>
      <c r="AC1434" s="206"/>
    </row>
    <row r="1435" spans="27:29">
      <c r="AA1435" s="298"/>
      <c r="AC1435" s="206"/>
    </row>
    <row r="1436" spans="27:29">
      <c r="AA1436" s="298"/>
      <c r="AC1436" s="206"/>
    </row>
    <row r="1437" spans="27:29">
      <c r="AA1437" s="298"/>
      <c r="AC1437" s="206"/>
    </row>
    <row r="1438" spans="27:29">
      <c r="AA1438" s="298"/>
      <c r="AC1438" s="206"/>
    </row>
    <row r="1439" spans="27:29">
      <c r="AA1439" s="298"/>
      <c r="AC1439" s="206"/>
    </row>
    <row r="1440" spans="27:29">
      <c r="AA1440" s="298"/>
      <c r="AC1440" s="206"/>
    </row>
    <row r="1441" spans="27:29">
      <c r="AA1441" s="298"/>
      <c r="AC1441" s="206"/>
    </row>
    <row r="1442" spans="27:29">
      <c r="AA1442" s="298"/>
      <c r="AC1442" s="206"/>
    </row>
    <row r="1443" spans="27:29">
      <c r="AA1443" s="298"/>
      <c r="AC1443" s="206"/>
    </row>
    <row r="1444" spans="27:29">
      <c r="AA1444" s="298"/>
      <c r="AC1444" s="206"/>
    </row>
    <row r="1445" spans="27:29">
      <c r="AA1445" s="298"/>
      <c r="AC1445" s="206"/>
    </row>
    <row r="1446" spans="27:29">
      <c r="AA1446" s="298"/>
      <c r="AC1446" s="206"/>
    </row>
    <row r="1447" spans="27:29">
      <c r="AA1447" s="298"/>
      <c r="AC1447" s="206"/>
    </row>
    <row r="1448" spans="27:29">
      <c r="AA1448" s="298"/>
      <c r="AC1448" s="206"/>
    </row>
    <row r="1449" spans="27:29">
      <c r="AA1449" s="298"/>
      <c r="AC1449" s="206"/>
    </row>
    <row r="1450" spans="27:29">
      <c r="AA1450" s="298"/>
      <c r="AC1450" s="206"/>
    </row>
    <row r="1451" spans="27:29">
      <c r="AA1451" s="298"/>
      <c r="AC1451" s="206"/>
    </row>
    <row r="1452" spans="27:29">
      <c r="AA1452" s="298"/>
      <c r="AC1452" s="206"/>
    </row>
    <row r="1453" spans="27:29">
      <c r="AA1453" s="298"/>
      <c r="AC1453" s="206"/>
    </row>
    <row r="1454" spans="27:29">
      <c r="AA1454" s="298"/>
      <c r="AC1454" s="206"/>
    </row>
    <row r="1455" spans="27:29">
      <c r="AA1455" s="298"/>
      <c r="AC1455" s="206"/>
    </row>
    <row r="1456" spans="27:29">
      <c r="AA1456" s="298"/>
      <c r="AC1456" s="206"/>
    </row>
    <row r="1457" spans="27:29">
      <c r="AA1457" s="298"/>
      <c r="AC1457" s="206"/>
    </row>
    <row r="1458" spans="27:29">
      <c r="AA1458" s="298"/>
      <c r="AC1458" s="206"/>
    </row>
    <row r="1459" spans="27:29">
      <c r="AA1459" s="298"/>
      <c r="AC1459" s="206"/>
    </row>
    <row r="1460" spans="27:29">
      <c r="AA1460" s="298"/>
      <c r="AC1460" s="206"/>
    </row>
    <row r="1461" spans="27:29">
      <c r="AA1461" s="298"/>
      <c r="AC1461" s="206"/>
    </row>
    <row r="1462" spans="27:29">
      <c r="AA1462" s="298"/>
      <c r="AC1462" s="206"/>
    </row>
    <row r="1463" spans="27:29">
      <c r="AA1463" s="298"/>
      <c r="AC1463" s="206"/>
    </row>
    <row r="1464" spans="27:29">
      <c r="AA1464" s="298"/>
      <c r="AC1464" s="206"/>
    </row>
    <row r="1465" spans="27:29">
      <c r="AA1465" s="298"/>
      <c r="AC1465" s="206"/>
    </row>
    <row r="1466" spans="27:29">
      <c r="AA1466" s="298"/>
      <c r="AC1466" s="206"/>
    </row>
    <row r="1467" spans="27:29">
      <c r="AA1467" s="298"/>
      <c r="AC1467" s="206"/>
    </row>
    <row r="1468" spans="27:29">
      <c r="AA1468" s="298"/>
      <c r="AC1468" s="206"/>
    </row>
    <row r="1469" spans="27:29">
      <c r="AA1469" s="298"/>
      <c r="AC1469" s="206"/>
    </row>
    <row r="1470" spans="27:29">
      <c r="AA1470" s="298"/>
      <c r="AC1470" s="206"/>
    </row>
    <row r="1471" spans="27:29">
      <c r="AA1471" s="298"/>
      <c r="AC1471" s="206"/>
    </row>
    <row r="1472" spans="27:29">
      <c r="AA1472" s="298"/>
      <c r="AC1472" s="206"/>
    </row>
    <row r="1473" spans="27:29">
      <c r="AA1473" s="298"/>
      <c r="AC1473" s="206"/>
    </row>
    <row r="1474" spans="27:29">
      <c r="AA1474" s="298"/>
      <c r="AC1474" s="206"/>
    </row>
    <row r="1475" spans="27:29">
      <c r="AA1475" s="298"/>
      <c r="AC1475" s="206"/>
    </row>
    <row r="1476" spans="27:29">
      <c r="AA1476" s="298"/>
      <c r="AC1476" s="206"/>
    </row>
    <row r="1477" spans="27:29">
      <c r="AA1477" s="298"/>
      <c r="AC1477" s="206"/>
    </row>
    <row r="1478" spans="27:29">
      <c r="AA1478" s="298"/>
      <c r="AC1478" s="206"/>
    </row>
    <row r="1479" spans="27:29">
      <c r="AA1479" s="298"/>
      <c r="AC1479" s="206"/>
    </row>
    <row r="1480" spans="27:29">
      <c r="AA1480" s="298"/>
      <c r="AC1480" s="206"/>
    </row>
    <row r="1481" spans="27:29">
      <c r="AA1481" s="298"/>
      <c r="AC1481" s="206"/>
    </row>
    <row r="1482" spans="27:29">
      <c r="AA1482" s="298"/>
      <c r="AC1482" s="206"/>
    </row>
    <row r="1483" spans="27:29">
      <c r="AA1483" s="298"/>
      <c r="AC1483" s="206"/>
    </row>
    <row r="1484" spans="27:29">
      <c r="AA1484" s="298"/>
      <c r="AC1484" s="206"/>
    </row>
    <row r="1485" spans="27:29">
      <c r="AA1485" s="298"/>
      <c r="AC1485" s="206"/>
    </row>
    <row r="1486" spans="27:29">
      <c r="AA1486" s="298"/>
      <c r="AC1486" s="206"/>
    </row>
    <row r="1487" spans="27:29">
      <c r="AA1487" s="298"/>
      <c r="AC1487" s="206"/>
    </row>
    <row r="1488" spans="27:29">
      <c r="AA1488" s="298"/>
      <c r="AC1488" s="206"/>
    </row>
    <row r="1489" spans="27:29">
      <c r="AA1489" s="298"/>
      <c r="AC1489" s="206"/>
    </row>
    <row r="1490" spans="27:29">
      <c r="AA1490" s="298"/>
      <c r="AC1490" s="206"/>
    </row>
    <row r="1491" spans="27:29">
      <c r="AA1491" s="298"/>
      <c r="AC1491" s="206"/>
    </row>
    <row r="1492" spans="27:29">
      <c r="AA1492" s="298"/>
      <c r="AC1492" s="206"/>
    </row>
    <row r="1493" spans="27:29">
      <c r="AA1493" s="298"/>
      <c r="AC1493" s="206"/>
    </row>
    <row r="1494" spans="27:29">
      <c r="AA1494" s="298"/>
      <c r="AC1494" s="206"/>
    </row>
    <row r="1495" spans="27:29">
      <c r="AA1495" s="298"/>
      <c r="AC1495" s="206"/>
    </row>
    <row r="1496" spans="27:29">
      <c r="AA1496" s="298"/>
      <c r="AC1496" s="206"/>
    </row>
    <row r="1497" spans="27:29">
      <c r="AA1497" s="298"/>
      <c r="AC1497" s="206"/>
    </row>
    <row r="1498" spans="27:29">
      <c r="AA1498" s="298"/>
      <c r="AC1498" s="206"/>
    </row>
    <row r="1499" spans="27:29">
      <c r="AA1499" s="298"/>
      <c r="AC1499" s="206"/>
    </row>
    <row r="1500" spans="27:29">
      <c r="AA1500" s="298"/>
      <c r="AC1500" s="206"/>
    </row>
    <row r="1501" spans="27:29">
      <c r="AA1501" s="298"/>
      <c r="AC1501" s="206"/>
    </row>
    <row r="1502" spans="27:29">
      <c r="AA1502" s="298"/>
      <c r="AC1502" s="206"/>
    </row>
    <row r="1503" spans="27:29">
      <c r="AA1503" s="298"/>
      <c r="AC1503" s="206"/>
    </row>
    <row r="1504" spans="27:29">
      <c r="AA1504" s="298"/>
      <c r="AC1504" s="206"/>
    </row>
    <row r="1505" spans="27:29">
      <c r="AA1505" s="298"/>
      <c r="AC1505" s="206"/>
    </row>
    <row r="1506" spans="27:29">
      <c r="AA1506" s="298"/>
      <c r="AC1506" s="206"/>
    </row>
    <row r="1507" spans="27:29">
      <c r="AA1507" s="298"/>
      <c r="AC1507" s="206"/>
    </row>
    <row r="1508" spans="27:29">
      <c r="AA1508" s="298"/>
      <c r="AC1508" s="206"/>
    </row>
    <row r="1509" spans="27:29">
      <c r="AA1509" s="298"/>
      <c r="AC1509" s="206"/>
    </row>
    <row r="1510" spans="27:29">
      <c r="AA1510" s="298"/>
      <c r="AC1510" s="206"/>
    </row>
    <row r="1511" spans="27:29">
      <c r="AA1511" s="298"/>
      <c r="AC1511" s="206"/>
    </row>
    <row r="1512" spans="27:29">
      <c r="AA1512" s="298"/>
      <c r="AC1512" s="206"/>
    </row>
    <row r="1513" spans="27:29">
      <c r="AA1513" s="298"/>
      <c r="AC1513" s="206"/>
    </row>
    <row r="1514" spans="27:29">
      <c r="AA1514" s="298"/>
      <c r="AC1514" s="206"/>
    </row>
    <row r="1515" spans="27:29">
      <c r="AA1515" s="298"/>
      <c r="AC1515" s="206"/>
    </row>
    <row r="1516" spans="27:29">
      <c r="AA1516" s="298"/>
      <c r="AC1516" s="206"/>
    </row>
    <row r="1517" spans="27:29">
      <c r="AA1517" s="298"/>
      <c r="AC1517" s="206"/>
    </row>
    <row r="1518" spans="27:29">
      <c r="AA1518" s="298"/>
      <c r="AC1518" s="206"/>
    </row>
    <row r="1519" spans="27:29">
      <c r="AA1519" s="298"/>
      <c r="AC1519" s="206"/>
    </row>
    <row r="1520" spans="27:29">
      <c r="AA1520" s="298"/>
      <c r="AC1520" s="206"/>
    </row>
    <row r="1521" spans="27:29">
      <c r="AA1521" s="298"/>
      <c r="AC1521" s="206"/>
    </row>
    <row r="1522" spans="27:29">
      <c r="AA1522" s="298"/>
      <c r="AC1522" s="206"/>
    </row>
    <row r="1523" spans="27:29">
      <c r="AA1523" s="298"/>
      <c r="AC1523" s="206"/>
    </row>
    <row r="1524" spans="27:29">
      <c r="AA1524" s="298"/>
      <c r="AC1524" s="206"/>
    </row>
    <row r="1525" spans="27:29">
      <c r="AA1525" s="298"/>
      <c r="AC1525" s="206"/>
    </row>
    <row r="1526" spans="27:29">
      <c r="AA1526" s="298"/>
      <c r="AC1526" s="206"/>
    </row>
    <row r="1527" spans="27:29">
      <c r="AA1527" s="298"/>
      <c r="AC1527" s="206"/>
    </row>
    <row r="1528" spans="27:29">
      <c r="AA1528" s="298"/>
      <c r="AC1528" s="206"/>
    </row>
    <row r="1529" spans="27:29">
      <c r="AA1529" s="298"/>
      <c r="AC1529" s="206"/>
    </row>
    <row r="1530" spans="27:29">
      <c r="AA1530" s="298"/>
      <c r="AC1530" s="206"/>
    </row>
    <row r="1531" spans="27:29">
      <c r="AA1531" s="298"/>
      <c r="AC1531" s="206"/>
    </row>
    <row r="1532" spans="27:29">
      <c r="AA1532" s="298"/>
      <c r="AC1532" s="206"/>
    </row>
    <row r="1533" spans="27:29">
      <c r="AA1533" s="298"/>
      <c r="AC1533" s="206"/>
    </row>
    <row r="1534" spans="27:29">
      <c r="AA1534" s="298"/>
      <c r="AC1534" s="206"/>
    </row>
    <row r="1535" spans="27:29">
      <c r="AA1535" s="298"/>
      <c r="AC1535" s="206"/>
    </row>
    <row r="1536" spans="27:29">
      <c r="AA1536" s="298"/>
      <c r="AC1536" s="206"/>
    </row>
    <row r="1537" spans="27:29">
      <c r="AA1537" s="298"/>
      <c r="AC1537" s="206"/>
    </row>
    <row r="1538" spans="27:29">
      <c r="AA1538" s="298"/>
      <c r="AC1538" s="206"/>
    </row>
    <row r="1539" spans="27:29">
      <c r="AA1539" s="298"/>
      <c r="AC1539" s="206"/>
    </row>
    <row r="1540" spans="27:29">
      <c r="AA1540" s="298"/>
      <c r="AC1540" s="206"/>
    </row>
    <row r="1541" spans="27:29">
      <c r="AA1541" s="298"/>
      <c r="AC1541" s="206"/>
    </row>
    <row r="1542" spans="27:29">
      <c r="AA1542" s="298"/>
      <c r="AC1542" s="206"/>
    </row>
    <row r="1543" spans="27:29">
      <c r="AA1543" s="298"/>
      <c r="AC1543" s="206"/>
    </row>
    <row r="1544" spans="27:29">
      <c r="AA1544" s="298"/>
      <c r="AC1544" s="206"/>
    </row>
    <row r="1545" spans="27:29">
      <c r="AA1545" s="298"/>
      <c r="AC1545" s="206"/>
    </row>
    <row r="1546" spans="27:29">
      <c r="AA1546" s="298"/>
      <c r="AC1546" s="206"/>
    </row>
    <row r="1547" spans="27:29">
      <c r="AA1547" s="298"/>
      <c r="AC1547" s="206"/>
    </row>
    <row r="1548" spans="27:29">
      <c r="AA1548" s="298"/>
      <c r="AC1548" s="206"/>
    </row>
    <row r="1549" spans="27:29">
      <c r="AA1549" s="298"/>
      <c r="AC1549" s="206"/>
    </row>
    <row r="1550" spans="27:29">
      <c r="AA1550" s="298"/>
      <c r="AC1550" s="206"/>
    </row>
    <row r="1551" spans="27:29">
      <c r="AA1551" s="298"/>
      <c r="AC1551" s="206"/>
    </row>
    <row r="1552" spans="27:29">
      <c r="AA1552" s="298"/>
      <c r="AC1552" s="206"/>
    </row>
    <row r="1553" spans="27:29">
      <c r="AA1553" s="298"/>
      <c r="AC1553" s="206"/>
    </row>
    <row r="1554" spans="27:29">
      <c r="AA1554" s="298"/>
      <c r="AC1554" s="206"/>
    </row>
    <row r="1555" spans="27:29">
      <c r="AA1555" s="298"/>
      <c r="AC1555" s="206"/>
    </row>
    <row r="1556" spans="27:29">
      <c r="AA1556" s="298"/>
      <c r="AC1556" s="206"/>
    </row>
    <row r="1557" spans="27:29">
      <c r="AA1557" s="298"/>
      <c r="AC1557" s="206"/>
    </row>
    <row r="1558" spans="27:29">
      <c r="AA1558" s="298"/>
      <c r="AC1558" s="206"/>
    </row>
    <row r="1559" spans="27:29">
      <c r="AA1559" s="298"/>
      <c r="AC1559" s="206"/>
    </row>
    <row r="1560" spans="27:29">
      <c r="AA1560" s="298"/>
      <c r="AC1560" s="206"/>
    </row>
    <row r="1561" spans="27:29">
      <c r="AA1561" s="298"/>
      <c r="AC1561" s="206"/>
    </row>
    <row r="1562" spans="27:29">
      <c r="AA1562" s="298"/>
      <c r="AC1562" s="206"/>
    </row>
    <row r="1563" spans="27:29">
      <c r="AA1563" s="298"/>
      <c r="AC1563" s="206"/>
    </row>
    <row r="1564" spans="27:29">
      <c r="AA1564" s="298"/>
      <c r="AC1564" s="206"/>
    </row>
    <row r="1565" spans="27:29">
      <c r="AA1565" s="298"/>
      <c r="AC1565" s="206"/>
    </row>
    <row r="1566" spans="27:29">
      <c r="AA1566" s="298"/>
      <c r="AC1566" s="206"/>
    </row>
    <row r="1567" spans="27:29">
      <c r="AA1567" s="298"/>
      <c r="AC1567" s="206"/>
    </row>
    <row r="1568" spans="27:29">
      <c r="AA1568" s="298"/>
      <c r="AC1568" s="206"/>
    </row>
    <row r="1569" spans="27:29">
      <c r="AA1569" s="298"/>
      <c r="AC1569" s="206"/>
    </row>
    <row r="1570" spans="27:29">
      <c r="AA1570" s="298"/>
      <c r="AC1570" s="206"/>
    </row>
    <row r="1571" spans="27:29">
      <c r="AA1571" s="298"/>
      <c r="AC1571" s="206"/>
    </row>
    <row r="1572" spans="27:29">
      <c r="AA1572" s="298"/>
      <c r="AC1572" s="206"/>
    </row>
    <row r="1573" spans="27:29">
      <c r="AA1573" s="298"/>
      <c r="AC1573" s="206"/>
    </row>
    <row r="1574" spans="27:29">
      <c r="AA1574" s="298"/>
      <c r="AC1574" s="206"/>
    </row>
    <row r="1575" spans="27:29">
      <c r="AA1575" s="298"/>
      <c r="AC1575" s="206"/>
    </row>
    <row r="1576" spans="27:29">
      <c r="AA1576" s="298"/>
      <c r="AC1576" s="206"/>
    </row>
    <row r="1577" spans="27:29">
      <c r="AA1577" s="298"/>
      <c r="AC1577" s="206"/>
    </row>
    <row r="1578" spans="27:29">
      <c r="AA1578" s="298"/>
      <c r="AC1578" s="206"/>
    </row>
    <row r="1579" spans="27:29">
      <c r="AA1579" s="298"/>
      <c r="AC1579" s="206"/>
    </row>
    <row r="1580" spans="27:29">
      <c r="AA1580" s="298"/>
      <c r="AC1580" s="206"/>
    </row>
    <row r="1581" spans="27:29">
      <c r="AA1581" s="298"/>
      <c r="AC1581" s="206"/>
    </row>
    <row r="1582" spans="27:29">
      <c r="AA1582" s="298"/>
      <c r="AC1582" s="206"/>
    </row>
    <row r="1583" spans="27:29">
      <c r="AA1583" s="298"/>
      <c r="AC1583" s="206"/>
    </row>
    <row r="1584" spans="27:29">
      <c r="AA1584" s="298"/>
      <c r="AC1584" s="206"/>
    </row>
    <row r="1585" spans="27:29">
      <c r="AA1585" s="298"/>
      <c r="AC1585" s="206"/>
    </row>
    <row r="1586" spans="27:29">
      <c r="AA1586" s="298"/>
      <c r="AC1586" s="206"/>
    </row>
    <row r="1587" spans="27:29">
      <c r="AA1587" s="298"/>
      <c r="AC1587" s="206"/>
    </row>
    <row r="1588" spans="27:29">
      <c r="AA1588" s="298"/>
      <c r="AC1588" s="206"/>
    </row>
    <row r="1589" spans="27:29">
      <c r="AA1589" s="298"/>
      <c r="AC1589" s="206"/>
    </row>
    <row r="1590" spans="27:29">
      <c r="AA1590" s="298"/>
      <c r="AC1590" s="206"/>
    </row>
    <row r="1591" spans="27:29">
      <c r="AA1591" s="298"/>
      <c r="AC1591" s="206"/>
    </row>
    <row r="1592" spans="27:29">
      <c r="AA1592" s="298"/>
      <c r="AC1592" s="206"/>
    </row>
    <row r="1593" spans="27:29">
      <c r="AA1593" s="298"/>
      <c r="AC1593" s="206"/>
    </row>
    <row r="1594" spans="27:29">
      <c r="AA1594" s="298"/>
      <c r="AC1594" s="206"/>
    </row>
    <row r="1595" spans="27:29">
      <c r="AA1595" s="298"/>
      <c r="AC1595" s="206"/>
    </row>
    <row r="1596" spans="27:29">
      <c r="AA1596" s="298"/>
      <c r="AC1596" s="206"/>
    </row>
    <row r="1597" spans="27:29">
      <c r="AA1597" s="298"/>
      <c r="AC1597" s="206"/>
    </row>
    <row r="1598" spans="27:29">
      <c r="AA1598" s="298"/>
      <c r="AC1598" s="206"/>
    </row>
    <row r="1599" spans="27:29">
      <c r="AA1599" s="298"/>
      <c r="AC1599" s="206"/>
    </row>
    <row r="1600" spans="27:29">
      <c r="AA1600" s="298"/>
      <c r="AC1600" s="206"/>
    </row>
    <row r="1601" spans="27:29">
      <c r="AA1601" s="298"/>
      <c r="AC1601" s="206"/>
    </row>
    <row r="1602" spans="27:29">
      <c r="AA1602" s="298"/>
      <c r="AC1602" s="206"/>
    </row>
    <row r="1603" spans="27:29">
      <c r="AA1603" s="298"/>
      <c r="AC1603" s="206"/>
    </row>
    <row r="1604" spans="27:29">
      <c r="AA1604" s="298"/>
      <c r="AC1604" s="206"/>
    </row>
    <row r="1605" spans="27:29">
      <c r="AA1605" s="298"/>
      <c r="AC1605" s="206"/>
    </row>
    <row r="1606" spans="27:29">
      <c r="AA1606" s="298"/>
      <c r="AC1606" s="206"/>
    </row>
    <row r="1607" spans="27:29">
      <c r="AA1607" s="298"/>
      <c r="AC1607" s="206"/>
    </row>
    <row r="1608" spans="27:29">
      <c r="AA1608" s="298"/>
      <c r="AC1608" s="206"/>
    </row>
    <row r="1609" spans="27:29">
      <c r="AA1609" s="298"/>
      <c r="AC1609" s="206"/>
    </row>
    <row r="1610" spans="27:29">
      <c r="AA1610" s="298"/>
      <c r="AC1610" s="206"/>
    </row>
    <row r="1611" spans="27:29">
      <c r="AA1611" s="298"/>
      <c r="AC1611" s="206"/>
    </row>
    <row r="1612" spans="27:29">
      <c r="AA1612" s="298"/>
      <c r="AC1612" s="206"/>
    </row>
    <row r="1613" spans="27:29">
      <c r="AA1613" s="298"/>
      <c r="AC1613" s="206"/>
    </row>
    <row r="1614" spans="27:29">
      <c r="AA1614" s="298"/>
      <c r="AC1614" s="206"/>
    </row>
    <row r="1615" spans="27:29">
      <c r="AA1615" s="298"/>
      <c r="AC1615" s="206"/>
    </row>
    <row r="1616" spans="27:29">
      <c r="AA1616" s="298"/>
      <c r="AC1616" s="206"/>
    </row>
    <row r="1617" spans="27:29">
      <c r="AA1617" s="298"/>
      <c r="AC1617" s="206"/>
    </row>
    <row r="1618" spans="27:29">
      <c r="AA1618" s="298"/>
      <c r="AC1618" s="206"/>
    </row>
    <row r="1619" spans="27:29">
      <c r="AA1619" s="298"/>
      <c r="AC1619" s="206"/>
    </row>
    <row r="1620" spans="27:29">
      <c r="AA1620" s="298"/>
      <c r="AC1620" s="206"/>
    </row>
    <row r="1621" spans="27:29">
      <c r="AA1621" s="298"/>
      <c r="AC1621" s="206"/>
    </row>
    <row r="1622" spans="27:29">
      <c r="AA1622" s="298"/>
      <c r="AC1622" s="206"/>
    </row>
    <row r="1623" spans="27:29">
      <c r="AA1623" s="298"/>
      <c r="AC1623" s="206"/>
    </row>
    <row r="1624" spans="27:29">
      <c r="AA1624" s="298"/>
      <c r="AC1624" s="206"/>
    </row>
    <row r="1625" spans="27:29">
      <c r="AA1625" s="298"/>
      <c r="AC1625" s="206"/>
    </row>
    <row r="1626" spans="27:29">
      <c r="AA1626" s="298"/>
      <c r="AC1626" s="206"/>
    </row>
    <row r="1627" spans="27:29">
      <c r="AA1627" s="298"/>
      <c r="AC1627" s="206"/>
    </row>
    <row r="1628" spans="27:29">
      <c r="AA1628" s="298"/>
      <c r="AC1628" s="206"/>
    </row>
    <row r="1629" spans="27:29">
      <c r="AA1629" s="298"/>
      <c r="AC1629" s="206"/>
    </row>
    <row r="1630" spans="27:29">
      <c r="AA1630" s="298"/>
      <c r="AC1630" s="206"/>
    </row>
    <row r="1631" spans="27:29">
      <c r="AA1631" s="298"/>
      <c r="AC1631" s="206"/>
    </row>
    <row r="1632" spans="27:29">
      <c r="AA1632" s="298"/>
      <c r="AC1632" s="206"/>
    </row>
    <row r="1633" spans="27:29">
      <c r="AA1633" s="298"/>
      <c r="AC1633" s="206"/>
    </row>
    <row r="1634" spans="27:29">
      <c r="AA1634" s="298"/>
      <c r="AC1634" s="206"/>
    </row>
    <row r="1635" spans="27:29">
      <c r="AA1635" s="298"/>
      <c r="AC1635" s="206"/>
    </row>
    <row r="1636" spans="27:29">
      <c r="AA1636" s="298"/>
      <c r="AC1636" s="206"/>
    </row>
    <row r="1637" spans="27:29">
      <c r="AA1637" s="298"/>
      <c r="AC1637" s="206"/>
    </row>
    <row r="1638" spans="27:29">
      <c r="AA1638" s="298"/>
      <c r="AC1638" s="206"/>
    </row>
    <row r="1639" spans="27:29">
      <c r="AA1639" s="298"/>
      <c r="AC1639" s="206"/>
    </row>
    <row r="1640" spans="27:29">
      <c r="AA1640" s="298"/>
      <c r="AC1640" s="206"/>
    </row>
    <row r="1641" spans="27:29">
      <c r="AA1641" s="298"/>
      <c r="AC1641" s="206"/>
    </row>
    <row r="1642" spans="27:29">
      <c r="AA1642" s="298"/>
      <c r="AC1642" s="206"/>
    </row>
    <row r="1643" spans="27:29">
      <c r="AA1643" s="298"/>
      <c r="AC1643" s="206"/>
    </row>
    <row r="1644" spans="27:29">
      <c r="AA1644" s="298"/>
      <c r="AC1644" s="206"/>
    </row>
    <row r="1645" spans="27:29">
      <c r="AA1645" s="298"/>
      <c r="AC1645" s="206"/>
    </row>
    <row r="1646" spans="27:29">
      <c r="AA1646" s="298"/>
      <c r="AC1646" s="206"/>
    </row>
    <row r="1647" spans="27:29">
      <c r="AA1647" s="298"/>
      <c r="AC1647" s="206"/>
    </row>
    <row r="1648" spans="27:29">
      <c r="AA1648" s="298"/>
      <c r="AC1648" s="206"/>
    </row>
    <row r="1649" spans="27:29">
      <c r="AA1649" s="298"/>
      <c r="AC1649" s="206"/>
    </row>
    <row r="1650" spans="27:29">
      <c r="AA1650" s="298"/>
      <c r="AC1650" s="206"/>
    </row>
    <row r="1651" spans="27:29">
      <c r="AA1651" s="298"/>
      <c r="AC1651" s="206"/>
    </row>
    <row r="1652" spans="27:29">
      <c r="AA1652" s="298"/>
      <c r="AC1652" s="206"/>
    </row>
    <row r="1653" spans="27:29">
      <c r="AA1653" s="298"/>
      <c r="AC1653" s="206"/>
    </row>
    <row r="1654" spans="27:29">
      <c r="AA1654" s="298"/>
      <c r="AC1654" s="206"/>
    </row>
    <row r="1655" spans="27:29">
      <c r="AA1655" s="298"/>
      <c r="AC1655" s="206"/>
    </row>
    <row r="1656" spans="27:29">
      <c r="AA1656" s="298"/>
      <c r="AC1656" s="206"/>
    </row>
    <row r="1657" spans="27:29">
      <c r="AA1657" s="298"/>
      <c r="AC1657" s="206"/>
    </row>
    <row r="1658" spans="27:29">
      <c r="AA1658" s="298"/>
      <c r="AC1658" s="206"/>
    </row>
    <row r="1659" spans="27:29">
      <c r="AA1659" s="298"/>
      <c r="AC1659" s="206"/>
    </row>
    <row r="1660" spans="27:29">
      <c r="AA1660" s="298"/>
      <c r="AC1660" s="206"/>
    </row>
    <row r="1661" spans="27:29">
      <c r="AA1661" s="298"/>
      <c r="AC1661" s="206"/>
    </row>
    <row r="1662" spans="27:29">
      <c r="AA1662" s="298"/>
      <c r="AC1662" s="206"/>
    </row>
    <row r="1663" spans="27:29">
      <c r="AA1663" s="298"/>
      <c r="AC1663" s="206"/>
    </row>
    <row r="1664" spans="27:29">
      <c r="AA1664" s="298"/>
      <c r="AC1664" s="206"/>
    </row>
    <row r="1665" spans="27:29">
      <c r="AA1665" s="298"/>
      <c r="AC1665" s="206"/>
    </row>
    <row r="1666" spans="27:29">
      <c r="AA1666" s="298"/>
      <c r="AC1666" s="206"/>
    </row>
    <row r="1667" spans="27:29">
      <c r="AA1667" s="298"/>
      <c r="AC1667" s="206"/>
    </row>
    <row r="1668" spans="27:29">
      <c r="AA1668" s="298"/>
      <c r="AC1668" s="206"/>
    </row>
    <row r="1669" spans="27:29">
      <c r="AA1669" s="298"/>
      <c r="AC1669" s="206"/>
    </row>
    <row r="1670" spans="27:29">
      <c r="AA1670" s="298"/>
      <c r="AC1670" s="206"/>
    </row>
    <row r="1671" spans="27:29">
      <c r="AA1671" s="298"/>
      <c r="AC1671" s="206"/>
    </row>
    <row r="1672" spans="27:29">
      <c r="AA1672" s="298"/>
      <c r="AC1672" s="206"/>
    </row>
    <row r="1673" spans="27:29">
      <c r="AA1673" s="298"/>
      <c r="AC1673" s="206"/>
    </row>
    <row r="1674" spans="27:29">
      <c r="AA1674" s="298"/>
      <c r="AC1674" s="206"/>
    </row>
    <row r="1675" spans="27:29">
      <c r="AA1675" s="298"/>
      <c r="AC1675" s="206"/>
    </row>
    <row r="1676" spans="27:29">
      <c r="AA1676" s="298"/>
      <c r="AC1676" s="206"/>
    </row>
    <row r="1677" spans="27:29">
      <c r="AA1677" s="298"/>
      <c r="AC1677" s="206"/>
    </row>
    <row r="1678" spans="27:29">
      <c r="AA1678" s="298"/>
      <c r="AC1678" s="206"/>
    </row>
    <row r="1679" spans="27:29">
      <c r="AA1679" s="298"/>
      <c r="AC1679" s="206"/>
    </row>
    <row r="1680" spans="27:29">
      <c r="AA1680" s="298"/>
      <c r="AC1680" s="206"/>
    </row>
    <row r="1681" spans="27:29">
      <c r="AA1681" s="298"/>
      <c r="AC1681" s="206"/>
    </row>
    <row r="1682" spans="27:29">
      <c r="AA1682" s="298"/>
      <c r="AC1682" s="206"/>
    </row>
    <row r="1683" spans="27:29">
      <c r="AA1683" s="298"/>
      <c r="AC1683" s="206"/>
    </row>
    <row r="1684" spans="27:29">
      <c r="AA1684" s="298"/>
      <c r="AC1684" s="206"/>
    </row>
    <row r="1685" spans="27:29">
      <c r="AA1685" s="298"/>
      <c r="AC1685" s="206"/>
    </row>
    <row r="1686" spans="27:29">
      <c r="AA1686" s="298"/>
      <c r="AC1686" s="206"/>
    </row>
    <row r="1687" spans="27:29">
      <c r="AA1687" s="298"/>
      <c r="AC1687" s="206"/>
    </row>
    <row r="1688" spans="27:29">
      <c r="AA1688" s="298"/>
      <c r="AC1688" s="206"/>
    </row>
    <row r="1689" spans="27:29">
      <c r="AA1689" s="298"/>
      <c r="AC1689" s="206"/>
    </row>
    <row r="1690" spans="27:29">
      <c r="AA1690" s="298"/>
      <c r="AC1690" s="206"/>
    </row>
    <row r="1691" spans="27:29">
      <c r="AA1691" s="298"/>
      <c r="AC1691" s="206"/>
    </row>
    <row r="1692" spans="27:29">
      <c r="AA1692" s="298"/>
      <c r="AC1692" s="206"/>
    </row>
    <row r="1693" spans="27:29">
      <c r="AA1693" s="298"/>
      <c r="AC1693" s="206"/>
    </row>
    <row r="1694" spans="27:29">
      <c r="AA1694" s="298"/>
      <c r="AC1694" s="206"/>
    </row>
    <row r="1695" spans="27:29">
      <c r="AA1695" s="298"/>
      <c r="AC1695" s="206"/>
    </row>
    <row r="1696" spans="27:29">
      <c r="AA1696" s="298"/>
      <c r="AC1696" s="206"/>
    </row>
    <row r="1697" spans="27:29">
      <c r="AA1697" s="298"/>
      <c r="AC1697" s="206"/>
    </row>
    <row r="1698" spans="27:29">
      <c r="AA1698" s="298"/>
      <c r="AC1698" s="206"/>
    </row>
    <row r="1699" spans="27:29">
      <c r="AA1699" s="298"/>
      <c r="AC1699" s="206"/>
    </row>
    <row r="1700" spans="27:29">
      <c r="AA1700" s="298"/>
      <c r="AC1700" s="206"/>
    </row>
    <row r="1701" spans="27:29">
      <c r="AA1701" s="298"/>
      <c r="AC1701" s="206"/>
    </row>
    <row r="1702" spans="27:29">
      <c r="AA1702" s="298"/>
      <c r="AC1702" s="206"/>
    </row>
    <row r="1703" spans="27:29">
      <c r="AA1703" s="298"/>
      <c r="AC1703" s="206"/>
    </row>
    <row r="1704" spans="27:29">
      <c r="AA1704" s="298"/>
      <c r="AC1704" s="206"/>
    </row>
    <row r="1705" spans="27:29">
      <c r="AA1705" s="298"/>
      <c r="AC1705" s="206"/>
    </row>
    <row r="1706" spans="27:29">
      <c r="AA1706" s="298"/>
      <c r="AC1706" s="206"/>
    </row>
    <row r="1707" spans="27:29">
      <c r="AA1707" s="298"/>
      <c r="AC1707" s="206"/>
    </row>
    <row r="1708" spans="27:29">
      <c r="AA1708" s="298"/>
      <c r="AC1708" s="206"/>
    </row>
    <row r="1709" spans="27:29">
      <c r="AA1709" s="298"/>
      <c r="AC1709" s="206"/>
    </row>
    <row r="1710" spans="27:29">
      <c r="AA1710" s="298"/>
      <c r="AC1710" s="206"/>
    </row>
    <row r="1711" spans="27:29">
      <c r="AA1711" s="298"/>
      <c r="AC1711" s="206"/>
    </row>
    <row r="1712" spans="27:29">
      <c r="AA1712" s="298"/>
      <c r="AC1712" s="206"/>
    </row>
    <row r="1713" spans="27:29">
      <c r="AA1713" s="298"/>
      <c r="AC1713" s="206"/>
    </row>
    <row r="1714" spans="27:29">
      <c r="AA1714" s="298"/>
      <c r="AC1714" s="206"/>
    </row>
    <row r="1715" spans="27:29">
      <c r="AA1715" s="298"/>
      <c r="AC1715" s="206"/>
    </row>
    <row r="1716" spans="27:29">
      <c r="AA1716" s="298"/>
      <c r="AC1716" s="206"/>
    </row>
    <row r="1717" spans="27:29">
      <c r="AA1717" s="298"/>
      <c r="AC1717" s="206"/>
    </row>
    <row r="1718" spans="27:29">
      <c r="AA1718" s="298"/>
      <c r="AC1718" s="206"/>
    </row>
    <row r="1719" spans="27:29">
      <c r="AA1719" s="298"/>
      <c r="AC1719" s="206"/>
    </row>
    <row r="1720" spans="27:29">
      <c r="AA1720" s="298"/>
      <c r="AC1720" s="206"/>
    </row>
    <row r="1721" spans="27:29">
      <c r="AA1721" s="298"/>
      <c r="AC1721" s="206"/>
    </row>
    <row r="1722" spans="27:29">
      <c r="AA1722" s="298"/>
      <c r="AC1722" s="206"/>
    </row>
    <row r="1723" spans="27:29">
      <c r="AA1723" s="298"/>
      <c r="AC1723" s="206"/>
    </row>
    <row r="1724" spans="27:29">
      <c r="AA1724" s="298"/>
      <c r="AC1724" s="206"/>
    </row>
    <row r="1725" spans="27:29">
      <c r="AA1725" s="298"/>
      <c r="AC1725" s="206"/>
    </row>
    <row r="1726" spans="27:29">
      <c r="AA1726" s="298"/>
      <c r="AC1726" s="206"/>
    </row>
    <row r="1727" spans="27:29">
      <c r="AA1727" s="298"/>
      <c r="AC1727" s="206"/>
    </row>
    <row r="1728" spans="27:29">
      <c r="AA1728" s="298"/>
      <c r="AC1728" s="206"/>
    </row>
    <row r="1729" spans="27:29">
      <c r="AA1729" s="298"/>
      <c r="AC1729" s="206"/>
    </row>
    <row r="1730" spans="27:29">
      <c r="AA1730" s="298"/>
      <c r="AC1730" s="206"/>
    </row>
    <row r="1731" spans="27:29">
      <c r="AA1731" s="298"/>
      <c r="AC1731" s="206"/>
    </row>
    <row r="1732" spans="27:29">
      <c r="AA1732" s="298"/>
      <c r="AC1732" s="206"/>
    </row>
    <row r="1733" spans="27:29">
      <c r="AA1733" s="298"/>
      <c r="AC1733" s="206"/>
    </row>
    <row r="1734" spans="27:29">
      <c r="AA1734" s="298"/>
      <c r="AC1734" s="206"/>
    </row>
    <row r="1735" spans="27:29">
      <c r="AA1735" s="298"/>
      <c r="AC1735" s="206"/>
    </row>
    <row r="1736" spans="27:29">
      <c r="AA1736" s="298"/>
      <c r="AC1736" s="206"/>
    </row>
    <row r="1737" spans="27:29">
      <c r="AA1737" s="298"/>
      <c r="AC1737" s="206"/>
    </row>
    <row r="1738" spans="27:29">
      <c r="AA1738" s="298"/>
      <c r="AC1738" s="206"/>
    </row>
    <row r="1739" spans="27:29">
      <c r="AA1739" s="298"/>
      <c r="AC1739" s="206"/>
    </row>
    <row r="1740" spans="27:29">
      <c r="AA1740" s="298"/>
      <c r="AC1740" s="206"/>
    </row>
    <row r="1741" spans="27:29">
      <c r="AA1741" s="298"/>
      <c r="AC1741" s="206"/>
    </row>
    <row r="1742" spans="27:29">
      <c r="AA1742" s="298"/>
      <c r="AC1742" s="206"/>
    </row>
    <row r="1743" spans="27:29">
      <c r="AA1743" s="298"/>
      <c r="AC1743" s="206"/>
    </row>
    <row r="1744" spans="27:29">
      <c r="AA1744" s="298"/>
      <c r="AC1744" s="206"/>
    </row>
    <row r="1745" spans="27:29">
      <c r="AA1745" s="298"/>
      <c r="AC1745" s="206"/>
    </row>
    <row r="1746" spans="27:29">
      <c r="AA1746" s="298"/>
      <c r="AC1746" s="206"/>
    </row>
    <row r="1747" spans="27:29">
      <c r="AA1747" s="298"/>
      <c r="AC1747" s="206"/>
    </row>
    <row r="1748" spans="27:29">
      <c r="AA1748" s="298"/>
      <c r="AC1748" s="206"/>
    </row>
    <row r="1749" spans="27:29">
      <c r="AA1749" s="298"/>
      <c r="AC1749" s="206"/>
    </row>
    <row r="1750" spans="27:29">
      <c r="AA1750" s="298"/>
      <c r="AC1750" s="206"/>
    </row>
    <row r="1751" spans="27:29">
      <c r="AA1751" s="298"/>
      <c r="AC1751" s="206"/>
    </row>
    <row r="1752" spans="27:29">
      <c r="AA1752" s="298"/>
      <c r="AC1752" s="206"/>
    </row>
    <row r="1753" spans="27:29">
      <c r="AA1753" s="298"/>
      <c r="AC1753" s="206"/>
    </row>
    <row r="1754" spans="27:29">
      <c r="AA1754" s="298"/>
      <c r="AC1754" s="206"/>
    </row>
    <row r="1755" spans="27:29">
      <c r="AA1755" s="298"/>
      <c r="AC1755" s="206"/>
    </row>
    <row r="1756" spans="27:29">
      <c r="AA1756" s="298"/>
      <c r="AC1756" s="206"/>
    </row>
    <row r="1757" spans="27:29">
      <c r="AA1757" s="298"/>
      <c r="AC1757" s="206"/>
    </row>
    <row r="1758" spans="27:29">
      <c r="AA1758" s="298"/>
      <c r="AC1758" s="206"/>
    </row>
    <row r="1759" spans="27:29">
      <c r="AA1759" s="298"/>
      <c r="AC1759" s="206"/>
    </row>
    <row r="1760" spans="27:29">
      <c r="AA1760" s="298"/>
      <c r="AC1760" s="206"/>
    </row>
    <row r="1761" spans="27:29">
      <c r="AA1761" s="298"/>
      <c r="AC1761" s="206"/>
    </row>
    <row r="1762" spans="27:29">
      <c r="AA1762" s="298"/>
      <c r="AC1762" s="206"/>
    </row>
    <row r="1763" spans="27:29">
      <c r="AA1763" s="298"/>
      <c r="AC1763" s="206"/>
    </row>
    <row r="1764" spans="27:29">
      <c r="AA1764" s="298"/>
      <c r="AC1764" s="206"/>
    </row>
    <row r="1765" spans="27:29">
      <c r="AA1765" s="298"/>
      <c r="AC1765" s="206"/>
    </row>
    <row r="1766" spans="27:29">
      <c r="AA1766" s="298"/>
      <c r="AC1766" s="206"/>
    </row>
    <row r="1767" spans="27:29">
      <c r="AA1767" s="298"/>
      <c r="AC1767" s="206"/>
    </row>
    <row r="1768" spans="27:29">
      <c r="AA1768" s="298"/>
      <c r="AC1768" s="206"/>
    </row>
    <row r="1769" spans="27:29">
      <c r="AA1769" s="298"/>
      <c r="AC1769" s="206"/>
    </row>
    <row r="1770" spans="27:29">
      <c r="AA1770" s="298"/>
      <c r="AC1770" s="206"/>
    </row>
    <row r="1771" spans="27:29">
      <c r="AA1771" s="298"/>
      <c r="AC1771" s="206"/>
    </row>
    <row r="1772" spans="27:29">
      <c r="AA1772" s="298"/>
      <c r="AC1772" s="206"/>
    </row>
    <row r="1773" spans="27:29">
      <c r="AA1773" s="298"/>
      <c r="AC1773" s="206"/>
    </row>
    <row r="1774" spans="27:29">
      <c r="AA1774" s="298"/>
      <c r="AC1774" s="206"/>
    </row>
    <row r="1775" spans="27:29">
      <c r="AA1775" s="298"/>
      <c r="AC1775" s="206"/>
    </row>
    <row r="1776" spans="27:29">
      <c r="AA1776" s="298"/>
      <c r="AC1776" s="206"/>
    </row>
    <row r="1777" spans="27:29">
      <c r="AA1777" s="298"/>
      <c r="AC1777" s="206"/>
    </row>
    <row r="1778" spans="27:29">
      <c r="AA1778" s="298"/>
      <c r="AC1778" s="206"/>
    </row>
    <row r="1779" spans="27:29">
      <c r="AA1779" s="298"/>
      <c r="AC1779" s="206"/>
    </row>
    <row r="1780" spans="27:29">
      <c r="AA1780" s="298"/>
      <c r="AC1780" s="206"/>
    </row>
    <row r="1781" spans="27:29">
      <c r="AA1781" s="298"/>
      <c r="AC1781" s="206"/>
    </row>
    <row r="1782" spans="27:29">
      <c r="AA1782" s="298"/>
      <c r="AC1782" s="206"/>
    </row>
    <row r="1783" spans="27:29">
      <c r="AA1783" s="298"/>
      <c r="AC1783" s="206"/>
    </row>
    <row r="1784" spans="27:29">
      <c r="AA1784" s="298"/>
      <c r="AC1784" s="206"/>
    </row>
    <row r="1785" spans="27:29">
      <c r="AA1785" s="298"/>
      <c r="AC1785" s="206"/>
    </row>
    <row r="1786" spans="27:29">
      <c r="AA1786" s="298"/>
      <c r="AC1786" s="206"/>
    </row>
    <row r="1787" spans="27:29">
      <c r="AA1787" s="298"/>
      <c r="AC1787" s="206"/>
    </row>
    <row r="1788" spans="27:29">
      <c r="AA1788" s="298"/>
      <c r="AC1788" s="206"/>
    </row>
    <row r="1789" spans="27:29">
      <c r="AA1789" s="298"/>
      <c r="AC1789" s="206"/>
    </row>
    <row r="1790" spans="27:29">
      <c r="AA1790" s="298"/>
      <c r="AC1790" s="206"/>
    </row>
    <row r="1791" spans="27:29">
      <c r="AA1791" s="298"/>
      <c r="AC1791" s="206"/>
    </row>
    <row r="1792" spans="27:29">
      <c r="AA1792" s="298"/>
      <c r="AC1792" s="206"/>
    </row>
    <row r="1793" spans="27:29">
      <c r="AA1793" s="298"/>
      <c r="AC1793" s="206"/>
    </row>
    <row r="1794" spans="27:29">
      <c r="AA1794" s="298"/>
      <c r="AC1794" s="206"/>
    </row>
    <row r="1795" spans="27:29">
      <c r="AA1795" s="298"/>
      <c r="AC1795" s="206"/>
    </row>
    <row r="1796" spans="27:29">
      <c r="AA1796" s="298"/>
      <c r="AC1796" s="206"/>
    </row>
    <row r="1797" spans="27:29">
      <c r="AA1797" s="298"/>
      <c r="AC1797" s="206"/>
    </row>
    <row r="1798" spans="27:29">
      <c r="AA1798" s="298"/>
      <c r="AC1798" s="206"/>
    </row>
    <row r="1799" spans="27:29">
      <c r="AA1799" s="298"/>
      <c r="AC1799" s="206"/>
    </row>
    <row r="1800" spans="27:29">
      <c r="AA1800" s="298"/>
      <c r="AC1800" s="206"/>
    </row>
    <row r="1801" spans="27:29">
      <c r="AA1801" s="298"/>
      <c r="AC1801" s="206"/>
    </row>
    <row r="1802" spans="27:29">
      <c r="AA1802" s="298"/>
      <c r="AC1802" s="206"/>
    </row>
    <row r="1803" spans="27:29">
      <c r="AA1803" s="298"/>
      <c r="AC1803" s="206"/>
    </row>
    <row r="1804" spans="27:29">
      <c r="AA1804" s="298"/>
      <c r="AC1804" s="206"/>
    </row>
    <row r="1805" spans="27:29">
      <c r="AA1805" s="298"/>
      <c r="AC1805" s="206"/>
    </row>
    <row r="1806" spans="27:29">
      <c r="AA1806" s="298"/>
      <c r="AC1806" s="206"/>
    </row>
    <row r="1807" spans="27:29">
      <c r="AA1807" s="298"/>
      <c r="AC1807" s="206"/>
    </row>
    <row r="1808" spans="27:29">
      <c r="AA1808" s="298"/>
      <c r="AC1808" s="206"/>
    </row>
    <row r="1809" spans="27:29">
      <c r="AA1809" s="298"/>
      <c r="AC1809" s="206"/>
    </row>
    <row r="1810" spans="27:29">
      <c r="AA1810" s="298"/>
      <c r="AC1810" s="206"/>
    </row>
    <row r="1811" spans="27:29">
      <c r="AA1811" s="298"/>
      <c r="AC1811" s="206"/>
    </row>
    <row r="1812" spans="27:29">
      <c r="AA1812" s="298"/>
      <c r="AC1812" s="206"/>
    </row>
    <row r="1813" spans="27:29">
      <c r="AA1813" s="298"/>
      <c r="AC1813" s="206"/>
    </row>
    <row r="1814" spans="27:29">
      <c r="AA1814" s="298"/>
      <c r="AC1814" s="206"/>
    </row>
    <row r="1815" spans="27:29">
      <c r="AA1815" s="298"/>
      <c r="AC1815" s="206"/>
    </row>
    <row r="1816" spans="27:29">
      <c r="AA1816" s="298"/>
      <c r="AC1816" s="206"/>
    </row>
    <row r="1817" spans="27:29">
      <c r="AA1817" s="298"/>
      <c r="AC1817" s="206"/>
    </row>
    <row r="1818" spans="27:29">
      <c r="AA1818" s="298"/>
      <c r="AC1818" s="206"/>
    </row>
    <row r="1819" spans="27:29">
      <c r="AA1819" s="298"/>
      <c r="AC1819" s="206"/>
    </row>
    <row r="1820" spans="27:29">
      <c r="AA1820" s="298"/>
      <c r="AC1820" s="206"/>
    </row>
    <row r="1821" spans="27:29">
      <c r="AA1821" s="298"/>
      <c r="AC1821" s="206"/>
    </row>
    <row r="1822" spans="27:29">
      <c r="AA1822" s="298"/>
      <c r="AC1822" s="206"/>
    </row>
    <row r="1823" spans="27:29">
      <c r="AA1823" s="298"/>
      <c r="AC1823" s="206"/>
    </row>
    <row r="1824" spans="27:29">
      <c r="AA1824" s="298"/>
      <c r="AC1824" s="206"/>
    </row>
    <row r="1825" spans="27:29">
      <c r="AA1825" s="298"/>
      <c r="AC1825" s="206"/>
    </row>
    <row r="1826" spans="27:29">
      <c r="AA1826" s="298"/>
      <c r="AC1826" s="206"/>
    </row>
    <row r="1827" spans="27:29">
      <c r="AA1827" s="298"/>
      <c r="AC1827" s="206"/>
    </row>
    <row r="1828" spans="27:29">
      <c r="AA1828" s="298"/>
      <c r="AC1828" s="206"/>
    </row>
    <row r="1829" spans="27:29">
      <c r="AA1829" s="298"/>
      <c r="AC1829" s="206"/>
    </row>
    <row r="1830" spans="27:29">
      <c r="AA1830" s="298"/>
      <c r="AC1830" s="206"/>
    </row>
    <row r="1831" spans="27:29">
      <c r="AA1831" s="298"/>
      <c r="AC1831" s="206"/>
    </row>
    <row r="1832" spans="27:29">
      <c r="AA1832" s="298"/>
      <c r="AC1832" s="206"/>
    </row>
    <row r="1833" spans="27:29">
      <c r="AA1833" s="298"/>
      <c r="AC1833" s="206"/>
    </row>
    <row r="1834" spans="27:29">
      <c r="AA1834" s="298"/>
      <c r="AC1834" s="206"/>
    </row>
    <row r="1835" spans="27:29">
      <c r="AA1835" s="298"/>
      <c r="AC1835" s="206"/>
    </row>
    <row r="1836" spans="27:29">
      <c r="AA1836" s="298"/>
      <c r="AC1836" s="206"/>
    </row>
    <row r="1837" spans="27:29">
      <c r="AA1837" s="298"/>
      <c r="AC1837" s="206"/>
    </row>
    <row r="1838" spans="27:29">
      <c r="AA1838" s="298"/>
      <c r="AC1838" s="206"/>
    </row>
    <row r="1839" spans="27:29">
      <c r="AA1839" s="298"/>
      <c r="AC1839" s="206"/>
    </row>
    <row r="1840" spans="27:29">
      <c r="AA1840" s="298"/>
      <c r="AC1840" s="206"/>
    </row>
    <row r="1841" spans="27:29">
      <c r="AA1841" s="298"/>
      <c r="AC1841" s="206"/>
    </row>
    <row r="1842" spans="27:29">
      <c r="AA1842" s="298"/>
      <c r="AC1842" s="206"/>
    </row>
    <row r="1843" spans="27:29">
      <c r="AA1843" s="298"/>
      <c r="AC1843" s="206"/>
    </row>
    <row r="1844" spans="27:29">
      <c r="AA1844" s="298"/>
      <c r="AC1844" s="206"/>
    </row>
    <row r="1845" spans="27:29">
      <c r="AA1845" s="298"/>
      <c r="AC1845" s="206"/>
    </row>
    <row r="1846" spans="27:29">
      <c r="AA1846" s="298"/>
      <c r="AC1846" s="206"/>
    </row>
    <row r="1847" spans="27:29">
      <c r="AA1847" s="298"/>
      <c r="AC1847" s="206"/>
    </row>
    <row r="1848" spans="27:29">
      <c r="AA1848" s="298"/>
      <c r="AC1848" s="206"/>
    </row>
    <row r="1849" spans="27:29">
      <c r="AA1849" s="298"/>
      <c r="AC1849" s="206"/>
    </row>
    <row r="1850" spans="27:29">
      <c r="AA1850" s="298"/>
      <c r="AC1850" s="206"/>
    </row>
    <row r="1851" spans="27:29">
      <c r="AA1851" s="298"/>
      <c r="AC1851" s="206"/>
    </row>
    <row r="1852" spans="27:29">
      <c r="AA1852" s="298"/>
      <c r="AC1852" s="206"/>
    </row>
    <row r="1853" spans="27:29">
      <c r="AA1853" s="298"/>
      <c r="AC1853" s="206"/>
    </row>
    <row r="1854" spans="27:29">
      <c r="AA1854" s="298"/>
      <c r="AC1854" s="206"/>
    </row>
    <row r="1855" spans="27:29">
      <c r="AA1855" s="298"/>
      <c r="AC1855" s="206"/>
    </row>
    <row r="1856" spans="27:29">
      <c r="AA1856" s="298"/>
      <c r="AC1856" s="206"/>
    </row>
    <row r="1857" spans="27:29">
      <c r="AA1857" s="298"/>
      <c r="AC1857" s="206"/>
    </row>
    <row r="1858" spans="27:29">
      <c r="AA1858" s="298"/>
      <c r="AC1858" s="206"/>
    </row>
    <row r="1859" spans="27:29">
      <c r="AA1859" s="298"/>
      <c r="AC1859" s="206"/>
    </row>
    <row r="1860" spans="27:29">
      <c r="AA1860" s="298"/>
      <c r="AC1860" s="206"/>
    </row>
    <row r="1861" spans="27:29">
      <c r="AA1861" s="298"/>
      <c r="AC1861" s="206"/>
    </row>
    <row r="1862" spans="27:29">
      <c r="AA1862" s="298"/>
      <c r="AC1862" s="206"/>
    </row>
    <row r="1863" spans="27:29">
      <c r="AA1863" s="298"/>
      <c r="AC1863" s="206"/>
    </row>
    <row r="1864" spans="27:29">
      <c r="AA1864" s="298"/>
      <c r="AC1864" s="206"/>
    </row>
    <row r="1865" spans="27:29">
      <c r="AA1865" s="298"/>
      <c r="AC1865" s="206"/>
    </row>
    <row r="1866" spans="27:29">
      <c r="AA1866" s="298"/>
      <c r="AC1866" s="206"/>
    </row>
    <row r="1867" spans="27:29">
      <c r="AA1867" s="298"/>
      <c r="AC1867" s="206"/>
    </row>
    <row r="1868" spans="27:29">
      <c r="AA1868" s="298"/>
      <c r="AC1868" s="206"/>
    </row>
    <row r="1869" spans="27:29">
      <c r="AA1869" s="298"/>
      <c r="AC1869" s="206"/>
    </row>
    <row r="1870" spans="27:29">
      <c r="AA1870" s="298"/>
      <c r="AC1870" s="206"/>
    </row>
    <row r="1871" spans="27:29">
      <c r="AA1871" s="298"/>
      <c r="AC1871" s="206"/>
    </row>
    <row r="1872" spans="27:29">
      <c r="AA1872" s="298"/>
      <c r="AC1872" s="206"/>
    </row>
    <row r="1873" spans="27:29">
      <c r="AA1873" s="298"/>
      <c r="AC1873" s="206"/>
    </row>
    <row r="1874" spans="27:29">
      <c r="AA1874" s="298"/>
      <c r="AC1874" s="206"/>
    </row>
    <row r="1875" spans="27:29">
      <c r="AA1875" s="298"/>
      <c r="AC1875" s="206"/>
    </row>
    <row r="1876" spans="27:29">
      <c r="AA1876" s="298"/>
      <c r="AC1876" s="206"/>
    </row>
    <row r="1877" spans="27:29">
      <c r="AA1877" s="298"/>
      <c r="AC1877" s="206"/>
    </row>
    <row r="1878" spans="27:29">
      <c r="AA1878" s="298"/>
      <c r="AC1878" s="206"/>
    </row>
    <row r="1879" spans="27:29">
      <c r="AA1879" s="298"/>
      <c r="AC1879" s="206"/>
    </row>
    <row r="1880" spans="27:29">
      <c r="AA1880" s="298"/>
      <c r="AC1880" s="206"/>
    </row>
    <row r="1881" spans="27:29">
      <c r="AA1881" s="298"/>
      <c r="AC1881" s="206"/>
    </row>
    <row r="1882" spans="27:29">
      <c r="AA1882" s="298"/>
      <c r="AC1882" s="206"/>
    </row>
    <row r="1883" spans="27:29">
      <c r="AA1883" s="298"/>
      <c r="AC1883" s="206"/>
    </row>
    <row r="1884" spans="27:29">
      <c r="AA1884" s="298"/>
      <c r="AC1884" s="206"/>
    </row>
    <row r="1885" spans="27:29">
      <c r="AA1885" s="298"/>
      <c r="AC1885" s="206"/>
    </row>
    <row r="1886" spans="27:29">
      <c r="AA1886" s="298"/>
      <c r="AC1886" s="206"/>
    </row>
    <row r="1887" spans="27:29">
      <c r="AA1887" s="298"/>
      <c r="AC1887" s="206"/>
    </row>
    <row r="1888" spans="27:29">
      <c r="AA1888" s="298"/>
      <c r="AC1888" s="206"/>
    </row>
    <row r="1889" spans="27:29">
      <c r="AA1889" s="298"/>
      <c r="AC1889" s="206"/>
    </row>
    <row r="1890" spans="27:29">
      <c r="AA1890" s="298"/>
      <c r="AC1890" s="206"/>
    </row>
    <row r="1891" spans="27:29">
      <c r="AA1891" s="298"/>
      <c r="AC1891" s="206"/>
    </row>
    <row r="1892" spans="27:29">
      <c r="AA1892" s="298"/>
      <c r="AC1892" s="206"/>
    </row>
    <row r="1893" spans="27:29">
      <c r="AA1893" s="298"/>
      <c r="AC1893" s="206"/>
    </row>
    <row r="1894" spans="27:29">
      <c r="AA1894" s="298"/>
      <c r="AC1894" s="206"/>
    </row>
    <row r="1895" spans="27:29">
      <c r="AA1895" s="298"/>
      <c r="AC1895" s="206"/>
    </row>
    <row r="1896" spans="27:29">
      <c r="AA1896" s="298"/>
      <c r="AC1896" s="206"/>
    </row>
    <row r="1897" spans="27:29">
      <c r="AA1897" s="298"/>
      <c r="AC1897" s="206"/>
    </row>
    <row r="1898" spans="27:29">
      <c r="AA1898" s="298"/>
      <c r="AC1898" s="206"/>
    </row>
    <row r="1899" spans="27:29">
      <c r="AA1899" s="298"/>
      <c r="AC1899" s="206"/>
    </row>
    <row r="1900" spans="27:29">
      <c r="AA1900" s="298"/>
      <c r="AC1900" s="206"/>
    </row>
    <row r="1901" spans="27:29">
      <c r="AA1901" s="298"/>
      <c r="AC1901" s="206"/>
    </row>
    <row r="1902" spans="27:29">
      <c r="AA1902" s="298"/>
      <c r="AC1902" s="206"/>
    </row>
    <row r="1903" spans="27:29">
      <c r="AA1903" s="298"/>
      <c r="AC1903" s="206"/>
    </row>
    <row r="1904" spans="27:29">
      <c r="AA1904" s="298"/>
      <c r="AC1904" s="206"/>
    </row>
    <row r="1905" spans="27:29">
      <c r="AA1905" s="298"/>
      <c r="AC1905" s="206"/>
    </row>
    <row r="1906" spans="27:29">
      <c r="AA1906" s="298"/>
      <c r="AC1906" s="206"/>
    </row>
    <row r="1907" spans="27:29">
      <c r="AA1907" s="298"/>
      <c r="AC1907" s="206"/>
    </row>
    <row r="1908" spans="27:29">
      <c r="AA1908" s="298"/>
      <c r="AC1908" s="206"/>
    </row>
    <row r="1909" spans="27:29">
      <c r="AA1909" s="298"/>
      <c r="AC1909" s="206"/>
    </row>
    <row r="1910" spans="27:29">
      <c r="AA1910" s="298"/>
      <c r="AC1910" s="206"/>
    </row>
    <row r="1911" spans="27:29">
      <c r="AA1911" s="298"/>
      <c r="AC1911" s="206"/>
    </row>
    <row r="1912" spans="27:29">
      <c r="AA1912" s="298"/>
      <c r="AC1912" s="206"/>
    </row>
    <row r="1913" spans="27:29">
      <c r="AA1913" s="298"/>
      <c r="AC1913" s="206"/>
    </row>
    <row r="1914" spans="27:29">
      <c r="AA1914" s="298"/>
      <c r="AC1914" s="206"/>
    </row>
    <row r="1915" spans="27:29">
      <c r="AA1915" s="298"/>
      <c r="AC1915" s="206"/>
    </row>
    <row r="1916" spans="27:29">
      <c r="AA1916" s="298"/>
      <c r="AC1916" s="206"/>
    </row>
    <row r="1917" spans="27:29">
      <c r="AA1917" s="298"/>
      <c r="AC1917" s="206"/>
    </row>
    <row r="1918" spans="27:29">
      <c r="AA1918" s="298"/>
      <c r="AC1918" s="206"/>
    </row>
    <row r="1919" spans="27:29">
      <c r="AA1919" s="298"/>
      <c r="AC1919" s="206"/>
    </row>
    <row r="1920" spans="27:29">
      <c r="AA1920" s="298"/>
      <c r="AC1920" s="206"/>
    </row>
    <row r="1921" spans="27:29">
      <c r="AA1921" s="298"/>
      <c r="AC1921" s="206"/>
    </row>
    <row r="1922" spans="27:29">
      <c r="AA1922" s="298"/>
      <c r="AC1922" s="206"/>
    </row>
    <row r="1923" spans="27:29">
      <c r="AA1923" s="298"/>
      <c r="AC1923" s="206"/>
    </row>
    <row r="1924" spans="27:29">
      <c r="AA1924" s="298"/>
      <c r="AC1924" s="206"/>
    </row>
    <row r="1925" spans="27:29">
      <c r="AA1925" s="298"/>
      <c r="AC1925" s="206"/>
    </row>
    <row r="1926" spans="27:29">
      <c r="AA1926" s="298"/>
      <c r="AC1926" s="206"/>
    </row>
    <row r="1927" spans="27:29">
      <c r="AA1927" s="298"/>
      <c r="AC1927" s="206"/>
    </row>
    <row r="1928" spans="27:29">
      <c r="AA1928" s="298"/>
      <c r="AC1928" s="206"/>
    </row>
    <row r="1929" spans="27:29">
      <c r="AA1929" s="298"/>
      <c r="AC1929" s="206"/>
    </row>
    <row r="1930" spans="27:29">
      <c r="AA1930" s="298"/>
      <c r="AC1930" s="206"/>
    </row>
    <row r="1931" spans="27:29">
      <c r="AA1931" s="298"/>
      <c r="AC1931" s="206"/>
    </row>
    <row r="1932" spans="27:29">
      <c r="AA1932" s="298"/>
      <c r="AC1932" s="206"/>
    </row>
    <row r="1933" spans="27:29">
      <c r="AA1933" s="298"/>
      <c r="AC1933" s="206"/>
    </row>
    <row r="1934" spans="27:29">
      <c r="AA1934" s="298"/>
      <c r="AC1934" s="206"/>
    </row>
    <row r="1935" spans="27:29">
      <c r="AA1935" s="298"/>
      <c r="AC1935" s="206"/>
    </row>
    <row r="1936" spans="27:29">
      <c r="AA1936" s="298"/>
      <c r="AC1936" s="206"/>
    </row>
    <row r="1937" spans="27:29">
      <c r="AA1937" s="298"/>
      <c r="AC1937" s="206"/>
    </row>
    <row r="1938" spans="27:29">
      <c r="AA1938" s="298"/>
      <c r="AC1938" s="206"/>
    </row>
    <row r="1939" spans="27:29">
      <c r="AA1939" s="298"/>
      <c r="AC1939" s="206"/>
    </row>
    <row r="1940" spans="27:29">
      <c r="AA1940" s="298"/>
      <c r="AC1940" s="206"/>
    </row>
    <row r="1941" spans="27:29">
      <c r="AA1941" s="298"/>
      <c r="AC1941" s="206"/>
    </row>
    <row r="1942" spans="27:29">
      <c r="AA1942" s="298"/>
      <c r="AC1942" s="206"/>
    </row>
    <row r="1943" spans="27:29">
      <c r="AA1943" s="298"/>
      <c r="AC1943" s="206"/>
    </row>
    <row r="1944" spans="27:29">
      <c r="AA1944" s="298"/>
      <c r="AC1944" s="206"/>
    </row>
    <row r="1945" spans="27:29">
      <c r="AA1945" s="298"/>
      <c r="AC1945" s="206"/>
    </row>
    <row r="1946" spans="27:29">
      <c r="AA1946" s="298"/>
      <c r="AC1946" s="206"/>
    </row>
    <row r="1947" spans="27:29">
      <c r="AA1947" s="298"/>
      <c r="AC1947" s="206"/>
    </row>
    <row r="1948" spans="27:29">
      <c r="AA1948" s="298"/>
      <c r="AC1948" s="206"/>
    </row>
    <row r="1949" spans="27:29">
      <c r="AA1949" s="298"/>
      <c r="AC1949" s="206"/>
    </row>
    <row r="1950" spans="27:29">
      <c r="AA1950" s="298"/>
      <c r="AC1950" s="206"/>
    </row>
    <row r="1951" spans="27:29">
      <c r="AA1951" s="298"/>
      <c r="AC1951" s="206"/>
    </row>
    <row r="1952" spans="27:29">
      <c r="AA1952" s="298"/>
      <c r="AC1952" s="206"/>
    </row>
    <row r="1953" spans="27:29">
      <c r="AA1953" s="298"/>
      <c r="AC1953" s="206"/>
    </row>
    <row r="1954" spans="27:29">
      <c r="AA1954" s="298"/>
      <c r="AC1954" s="206"/>
    </row>
    <row r="1955" spans="27:29">
      <c r="AA1955" s="298"/>
      <c r="AC1955" s="206"/>
    </row>
    <row r="1956" spans="27:29">
      <c r="AA1956" s="298"/>
      <c r="AC1956" s="206"/>
    </row>
    <row r="1957" spans="27:29">
      <c r="AA1957" s="298"/>
      <c r="AC1957" s="206"/>
    </row>
    <row r="1958" spans="27:29">
      <c r="AA1958" s="298"/>
      <c r="AC1958" s="206"/>
    </row>
    <row r="1959" spans="27:29">
      <c r="AA1959" s="298"/>
      <c r="AC1959" s="206"/>
    </row>
    <row r="1960" spans="27:29">
      <c r="AA1960" s="298"/>
      <c r="AC1960" s="206"/>
    </row>
    <row r="1961" spans="27:29">
      <c r="AA1961" s="298"/>
      <c r="AC1961" s="206"/>
    </row>
    <row r="1962" spans="27:29">
      <c r="AA1962" s="298"/>
      <c r="AC1962" s="206"/>
    </row>
    <row r="1963" spans="27:29">
      <c r="AA1963" s="298"/>
      <c r="AC1963" s="206"/>
    </row>
    <row r="1964" spans="27:29">
      <c r="AA1964" s="298"/>
      <c r="AC1964" s="206"/>
    </row>
    <row r="1965" spans="27:29">
      <c r="AA1965" s="298"/>
      <c r="AC1965" s="206"/>
    </row>
    <row r="1966" spans="27:29">
      <c r="AA1966" s="298"/>
      <c r="AC1966" s="206"/>
    </row>
    <row r="1967" spans="27:29">
      <c r="AA1967" s="298"/>
      <c r="AC1967" s="206"/>
    </row>
    <row r="1968" spans="27:29">
      <c r="AA1968" s="298"/>
      <c r="AC1968" s="206"/>
    </row>
    <row r="1969" spans="27:29">
      <c r="AA1969" s="298"/>
      <c r="AC1969" s="206"/>
    </row>
    <row r="1970" spans="27:29">
      <c r="AA1970" s="298"/>
      <c r="AC1970" s="206"/>
    </row>
    <row r="1971" spans="27:29">
      <c r="AA1971" s="298"/>
      <c r="AC1971" s="206"/>
    </row>
    <row r="1972" spans="27:29">
      <c r="AA1972" s="298"/>
      <c r="AC1972" s="206"/>
    </row>
    <row r="1973" spans="27:29">
      <c r="AA1973" s="298"/>
      <c r="AC1973" s="206"/>
    </row>
    <row r="1974" spans="27:29">
      <c r="AA1974" s="298"/>
      <c r="AC1974" s="206"/>
    </row>
    <row r="1975" spans="27:29">
      <c r="AA1975" s="298"/>
      <c r="AC1975" s="206"/>
    </row>
    <row r="1976" spans="27:29">
      <c r="AA1976" s="298"/>
      <c r="AC1976" s="206"/>
    </row>
    <row r="1977" spans="27:29">
      <c r="AA1977" s="298"/>
      <c r="AC1977" s="206"/>
    </row>
    <row r="1978" spans="27:29">
      <c r="AA1978" s="298"/>
      <c r="AC1978" s="206"/>
    </row>
    <row r="1979" spans="27:29">
      <c r="AA1979" s="298"/>
      <c r="AC1979" s="206"/>
    </row>
    <row r="1980" spans="27:29">
      <c r="AA1980" s="298"/>
      <c r="AC1980" s="206"/>
    </row>
    <row r="1981" spans="27:29">
      <c r="AA1981" s="298"/>
      <c r="AC1981" s="206"/>
    </row>
    <row r="1982" spans="27:29">
      <c r="AA1982" s="298"/>
      <c r="AC1982" s="206"/>
    </row>
    <row r="1983" spans="27:29">
      <c r="AA1983" s="298"/>
      <c r="AC1983" s="206"/>
    </row>
    <row r="1984" spans="27:29">
      <c r="AA1984" s="298"/>
      <c r="AC1984" s="206"/>
    </row>
    <row r="1985" spans="27:29">
      <c r="AA1985" s="298"/>
      <c r="AC1985" s="206"/>
    </row>
    <row r="1986" spans="27:29">
      <c r="AA1986" s="298"/>
      <c r="AC1986" s="206"/>
    </row>
    <row r="1987" spans="27:29">
      <c r="AA1987" s="298"/>
      <c r="AC1987" s="206"/>
    </row>
    <row r="1988" spans="27:29">
      <c r="AA1988" s="298"/>
      <c r="AC1988" s="206"/>
    </row>
    <row r="1989" spans="27:29">
      <c r="AA1989" s="298"/>
      <c r="AC1989" s="206"/>
    </row>
    <row r="1990" spans="27:29">
      <c r="AA1990" s="298"/>
      <c r="AC1990" s="206"/>
    </row>
    <row r="1991" spans="27:29">
      <c r="AA1991" s="298"/>
      <c r="AC1991" s="206"/>
    </row>
    <row r="1992" spans="27:29">
      <c r="AA1992" s="298"/>
      <c r="AC1992" s="206"/>
    </row>
    <row r="1993" spans="27:29">
      <c r="AA1993" s="298"/>
      <c r="AC1993" s="206"/>
    </row>
    <row r="1994" spans="27:29">
      <c r="AA1994" s="298"/>
      <c r="AC1994" s="206"/>
    </row>
    <row r="1995" spans="27:29">
      <c r="AA1995" s="298"/>
      <c r="AC1995" s="206"/>
    </row>
    <row r="1996" spans="27:29">
      <c r="AA1996" s="298"/>
      <c r="AC1996" s="206"/>
    </row>
    <row r="1997" spans="27:29">
      <c r="AA1997" s="298"/>
      <c r="AC1997" s="206"/>
    </row>
    <row r="1998" spans="27:29">
      <c r="AA1998" s="298"/>
      <c r="AC1998" s="206"/>
    </row>
    <row r="1999" spans="27:29">
      <c r="AA1999" s="298"/>
      <c r="AC1999" s="206"/>
    </row>
    <row r="2000" spans="27:29">
      <c r="AA2000" s="298"/>
      <c r="AC2000" s="206"/>
    </row>
    <row r="2001" spans="27:29">
      <c r="AA2001" s="298"/>
      <c r="AC2001" s="206"/>
    </row>
    <row r="2002" spans="27:29">
      <c r="AA2002" s="298"/>
      <c r="AC2002" s="206"/>
    </row>
    <row r="2003" spans="27:29">
      <c r="AA2003" s="298"/>
      <c r="AC2003" s="206"/>
    </row>
    <row r="2004" spans="27:29">
      <c r="AA2004" s="298"/>
      <c r="AC2004" s="206"/>
    </row>
    <row r="2005" spans="27:29">
      <c r="AA2005" s="298"/>
      <c r="AC2005" s="206"/>
    </row>
    <row r="2006" spans="27:29">
      <c r="AA2006" s="298"/>
      <c r="AC2006" s="206"/>
    </row>
    <row r="2007" spans="27:29">
      <c r="AA2007" s="298"/>
      <c r="AC2007" s="206"/>
    </row>
    <row r="2008" spans="27:29">
      <c r="AA2008" s="298"/>
      <c r="AC2008" s="206"/>
    </row>
    <row r="2009" spans="27:29">
      <c r="AA2009" s="298"/>
      <c r="AC2009" s="206"/>
    </row>
    <row r="2010" spans="27:29">
      <c r="AA2010" s="298"/>
      <c r="AC2010" s="206"/>
    </row>
    <row r="2011" spans="27:29">
      <c r="AA2011" s="298"/>
      <c r="AC2011" s="206"/>
    </row>
    <row r="2012" spans="27:29">
      <c r="AA2012" s="298"/>
      <c r="AC2012" s="206"/>
    </row>
    <row r="2013" spans="27:29">
      <c r="AA2013" s="298"/>
      <c r="AC2013" s="206"/>
    </row>
    <row r="2014" spans="27:29">
      <c r="AA2014" s="298"/>
      <c r="AC2014" s="206"/>
    </row>
    <row r="2015" spans="27:29">
      <c r="AA2015" s="298"/>
      <c r="AC2015" s="206"/>
    </row>
    <row r="2016" spans="27:29">
      <c r="AA2016" s="298"/>
      <c r="AC2016" s="206"/>
    </row>
    <row r="2017" spans="27:29">
      <c r="AA2017" s="298"/>
      <c r="AC2017" s="206"/>
    </row>
    <row r="2018" spans="27:29">
      <c r="AA2018" s="298"/>
      <c r="AC2018" s="206"/>
    </row>
    <row r="2019" spans="27:29">
      <c r="AA2019" s="298"/>
      <c r="AC2019" s="206"/>
    </row>
    <row r="2020" spans="27:29">
      <c r="AA2020" s="298"/>
      <c r="AC2020" s="206"/>
    </row>
    <row r="2021" spans="27:29">
      <c r="AA2021" s="298"/>
      <c r="AC2021" s="206"/>
    </row>
    <row r="2022" spans="27:29">
      <c r="AA2022" s="298"/>
      <c r="AC2022" s="206"/>
    </row>
    <row r="2023" spans="27:29">
      <c r="AA2023" s="298"/>
      <c r="AC2023" s="206"/>
    </row>
    <row r="2024" spans="27:29">
      <c r="AA2024" s="298"/>
      <c r="AC2024" s="206"/>
    </row>
    <row r="2025" spans="27:29">
      <c r="AA2025" s="298"/>
      <c r="AC2025" s="206"/>
    </row>
    <row r="2026" spans="27:29">
      <c r="AA2026" s="298"/>
      <c r="AC2026" s="206"/>
    </row>
    <row r="2027" spans="27:29">
      <c r="AA2027" s="298"/>
      <c r="AC2027" s="206"/>
    </row>
    <row r="2028" spans="27:29">
      <c r="AA2028" s="298"/>
      <c r="AC2028" s="206"/>
    </row>
    <row r="2029" spans="27:29">
      <c r="AA2029" s="298"/>
      <c r="AC2029" s="206"/>
    </row>
    <row r="2030" spans="27:29">
      <c r="AA2030" s="298"/>
      <c r="AC2030" s="206"/>
    </row>
    <row r="2031" spans="27:29">
      <c r="AA2031" s="298"/>
      <c r="AC2031" s="206"/>
    </row>
    <row r="2032" spans="27:29">
      <c r="AA2032" s="298"/>
      <c r="AC2032" s="206"/>
    </row>
    <row r="2033" spans="27:29">
      <c r="AA2033" s="298"/>
      <c r="AC2033" s="206"/>
    </row>
    <row r="2034" spans="27:29">
      <c r="AA2034" s="298"/>
      <c r="AC2034" s="206"/>
    </row>
    <row r="2035" spans="27:29">
      <c r="AA2035" s="298"/>
      <c r="AC2035" s="206"/>
    </row>
    <row r="2036" spans="27:29">
      <c r="AA2036" s="298"/>
      <c r="AC2036" s="206"/>
    </row>
    <row r="2037" spans="27:29">
      <c r="AA2037" s="298"/>
      <c r="AC2037" s="206"/>
    </row>
    <row r="2038" spans="27:29">
      <c r="AA2038" s="298"/>
      <c r="AC2038" s="206"/>
    </row>
    <row r="2039" spans="27:29">
      <c r="AA2039" s="298"/>
      <c r="AC2039" s="206"/>
    </row>
    <row r="2040" spans="27:29">
      <c r="AA2040" s="298"/>
      <c r="AC2040" s="206"/>
    </row>
    <row r="2041" spans="27:29">
      <c r="AA2041" s="298"/>
      <c r="AC2041" s="206"/>
    </row>
    <row r="2042" spans="27:29">
      <c r="AA2042" s="298"/>
      <c r="AC2042" s="206"/>
    </row>
    <row r="2043" spans="27:29">
      <c r="AA2043" s="298"/>
      <c r="AC2043" s="206"/>
    </row>
    <row r="2044" spans="27:29">
      <c r="AA2044" s="298"/>
      <c r="AC2044" s="206"/>
    </row>
    <row r="2045" spans="27:29">
      <c r="AA2045" s="298"/>
      <c r="AC2045" s="206"/>
    </row>
    <row r="2046" spans="27:29">
      <c r="AA2046" s="298"/>
      <c r="AC2046" s="206"/>
    </row>
    <row r="2047" spans="27:29">
      <c r="AA2047" s="298"/>
      <c r="AC2047" s="206"/>
    </row>
    <row r="2048" spans="27:29">
      <c r="AA2048" s="298"/>
      <c r="AC2048" s="206"/>
    </row>
    <row r="2049" spans="27:29">
      <c r="AA2049" s="298"/>
      <c r="AC2049" s="206"/>
    </row>
    <row r="2050" spans="27:29">
      <c r="AA2050" s="298"/>
      <c r="AC2050" s="206"/>
    </row>
    <row r="2051" spans="27:29">
      <c r="AA2051" s="298"/>
      <c r="AC2051" s="206"/>
    </row>
    <row r="2052" spans="27:29">
      <c r="AA2052" s="298"/>
      <c r="AC2052" s="206"/>
    </row>
    <row r="2053" spans="27:29">
      <c r="AA2053" s="298"/>
      <c r="AC2053" s="206"/>
    </row>
    <row r="2054" spans="27:29">
      <c r="AA2054" s="298"/>
      <c r="AC2054" s="206"/>
    </row>
    <row r="2055" spans="27:29">
      <c r="AA2055" s="298"/>
      <c r="AC2055" s="206"/>
    </row>
    <row r="2056" spans="27:29">
      <c r="AA2056" s="298"/>
      <c r="AC2056" s="206"/>
    </row>
    <row r="2057" spans="27:29">
      <c r="AA2057" s="298"/>
      <c r="AC2057" s="206"/>
    </row>
    <row r="2058" spans="27:29">
      <c r="AA2058" s="298"/>
      <c r="AC2058" s="206"/>
    </row>
    <row r="2059" spans="27:29">
      <c r="AA2059" s="298"/>
      <c r="AC2059" s="206"/>
    </row>
    <row r="2060" spans="27:29">
      <c r="AA2060" s="298"/>
      <c r="AC2060" s="206"/>
    </row>
    <row r="2061" spans="27:29">
      <c r="AA2061" s="298"/>
      <c r="AC2061" s="206"/>
    </row>
    <row r="2062" spans="27:29">
      <c r="AA2062" s="298"/>
      <c r="AC2062" s="206"/>
    </row>
    <row r="2063" spans="27:29">
      <c r="AA2063" s="298"/>
      <c r="AC2063" s="206"/>
    </row>
    <row r="2064" spans="27:29">
      <c r="AA2064" s="298"/>
      <c r="AC2064" s="206"/>
    </row>
    <row r="2065" spans="27:29">
      <c r="AA2065" s="298"/>
      <c r="AC2065" s="206"/>
    </row>
    <row r="2066" spans="27:29">
      <c r="AA2066" s="298"/>
      <c r="AC2066" s="206"/>
    </row>
    <row r="2067" spans="27:29">
      <c r="AA2067" s="298"/>
      <c r="AC2067" s="206"/>
    </row>
    <row r="2068" spans="27:29">
      <c r="AA2068" s="298"/>
      <c r="AC2068" s="206"/>
    </row>
    <row r="2069" spans="27:29">
      <c r="AA2069" s="298"/>
      <c r="AC2069" s="206"/>
    </row>
    <row r="2070" spans="27:29">
      <c r="AA2070" s="298"/>
      <c r="AC2070" s="206"/>
    </row>
    <row r="2071" spans="27:29">
      <c r="AA2071" s="298"/>
      <c r="AC2071" s="206"/>
    </row>
    <row r="2072" spans="27:29">
      <c r="AA2072" s="298"/>
      <c r="AC2072" s="206"/>
    </row>
    <row r="2073" spans="27:29">
      <c r="AA2073" s="298"/>
      <c r="AC2073" s="206"/>
    </row>
    <row r="2074" spans="27:29">
      <c r="AA2074" s="298"/>
      <c r="AC2074" s="206"/>
    </row>
    <row r="2075" spans="27:29">
      <c r="AA2075" s="298"/>
      <c r="AC2075" s="206"/>
    </row>
    <row r="2076" spans="27:29">
      <c r="AA2076" s="298"/>
      <c r="AC2076" s="206"/>
    </row>
    <row r="2077" spans="27:29">
      <c r="AA2077" s="298"/>
      <c r="AC2077" s="206"/>
    </row>
    <row r="2078" spans="27:29">
      <c r="AA2078" s="298"/>
      <c r="AC2078" s="206"/>
    </row>
    <row r="2079" spans="27:29">
      <c r="AA2079" s="298"/>
      <c r="AC2079" s="206"/>
    </row>
    <row r="2080" spans="27:29">
      <c r="AA2080" s="298"/>
      <c r="AC2080" s="206"/>
    </row>
    <row r="2081" spans="27:29">
      <c r="AA2081" s="298"/>
      <c r="AC2081" s="206"/>
    </row>
    <row r="2082" spans="27:29">
      <c r="AA2082" s="298"/>
      <c r="AC2082" s="206"/>
    </row>
    <row r="2083" spans="27:29">
      <c r="AA2083" s="298"/>
      <c r="AC2083" s="206"/>
    </row>
    <row r="2084" spans="27:29">
      <c r="AA2084" s="298"/>
      <c r="AC2084" s="206"/>
    </row>
    <row r="2085" spans="27:29">
      <c r="AA2085" s="298"/>
      <c r="AC2085" s="206"/>
    </row>
    <row r="2086" spans="27:29">
      <c r="AA2086" s="298"/>
      <c r="AC2086" s="206"/>
    </row>
    <row r="2087" spans="27:29">
      <c r="AA2087" s="298"/>
      <c r="AC2087" s="206"/>
    </row>
    <row r="2088" spans="27:29">
      <c r="AA2088" s="298"/>
      <c r="AC2088" s="206"/>
    </row>
    <row r="2089" spans="27:29">
      <c r="AA2089" s="298"/>
      <c r="AC2089" s="206"/>
    </row>
    <row r="2090" spans="27:29">
      <c r="AA2090" s="298"/>
      <c r="AC2090" s="206"/>
    </row>
    <row r="2091" spans="27:29">
      <c r="AA2091" s="298"/>
      <c r="AC2091" s="206"/>
    </row>
    <row r="2092" spans="27:29">
      <c r="AA2092" s="298"/>
      <c r="AC2092" s="206"/>
    </row>
    <row r="2093" spans="27:29">
      <c r="AA2093" s="298"/>
      <c r="AC2093" s="206"/>
    </row>
    <row r="2094" spans="27:29">
      <c r="AA2094" s="298"/>
      <c r="AC2094" s="206"/>
    </row>
    <row r="2095" spans="27:29">
      <c r="AA2095" s="298"/>
      <c r="AC2095" s="206"/>
    </row>
    <row r="2096" spans="27:29">
      <c r="AA2096" s="298"/>
      <c r="AC2096" s="206"/>
    </row>
    <row r="2097" spans="27:29">
      <c r="AA2097" s="298"/>
      <c r="AC2097" s="206"/>
    </row>
    <row r="2098" spans="27:29">
      <c r="AA2098" s="298"/>
      <c r="AC2098" s="206"/>
    </row>
    <row r="2099" spans="27:29">
      <c r="AA2099" s="298"/>
      <c r="AC2099" s="206"/>
    </row>
    <row r="2100" spans="27:29">
      <c r="AA2100" s="298"/>
      <c r="AC2100" s="206"/>
    </row>
    <row r="2101" spans="27:29">
      <c r="AA2101" s="298"/>
      <c r="AC2101" s="206"/>
    </row>
    <row r="2102" spans="27:29">
      <c r="AA2102" s="298"/>
      <c r="AC2102" s="206"/>
    </row>
    <row r="2103" spans="27:29">
      <c r="AA2103" s="298"/>
      <c r="AC2103" s="206"/>
    </row>
    <row r="2104" spans="27:29">
      <c r="AA2104" s="298"/>
      <c r="AC2104" s="206"/>
    </row>
    <row r="2105" spans="27:29">
      <c r="AA2105" s="298"/>
      <c r="AC2105" s="206"/>
    </row>
    <row r="2106" spans="27:29">
      <c r="AA2106" s="298"/>
      <c r="AC2106" s="206"/>
    </row>
    <row r="2107" spans="27:29">
      <c r="AA2107" s="298"/>
      <c r="AC2107" s="206"/>
    </row>
    <row r="2108" spans="27:29">
      <c r="AA2108" s="298"/>
      <c r="AC2108" s="206"/>
    </row>
    <row r="2109" spans="27:29">
      <c r="AA2109" s="298"/>
      <c r="AC2109" s="206"/>
    </row>
    <row r="2110" spans="27:29">
      <c r="AA2110" s="298"/>
      <c r="AC2110" s="206"/>
    </row>
    <row r="2111" spans="27:29">
      <c r="AA2111" s="298"/>
      <c r="AC2111" s="206"/>
    </row>
    <row r="2112" spans="27:29">
      <c r="AA2112" s="298"/>
      <c r="AC2112" s="206"/>
    </row>
    <row r="2113" spans="27:29">
      <c r="AA2113" s="298"/>
      <c r="AC2113" s="206"/>
    </row>
    <row r="2114" spans="27:29">
      <c r="AA2114" s="298"/>
      <c r="AC2114" s="206"/>
    </row>
    <row r="2115" spans="27:29">
      <c r="AA2115" s="298"/>
      <c r="AC2115" s="206"/>
    </row>
    <row r="2116" spans="27:29">
      <c r="AA2116" s="298"/>
      <c r="AC2116" s="206"/>
    </row>
    <row r="2117" spans="27:29">
      <c r="AA2117" s="298"/>
      <c r="AC2117" s="206"/>
    </row>
    <row r="2118" spans="27:29">
      <c r="AA2118" s="298"/>
      <c r="AC2118" s="206"/>
    </row>
    <row r="2119" spans="27:29">
      <c r="AA2119" s="298"/>
      <c r="AC2119" s="206"/>
    </row>
    <row r="2120" spans="27:29">
      <c r="AA2120" s="298"/>
      <c r="AC2120" s="206"/>
    </row>
    <row r="2121" spans="27:29">
      <c r="AA2121" s="298"/>
      <c r="AC2121" s="206"/>
    </row>
    <row r="2122" spans="27:29">
      <c r="AA2122" s="298"/>
      <c r="AC2122" s="206"/>
    </row>
    <row r="2123" spans="27:29">
      <c r="AA2123" s="298"/>
      <c r="AC2123" s="206"/>
    </row>
    <row r="2124" spans="27:29">
      <c r="AA2124" s="298"/>
      <c r="AC2124" s="206"/>
    </row>
    <row r="2125" spans="27:29">
      <c r="AA2125" s="298"/>
      <c r="AC2125" s="206"/>
    </row>
    <row r="2126" spans="27:29">
      <c r="AA2126" s="298"/>
      <c r="AC2126" s="206"/>
    </row>
    <row r="2127" spans="27:29">
      <c r="AA2127" s="298"/>
      <c r="AC2127" s="206"/>
    </row>
    <row r="2128" spans="27:29">
      <c r="AA2128" s="298"/>
      <c r="AC2128" s="206"/>
    </row>
    <row r="2129" spans="27:29">
      <c r="AA2129" s="298"/>
      <c r="AC2129" s="206"/>
    </row>
    <row r="2130" spans="27:29">
      <c r="AA2130" s="298"/>
      <c r="AC2130" s="206"/>
    </row>
    <row r="2131" spans="27:29">
      <c r="AA2131" s="298"/>
      <c r="AC2131" s="206"/>
    </row>
    <row r="2132" spans="27:29">
      <c r="AA2132" s="298"/>
      <c r="AC2132" s="206"/>
    </row>
    <row r="2133" spans="27:29">
      <c r="AA2133" s="298"/>
      <c r="AC2133" s="206"/>
    </row>
    <row r="2134" spans="27:29">
      <c r="AA2134" s="298"/>
      <c r="AC2134" s="206"/>
    </row>
    <row r="2135" spans="27:29">
      <c r="AA2135" s="298"/>
      <c r="AC2135" s="206"/>
    </row>
    <row r="2136" spans="27:29">
      <c r="AA2136" s="298"/>
      <c r="AC2136" s="206"/>
    </row>
    <row r="2137" spans="27:29">
      <c r="AA2137" s="298"/>
      <c r="AC2137" s="206"/>
    </row>
    <row r="2138" spans="27:29">
      <c r="AA2138" s="298"/>
      <c r="AC2138" s="206"/>
    </row>
    <row r="2139" spans="27:29">
      <c r="AA2139" s="298"/>
      <c r="AC2139" s="206"/>
    </row>
    <row r="2140" spans="27:29">
      <c r="AA2140" s="298"/>
      <c r="AC2140" s="206"/>
    </row>
    <row r="2141" spans="27:29">
      <c r="AA2141" s="298"/>
      <c r="AC2141" s="206"/>
    </row>
    <row r="2142" spans="27:29">
      <c r="AA2142" s="298"/>
      <c r="AC2142" s="206"/>
    </row>
    <row r="2143" spans="27:29">
      <c r="AA2143" s="298"/>
      <c r="AC2143" s="206"/>
    </row>
    <row r="2144" spans="27:29">
      <c r="AA2144" s="298"/>
      <c r="AC2144" s="206"/>
    </row>
    <row r="2145" spans="27:29">
      <c r="AA2145" s="298"/>
      <c r="AC2145" s="206"/>
    </row>
    <row r="2146" spans="27:29">
      <c r="AA2146" s="298"/>
      <c r="AC2146" s="206"/>
    </row>
    <row r="2147" spans="27:29">
      <c r="AA2147" s="298"/>
      <c r="AC2147" s="206"/>
    </row>
    <row r="2148" spans="27:29">
      <c r="AA2148" s="298"/>
      <c r="AC2148" s="206"/>
    </row>
    <row r="2149" spans="27:29">
      <c r="AA2149" s="298"/>
      <c r="AC2149" s="206"/>
    </row>
    <row r="2150" spans="27:29">
      <c r="AA2150" s="298"/>
      <c r="AC2150" s="206"/>
    </row>
    <row r="2151" spans="27:29">
      <c r="AA2151" s="298"/>
      <c r="AC2151" s="206"/>
    </row>
    <row r="2152" spans="27:29">
      <c r="AA2152" s="298"/>
      <c r="AC2152" s="206"/>
    </row>
    <row r="2153" spans="27:29">
      <c r="AA2153" s="298"/>
      <c r="AC2153" s="206"/>
    </row>
    <row r="2154" spans="27:29">
      <c r="AA2154" s="298"/>
      <c r="AC2154" s="206"/>
    </row>
    <row r="2155" spans="27:29">
      <c r="AA2155" s="298"/>
      <c r="AC2155" s="206"/>
    </row>
    <row r="2156" spans="27:29">
      <c r="AA2156" s="298"/>
      <c r="AC2156" s="206"/>
    </row>
    <row r="2157" spans="27:29">
      <c r="AA2157" s="298"/>
      <c r="AC2157" s="206"/>
    </row>
    <row r="2158" spans="27:29">
      <c r="AA2158" s="298"/>
      <c r="AC2158" s="206"/>
    </row>
    <row r="2159" spans="27:29">
      <c r="AA2159" s="298"/>
      <c r="AC2159" s="206"/>
    </row>
    <row r="2160" spans="27:29">
      <c r="AA2160" s="298"/>
      <c r="AC2160" s="206"/>
    </row>
    <row r="2161" spans="27:29">
      <c r="AA2161" s="298"/>
      <c r="AC2161" s="206"/>
    </row>
    <row r="2162" spans="27:29">
      <c r="AA2162" s="298"/>
      <c r="AC2162" s="206"/>
    </row>
    <row r="2163" spans="27:29">
      <c r="AA2163" s="298"/>
      <c r="AC2163" s="206"/>
    </row>
    <row r="2164" spans="27:29">
      <c r="AA2164" s="298"/>
      <c r="AC2164" s="206"/>
    </row>
    <row r="2165" spans="27:29">
      <c r="AA2165" s="298"/>
      <c r="AC2165" s="206"/>
    </row>
    <row r="2166" spans="27:29">
      <c r="AA2166" s="298"/>
      <c r="AC2166" s="206"/>
    </row>
    <row r="2167" spans="27:29">
      <c r="AA2167" s="298"/>
      <c r="AC2167" s="206"/>
    </row>
    <row r="2168" spans="27:29">
      <c r="AA2168" s="298"/>
      <c r="AC2168" s="206"/>
    </row>
    <row r="2169" spans="27:29">
      <c r="AA2169" s="298"/>
      <c r="AC2169" s="206"/>
    </row>
    <row r="2170" spans="27:29">
      <c r="AA2170" s="298"/>
      <c r="AC2170" s="206"/>
    </row>
    <row r="2171" spans="27:29">
      <c r="AA2171" s="298"/>
      <c r="AC2171" s="206"/>
    </row>
    <row r="2172" spans="27:29">
      <c r="AA2172" s="298"/>
      <c r="AC2172" s="206"/>
    </row>
    <row r="2173" spans="27:29">
      <c r="AA2173" s="298"/>
      <c r="AC2173" s="206"/>
    </row>
    <row r="2174" spans="27:29">
      <c r="AA2174" s="298"/>
      <c r="AC2174" s="206"/>
    </row>
    <row r="2175" spans="27:29">
      <c r="AA2175" s="298"/>
      <c r="AC2175" s="206"/>
    </row>
    <row r="2176" spans="27:29">
      <c r="AA2176" s="298"/>
      <c r="AC2176" s="206"/>
    </row>
    <row r="2177" spans="27:29">
      <c r="AA2177" s="298"/>
      <c r="AC2177" s="206"/>
    </row>
    <row r="2178" spans="27:29">
      <c r="AA2178" s="298"/>
      <c r="AC2178" s="206"/>
    </row>
    <row r="2179" spans="27:29">
      <c r="AA2179" s="298"/>
      <c r="AC2179" s="206"/>
    </row>
    <row r="2180" spans="27:29">
      <c r="AA2180" s="298"/>
      <c r="AC2180" s="206"/>
    </row>
    <row r="2181" spans="27:29">
      <c r="AA2181" s="298"/>
      <c r="AC2181" s="206"/>
    </row>
    <row r="2182" spans="27:29">
      <c r="AA2182" s="298"/>
      <c r="AC2182" s="206"/>
    </row>
    <row r="2183" spans="27:29">
      <c r="AA2183" s="298"/>
      <c r="AC2183" s="206"/>
    </row>
    <row r="2184" spans="27:29">
      <c r="AA2184" s="298"/>
      <c r="AC2184" s="206"/>
    </row>
    <row r="2185" spans="27:29">
      <c r="AA2185" s="298"/>
      <c r="AC2185" s="206"/>
    </row>
    <row r="2186" spans="27:29">
      <c r="AA2186" s="298"/>
      <c r="AC2186" s="206"/>
    </row>
    <row r="2187" spans="27:29">
      <c r="AA2187" s="298"/>
      <c r="AC2187" s="206"/>
    </row>
    <row r="2188" spans="27:29">
      <c r="AA2188" s="298"/>
      <c r="AC2188" s="206"/>
    </row>
    <row r="2189" spans="27:29">
      <c r="AA2189" s="298"/>
      <c r="AC2189" s="206"/>
    </row>
    <row r="2190" spans="27:29">
      <c r="AA2190" s="298"/>
      <c r="AC2190" s="206"/>
    </row>
    <row r="2191" spans="27:29">
      <c r="AA2191" s="298"/>
      <c r="AC2191" s="206"/>
    </row>
    <row r="2192" spans="27:29">
      <c r="AA2192" s="298"/>
      <c r="AC2192" s="206"/>
    </row>
    <row r="2193" spans="27:29">
      <c r="AA2193" s="298"/>
      <c r="AC2193" s="206"/>
    </row>
    <row r="2194" spans="27:29">
      <c r="AA2194" s="298"/>
      <c r="AC2194" s="206"/>
    </row>
    <row r="2195" spans="27:29">
      <c r="AA2195" s="298"/>
      <c r="AC2195" s="206"/>
    </row>
    <row r="2196" spans="27:29">
      <c r="AA2196" s="298"/>
      <c r="AC2196" s="206"/>
    </row>
    <row r="2197" spans="27:29">
      <c r="AA2197" s="298"/>
      <c r="AC2197" s="206"/>
    </row>
    <row r="2198" spans="27:29">
      <c r="AA2198" s="298"/>
      <c r="AC2198" s="206"/>
    </row>
    <row r="2199" spans="27:29">
      <c r="AA2199" s="298"/>
      <c r="AC2199" s="206"/>
    </row>
    <row r="2200" spans="27:29">
      <c r="AA2200" s="298"/>
      <c r="AC2200" s="206"/>
    </row>
    <row r="2201" spans="27:29">
      <c r="AA2201" s="298"/>
      <c r="AC2201" s="206"/>
    </row>
    <row r="2202" spans="27:29">
      <c r="AA2202" s="298"/>
      <c r="AC2202" s="206"/>
    </row>
    <row r="2203" spans="27:29">
      <c r="AA2203" s="298"/>
      <c r="AC2203" s="206"/>
    </row>
    <row r="2204" spans="27:29">
      <c r="AA2204" s="298"/>
      <c r="AC2204" s="206"/>
    </row>
    <row r="2205" spans="27:29">
      <c r="AA2205" s="298"/>
      <c r="AC2205" s="206"/>
    </row>
    <row r="2206" spans="27:29">
      <c r="AA2206" s="298"/>
      <c r="AC2206" s="206"/>
    </row>
    <row r="2207" spans="27:29">
      <c r="AA2207" s="298"/>
      <c r="AC2207" s="206"/>
    </row>
    <row r="2208" spans="27:29">
      <c r="AA2208" s="298"/>
      <c r="AC2208" s="206"/>
    </row>
    <row r="2209" spans="27:29">
      <c r="AA2209" s="298"/>
      <c r="AC2209" s="206"/>
    </row>
    <row r="2210" spans="27:29">
      <c r="AA2210" s="298"/>
      <c r="AC2210" s="206"/>
    </row>
    <row r="2211" spans="27:29">
      <c r="AA2211" s="298"/>
      <c r="AC2211" s="206"/>
    </row>
    <row r="2212" spans="27:29">
      <c r="AA2212" s="298"/>
      <c r="AC2212" s="206"/>
    </row>
    <row r="2213" spans="27:29">
      <c r="AA2213" s="298"/>
      <c r="AC2213" s="206"/>
    </row>
    <row r="2214" spans="27:29">
      <c r="AA2214" s="298"/>
      <c r="AC2214" s="206"/>
    </row>
    <row r="2215" spans="27:29">
      <c r="AA2215" s="298"/>
      <c r="AC2215" s="206"/>
    </row>
    <row r="2216" spans="27:29">
      <c r="AA2216" s="298"/>
      <c r="AC2216" s="206"/>
    </row>
    <row r="2217" spans="27:29">
      <c r="AA2217" s="298"/>
      <c r="AC2217" s="206"/>
    </row>
    <row r="2218" spans="27:29">
      <c r="AA2218" s="298"/>
      <c r="AC2218" s="206"/>
    </row>
    <row r="2219" spans="27:29">
      <c r="AA2219" s="298"/>
      <c r="AC2219" s="206"/>
    </row>
    <row r="2220" spans="27:29">
      <c r="AA2220" s="298"/>
      <c r="AC2220" s="206"/>
    </row>
    <row r="2221" spans="27:29">
      <c r="AA2221" s="298"/>
      <c r="AC2221" s="206"/>
    </row>
    <row r="2222" spans="27:29">
      <c r="AA2222" s="298"/>
      <c r="AC2222" s="206"/>
    </row>
    <row r="2223" spans="27:29">
      <c r="AA2223" s="298"/>
      <c r="AC2223" s="206"/>
    </row>
    <row r="2224" spans="27:29">
      <c r="AA2224" s="298"/>
      <c r="AC2224" s="206"/>
    </row>
    <row r="2225" spans="27:29">
      <c r="AA2225" s="298"/>
      <c r="AC2225" s="206"/>
    </row>
    <row r="2226" spans="27:29">
      <c r="AA2226" s="298"/>
      <c r="AC2226" s="206"/>
    </row>
    <row r="2227" spans="27:29">
      <c r="AA2227" s="298"/>
      <c r="AC2227" s="206"/>
    </row>
    <row r="2228" spans="27:29">
      <c r="AA2228" s="298"/>
      <c r="AC2228" s="206"/>
    </row>
    <row r="2229" spans="27:29">
      <c r="AA2229" s="298"/>
      <c r="AC2229" s="206"/>
    </row>
    <row r="2230" spans="27:29">
      <c r="AA2230" s="298"/>
      <c r="AC2230" s="206"/>
    </row>
    <row r="2231" spans="27:29">
      <c r="AA2231" s="298"/>
      <c r="AC2231" s="206"/>
    </row>
    <row r="2232" spans="27:29">
      <c r="AA2232" s="298"/>
      <c r="AC2232" s="206"/>
    </row>
    <row r="2233" spans="27:29">
      <c r="AA2233" s="298"/>
      <c r="AC2233" s="206"/>
    </row>
    <row r="2234" spans="27:29">
      <c r="AA2234" s="298"/>
      <c r="AC2234" s="206"/>
    </row>
    <row r="2235" spans="27:29">
      <c r="AA2235" s="298"/>
      <c r="AC2235" s="206"/>
    </row>
    <row r="2236" spans="27:29">
      <c r="AA2236" s="298"/>
      <c r="AC2236" s="206"/>
    </row>
    <row r="2237" spans="27:29">
      <c r="AA2237" s="298"/>
      <c r="AC2237" s="206"/>
    </row>
    <row r="2238" spans="27:29">
      <c r="AA2238" s="298"/>
      <c r="AC2238" s="206"/>
    </row>
    <row r="2239" spans="27:29">
      <c r="AA2239" s="298"/>
      <c r="AC2239" s="206"/>
    </row>
    <row r="2240" spans="27:29">
      <c r="AA2240" s="298"/>
      <c r="AC2240" s="206"/>
    </row>
    <row r="2241" spans="27:29">
      <c r="AA2241" s="298"/>
      <c r="AC2241" s="206"/>
    </row>
    <row r="2242" spans="27:29">
      <c r="AA2242" s="298"/>
      <c r="AC2242" s="206"/>
    </row>
    <row r="2243" spans="27:29">
      <c r="AA2243" s="298"/>
      <c r="AC2243" s="206"/>
    </row>
    <row r="2244" spans="27:29">
      <c r="AA2244" s="298"/>
      <c r="AC2244" s="206"/>
    </row>
    <row r="2245" spans="27:29">
      <c r="AA2245" s="298"/>
      <c r="AC2245" s="206"/>
    </row>
    <row r="2246" spans="27:29">
      <c r="AA2246" s="298"/>
      <c r="AC2246" s="206"/>
    </row>
    <row r="2247" spans="27:29">
      <c r="AA2247" s="298"/>
      <c r="AC2247" s="206"/>
    </row>
    <row r="2248" spans="27:29">
      <c r="AA2248" s="298"/>
      <c r="AC2248" s="206"/>
    </row>
    <row r="2249" spans="27:29">
      <c r="AA2249" s="298"/>
      <c r="AC2249" s="206"/>
    </row>
    <row r="2250" spans="27:29">
      <c r="AA2250" s="298"/>
      <c r="AC2250" s="206"/>
    </row>
    <row r="2251" spans="27:29">
      <c r="AA2251" s="298"/>
      <c r="AC2251" s="206"/>
    </row>
    <row r="2252" spans="27:29">
      <c r="AA2252" s="298"/>
      <c r="AC2252" s="206"/>
    </row>
    <row r="2253" spans="27:29">
      <c r="AA2253" s="298"/>
      <c r="AC2253" s="206"/>
    </row>
    <row r="2254" spans="27:29">
      <c r="AA2254" s="298"/>
      <c r="AC2254" s="206"/>
    </row>
    <row r="2255" spans="27:29">
      <c r="AA2255" s="298"/>
      <c r="AC2255" s="206"/>
    </row>
    <row r="2256" spans="27:29">
      <c r="AA2256" s="298"/>
      <c r="AC2256" s="206"/>
    </row>
    <row r="2257" spans="27:29">
      <c r="AA2257" s="298"/>
      <c r="AC2257" s="206"/>
    </row>
    <row r="2258" spans="27:29">
      <c r="AA2258" s="298"/>
      <c r="AC2258" s="206"/>
    </row>
    <row r="2259" spans="27:29">
      <c r="AA2259" s="298"/>
      <c r="AC2259" s="206"/>
    </row>
    <row r="2260" spans="27:29">
      <c r="AA2260" s="298"/>
      <c r="AC2260" s="206"/>
    </row>
    <row r="2261" spans="27:29">
      <c r="AA2261" s="298"/>
      <c r="AC2261" s="206"/>
    </row>
    <row r="2262" spans="27:29">
      <c r="AA2262" s="298"/>
      <c r="AC2262" s="206"/>
    </row>
    <row r="2263" spans="27:29">
      <c r="AA2263" s="298"/>
      <c r="AC2263" s="206"/>
    </row>
    <row r="2264" spans="27:29">
      <c r="AA2264" s="298"/>
      <c r="AC2264" s="206"/>
    </row>
    <row r="2265" spans="27:29">
      <c r="AA2265" s="298"/>
      <c r="AC2265" s="206"/>
    </row>
    <row r="2266" spans="27:29">
      <c r="AA2266" s="298"/>
      <c r="AC2266" s="206"/>
    </row>
    <row r="2267" spans="27:29">
      <c r="AA2267" s="298"/>
      <c r="AC2267" s="206"/>
    </row>
    <row r="2268" spans="27:29">
      <c r="AA2268" s="298"/>
      <c r="AC2268" s="206"/>
    </row>
    <row r="2269" spans="27:29">
      <c r="AA2269" s="298"/>
      <c r="AC2269" s="206"/>
    </row>
    <row r="2270" spans="27:29">
      <c r="AA2270" s="298"/>
      <c r="AC2270" s="206"/>
    </row>
    <row r="2271" spans="27:29">
      <c r="AA2271" s="298"/>
      <c r="AC2271" s="206"/>
    </row>
    <row r="2272" spans="27:29">
      <c r="AA2272" s="298"/>
      <c r="AC2272" s="206"/>
    </row>
    <row r="2273" spans="27:29">
      <c r="AA2273" s="298"/>
      <c r="AC2273" s="206"/>
    </row>
    <row r="2274" spans="27:29">
      <c r="AA2274" s="298"/>
      <c r="AC2274" s="206"/>
    </row>
    <row r="2275" spans="27:29">
      <c r="AA2275" s="298"/>
      <c r="AC2275" s="206"/>
    </row>
    <row r="2276" spans="27:29">
      <c r="AA2276" s="298"/>
      <c r="AC2276" s="206"/>
    </row>
    <row r="2277" spans="27:29">
      <c r="AA2277" s="298"/>
      <c r="AC2277" s="206"/>
    </row>
    <row r="2278" spans="27:29">
      <c r="AA2278" s="298"/>
      <c r="AC2278" s="206"/>
    </row>
    <row r="2279" spans="27:29">
      <c r="AA2279" s="298"/>
      <c r="AC2279" s="206"/>
    </row>
    <row r="2280" spans="27:29">
      <c r="AA2280" s="298"/>
      <c r="AC2280" s="206"/>
    </row>
    <row r="2281" spans="27:29">
      <c r="AA2281" s="298"/>
      <c r="AC2281" s="206"/>
    </row>
    <row r="2282" spans="27:29">
      <c r="AA2282" s="298"/>
      <c r="AC2282" s="206"/>
    </row>
    <row r="2283" spans="27:29">
      <c r="AA2283" s="298"/>
      <c r="AC2283" s="206"/>
    </row>
    <row r="2284" spans="27:29">
      <c r="AA2284" s="298"/>
      <c r="AC2284" s="206"/>
    </row>
    <row r="2285" spans="27:29">
      <c r="AA2285" s="298"/>
      <c r="AC2285" s="206"/>
    </row>
    <row r="2286" spans="27:29">
      <c r="AA2286" s="298"/>
      <c r="AC2286" s="206"/>
    </row>
    <row r="2287" spans="27:29">
      <c r="AA2287" s="298"/>
      <c r="AC2287" s="206"/>
    </row>
    <row r="2288" spans="27:29">
      <c r="AA2288" s="298"/>
      <c r="AC2288" s="206"/>
    </row>
    <row r="2289" spans="27:29">
      <c r="AA2289" s="298"/>
      <c r="AC2289" s="206"/>
    </row>
    <row r="2290" spans="27:29">
      <c r="AA2290" s="298"/>
      <c r="AC2290" s="206"/>
    </row>
    <row r="2291" spans="27:29">
      <c r="AA2291" s="298"/>
      <c r="AC2291" s="206"/>
    </row>
    <row r="2292" spans="27:29">
      <c r="AA2292" s="298"/>
      <c r="AC2292" s="206"/>
    </row>
    <row r="2293" spans="27:29">
      <c r="AA2293" s="298"/>
      <c r="AC2293" s="206"/>
    </row>
    <row r="2294" spans="27:29">
      <c r="AA2294" s="298"/>
      <c r="AC2294" s="206"/>
    </row>
    <row r="2295" spans="27:29">
      <c r="AA2295" s="298"/>
      <c r="AC2295" s="206"/>
    </row>
    <row r="2296" spans="27:29">
      <c r="AA2296" s="298"/>
      <c r="AC2296" s="206"/>
    </row>
    <row r="2297" spans="27:29">
      <c r="AA2297" s="298"/>
      <c r="AC2297" s="206"/>
    </row>
    <row r="2298" spans="27:29">
      <c r="AA2298" s="298"/>
      <c r="AC2298" s="206"/>
    </row>
    <row r="2299" spans="27:29">
      <c r="AA2299" s="298"/>
      <c r="AC2299" s="206"/>
    </row>
    <row r="2300" spans="27:29">
      <c r="AA2300" s="298"/>
      <c r="AC2300" s="206"/>
    </row>
    <row r="2301" spans="27:29">
      <c r="AA2301" s="298"/>
      <c r="AC2301" s="206"/>
    </row>
    <row r="2302" spans="27:29">
      <c r="AA2302" s="298"/>
      <c r="AC2302" s="206"/>
    </row>
    <row r="2303" spans="27:29">
      <c r="AA2303" s="298"/>
      <c r="AC2303" s="206"/>
    </row>
    <row r="2304" spans="27:29">
      <c r="AA2304" s="298"/>
      <c r="AC2304" s="206"/>
    </row>
    <row r="2305" spans="27:29">
      <c r="AA2305" s="298"/>
      <c r="AC2305" s="206"/>
    </row>
    <row r="2306" spans="27:29">
      <c r="AA2306" s="298"/>
      <c r="AC2306" s="206"/>
    </row>
    <row r="2307" spans="27:29">
      <c r="AA2307" s="298"/>
      <c r="AC2307" s="206"/>
    </row>
    <row r="2308" spans="27:29">
      <c r="AA2308" s="298"/>
      <c r="AC2308" s="206"/>
    </row>
    <row r="2309" spans="27:29">
      <c r="AA2309" s="298"/>
      <c r="AC2309" s="206"/>
    </row>
    <row r="2310" spans="27:29">
      <c r="AA2310" s="298"/>
      <c r="AC2310" s="206"/>
    </row>
    <row r="2311" spans="27:29">
      <c r="AA2311" s="298"/>
      <c r="AC2311" s="206"/>
    </row>
    <row r="2312" spans="27:29">
      <c r="AA2312" s="298"/>
      <c r="AC2312" s="206"/>
    </row>
    <row r="2313" spans="27:29">
      <c r="AA2313" s="298"/>
      <c r="AC2313" s="206"/>
    </row>
    <row r="2314" spans="27:29">
      <c r="AA2314" s="298"/>
      <c r="AC2314" s="206"/>
    </row>
    <row r="2315" spans="27:29">
      <c r="AA2315" s="298"/>
      <c r="AC2315" s="206"/>
    </row>
    <row r="2316" spans="27:29">
      <c r="AA2316" s="298"/>
      <c r="AC2316" s="206"/>
    </row>
    <row r="2317" spans="27:29">
      <c r="AA2317" s="298"/>
      <c r="AC2317" s="206"/>
    </row>
    <row r="2318" spans="27:29">
      <c r="AA2318" s="298"/>
      <c r="AC2318" s="206"/>
    </row>
    <row r="2319" spans="27:29">
      <c r="AA2319" s="298"/>
      <c r="AC2319" s="206"/>
    </row>
    <row r="2320" spans="27:29">
      <c r="AA2320" s="298"/>
      <c r="AC2320" s="206"/>
    </row>
    <row r="2321" spans="27:29">
      <c r="AA2321" s="298"/>
      <c r="AC2321" s="206"/>
    </row>
    <row r="2322" spans="27:29">
      <c r="AA2322" s="298"/>
      <c r="AC2322" s="206"/>
    </row>
    <row r="2323" spans="27:29">
      <c r="AA2323" s="298"/>
      <c r="AC2323" s="206"/>
    </row>
    <row r="2324" spans="27:29">
      <c r="AA2324" s="298"/>
      <c r="AC2324" s="206"/>
    </row>
    <row r="2325" spans="27:29">
      <c r="AA2325" s="298"/>
      <c r="AC2325" s="206"/>
    </row>
    <row r="2326" spans="27:29">
      <c r="AA2326" s="298"/>
      <c r="AC2326" s="206"/>
    </row>
    <row r="2327" spans="27:29">
      <c r="AA2327" s="298"/>
      <c r="AC2327" s="206"/>
    </row>
    <row r="2328" spans="27:29">
      <c r="AA2328" s="298"/>
      <c r="AC2328" s="206"/>
    </row>
    <row r="2329" spans="27:29">
      <c r="AA2329" s="298"/>
      <c r="AC2329" s="206"/>
    </row>
    <row r="2330" spans="27:29">
      <c r="AA2330" s="298"/>
      <c r="AC2330" s="206"/>
    </row>
    <row r="2331" spans="27:29">
      <c r="AA2331" s="298"/>
      <c r="AC2331" s="206"/>
    </row>
    <row r="2332" spans="27:29">
      <c r="AA2332" s="298"/>
      <c r="AC2332" s="206"/>
    </row>
    <row r="2333" spans="27:29">
      <c r="AA2333" s="298"/>
      <c r="AC2333" s="206"/>
    </row>
    <row r="2334" spans="27:29">
      <c r="AA2334" s="298"/>
      <c r="AC2334" s="206"/>
    </row>
    <row r="2335" spans="27:29">
      <c r="AA2335" s="298"/>
      <c r="AC2335" s="206"/>
    </row>
    <row r="2336" spans="27:29">
      <c r="AA2336" s="298"/>
      <c r="AC2336" s="206"/>
    </row>
    <row r="2337" spans="27:29">
      <c r="AA2337" s="298"/>
      <c r="AC2337" s="206"/>
    </row>
    <row r="2338" spans="27:29">
      <c r="AA2338" s="298"/>
      <c r="AC2338" s="206"/>
    </row>
    <row r="2339" spans="27:29">
      <c r="AA2339" s="298"/>
      <c r="AC2339" s="206"/>
    </row>
    <row r="2340" spans="27:29">
      <c r="AA2340" s="298"/>
      <c r="AC2340" s="206"/>
    </row>
    <row r="2341" spans="27:29">
      <c r="AA2341" s="298"/>
      <c r="AC2341" s="206"/>
    </row>
    <row r="2342" spans="27:29">
      <c r="AA2342" s="298"/>
      <c r="AC2342" s="206"/>
    </row>
    <row r="2343" spans="27:29">
      <c r="AA2343" s="298"/>
      <c r="AC2343" s="206"/>
    </row>
    <row r="2344" spans="27:29">
      <c r="AA2344" s="298"/>
      <c r="AC2344" s="206"/>
    </row>
    <row r="2345" spans="27:29">
      <c r="AA2345" s="298"/>
      <c r="AC2345" s="206"/>
    </row>
    <row r="2346" spans="27:29">
      <c r="AA2346" s="298"/>
      <c r="AC2346" s="206"/>
    </row>
    <row r="2347" spans="27:29">
      <c r="AA2347" s="298"/>
      <c r="AC2347" s="206"/>
    </row>
    <row r="2348" spans="27:29">
      <c r="AA2348" s="298"/>
      <c r="AC2348" s="206"/>
    </row>
    <row r="2349" spans="27:29">
      <c r="AA2349" s="298"/>
      <c r="AC2349" s="206"/>
    </row>
    <row r="2350" spans="27:29">
      <c r="AA2350" s="298"/>
      <c r="AC2350" s="206"/>
    </row>
    <row r="2351" spans="27:29">
      <c r="AA2351" s="298"/>
      <c r="AC2351" s="206"/>
    </row>
    <row r="2352" spans="27:29">
      <c r="AA2352" s="298"/>
      <c r="AC2352" s="206"/>
    </row>
    <row r="2353" spans="27:29">
      <c r="AA2353" s="298"/>
      <c r="AC2353" s="206"/>
    </row>
    <row r="2354" spans="27:29">
      <c r="AA2354" s="298"/>
      <c r="AC2354" s="206"/>
    </row>
    <row r="2355" spans="27:29">
      <c r="AA2355" s="298"/>
      <c r="AC2355" s="206"/>
    </row>
    <row r="2356" spans="27:29">
      <c r="AA2356" s="298"/>
      <c r="AC2356" s="206"/>
    </row>
    <row r="2357" spans="27:29">
      <c r="AA2357" s="298"/>
      <c r="AC2357" s="206"/>
    </row>
    <row r="2358" spans="27:29">
      <c r="AA2358" s="298"/>
      <c r="AC2358" s="206"/>
    </row>
    <row r="2359" spans="27:29">
      <c r="AA2359" s="298"/>
      <c r="AC2359" s="206"/>
    </row>
    <row r="2360" spans="27:29">
      <c r="AA2360" s="298"/>
      <c r="AC2360" s="206"/>
    </row>
    <row r="2361" spans="27:29">
      <c r="AA2361" s="298"/>
      <c r="AC2361" s="206"/>
    </row>
    <row r="2362" spans="27:29">
      <c r="AA2362" s="298"/>
      <c r="AC2362" s="206"/>
    </row>
    <row r="2363" spans="27:29">
      <c r="AA2363" s="298"/>
      <c r="AC2363" s="206"/>
    </row>
    <row r="2364" spans="27:29">
      <c r="AA2364" s="298"/>
      <c r="AC2364" s="206"/>
    </row>
    <row r="2365" spans="27:29">
      <c r="AA2365" s="298"/>
      <c r="AC2365" s="206"/>
    </row>
    <row r="2366" spans="27:29">
      <c r="AA2366" s="298"/>
      <c r="AC2366" s="206"/>
    </row>
    <row r="2367" spans="27:29">
      <c r="AA2367" s="298"/>
      <c r="AC2367" s="206"/>
    </row>
    <row r="2368" spans="27:29">
      <c r="AA2368" s="298"/>
      <c r="AC2368" s="206"/>
    </row>
    <row r="2369" spans="27:29">
      <c r="AA2369" s="298"/>
      <c r="AC2369" s="206"/>
    </row>
    <row r="2370" spans="27:29">
      <c r="AA2370" s="298"/>
      <c r="AC2370" s="206"/>
    </row>
    <row r="2371" spans="27:29">
      <c r="AA2371" s="298"/>
      <c r="AC2371" s="206"/>
    </row>
    <row r="2372" spans="27:29">
      <c r="AA2372" s="298"/>
      <c r="AC2372" s="206"/>
    </row>
    <row r="2373" spans="27:29">
      <c r="AA2373" s="298"/>
      <c r="AC2373" s="206"/>
    </row>
    <row r="2374" spans="27:29">
      <c r="AA2374" s="298"/>
      <c r="AC2374" s="206"/>
    </row>
    <row r="2375" spans="27:29">
      <c r="AA2375" s="298"/>
      <c r="AC2375" s="206"/>
    </row>
    <row r="2376" spans="27:29">
      <c r="AA2376" s="298"/>
      <c r="AC2376" s="206"/>
    </row>
    <row r="2377" spans="27:29">
      <c r="AA2377" s="298"/>
      <c r="AC2377" s="206"/>
    </row>
    <row r="2378" spans="27:29">
      <c r="AA2378" s="298"/>
      <c r="AC2378" s="206"/>
    </row>
    <row r="2379" spans="27:29">
      <c r="AA2379" s="298"/>
      <c r="AC2379" s="206"/>
    </row>
    <row r="2380" spans="27:29">
      <c r="AA2380" s="298"/>
      <c r="AC2380" s="206"/>
    </row>
    <row r="2381" spans="27:29">
      <c r="AA2381" s="298"/>
      <c r="AC2381" s="206"/>
    </row>
    <row r="2382" spans="27:29">
      <c r="AA2382" s="298"/>
      <c r="AC2382" s="206"/>
    </row>
    <row r="2383" spans="27:29">
      <c r="AA2383" s="298"/>
      <c r="AC2383" s="206"/>
    </row>
    <row r="2384" spans="27:29">
      <c r="AA2384" s="298"/>
      <c r="AC2384" s="206"/>
    </row>
    <row r="2385" spans="27:29">
      <c r="AA2385" s="298"/>
      <c r="AC2385" s="206"/>
    </row>
    <row r="2386" spans="27:29">
      <c r="AA2386" s="298"/>
      <c r="AC2386" s="206"/>
    </row>
    <row r="2387" spans="27:29">
      <c r="AA2387" s="298"/>
      <c r="AC2387" s="206"/>
    </row>
    <row r="2388" spans="27:29">
      <c r="AA2388" s="298"/>
      <c r="AC2388" s="206"/>
    </row>
    <row r="2389" spans="27:29">
      <c r="AA2389" s="298"/>
      <c r="AC2389" s="206"/>
    </row>
    <row r="2390" spans="27:29">
      <c r="AA2390" s="298"/>
      <c r="AC2390" s="206"/>
    </row>
    <row r="2391" spans="27:29">
      <c r="AA2391" s="298"/>
      <c r="AC2391" s="206"/>
    </row>
    <row r="2392" spans="27:29">
      <c r="AA2392" s="298"/>
      <c r="AC2392" s="206"/>
    </row>
    <row r="2393" spans="27:29">
      <c r="AA2393" s="298"/>
      <c r="AC2393" s="206"/>
    </row>
    <row r="2394" spans="27:29">
      <c r="AA2394" s="298"/>
      <c r="AC2394" s="206"/>
    </row>
    <row r="2395" spans="27:29">
      <c r="AA2395" s="298"/>
      <c r="AC2395" s="206"/>
    </row>
    <row r="2396" spans="27:29">
      <c r="AA2396" s="298"/>
      <c r="AC2396" s="206"/>
    </row>
    <row r="2397" spans="27:29">
      <c r="AA2397" s="298"/>
      <c r="AC2397" s="206"/>
    </row>
    <row r="2398" spans="27:29">
      <c r="AA2398" s="298"/>
      <c r="AC2398" s="206"/>
    </row>
    <row r="2399" spans="27:29">
      <c r="AA2399" s="298"/>
      <c r="AC2399" s="206"/>
    </row>
    <row r="2400" spans="27:29">
      <c r="AA2400" s="298"/>
      <c r="AC2400" s="206"/>
    </row>
    <row r="2401" spans="27:29">
      <c r="AA2401" s="298"/>
      <c r="AC2401" s="206"/>
    </row>
    <row r="2402" spans="27:29">
      <c r="AA2402" s="298"/>
      <c r="AC2402" s="206"/>
    </row>
    <row r="2403" spans="27:29">
      <c r="AA2403" s="298"/>
      <c r="AC2403" s="206"/>
    </row>
    <row r="2404" spans="27:29">
      <c r="AA2404" s="298"/>
      <c r="AC2404" s="206"/>
    </row>
    <row r="2405" spans="27:29">
      <c r="AA2405" s="298"/>
      <c r="AC2405" s="206"/>
    </row>
    <row r="2406" spans="27:29">
      <c r="AA2406" s="298"/>
      <c r="AC2406" s="206"/>
    </row>
    <row r="2407" spans="27:29">
      <c r="AA2407" s="298"/>
      <c r="AC2407" s="206"/>
    </row>
    <row r="2408" spans="27:29">
      <c r="AA2408" s="298"/>
      <c r="AC2408" s="206"/>
    </row>
    <row r="2409" spans="27:29">
      <c r="AA2409" s="298"/>
      <c r="AC2409" s="206"/>
    </row>
    <row r="2410" spans="27:29">
      <c r="AA2410" s="298"/>
      <c r="AC2410" s="206"/>
    </row>
    <row r="2411" spans="27:29">
      <c r="AA2411" s="298"/>
      <c r="AC2411" s="206"/>
    </row>
    <row r="2412" spans="27:29">
      <c r="AA2412" s="298"/>
      <c r="AC2412" s="206"/>
    </row>
    <row r="2413" spans="27:29">
      <c r="AA2413" s="298"/>
      <c r="AC2413" s="206"/>
    </row>
    <row r="2414" spans="27:29">
      <c r="AA2414" s="298"/>
      <c r="AC2414" s="206"/>
    </row>
    <row r="2415" spans="27:29">
      <c r="AA2415" s="298"/>
      <c r="AC2415" s="206"/>
    </row>
    <row r="2416" spans="27:29">
      <c r="AA2416" s="298"/>
      <c r="AC2416" s="206"/>
    </row>
    <row r="2417" spans="27:29">
      <c r="AA2417" s="298"/>
      <c r="AC2417" s="206"/>
    </row>
    <row r="2418" spans="27:29">
      <c r="AA2418" s="298"/>
      <c r="AC2418" s="206"/>
    </row>
    <row r="2419" spans="27:29">
      <c r="AA2419" s="298"/>
      <c r="AC2419" s="206"/>
    </row>
    <row r="2420" spans="27:29">
      <c r="AA2420" s="298"/>
      <c r="AC2420" s="206"/>
    </row>
    <row r="2421" spans="27:29">
      <c r="AA2421" s="298"/>
      <c r="AC2421" s="206"/>
    </row>
    <row r="2422" spans="27:29">
      <c r="AA2422" s="298"/>
      <c r="AC2422" s="206"/>
    </row>
    <row r="2423" spans="27:29">
      <c r="AA2423" s="298"/>
      <c r="AC2423" s="206"/>
    </row>
    <row r="2424" spans="27:29">
      <c r="AA2424" s="298"/>
      <c r="AC2424" s="206"/>
    </row>
    <row r="2425" spans="27:29">
      <c r="AA2425" s="298"/>
      <c r="AC2425" s="206"/>
    </row>
    <row r="2426" spans="27:29">
      <c r="AA2426" s="298"/>
      <c r="AC2426" s="206"/>
    </row>
    <row r="2427" spans="27:29">
      <c r="AA2427" s="298"/>
      <c r="AC2427" s="206"/>
    </row>
    <row r="2428" spans="27:29">
      <c r="AA2428" s="298"/>
      <c r="AC2428" s="206"/>
    </row>
    <row r="2429" spans="27:29">
      <c r="AA2429" s="298"/>
      <c r="AC2429" s="206"/>
    </row>
    <row r="2430" spans="27:29">
      <c r="AA2430" s="298"/>
      <c r="AC2430" s="206"/>
    </row>
    <row r="2431" spans="27:29">
      <c r="AA2431" s="298"/>
      <c r="AC2431" s="206"/>
    </row>
    <row r="2432" spans="27:29">
      <c r="AA2432" s="298"/>
      <c r="AC2432" s="206"/>
    </row>
    <row r="2433" spans="27:29">
      <c r="AA2433" s="298"/>
      <c r="AC2433" s="206"/>
    </row>
    <row r="2434" spans="27:29">
      <c r="AA2434" s="298"/>
      <c r="AC2434" s="206"/>
    </row>
    <row r="2435" spans="27:29">
      <c r="AA2435" s="298"/>
      <c r="AC2435" s="206"/>
    </row>
    <row r="2436" spans="27:29">
      <c r="AA2436" s="298"/>
      <c r="AC2436" s="206"/>
    </row>
    <row r="2437" spans="27:29">
      <c r="AA2437" s="298"/>
      <c r="AC2437" s="206"/>
    </row>
    <row r="2438" spans="27:29">
      <c r="AA2438" s="298"/>
      <c r="AC2438" s="206"/>
    </row>
    <row r="2439" spans="27:29">
      <c r="AA2439" s="298"/>
      <c r="AC2439" s="206"/>
    </row>
    <row r="2440" spans="27:29">
      <c r="AA2440" s="298"/>
      <c r="AC2440" s="206"/>
    </row>
    <row r="2441" spans="27:29">
      <c r="AA2441" s="298"/>
      <c r="AC2441" s="206"/>
    </row>
    <row r="2442" spans="27:29">
      <c r="AA2442" s="298"/>
      <c r="AC2442" s="206"/>
    </row>
    <row r="2443" spans="27:29">
      <c r="AA2443" s="298"/>
      <c r="AC2443" s="206"/>
    </row>
    <row r="2444" spans="27:29">
      <c r="AA2444" s="298"/>
      <c r="AC2444" s="206"/>
    </row>
    <row r="2445" spans="27:29">
      <c r="AA2445" s="298"/>
      <c r="AC2445" s="206"/>
    </row>
    <row r="2446" spans="27:29">
      <c r="AA2446" s="298"/>
      <c r="AC2446" s="206"/>
    </row>
    <row r="2447" spans="27:29">
      <c r="AA2447" s="298"/>
      <c r="AC2447" s="206"/>
    </row>
    <row r="2448" spans="27:29">
      <c r="AA2448" s="298"/>
      <c r="AC2448" s="206"/>
    </row>
    <row r="2449" spans="27:29">
      <c r="AA2449" s="298"/>
      <c r="AC2449" s="206"/>
    </row>
    <row r="2450" spans="27:29">
      <c r="AA2450" s="298"/>
      <c r="AC2450" s="206"/>
    </row>
    <row r="2451" spans="27:29">
      <c r="AA2451" s="298"/>
      <c r="AC2451" s="206"/>
    </row>
    <row r="2452" spans="27:29">
      <c r="AA2452" s="298"/>
      <c r="AC2452" s="206"/>
    </row>
    <row r="2453" spans="27:29">
      <c r="AA2453" s="298"/>
      <c r="AC2453" s="206"/>
    </row>
    <row r="2454" spans="27:29">
      <c r="AA2454" s="298"/>
      <c r="AC2454" s="206"/>
    </row>
    <row r="2455" spans="27:29">
      <c r="AA2455" s="298"/>
      <c r="AC2455" s="206"/>
    </row>
    <row r="2456" spans="27:29">
      <c r="AA2456" s="298"/>
      <c r="AC2456" s="206"/>
    </row>
    <row r="2457" spans="27:29">
      <c r="AA2457" s="298"/>
      <c r="AC2457" s="206"/>
    </row>
    <row r="2458" spans="27:29">
      <c r="AA2458" s="298"/>
      <c r="AC2458" s="206"/>
    </row>
    <row r="2459" spans="27:29">
      <c r="AA2459" s="298"/>
      <c r="AC2459" s="206"/>
    </row>
    <row r="2460" spans="27:29">
      <c r="AA2460" s="298"/>
      <c r="AC2460" s="206"/>
    </row>
    <row r="2461" spans="27:29">
      <c r="AA2461" s="298"/>
      <c r="AC2461" s="206"/>
    </row>
    <row r="2462" spans="27:29">
      <c r="AA2462" s="298"/>
      <c r="AC2462" s="206"/>
    </row>
    <row r="2463" spans="27:29">
      <c r="AA2463" s="298"/>
      <c r="AC2463" s="206"/>
    </row>
    <row r="2464" spans="27:29">
      <c r="AA2464" s="298"/>
      <c r="AC2464" s="206"/>
    </row>
    <row r="2465" spans="27:29">
      <c r="AA2465" s="298"/>
      <c r="AC2465" s="206"/>
    </row>
    <row r="2466" spans="27:29">
      <c r="AA2466" s="298"/>
      <c r="AC2466" s="206"/>
    </row>
    <row r="2467" spans="27:29">
      <c r="AA2467" s="298"/>
      <c r="AC2467" s="206"/>
    </row>
    <row r="2468" spans="27:29">
      <c r="AA2468" s="298"/>
      <c r="AC2468" s="206"/>
    </row>
    <row r="2469" spans="27:29">
      <c r="AA2469" s="298"/>
      <c r="AC2469" s="206"/>
    </row>
    <row r="2470" spans="27:29">
      <c r="AA2470" s="298"/>
      <c r="AC2470" s="206"/>
    </row>
    <row r="2471" spans="27:29">
      <c r="AA2471" s="298"/>
      <c r="AC2471" s="206"/>
    </row>
    <row r="2472" spans="27:29">
      <c r="AA2472" s="298"/>
      <c r="AC2472" s="206"/>
    </row>
    <row r="2473" spans="27:29">
      <c r="AA2473" s="298"/>
      <c r="AC2473" s="206"/>
    </row>
    <row r="2474" spans="27:29">
      <c r="AA2474" s="298"/>
      <c r="AC2474" s="206"/>
    </row>
    <row r="2475" spans="27:29">
      <c r="AA2475" s="298"/>
      <c r="AC2475" s="206"/>
    </row>
    <row r="2476" spans="27:29">
      <c r="AA2476" s="298"/>
      <c r="AC2476" s="206"/>
    </row>
    <row r="2477" spans="27:29">
      <c r="AA2477" s="298"/>
      <c r="AC2477" s="206"/>
    </row>
    <row r="2478" spans="27:29">
      <c r="AA2478" s="298"/>
      <c r="AC2478" s="206"/>
    </row>
    <row r="2479" spans="27:29">
      <c r="AA2479" s="298"/>
      <c r="AC2479" s="206"/>
    </row>
    <row r="2480" spans="27:29">
      <c r="AA2480" s="298"/>
      <c r="AC2480" s="206"/>
    </row>
    <row r="2481" spans="27:29">
      <c r="AA2481" s="298"/>
      <c r="AC2481" s="206"/>
    </row>
    <row r="2482" spans="27:29">
      <c r="AA2482" s="298"/>
      <c r="AC2482" s="206"/>
    </row>
    <row r="2483" spans="27:29">
      <c r="AA2483" s="298"/>
      <c r="AC2483" s="206"/>
    </row>
    <row r="2484" spans="27:29">
      <c r="AA2484" s="298"/>
      <c r="AC2484" s="206"/>
    </row>
    <row r="2485" spans="27:29">
      <c r="AA2485" s="298"/>
      <c r="AC2485" s="206"/>
    </row>
    <row r="2486" spans="27:29">
      <c r="AA2486" s="298"/>
      <c r="AC2486" s="206"/>
    </row>
    <row r="2487" spans="27:29">
      <c r="AA2487" s="298"/>
      <c r="AC2487" s="206"/>
    </row>
    <row r="2488" spans="27:29">
      <c r="AA2488" s="298"/>
      <c r="AC2488" s="206"/>
    </row>
    <row r="2489" spans="27:29">
      <c r="AA2489" s="298"/>
      <c r="AC2489" s="206"/>
    </row>
    <row r="2490" spans="27:29">
      <c r="AA2490" s="298"/>
      <c r="AC2490" s="206"/>
    </row>
    <row r="2491" spans="27:29">
      <c r="AA2491" s="298"/>
      <c r="AC2491" s="206"/>
    </row>
    <row r="2492" spans="27:29">
      <c r="AA2492" s="298"/>
      <c r="AC2492" s="206"/>
    </row>
    <row r="2493" spans="27:29">
      <c r="AA2493" s="298"/>
      <c r="AC2493" s="206"/>
    </row>
    <row r="2494" spans="27:29">
      <c r="AA2494" s="298"/>
      <c r="AC2494" s="206"/>
    </row>
    <row r="2495" spans="27:29">
      <c r="AA2495" s="298"/>
      <c r="AC2495" s="206"/>
    </row>
    <row r="2496" spans="27:29">
      <c r="AA2496" s="298"/>
      <c r="AC2496" s="206"/>
    </row>
    <row r="2497" spans="27:29">
      <c r="AA2497" s="298"/>
      <c r="AC2497" s="206"/>
    </row>
    <row r="2498" spans="27:29">
      <c r="AA2498" s="298"/>
      <c r="AC2498" s="206"/>
    </row>
    <row r="2499" spans="27:29">
      <c r="AA2499" s="298"/>
      <c r="AC2499" s="206"/>
    </row>
    <row r="2500" spans="27:29">
      <c r="AA2500" s="298"/>
      <c r="AC2500" s="206"/>
    </row>
    <row r="2501" spans="27:29">
      <c r="AA2501" s="298"/>
      <c r="AC2501" s="206"/>
    </row>
    <row r="2502" spans="27:29">
      <c r="AA2502" s="298"/>
      <c r="AC2502" s="206"/>
    </row>
    <row r="2503" spans="27:29">
      <c r="AA2503" s="298"/>
      <c r="AC2503" s="206"/>
    </row>
    <row r="2504" spans="27:29">
      <c r="AA2504" s="298"/>
      <c r="AC2504" s="206"/>
    </row>
    <row r="2505" spans="27:29">
      <c r="AA2505" s="298"/>
      <c r="AC2505" s="206"/>
    </row>
    <row r="2506" spans="27:29">
      <c r="AA2506" s="298"/>
      <c r="AC2506" s="206"/>
    </row>
    <row r="2507" spans="27:29">
      <c r="AA2507" s="298"/>
      <c r="AC2507" s="206"/>
    </row>
    <row r="2508" spans="27:29">
      <c r="AA2508" s="298"/>
      <c r="AC2508" s="206"/>
    </row>
    <row r="2509" spans="27:29">
      <c r="AA2509" s="298"/>
      <c r="AC2509" s="206"/>
    </row>
    <row r="2510" spans="27:29">
      <c r="AA2510" s="298"/>
      <c r="AC2510" s="206"/>
    </row>
    <row r="2511" spans="27:29">
      <c r="AA2511" s="298"/>
      <c r="AC2511" s="206"/>
    </row>
    <row r="2512" spans="27:29">
      <c r="AA2512" s="298"/>
      <c r="AC2512" s="206"/>
    </row>
    <row r="2513" spans="27:29">
      <c r="AA2513" s="298"/>
      <c r="AC2513" s="206"/>
    </row>
    <row r="2514" spans="27:29">
      <c r="AA2514" s="298"/>
      <c r="AC2514" s="206"/>
    </row>
    <row r="2515" spans="27:29">
      <c r="AA2515" s="298"/>
      <c r="AC2515" s="206"/>
    </row>
    <row r="2516" spans="27:29">
      <c r="AA2516" s="298"/>
      <c r="AC2516" s="206"/>
    </row>
    <row r="2517" spans="27:29">
      <c r="AA2517" s="298"/>
      <c r="AC2517" s="206"/>
    </row>
    <row r="2518" spans="27:29">
      <c r="AA2518" s="298"/>
      <c r="AC2518" s="206"/>
    </row>
    <row r="2519" spans="27:29">
      <c r="AA2519" s="298"/>
      <c r="AC2519" s="206"/>
    </row>
    <row r="2520" spans="27:29">
      <c r="AA2520" s="298"/>
      <c r="AC2520" s="206"/>
    </row>
    <row r="2521" spans="27:29">
      <c r="AA2521" s="298"/>
      <c r="AC2521" s="206"/>
    </row>
    <row r="2522" spans="27:29">
      <c r="AA2522" s="298"/>
      <c r="AC2522" s="206"/>
    </row>
    <row r="2523" spans="27:29">
      <c r="AA2523" s="298"/>
      <c r="AC2523" s="206"/>
    </row>
    <row r="2524" spans="27:29">
      <c r="AA2524" s="298"/>
      <c r="AC2524" s="206"/>
    </row>
    <row r="2525" spans="27:29">
      <c r="AA2525" s="298"/>
      <c r="AC2525" s="206"/>
    </row>
    <row r="2526" spans="27:29">
      <c r="AA2526" s="298"/>
      <c r="AC2526" s="206"/>
    </row>
    <row r="2527" spans="27:29">
      <c r="AA2527" s="298"/>
      <c r="AC2527" s="206"/>
    </row>
    <row r="2528" spans="27:29">
      <c r="AA2528" s="298"/>
      <c r="AC2528" s="206"/>
    </row>
    <row r="2529" spans="27:29">
      <c r="AA2529" s="298"/>
      <c r="AC2529" s="206"/>
    </row>
    <row r="2530" spans="27:29">
      <c r="AA2530" s="298"/>
      <c r="AC2530" s="206"/>
    </row>
    <row r="2531" spans="27:29">
      <c r="AA2531" s="298"/>
      <c r="AC2531" s="206"/>
    </row>
    <row r="2532" spans="27:29">
      <c r="AA2532" s="298"/>
      <c r="AC2532" s="206"/>
    </row>
    <row r="2533" spans="27:29">
      <c r="AA2533" s="298"/>
      <c r="AC2533" s="206"/>
    </row>
    <row r="2534" spans="27:29">
      <c r="AA2534" s="298"/>
      <c r="AC2534" s="206"/>
    </row>
    <row r="2535" spans="27:29">
      <c r="AA2535" s="298"/>
      <c r="AC2535" s="206"/>
    </row>
    <row r="2536" spans="27:29">
      <c r="AA2536" s="298"/>
      <c r="AC2536" s="206"/>
    </row>
    <row r="2537" spans="27:29">
      <c r="AA2537" s="298"/>
      <c r="AC2537" s="206"/>
    </row>
    <row r="2538" spans="27:29">
      <c r="AA2538" s="298"/>
      <c r="AC2538" s="206"/>
    </row>
    <row r="2539" spans="27:29">
      <c r="AA2539" s="298"/>
      <c r="AC2539" s="206"/>
    </row>
    <row r="2540" spans="27:29">
      <c r="AA2540" s="298"/>
      <c r="AC2540" s="206"/>
    </row>
    <row r="2541" spans="27:29">
      <c r="AA2541" s="298"/>
      <c r="AC2541" s="206"/>
    </row>
    <row r="2542" spans="27:29">
      <c r="AA2542" s="298"/>
      <c r="AC2542" s="206"/>
    </row>
    <row r="2543" spans="27:29">
      <c r="AA2543" s="298"/>
      <c r="AC2543" s="206"/>
    </row>
    <row r="2544" spans="27:29">
      <c r="AA2544" s="298"/>
      <c r="AC2544" s="206"/>
    </row>
    <row r="2545" spans="27:29">
      <c r="AA2545" s="298"/>
      <c r="AC2545" s="206"/>
    </row>
    <row r="2546" spans="27:29">
      <c r="AA2546" s="298"/>
      <c r="AC2546" s="206"/>
    </row>
    <row r="2547" spans="27:29">
      <c r="AA2547" s="298"/>
      <c r="AC2547" s="206"/>
    </row>
    <row r="2548" spans="27:29">
      <c r="AA2548" s="298"/>
      <c r="AC2548" s="206"/>
    </row>
    <row r="2549" spans="27:29">
      <c r="AA2549" s="298"/>
      <c r="AC2549" s="206"/>
    </row>
    <row r="2550" spans="27:29">
      <c r="AA2550" s="298"/>
      <c r="AC2550" s="206"/>
    </row>
    <row r="2551" spans="27:29">
      <c r="AA2551" s="298"/>
      <c r="AC2551" s="206"/>
    </row>
    <row r="2552" spans="27:29">
      <c r="AA2552" s="298"/>
      <c r="AC2552" s="206"/>
    </row>
    <row r="2553" spans="27:29">
      <c r="AA2553" s="298"/>
      <c r="AC2553" s="206"/>
    </row>
    <row r="2554" spans="27:29">
      <c r="AA2554" s="298"/>
      <c r="AC2554" s="206"/>
    </row>
    <row r="2555" spans="27:29">
      <c r="AA2555" s="298"/>
      <c r="AC2555" s="206"/>
    </row>
    <row r="2556" spans="27:29">
      <c r="AA2556" s="298"/>
      <c r="AC2556" s="206"/>
    </row>
    <row r="2557" spans="27:29">
      <c r="AA2557" s="298"/>
      <c r="AC2557" s="206"/>
    </row>
    <row r="2558" spans="27:29">
      <c r="AA2558" s="298"/>
      <c r="AC2558" s="206"/>
    </row>
    <row r="2559" spans="27:29">
      <c r="AA2559" s="298"/>
      <c r="AC2559" s="206"/>
    </row>
    <row r="2560" spans="27:29">
      <c r="AA2560" s="298"/>
      <c r="AC2560" s="206"/>
    </row>
    <row r="2561" spans="27:29">
      <c r="AA2561" s="298"/>
      <c r="AC2561" s="206"/>
    </row>
    <row r="2562" spans="27:29">
      <c r="AA2562" s="298"/>
      <c r="AC2562" s="206"/>
    </row>
    <row r="2563" spans="27:29">
      <c r="AA2563" s="298"/>
      <c r="AC2563" s="206"/>
    </row>
    <row r="2564" spans="27:29">
      <c r="AA2564" s="298"/>
      <c r="AC2564" s="206"/>
    </row>
    <row r="2565" spans="27:29">
      <c r="AA2565" s="298"/>
      <c r="AC2565" s="206"/>
    </row>
    <row r="2566" spans="27:29">
      <c r="AA2566" s="298"/>
      <c r="AC2566" s="206"/>
    </row>
    <row r="2567" spans="27:29">
      <c r="AA2567" s="298"/>
      <c r="AC2567" s="206"/>
    </row>
    <row r="2568" spans="27:29">
      <c r="AA2568" s="298"/>
      <c r="AC2568" s="206"/>
    </row>
    <row r="2569" spans="27:29">
      <c r="AA2569" s="298"/>
      <c r="AC2569" s="206"/>
    </row>
    <row r="2570" spans="27:29">
      <c r="AA2570" s="298"/>
      <c r="AC2570" s="206"/>
    </row>
    <row r="2571" spans="27:29">
      <c r="AA2571" s="298"/>
      <c r="AC2571" s="206"/>
    </row>
    <row r="2572" spans="27:29">
      <c r="AA2572" s="298"/>
      <c r="AC2572" s="206"/>
    </row>
    <row r="2573" spans="27:29">
      <c r="AA2573" s="298"/>
      <c r="AC2573" s="206"/>
    </row>
    <row r="2574" spans="27:29">
      <c r="AA2574" s="298"/>
      <c r="AC2574" s="206"/>
    </row>
    <row r="2575" spans="27:29">
      <c r="AA2575" s="298"/>
      <c r="AC2575" s="206"/>
    </row>
    <row r="2576" spans="27:29">
      <c r="AA2576" s="298"/>
      <c r="AC2576" s="206"/>
    </row>
    <row r="2577" spans="27:29">
      <c r="AA2577" s="298"/>
      <c r="AC2577" s="206"/>
    </row>
    <row r="2578" spans="27:29">
      <c r="AA2578" s="298"/>
      <c r="AC2578" s="206"/>
    </row>
    <row r="2579" spans="27:29">
      <c r="AA2579" s="298"/>
      <c r="AC2579" s="206"/>
    </row>
    <row r="2580" spans="27:29">
      <c r="AA2580" s="298"/>
      <c r="AC2580" s="206"/>
    </row>
    <row r="2581" spans="27:29">
      <c r="AA2581" s="298"/>
      <c r="AC2581" s="206"/>
    </row>
    <row r="2582" spans="27:29">
      <c r="AA2582" s="298"/>
      <c r="AC2582" s="206"/>
    </row>
    <row r="2583" spans="27:29">
      <c r="AA2583" s="298"/>
      <c r="AC2583" s="206"/>
    </row>
    <row r="2584" spans="27:29">
      <c r="AA2584" s="298"/>
      <c r="AC2584" s="206"/>
    </row>
    <row r="2585" spans="27:29">
      <c r="AA2585" s="298"/>
      <c r="AC2585" s="206"/>
    </row>
    <row r="2586" spans="27:29">
      <c r="AA2586" s="298"/>
      <c r="AC2586" s="206"/>
    </row>
    <row r="2587" spans="27:29">
      <c r="AA2587" s="298"/>
      <c r="AC2587" s="206"/>
    </row>
    <row r="2588" spans="27:29">
      <c r="AA2588" s="298"/>
      <c r="AC2588" s="206"/>
    </row>
    <row r="2589" spans="27:29">
      <c r="AA2589" s="298"/>
      <c r="AC2589" s="206"/>
    </row>
    <row r="2590" spans="27:29">
      <c r="AA2590" s="298"/>
      <c r="AC2590" s="206"/>
    </row>
    <row r="2591" spans="27:29">
      <c r="AA2591" s="298"/>
      <c r="AC2591" s="206"/>
    </row>
    <row r="2592" spans="27:29">
      <c r="AA2592" s="298"/>
      <c r="AC2592" s="206"/>
    </row>
    <row r="2593" spans="27:29">
      <c r="AA2593" s="298"/>
      <c r="AC2593" s="206"/>
    </row>
    <row r="2594" spans="27:29">
      <c r="AA2594" s="298"/>
      <c r="AC2594" s="206"/>
    </row>
    <row r="2595" spans="27:29">
      <c r="AA2595" s="298"/>
      <c r="AC2595" s="206"/>
    </row>
    <row r="2596" spans="27:29">
      <c r="AA2596" s="298"/>
      <c r="AC2596" s="206"/>
    </row>
    <row r="2597" spans="27:29">
      <c r="AA2597" s="298"/>
      <c r="AC2597" s="206"/>
    </row>
    <row r="2598" spans="27:29">
      <c r="AA2598" s="298"/>
      <c r="AC2598" s="206"/>
    </row>
    <row r="2599" spans="27:29">
      <c r="AA2599" s="298"/>
      <c r="AC2599" s="206"/>
    </row>
    <row r="2600" spans="27:29">
      <c r="AA2600" s="298"/>
      <c r="AC2600" s="206"/>
    </row>
    <row r="2601" spans="27:29">
      <c r="AA2601" s="298"/>
      <c r="AC2601" s="206"/>
    </row>
    <row r="2602" spans="27:29">
      <c r="AA2602" s="298"/>
      <c r="AC2602" s="206"/>
    </row>
    <row r="2603" spans="27:29">
      <c r="AA2603" s="298"/>
      <c r="AC2603" s="206"/>
    </row>
    <row r="2604" spans="27:29">
      <c r="AA2604" s="298"/>
      <c r="AC2604" s="206"/>
    </row>
    <row r="2605" spans="27:29">
      <c r="AA2605" s="298"/>
      <c r="AC2605" s="206"/>
    </row>
    <row r="2606" spans="27:29">
      <c r="AA2606" s="298"/>
      <c r="AC2606" s="206"/>
    </row>
    <row r="2607" spans="27:29">
      <c r="AA2607" s="298"/>
      <c r="AC2607" s="206"/>
    </row>
    <row r="2608" spans="27:29">
      <c r="AA2608" s="298"/>
      <c r="AC2608" s="206"/>
    </row>
    <row r="2609" spans="27:29">
      <c r="AA2609" s="298"/>
      <c r="AC2609" s="206"/>
    </row>
    <row r="2610" spans="27:29">
      <c r="AA2610" s="298"/>
      <c r="AC2610" s="206"/>
    </row>
    <row r="2611" spans="27:29">
      <c r="AA2611" s="298"/>
      <c r="AC2611" s="206"/>
    </row>
    <row r="2612" spans="27:29">
      <c r="AA2612" s="298"/>
      <c r="AC2612" s="206"/>
    </row>
    <row r="2613" spans="27:29">
      <c r="AA2613" s="298"/>
      <c r="AC2613" s="206"/>
    </row>
    <row r="2614" spans="27:29">
      <c r="AA2614" s="298"/>
      <c r="AC2614" s="206"/>
    </row>
    <row r="2615" spans="27:29">
      <c r="AA2615" s="298"/>
      <c r="AC2615" s="206"/>
    </row>
    <row r="2616" spans="27:29">
      <c r="AA2616" s="298"/>
      <c r="AC2616" s="206"/>
    </row>
    <row r="2617" spans="27:29">
      <c r="AA2617" s="298"/>
      <c r="AC2617" s="206"/>
    </row>
    <row r="2618" spans="27:29">
      <c r="AA2618" s="298"/>
      <c r="AC2618" s="206"/>
    </row>
    <row r="2619" spans="27:29">
      <c r="AA2619" s="298"/>
      <c r="AC2619" s="206"/>
    </row>
    <row r="2620" spans="27:29">
      <c r="AA2620" s="298"/>
      <c r="AC2620" s="206"/>
    </row>
    <row r="2621" spans="27:29">
      <c r="AA2621" s="298"/>
      <c r="AC2621" s="206"/>
    </row>
    <row r="2622" spans="27:29">
      <c r="AA2622" s="298"/>
      <c r="AC2622" s="206"/>
    </row>
    <row r="2623" spans="27:29">
      <c r="AA2623" s="298"/>
      <c r="AC2623" s="206"/>
    </row>
    <row r="2624" spans="27:29">
      <c r="AA2624" s="298"/>
      <c r="AC2624" s="206"/>
    </row>
    <row r="2625" spans="27:29">
      <c r="AA2625" s="298"/>
      <c r="AC2625" s="206"/>
    </row>
    <row r="2626" spans="27:29">
      <c r="AA2626" s="298"/>
      <c r="AC2626" s="206"/>
    </row>
    <row r="2627" spans="27:29">
      <c r="AA2627" s="298"/>
      <c r="AC2627" s="206"/>
    </row>
    <row r="2628" spans="27:29">
      <c r="AA2628" s="298"/>
      <c r="AC2628" s="206"/>
    </row>
    <row r="2629" spans="27:29">
      <c r="AA2629" s="298"/>
      <c r="AC2629" s="206"/>
    </row>
    <row r="2630" spans="27:29">
      <c r="AA2630" s="298"/>
      <c r="AC2630" s="206"/>
    </row>
    <row r="2631" spans="27:29">
      <c r="AA2631" s="298"/>
      <c r="AC2631" s="206"/>
    </row>
    <row r="2632" spans="27:29">
      <c r="AA2632" s="298"/>
      <c r="AC2632" s="206"/>
    </row>
    <row r="2633" spans="27:29">
      <c r="AA2633" s="298"/>
      <c r="AC2633" s="206"/>
    </row>
    <row r="2634" spans="27:29">
      <c r="AA2634" s="298"/>
      <c r="AC2634" s="206"/>
    </row>
    <row r="2635" spans="27:29">
      <c r="AA2635" s="298"/>
      <c r="AC2635" s="206"/>
    </row>
    <row r="2636" spans="27:29">
      <c r="AA2636" s="298"/>
      <c r="AC2636" s="206"/>
    </row>
    <row r="2637" spans="27:29">
      <c r="AA2637" s="298"/>
      <c r="AC2637" s="206"/>
    </row>
    <row r="2638" spans="27:29">
      <c r="AA2638" s="298"/>
      <c r="AC2638" s="206"/>
    </row>
    <row r="2639" spans="27:29">
      <c r="AA2639" s="298"/>
      <c r="AC2639" s="206"/>
    </row>
    <row r="2640" spans="27:29">
      <c r="AA2640" s="298"/>
      <c r="AC2640" s="206"/>
    </row>
    <row r="2641" spans="27:29">
      <c r="AA2641" s="298"/>
      <c r="AC2641" s="206"/>
    </row>
    <row r="2642" spans="27:29">
      <c r="AA2642" s="298"/>
      <c r="AC2642" s="206"/>
    </row>
    <row r="2643" spans="27:29">
      <c r="AA2643" s="298"/>
      <c r="AC2643" s="206"/>
    </row>
    <row r="2644" spans="27:29">
      <c r="AA2644" s="298"/>
      <c r="AC2644" s="206"/>
    </row>
    <row r="2645" spans="27:29">
      <c r="AA2645" s="298"/>
      <c r="AC2645" s="206"/>
    </row>
    <row r="2646" spans="27:29">
      <c r="AA2646" s="298"/>
      <c r="AC2646" s="206"/>
    </row>
    <row r="2647" spans="27:29">
      <c r="AA2647" s="298"/>
      <c r="AC2647" s="206"/>
    </row>
    <row r="2648" spans="27:29">
      <c r="AA2648" s="298"/>
      <c r="AC2648" s="206"/>
    </row>
    <row r="2649" spans="27:29">
      <c r="AA2649" s="298"/>
      <c r="AC2649" s="206"/>
    </row>
    <row r="2650" spans="27:29">
      <c r="AA2650" s="298"/>
      <c r="AC2650" s="206"/>
    </row>
    <row r="2651" spans="27:29">
      <c r="AA2651" s="298"/>
      <c r="AC2651" s="206"/>
    </row>
    <row r="2652" spans="27:29">
      <c r="AA2652" s="298"/>
      <c r="AC2652" s="206"/>
    </row>
    <row r="2653" spans="27:29">
      <c r="AA2653" s="298"/>
      <c r="AC2653" s="206"/>
    </row>
    <row r="2654" spans="27:29">
      <c r="AA2654" s="298"/>
      <c r="AC2654" s="206"/>
    </row>
    <row r="2655" spans="27:29">
      <c r="AA2655" s="298"/>
      <c r="AC2655" s="206"/>
    </row>
    <row r="2656" spans="27:29">
      <c r="AA2656" s="298"/>
      <c r="AC2656" s="206"/>
    </row>
    <row r="2657" spans="27:29">
      <c r="AA2657" s="298"/>
      <c r="AC2657" s="206"/>
    </row>
    <row r="2658" spans="27:29">
      <c r="AA2658" s="298"/>
      <c r="AC2658" s="206"/>
    </row>
    <row r="2659" spans="27:29">
      <c r="AA2659" s="298"/>
      <c r="AC2659" s="206"/>
    </row>
    <row r="2660" spans="27:29">
      <c r="AA2660" s="298"/>
      <c r="AC2660" s="206"/>
    </row>
    <row r="2661" spans="27:29">
      <c r="AA2661" s="298"/>
      <c r="AC2661" s="206"/>
    </row>
    <row r="2662" spans="27:29">
      <c r="AA2662" s="298"/>
      <c r="AC2662" s="206"/>
    </row>
    <row r="2663" spans="27:29">
      <c r="AA2663" s="298"/>
      <c r="AC2663" s="206"/>
    </row>
    <row r="2664" spans="27:29">
      <c r="AA2664" s="298"/>
      <c r="AC2664" s="206"/>
    </row>
    <row r="2665" spans="27:29">
      <c r="AA2665" s="298"/>
      <c r="AC2665" s="206"/>
    </row>
    <row r="2666" spans="27:29">
      <c r="AA2666" s="298"/>
      <c r="AC2666" s="206"/>
    </row>
    <row r="2667" spans="27:29">
      <c r="AA2667" s="298"/>
      <c r="AC2667" s="206"/>
    </row>
    <row r="2668" spans="27:29">
      <c r="AA2668" s="298"/>
      <c r="AC2668" s="206"/>
    </row>
    <row r="2669" spans="27:29">
      <c r="AA2669" s="298"/>
      <c r="AC2669" s="206"/>
    </row>
    <row r="2670" spans="27:29">
      <c r="AA2670" s="298"/>
      <c r="AC2670" s="206"/>
    </row>
    <row r="2671" spans="27:29">
      <c r="AA2671" s="298"/>
      <c r="AC2671" s="206"/>
    </row>
    <row r="2672" spans="27:29">
      <c r="AA2672" s="298"/>
      <c r="AC2672" s="206"/>
    </row>
    <row r="2673" spans="27:29">
      <c r="AA2673" s="298"/>
      <c r="AC2673" s="206"/>
    </row>
    <row r="2674" spans="27:29">
      <c r="AA2674" s="298"/>
      <c r="AC2674" s="206"/>
    </row>
    <row r="2675" spans="27:29">
      <c r="AA2675" s="298"/>
      <c r="AC2675" s="206"/>
    </row>
    <row r="2676" spans="27:29">
      <c r="AA2676" s="298"/>
      <c r="AC2676" s="206"/>
    </row>
    <row r="2677" spans="27:29">
      <c r="AA2677" s="298"/>
      <c r="AC2677" s="206"/>
    </row>
    <row r="2678" spans="27:29">
      <c r="AA2678" s="298"/>
      <c r="AC2678" s="206"/>
    </row>
    <row r="2679" spans="27:29">
      <c r="AA2679" s="298"/>
      <c r="AC2679" s="206"/>
    </row>
    <row r="2680" spans="27:29">
      <c r="AA2680" s="298"/>
      <c r="AC2680" s="206"/>
    </row>
    <row r="2681" spans="27:29">
      <c r="AA2681" s="298"/>
      <c r="AC2681" s="206"/>
    </row>
    <row r="2682" spans="27:29">
      <c r="AA2682" s="298"/>
      <c r="AC2682" s="206"/>
    </row>
    <row r="2683" spans="27:29">
      <c r="AA2683" s="298"/>
      <c r="AC2683" s="206"/>
    </row>
    <row r="2684" spans="27:29">
      <c r="AA2684" s="298"/>
      <c r="AC2684" s="206"/>
    </row>
    <row r="2685" spans="27:29">
      <c r="AA2685" s="298"/>
      <c r="AC2685" s="206"/>
    </row>
    <row r="2686" spans="27:29">
      <c r="AA2686" s="298"/>
      <c r="AC2686" s="206"/>
    </row>
    <row r="2687" spans="27:29">
      <c r="AA2687" s="298"/>
      <c r="AC2687" s="206"/>
    </row>
    <row r="2688" spans="27:29">
      <c r="AA2688" s="298"/>
      <c r="AC2688" s="206"/>
    </row>
    <row r="2689" spans="27:29">
      <c r="AA2689" s="298"/>
      <c r="AC2689" s="206"/>
    </row>
    <row r="2690" spans="27:29">
      <c r="AA2690" s="298"/>
      <c r="AC2690" s="206"/>
    </row>
    <row r="2691" spans="27:29">
      <c r="AA2691" s="298"/>
      <c r="AC2691" s="206"/>
    </row>
    <row r="2692" spans="27:29">
      <c r="AA2692" s="298"/>
      <c r="AC2692" s="206"/>
    </row>
    <row r="2693" spans="27:29">
      <c r="AA2693" s="298"/>
      <c r="AC2693" s="206"/>
    </row>
    <row r="2694" spans="27:29">
      <c r="AA2694" s="298"/>
      <c r="AC2694" s="206"/>
    </row>
    <row r="2695" spans="27:29">
      <c r="AA2695" s="298"/>
      <c r="AC2695" s="206"/>
    </row>
    <row r="2696" spans="27:29">
      <c r="AA2696" s="298"/>
      <c r="AC2696" s="206"/>
    </row>
    <row r="2697" spans="27:29">
      <c r="AA2697" s="298"/>
      <c r="AC2697" s="206"/>
    </row>
    <row r="2698" spans="27:29">
      <c r="AA2698" s="298"/>
      <c r="AC2698" s="206"/>
    </row>
    <row r="2699" spans="27:29">
      <c r="AA2699" s="298"/>
      <c r="AC2699" s="206"/>
    </row>
    <row r="2700" spans="27:29">
      <c r="AA2700" s="298"/>
      <c r="AC2700" s="206"/>
    </row>
    <row r="2701" spans="27:29">
      <c r="AA2701" s="298"/>
      <c r="AC2701" s="206"/>
    </row>
    <row r="2702" spans="27:29">
      <c r="AA2702" s="298"/>
      <c r="AC2702" s="206"/>
    </row>
    <row r="2703" spans="27:29">
      <c r="AA2703" s="298"/>
      <c r="AC2703" s="206"/>
    </row>
    <row r="2704" spans="27:29">
      <c r="AA2704" s="298"/>
      <c r="AC2704" s="206"/>
    </row>
    <row r="2705" spans="27:29">
      <c r="AA2705" s="298"/>
      <c r="AC2705" s="206"/>
    </row>
    <row r="2706" spans="27:29">
      <c r="AA2706" s="298"/>
      <c r="AC2706" s="206"/>
    </row>
    <row r="2707" spans="27:29">
      <c r="AA2707" s="298"/>
      <c r="AC2707" s="206"/>
    </row>
    <row r="2708" spans="27:29">
      <c r="AA2708" s="298"/>
      <c r="AC2708" s="206"/>
    </row>
    <row r="2709" spans="27:29">
      <c r="AA2709" s="298"/>
      <c r="AC2709" s="206"/>
    </row>
    <row r="2710" spans="27:29">
      <c r="AA2710" s="298"/>
      <c r="AC2710" s="206"/>
    </row>
    <row r="2711" spans="27:29">
      <c r="AA2711" s="298"/>
      <c r="AC2711" s="206"/>
    </row>
    <row r="2712" spans="27:29">
      <c r="AA2712" s="298"/>
      <c r="AC2712" s="206"/>
    </row>
    <row r="2713" spans="27:29">
      <c r="AA2713" s="298"/>
      <c r="AC2713" s="206"/>
    </row>
    <row r="2714" spans="27:29">
      <c r="AA2714" s="298"/>
      <c r="AC2714" s="206"/>
    </row>
    <row r="2715" spans="27:29">
      <c r="AA2715" s="298"/>
      <c r="AC2715" s="206"/>
    </row>
    <row r="2716" spans="27:29">
      <c r="AA2716" s="298"/>
      <c r="AC2716" s="206"/>
    </row>
    <row r="2717" spans="27:29">
      <c r="AA2717" s="298"/>
      <c r="AC2717" s="206"/>
    </row>
    <row r="2718" spans="27:29">
      <c r="AA2718" s="298"/>
      <c r="AC2718" s="206"/>
    </row>
    <row r="2719" spans="27:29">
      <c r="AA2719" s="298"/>
      <c r="AC2719" s="206"/>
    </row>
    <row r="2720" spans="27:29">
      <c r="AA2720" s="298"/>
      <c r="AC2720" s="206"/>
    </row>
    <row r="2721" spans="27:29">
      <c r="AA2721" s="298"/>
      <c r="AC2721" s="206"/>
    </row>
    <row r="2722" spans="27:29">
      <c r="AA2722" s="298"/>
      <c r="AC2722" s="206"/>
    </row>
    <row r="2723" spans="27:29">
      <c r="AA2723" s="298"/>
      <c r="AC2723" s="206"/>
    </row>
    <row r="2724" spans="27:29">
      <c r="AA2724" s="298"/>
      <c r="AC2724" s="206"/>
    </row>
    <row r="2725" spans="27:29">
      <c r="AA2725" s="298"/>
      <c r="AC2725" s="206"/>
    </row>
    <row r="2726" spans="27:29">
      <c r="AA2726" s="298"/>
      <c r="AC2726" s="206"/>
    </row>
    <row r="2727" spans="27:29">
      <c r="AA2727" s="298"/>
      <c r="AC2727" s="206"/>
    </row>
    <row r="2728" spans="27:29">
      <c r="AA2728" s="298"/>
      <c r="AC2728" s="206"/>
    </row>
    <row r="2729" spans="27:29">
      <c r="AA2729" s="298"/>
      <c r="AC2729" s="206"/>
    </row>
    <row r="2730" spans="27:29">
      <c r="AA2730" s="298"/>
      <c r="AC2730" s="206"/>
    </row>
    <row r="2731" spans="27:29">
      <c r="AA2731" s="298"/>
      <c r="AC2731" s="206"/>
    </row>
    <row r="2732" spans="27:29">
      <c r="AA2732" s="298"/>
      <c r="AC2732" s="206"/>
    </row>
    <row r="2733" spans="27:29">
      <c r="AA2733" s="298"/>
      <c r="AC2733" s="206"/>
    </row>
    <row r="2734" spans="27:29">
      <c r="AA2734" s="298"/>
      <c r="AC2734" s="206"/>
    </row>
    <row r="2735" spans="27:29">
      <c r="AA2735" s="298"/>
      <c r="AC2735" s="206"/>
    </row>
    <row r="2736" spans="27:29">
      <c r="AA2736" s="298"/>
      <c r="AC2736" s="206"/>
    </row>
    <row r="2737" spans="27:29">
      <c r="AA2737" s="298"/>
      <c r="AC2737" s="206"/>
    </row>
    <row r="2738" spans="27:29">
      <c r="AA2738" s="298"/>
      <c r="AC2738" s="206"/>
    </row>
    <row r="2739" spans="27:29">
      <c r="AA2739" s="298"/>
      <c r="AC2739" s="206"/>
    </row>
    <row r="2740" spans="27:29">
      <c r="AA2740" s="298"/>
      <c r="AC2740" s="206"/>
    </row>
    <row r="2741" spans="27:29">
      <c r="AA2741" s="298"/>
      <c r="AC2741" s="206"/>
    </row>
    <row r="2742" spans="27:29">
      <c r="AA2742" s="298"/>
      <c r="AC2742" s="206"/>
    </row>
    <row r="2743" spans="27:29">
      <c r="AA2743" s="298"/>
      <c r="AC2743" s="206"/>
    </row>
    <row r="2744" spans="27:29">
      <c r="AA2744" s="298"/>
      <c r="AC2744" s="206"/>
    </row>
    <row r="2745" spans="27:29">
      <c r="AA2745" s="298"/>
      <c r="AC2745" s="206"/>
    </row>
    <row r="2746" spans="27:29">
      <c r="AA2746" s="298"/>
      <c r="AC2746" s="206"/>
    </row>
    <row r="2747" spans="27:29">
      <c r="AA2747" s="298"/>
      <c r="AC2747" s="206"/>
    </row>
    <row r="2748" spans="27:29">
      <c r="AA2748" s="298"/>
      <c r="AC2748" s="206"/>
    </row>
    <row r="2749" spans="27:29">
      <c r="AA2749" s="298"/>
      <c r="AC2749" s="206"/>
    </row>
    <row r="2750" spans="27:29">
      <c r="AA2750" s="298"/>
      <c r="AC2750" s="206"/>
    </row>
    <row r="2751" spans="27:29">
      <c r="AA2751" s="298"/>
      <c r="AC2751" s="206"/>
    </row>
    <row r="2752" spans="27:29">
      <c r="AA2752" s="298"/>
      <c r="AC2752" s="206"/>
    </row>
    <row r="2753" spans="27:29">
      <c r="AA2753" s="298"/>
      <c r="AC2753" s="206"/>
    </row>
    <row r="2754" spans="27:29">
      <c r="AA2754" s="298"/>
      <c r="AC2754" s="206"/>
    </row>
    <row r="2755" spans="27:29">
      <c r="AA2755" s="298"/>
      <c r="AC2755" s="206"/>
    </row>
    <row r="2756" spans="27:29">
      <c r="AA2756" s="298"/>
      <c r="AC2756" s="206"/>
    </row>
    <row r="2757" spans="27:29">
      <c r="AA2757" s="298"/>
      <c r="AC2757" s="206"/>
    </row>
    <row r="2758" spans="27:29">
      <c r="AA2758" s="298"/>
      <c r="AC2758" s="206"/>
    </row>
    <row r="2759" spans="27:29">
      <c r="AA2759" s="298"/>
      <c r="AC2759" s="206"/>
    </row>
    <row r="2760" spans="27:29">
      <c r="AA2760" s="298"/>
      <c r="AC2760" s="206"/>
    </row>
    <row r="2761" spans="27:29">
      <c r="AA2761" s="298"/>
      <c r="AC2761" s="206"/>
    </row>
    <row r="2762" spans="27:29">
      <c r="AA2762" s="298"/>
      <c r="AC2762" s="206"/>
    </row>
    <row r="2763" spans="27:29">
      <c r="AA2763" s="298"/>
      <c r="AC2763" s="206"/>
    </row>
    <row r="2764" spans="27:29">
      <c r="AA2764" s="298"/>
      <c r="AC2764" s="206"/>
    </row>
    <row r="2765" spans="27:29">
      <c r="AA2765" s="298"/>
      <c r="AC2765" s="206"/>
    </row>
    <row r="2766" spans="27:29">
      <c r="AA2766" s="298"/>
      <c r="AC2766" s="206"/>
    </row>
    <row r="2767" spans="27:29">
      <c r="AA2767" s="298"/>
      <c r="AC2767" s="206"/>
    </row>
    <row r="2768" spans="27:29">
      <c r="AA2768" s="298"/>
      <c r="AC2768" s="206"/>
    </row>
    <row r="2769" spans="27:29">
      <c r="AA2769" s="298"/>
      <c r="AC2769" s="206"/>
    </row>
    <row r="2770" spans="27:29">
      <c r="AA2770" s="298"/>
      <c r="AC2770" s="206"/>
    </row>
    <row r="2771" spans="27:29">
      <c r="AA2771" s="298"/>
      <c r="AC2771" s="206"/>
    </row>
    <row r="2772" spans="27:29">
      <c r="AA2772" s="298"/>
      <c r="AC2772" s="206"/>
    </row>
    <row r="2773" spans="27:29">
      <c r="AA2773" s="298"/>
      <c r="AC2773" s="206"/>
    </row>
    <row r="2774" spans="27:29">
      <c r="AA2774" s="298"/>
      <c r="AC2774" s="206"/>
    </row>
    <row r="2775" spans="27:29">
      <c r="AA2775" s="298"/>
      <c r="AC2775" s="206"/>
    </row>
    <row r="2776" spans="27:29">
      <c r="AA2776" s="298"/>
      <c r="AC2776" s="206"/>
    </row>
    <row r="2777" spans="27:29">
      <c r="AA2777" s="298"/>
      <c r="AC2777" s="206"/>
    </row>
    <row r="2778" spans="27:29">
      <c r="AA2778" s="298"/>
      <c r="AC2778" s="206"/>
    </row>
    <row r="2779" spans="27:29">
      <c r="AA2779" s="298"/>
      <c r="AC2779" s="206"/>
    </row>
    <row r="2780" spans="27:29">
      <c r="AA2780" s="298"/>
      <c r="AC2780" s="206"/>
    </row>
    <row r="2781" spans="27:29">
      <c r="AA2781" s="298"/>
      <c r="AC2781" s="206"/>
    </row>
    <row r="2782" spans="27:29">
      <c r="AA2782" s="298"/>
      <c r="AC2782" s="206"/>
    </row>
    <row r="2783" spans="27:29">
      <c r="AA2783" s="298"/>
      <c r="AC2783" s="206"/>
    </row>
    <row r="2784" spans="27:29">
      <c r="AA2784" s="298"/>
      <c r="AC2784" s="206"/>
    </row>
    <row r="2785" spans="27:29">
      <c r="AA2785" s="298"/>
      <c r="AC2785" s="206"/>
    </row>
    <row r="2786" spans="27:29">
      <c r="AA2786" s="298"/>
      <c r="AC2786" s="206"/>
    </row>
    <row r="2787" spans="27:29">
      <c r="AA2787" s="298"/>
      <c r="AC2787" s="206"/>
    </row>
    <row r="2788" spans="27:29">
      <c r="AA2788" s="298"/>
      <c r="AC2788" s="206"/>
    </row>
    <row r="2789" spans="27:29">
      <c r="AA2789" s="298"/>
      <c r="AC2789" s="206"/>
    </row>
    <row r="2790" spans="27:29">
      <c r="AA2790" s="298"/>
      <c r="AC2790" s="206"/>
    </row>
    <row r="2791" spans="27:29">
      <c r="AA2791" s="298"/>
      <c r="AC2791" s="206"/>
    </row>
    <row r="2792" spans="27:29">
      <c r="AA2792" s="298"/>
      <c r="AC2792" s="206"/>
    </row>
    <row r="2793" spans="27:29">
      <c r="AA2793" s="298"/>
      <c r="AC2793" s="206"/>
    </row>
    <row r="2794" spans="27:29">
      <c r="AA2794" s="298"/>
      <c r="AC2794" s="206"/>
    </row>
    <row r="2795" spans="27:29">
      <c r="AA2795" s="298"/>
      <c r="AC2795" s="206"/>
    </row>
    <row r="2796" spans="27:29">
      <c r="AA2796" s="298"/>
      <c r="AC2796" s="206"/>
    </row>
    <row r="2797" spans="27:29">
      <c r="AA2797" s="298"/>
      <c r="AC2797" s="206"/>
    </row>
    <row r="2798" spans="27:29">
      <c r="AA2798" s="298"/>
      <c r="AC2798" s="206"/>
    </row>
    <row r="2799" spans="27:29">
      <c r="AA2799" s="298"/>
      <c r="AC2799" s="206"/>
    </row>
    <row r="2800" spans="27:29">
      <c r="AA2800" s="298"/>
      <c r="AC2800" s="206"/>
    </row>
    <row r="2801" spans="27:29">
      <c r="AA2801" s="298"/>
      <c r="AC2801" s="206"/>
    </row>
    <row r="2802" spans="27:29">
      <c r="AA2802" s="298"/>
      <c r="AC2802" s="206"/>
    </row>
    <row r="2803" spans="27:29">
      <c r="AA2803" s="298"/>
      <c r="AC2803" s="206"/>
    </row>
    <row r="2804" spans="27:29">
      <c r="AA2804" s="298"/>
      <c r="AC2804" s="206"/>
    </row>
    <row r="2805" spans="27:29">
      <c r="AA2805" s="298"/>
      <c r="AC2805" s="206"/>
    </row>
    <row r="2806" spans="27:29">
      <c r="AA2806" s="298"/>
      <c r="AC2806" s="206"/>
    </row>
    <row r="2807" spans="27:29">
      <c r="AA2807" s="298"/>
      <c r="AC2807" s="206"/>
    </row>
    <row r="2808" spans="27:29">
      <c r="AA2808" s="298"/>
      <c r="AC2808" s="206"/>
    </row>
    <row r="2809" spans="27:29">
      <c r="AA2809" s="298"/>
      <c r="AC2809" s="206"/>
    </row>
    <row r="2810" spans="27:29">
      <c r="AA2810" s="298"/>
      <c r="AC2810" s="206"/>
    </row>
    <row r="2811" spans="27:29">
      <c r="AA2811" s="298"/>
      <c r="AC2811" s="206"/>
    </row>
    <row r="2812" spans="27:29">
      <c r="AA2812" s="298"/>
      <c r="AC2812" s="206"/>
    </row>
    <row r="2813" spans="27:29">
      <c r="AA2813" s="298"/>
      <c r="AC2813" s="206"/>
    </row>
    <row r="2814" spans="27:29">
      <c r="AA2814" s="298"/>
      <c r="AC2814" s="206"/>
    </row>
    <row r="2815" spans="27:29">
      <c r="AA2815" s="298"/>
      <c r="AC2815" s="206"/>
    </row>
    <row r="2816" spans="27:29">
      <c r="AA2816" s="298"/>
      <c r="AC2816" s="206"/>
    </row>
    <row r="2817" spans="27:29">
      <c r="AA2817" s="298"/>
      <c r="AC2817" s="206"/>
    </row>
    <row r="2818" spans="27:29">
      <c r="AA2818" s="298"/>
      <c r="AC2818" s="206"/>
    </row>
    <row r="2819" spans="27:29">
      <c r="AA2819" s="298"/>
      <c r="AC2819" s="206"/>
    </row>
    <row r="2820" spans="27:29">
      <c r="AA2820" s="298"/>
      <c r="AC2820" s="206"/>
    </row>
    <row r="2821" spans="27:29">
      <c r="AA2821" s="298"/>
      <c r="AC2821" s="206"/>
    </row>
    <row r="2822" spans="27:29">
      <c r="AA2822" s="298"/>
      <c r="AC2822" s="206"/>
    </row>
    <row r="2823" spans="27:29">
      <c r="AA2823" s="298"/>
      <c r="AC2823" s="206"/>
    </row>
    <row r="2824" spans="27:29">
      <c r="AA2824" s="298"/>
      <c r="AC2824" s="206"/>
    </row>
    <row r="2825" spans="27:29">
      <c r="AA2825" s="298"/>
      <c r="AC2825" s="206"/>
    </row>
    <row r="2826" spans="27:29">
      <c r="AA2826" s="298"/>
      <c r="AC2826" s="206"/>
    </row>
    <row r="2827" spans="27:29">
      <c r="AA2827" s="298"/>
      <c r="AC2827" s="206"/>
    </row>
    <row r="2828" spans="27:29">
      <c r="AA2828" s="298"/>
      <c r="AC2828" s="206"/>
    </row>
    <row r="2829" spans="27:29">
      <c r="AA2829" s="298"/>
      <c r="AC2829" s="206"/>
    </row>
    <row r="2830" spans="27:29">
      <c r="AA2830" s="298"/>
      <c r="AC2830" s="206"/>
    </row>
    <row r="2831" spans="27:29">
      <c r="AA2831" s="298"/>
      <c r="AC2831" s="206"/>
    </row>
    <row r="2832" spans="27:29">
      <c r="AA2832" s="298"/>
      <c r="AC2832" s="206"/>
    </row>
    <row r="2833" spans="27:29">
      <c r="AA2833" s="298"/>
      <c r="AC2833" s="206"/>
    </row>
    <row r="2834" spans="27:29">
      <c r="AA2834" s="298"/>
      <c r="AC2834" s="206"/>
    </row>
    <row r="2835" spans="27:29">
      <c r="AA2835" s="298"/>
      <c r="AC2835" s="206"/>
    </row>
    <row r="2836" spans="27:29">
      <c r="AA2836" s="298"/>
      <c r="AC2836" s="206"/>
    </row>
    <row r="2837" spans="27:29">
      <c r="AA2837" s="298"/>
      <c r="AC2837" s="206"/>
    </row>
    <row r="2838" spans="27:29">
      <c r="AA2838" s="298"/>
      <c r="AC2838" s="206"/>
    </row>
    <row r="2839" spans="27:29">
      <c r="AA2839" s="298"/>
      <c r="AC2839" s="206"/>
    </row>
    <row r="2840" spans="27:29">
      <c r="AA2840" s="298"/>
      <c r="AC2840" s="206"/>
    </row>
    <row r="2841" spans="27:29">
      <c r="AA2841" s="298"/>
      <c r="AC2841" s="206"/>
    </row>
    <row r="2842" spans="27:29">
      <c r="AA2842" s="298"/>
      <c r="AC2842" s="206"/>
    </row>
    <row r="2843" spans="27:29">
      <c r="AA2843" s="298"/>
      <c r="AC2843" s="206"/>
    </row>
    <row r="2844" spans="27:29">
      <c r="AA2844" s="298"/>
      <c r="AC2844" s="206"/>
    </row>
    <row r="2845" spans="27:29">
      <c r="AA2845" s="298"/>
      <c r="AC2845" s="206"/>
    </row>
    <row r="2846" spans="27:29">
      <c r="AA2846" s="298"/>
      <c r="AC2846" s="206"/>
    </row>
    <row r="2847" spans="27:29">
      <c r="AA2847" s="298"/>
      <c r="AC2847" s="206"/>
    </row>
    <row r="2848" spans="27:29">
      <c r="AA2848" s="298"/>
      <c r="AC2848" s="206"/>
    </row>
    <row r="2849" spans="27:29">
      <c r="AA2849" s="298"/>
      <c r="AC2849" s="206"/>
    </row>
    <row r="2850" spans="27:29">
      <c r="AA2850" s="298"/>
      <c r="AC2850" s="206"/>
    </row>
    <row r="2851" spans="27:29">
      <c r="AA2851" s="298"/>
      <c r="AC2851" s="206"/>
    </row>
    <row r="2852" spans="27:29">
      <c r="AA2852" s="298"/>
      <c r="AC2852" s="206"/>
    </row>
    <row r="2853" spans="27:29">
      <c r="AA2853" s="298"/>
      <c r="AC2853" s="206"/>
    </row>
    <row r="2854" spans="27:29">
      <c r="AA2854" s="298"/>
      <c r="AC2854" s="206"/>
    </row>
    <row r="2855" spans="27:29">
      <c r="AA2855" s="298"/>
      <c r="AC2855" s="206"/>
    </row>
    <row r="2856" spans="27:29">
      <c r="AA2856" s="298"/>
      <c r="AC2856" s="206"/>
    </row>
    <row r="2857" spans="27:29">
      <c r="AA2857" s="298"/>
      <c r="AC2857" s="206"/>
    </row>
    <row r="2858" spans="27:29">
      <c r="AA2858" s="298"/>
      <c r="AC2858" s="206"/>
    </row>
    <row r="2859" spans="27:29">
      <c r="AA2859" s="298"/>
      <c r="AC2859" s="206"/>
    </row>
    <row r="2860" spans="27:29">
      <c r="AA2860" s="298"/>
      <c r="AC2860" s="206"/>
    </row>
    <row r="2861" spans="27:29">
      <c r="AA2861" s="298"/>
      <c r="AC2861" s="206"/>
    </row>
    <row r="2862" spans="27:29">
      <c r="AA2862" s="298"/>
      <c r="AC2862" s="206"/>
    </row>
    <row r="2863" spans="27:29">
      <c r="AA2863" s="298"/>
      <c r="AC2863" s="206"/>
    </row>
    <row r="2864" spans="27:29">
      <c r="AA2864" s="298"/>
      <c r="AC2864" s="206"/>
    </row>
    <row r="2865" spans="27:29">
      <c r="AA2865" s="298"/>
      <c r="AC2865" s="206"/>
    </row>
    <row r="2866" spans="27:29">
      <c r="AA2866" s="298"/>
      <c r="AC2866" s="206"/>
    </row>
    <row r="2867" spans="27:29">
      <c r="AA2867" s="298"/>
      <c r="AC2867" s="206"/>
    </row>
    <row r="2868" spans="27:29">
      <c r="AA2868" s="298"/>
      <c r="AC2868" s="206"/>
    </row>
    <row r="2869" spans="27:29">
      <c r="AA2869" s="298"/>
      <c r="AC2869" s="206"/>
    </row>
    <row r="2870" spans="27:29">
      <c r="AA2870" s="298"/>
      <c r="AC2870" s="206"/>
    </row>
    <row r="2871" spans="27:29">
      <c r="AA2871" s="298"/>
      <c r="AC2871" s="206"/>
    </row>
    <row r="2872" spans="27:29">
      <c r="AA2872" s="298"/>
      <c r="AC2872" s="206"/>
    </row>
    <row r="2873" spans="27:29">
      <c r="AA2873" s="298"/>
      <c r="AC2873" s="206"/>
    </row>
    <row r="2874" spans="27:29">
      <c r="AA2874" s="298"/>
      <c r="AC2874" s="206"/>
    </row>
    <row r="2875" spans="27:29">
      <c r="AA2875" s="298"/>
      <c r="AC2875" s="206"/>
    </row>
    <row r="2876" spans="27:29">
      <c r="AA2876" s="298"/>
      <c r="AC2876" s="206"/>
    </row>
    <row r="2877" spans="27:29">
      <c r="AA2877" s="298"/>
      <c r="AC2877" s="206"/>
    </row>
    <row r="2878" spans="27:29">
      <c r="AA2878" s="298"/>
      <c r="AC2878" s="206"/>
    </row>
    <row r="2879" spans="27:29">
      <c r="AA2879" s="298"/>
      <c r="AC2879" s="206"/>
    </row>
    <row r="2880" spans="27:29">
      <c r="AA2880" s="298"/>
      <c r="AC2880" s="206"/>
    </row>
    <row r="2881" spans="27:29">
      <c r="AA2881" s="298"/>
      <c r="AC2881" s="206"/>
    </row>
    <row r="2882" spans="27:29">
      <c r="AA2882" s="298"/>
      <c r="AC2882" s="206"/>
    </row>
    <row r="2883" spans="27:29">
      <c r="AA2883" s="298"/>
      <c r="AC2883" s="206"/>
    </row>
    <row r="2884" spans="27:29">
      <c r="AA2884" s="298"/>
      <c r="AC2884" s="206"/>
    </row>
    <row r="2885" spans="27:29">
      <c r="AA2885" s="298"/>
      <c r="AC2885" s="206"/>
    </row>
    <row r="2886" spans="27:29">
      <c r="AA2886" s="298"/>
      <c r="AC2886" s="206"/>
    </row>
    <row r="2887" spans="27:29">
      <c r="AA2887" s="298"/>
      <c r="AC2887" s="206"/>
    </row>
    <row r="2888" spans="27:29">
      <c r="AA2888" s="298"/>
      <c r="AC2888" s="206"/>
    </row>
    <row r="2889" spans="27:29">
      <c r="AA2889" s="298"/>
      <c r="AC2889" s="206"/>
    </row>
    <row r="2890" spans="27:29">
      <c r="AA2890" s="298"/>
      <c r="AC2890" s="206"/>
    </row>
    <row r="2891" spans="27:29">
      <c r="AA2891" s="298"/>
      <c r="AC2891" s="206"/>
    </row>
    <row r="2892" spans="27:29">
      <c r="AA2892" s="298"/>
      <c r="AC2892" s="206"/>
    </row>
    <row r="2893" spans="27:29">
      <c r="AA2893" s="298"/>
      <c r="AC2893" s="206"/>
    </row>
    <row r="2894" spans="27:29">
      <c r="AA2894" s="298"/>
      <c r="AC2894" s="206"/>
    </row>
    <row r="2895" spans="27:29">
      <c r="AA2895" s="298"/>
      <c r="AC2895" s="206"/>
    </row>
    <row r="2896" spans="27:29">
      <c r="AA2896" s="298"/>
      <c r="AC2896" s="206"/>
    </row>
    <row r="2897" spans="27:29">
      <c r="AA2897" s="298"/>
      <c r="AC2897" s="206"/>
    </row>
    <row r="2898" spans="27:29">
      <c r="AA2898" s="298"/>
      <c r="AC2898" s="206"/>
    </row>
    <row r="2899" spans="27:29">
      <c r="AA2899" s="298"/>
      <c r="AC2899" s="206"/>
    </row>
    <row r="2900" spans="27:29">
      <c r="AA2900" s="298"/>
      <c r="AC2900" s="206"/>
    </row>
    <row r="2901" spans="27:29">
      <c r="AA2901" s="298"/>
      <c r="AC2901" s="206"/>
    </row>
    <row r="2902" spans="27:29">
      <c r="AA2902" s="298"/>
      <c r="AC2902" s="206"/>
    </row>
    <row r="2903" spans="27:29">
      <c r="AA2903" s="298"/>
      <c r="AC2903" s="206"/>
    </row>
    <row r="2904" spans="27:29">
      <c r="AA2904" s="298"/>
      <c r="AC2904" s="206"/>
    </row>
    <row r="2905" spans="27:29">
      <c r="AA2905" s="298"/>
      <c r="AC2905" s="206"/>
    </row>
    <row r="2906" spans="27:29">
      <c r="AA2906" s="298"/>
      <c r="AC2906" s="206"/>
    </row>
    <row r="2907" spans="27:29">
      <c r="AA2907" s="298"/>
      <c r="AC2907" s="206"/>
    </row>
    <row r="2908" spans="27:29">
      <c r="AA2908" s="298"/>
      <c r="AC2908" s="206"/>
    </row>
    <row r="2909" spans="27:29">
      <c r="AA2909" s="298"/>
      <c r="AC2909" s="206"/>
    </row>
    <row r="2910" spans="27:29">
      <c r="AA2910" s="298"/>
      <c r="AC2910" s="206"/>
    </row>
    <row r="2911" spans="27:29">
      <c r="AA2911" s="298"/>
      <c r="AC2911" s="206"/>
    </row>
    <row r="2912" spans="27:29">
      <c r="AA2912" s="298"/>
      <c r="AC2912" s="206"/>
    </row>
    <row r="2913" spans="27:29">
      <c r="AA2913" s="298"/>
      <c r="AC2913" s="206"/>
    </row>
    <row r="2914" spans="27:29">
      <c r="AA2914" s="298"/>
      <c r="AC2914" s="206"/>
    </row>
    <row r="2915" spans="27:29">
      <c r="AA2915" s="298"/>
      <c r="AC2915" s="206"/>
    </row>
    <row r="2916" spans="27:29">
      <c r="AA2916" s="298"/>
      <c r="AC2916" s="206"/>
    </row>
    <row r="2917" spans="27:29">
      <c r="AA2917" s="298"/>
      <c r="AC2917" s="206"/>
    </row>
    <row r="2918" spans="27:29">
      <c r="AA2918" s="298"/>
      <c r="AC2918" s="206"/>
    </row>
    <row r="2919" spans="27:29">
      <c r="AA2919" s="298"/>
      <c r="AC2919" s="206"/>
    </row>
    <row r="2920" spans="27:29">
      <c r="AA2920" s="298"/>
      <c r="AC2920" s="206"/>
    </row>
    <row r="2921" spans="27:29">
      <c r="AA2921" s="298"/>
      <c r="AC2921" s="206"/>
    </row>
    <row r="2922" spans="27:29">
      <c r="AA2922" s="298"/>
      <c r="AC2922" s="206"/>
    </row>
    <row r="2923" spans="27:29">
      <c r="AA2923" s="298"/>
      <c r="AC2923" s="206"/>
    </row>
    <row r="2924" spans="27:29">
      <c r="AA2924" s="298"/>
      <c r="AC2924" s="206"/>
    </row>
    <row r="2925" spans="27:29">
      <c r="AA2925" s="298"/>
      <c r="AC2925" s="206"/>
    </row>
    <row r="2926" spans="27:29">
      <c r="AA2926" s="298"/>
      <c r="AC2926" s="206"/>
    </row>
    <row r="2927" spans="27:29">
      <c r="AA2927" s="298"/>
      <c r="AC2927" s="206"/>
    </row>
    <row r="2928" spans="27:29">
      <c r="AA2928" s="298"/>
      <c r="AC2928" s="206"/>
    </row>
    <row r="2929" spans="27:29">
      <c r="AA2929" s="298"/>
      <c r="AC2929" s="206"/>
    </row>
    <row r="2930" spans="27:29">
      <c r="AA2930" s="298"/>
      <c r="AC2930" s="206"/>
    </row>
    <row r="2931" spans="27:29">
      <c r="AA2931" s="298"/>
      <c r="AC2931" s="206"/>
    </row>
    <row r="2932" spans="27:29">
      <c r="AA2932" s="298"/>
      <c r="AC2932" s="206"/>
    </row>
    <row r="2933" spans="27:29">
      <c r="AA2933" s="298"/>
      <c r="AC2933" s="206"/>
    </row>
    <row r="2934" spans="27:29">
      <c r="AA2934" s="298"/>
      <c r="AC2934" s="206"/>
    </row>
    <row r="2935" spans="27:29">
      <c r="AA2935" s="298"/>
      <c r="AC2935" s="206"/>
    </row>
    <row r="2936" spans="27:29">
      <c r="AA2936" s="298"/>
      <c r="AC2936" s="206"/>
    </row>
    <row r="2937" spans="27:29">
      <c r="AA2937" s="298"/>
      <c r="AC2937" s="206"/>
    </row>
    <row r="2938" spans="27:29">
      <c r="AA2938" s="298"/>
      <c r="AC2938" s="206"/>
    </row>
    <row r="2939" spans="27:29">
      <c r="AA2939" s="298"/>
      <c r="AC2939" s="206"/>
    </row>
    <row r="2940" spans="27:29">
      <c r="AA2940" s="298"/>
      <c r="AC2940" s="206"/>
    </row>
    <row r="2941" spans="27:29">
      <c r="AA2941" s="298"/>
      <c r="AC2941" s="206"/>
    </row>
    <row r="2942" spans="27:29">
      <c r="AA2942" s="298"/>
      <c r="AC2942" s="206"/>
    </row>
    <row r="2943" spans="27:29">
      <c r="AA2943" s="298"/>
      <c r="AC2943" s="206"/>
    </row>
    <row r="2944" spans="27:29">
      <c r="AA2944" s="298"/>
      <c r="AC2944" s="206"/>
    </row>
    <row r="2945" spans="27:29">
      <c r="AA2945" s="298"/>
      <c r="AC2945" s="206"/>
    </row>
    <row r="2946" spans="27:29">
      <c r="AA2946" s="298"/>
      <c r="AC2946" s="206"/>
    </row>
    <row r="2947" spans="27:29">
      <c r="AA2947" s="298"/>
      <c r="AC2947" s="206"/>
    </row>
    <row r="2948" spans="27:29">
      <c r="AA2948" s="298"/>
      <c r="AC2948" s="206"/>
    </row>
    <row r="2949" spans="27:29">
      <c r="AA2949" s="298"/>
      <c r="AC2949" s="206"/>
    </row>
    <row r="2950" spans="27:29">
      <c r="AA2950" s="298"/>
      <c r="AC2950" s="206"/>
    </row>
    <row r="2951" spans="27:29">
      <c r="AA2951" s="298"/>
      <c r="AC2951" s="206"/>
    </row>
    <row r="2952" spans="27:29">
      <c r="AA2952" s="298"/>
      <c r="AC2952" s="206"/>
    </row>
    <row r="2953" spans="27:29">
      <c r="AA2953" s="298"/>
      <c r="AC2953" s="206"/>
    </row>
    <row r="2954" spans="27:29">
      <c r="AA2954" s="298"/>
      <c r="AC2954" s="206"/>
    </row>
    <row r="2955" spans="27:29">
      <c r="AA2955" s="298"/>
      <c r="AC2955" s="206"/>
    </row>
    <row r="2956" spans="27:29">
      <c r="AA2956" s="298"/>
      <c r="AC2956" s="206"/>
    </row>
    <row r="2957" spans="27:29">
      <c r="AA2957" s="298"/>
      <c r="AC2957" s="206"/>
    </row>
    <row r="2958" spans="27:29">
      <c r="AA2958" s="298"/>
      <c r="AC2958" s="206"/>
    </row>
    <row r="2959" spans="27:29">
      <c r="AA2959" s="298"/>
      <c r="AC2959" s="206"/>
    </row>
    <row r="2960" spans="27:29">
      <c r="AA2960" s="298"/>
      <c r="AC2960" s="206"/>
    </row>
    <row r="2961" spans="27:29">
      <c r="AA2961" s="298"/>
      <c r="AC2961" s="206"/>
    </row>
    <row r="2962" spans="27:29">
      <c r="AA2962" s="298"/>
      <c r="AC2962" s="206"/>
    </row>
    <row r="2963" spans="27:29">
      <c r="AA2963" s="298"/>
      <c r="AC2963" s="206"/>
    </row>
    <row r="2964" spans="27:29">
      <c r="AA2964" s="298"/>
      <c r="AC2964" s="206"/>
    </row>
    <row r="2965" spans="27:29">
      <c r="AA2965" s="298"/>
      <c r="AC2965" s="206"/>
    </row>
    <row r="2966" spans="27:29">
      <c r="AA2966" s="298"/>
      <c r="AC2966" s="206"/>
    </row>
    <row r="2967" spans="27:29">
      <c r="AA2967" s="298"/>
      <c r="AC2967" s="206"/>
    </row>
    <row r="2968" spans="27:29">
      <c r="AA2968" s="298"/>
      <c r="AC2968" s="206"/>
    </row>
    <row r="2969" spans="27:29">
      <c r="AA2969" s="298"/>
      <c r="AC2969" s="206"/>
    </row>
    <row r="2970" spans="27:29">
      <c r="AA2970" s="298"/>
      <c r="AC2970" s="206"/>
    </row>
    <row r="2971" spans="27:29">
      <c r="AA2971" s="298"/>
      <c r="AC2971" s="206"/>
    </row>
    <row r="2972" spans="27:29">
      <c r="AA2972" s="298"/>
      <c r="AC2972" s="206"/>
    </row>
    <row r="2973" spans="27:29">
      <c r="AA2973" s="298"/>
      <c r="AC2973" s="206"/>
    </row>
    <row r="2974" spans="27:29">
      <c r="AA2974" s="298"/>
      <c r="AC2974" s="206"/>
    </row>
    <row r="2975" spans="27:29">
      <c r="AA2975" s="298"/>
      <c r="AC2975" s="206"/>
    </row>
    <row r="2976" spans="27:29">
      <c r="AA2976" s="298"/>
      <c r="AC2976" s="206"/>
    </row>
    <row r="2977" spans="27:29">
      <c r="AA2977" s="298"/>
      <c r="AC2977" s="206"/>
    </row>
    <row r="2978" spans="27:29">
      <c r="AA2978" s="298"/>
      <c r="AC2978" s="206"/>
    </row>
    <row r="2979" spans="27:29">
      <c r="AA2979" s="298"/>
      <c r="AC2979" s="206"/>
    </row>
    <row r="2980" spans="27:29">
      <c r="AA2980" s="298"/>
      <c r="AC2980" s="206"/>
    </row>
    <row r="2981" spans="27:29">
      <c r="AA2981" s="298"/>
      <c r="AC2981" s="206"/>
    </row>
    <row r="2982" spans="27:29">
      <c r="AA2982" s="298"/>
      <c r="AC2982" s="206"/>
    </row>
    <row r="2983" spans="27:29">
      <c r="AA2983" s="298"/>
      <c r="AC2983" s="206"/>
    </row>
    <row r="2984" spans="27:29">
      <c r="AA2984" s="298"/>
      <c r="AC2984" s="206"/>
    </row>
    <row r="2985" spans="27:29">
      <c r="AA2985" s="298"/>
      <c r="AC2985" s="206"/>
    </row>
    <row r="2986" spans="27:29">
      <c r="AA2986" s="298"/>
      <c r="AC2986" s="206"/>
    </row>
    <row r="2987" spans="27:29">
      <c r="AA2987" s="298"/>
      <c r="AC2987" s="206"/>
    </row>
    <row r="2988" spans="27:29">
      <c r="AA2988" s="298"/>
      <c r="AC2988" s="206"/>
    </row>
    <row r="2989" spans="27:29">
      <c r="AA2989" s="298"/>
      <c r="AC2989" s="206"/>
    </row>
    <row r="2990" spans="27:29">
      <c r="AA2990" s="298"/>
      <c r="AC2990" s="206"/>
    </row>
    <row r="2991" spans="27:29">
      <c r="AA2991" s="298"/>
      <c r="AC2991" s="206"/>
    </row>
    <row r="2992" spans="27:29">
      <c r="AA2992" s="298"/>
      <c r="AC2992" s="206"/>
    </row>
    <row r="2993" spans="27:29">
      <c r="AA2993" s="298"/>
      <c r="AC2993" s="206"/>
    </row>
    <row r="2994" spans="27:29">
      <c r="AA2994" s="298"/>
      <c r="AC2994" s="206"/>
    </row>
    <row r="2995" spans="27:29">
      <c r="AA2995" s="298"/>
      <c r="AC2995" s="206"/>
    </row>
    <row r="2996" spans="27:29">
      <c r="AA2996" s="298"/>
      <c r="AC2996" s="206"/>
    </row>
    <row r="2997" spans="27:29">
      <c r="AA2997" s="298"/>
      <c r="AC2997" s="206"/>
    </row>
    <row r="2998" spans="27:29">
      <c r="AA2998" s="298"/>
      <c r="AC2998" s="206"/>
    </row>
    <row r="2999" spans="27:29">
      <c r="AA2999" s="298"/>
      <c r="AC2999" s="206"/>
    </row>
    <row r="3000" spans="27:29">
      <c r="AA3000" s="298"/>
      <c r="AC3000" s="206"/>
    </row>
    <row r="3001" spans="27:29">
      <c r="AA3001" s="298"/>
      <c r="AC3001" s="206"/>
    </row>
    <row r="3002" spans="27:29">
      <c r="AA3002" s="298"/>
      <c r="AC3002" s="206"/>
    </row>
    <row r="3003" spans="27:29">
      <c r="AA3003" s="298"/>
      <c r="AC3003" s="206"/>
    </row>
    <row r="3004" spans="27:29">
      <c r="AA3004" s="298"/>
      <c r="AC3004" s="206"/>
    </row>
    <row r="3005" spans="27:29">
      <c r="AA3005" s="298"/>
      <c r="AC3005" s="206"/>
    </row>
    <row r="3006" spans="27:29">
      <c r="AA3006" s="298"/>
      <c r="AC3006" s="206"/>
    </row>
    <row r="3007" spans="27:29">
      <c r="AA3007" s="298"/>
      <c r="AC3007" s="206"/>
    </row>
    <row r="3008" spans="27:29">
      <c r="AA3008" s="298"/>
      <c r="AC3008" s="206"/>
    </row>
    <row r="3009" spans="27:29">
      <c r="AA3009" s="298"/>
      <c r="AC3009" s="206"/>
    </row>
    <row r="3010" spans="27:29">
      <c r="AA3010" s="298"/>
      <c r="AC3010" s="206"/>
    </row>
    <row r="3011" spans="27:29">
      <c r="AA3011" s="298"/>
      <c r="AC3011" s="206"/>
    </row>
    <row r="3012" spans="27:29">
      <c r="AA3012" s="298"/>
      <c r="AC3012" s="206"/>
    </row>
    <row r="3013" spans="27:29">
      <c r="AA3013" s="298"/>
      <c r="AC3013" s="206"/>
    </row>
    <row r="3014" spans="27:29">
      <c r="AA3014" s="298"/>
      <c r="AC3014" s="206"/>
    </row>
    <row r="3015" spans="27:29">
      <c r="AA3015" s="298"/>
      <c r="AC3015" s="206"/>
    </row>
    <row r="3016" spans="27:29">
      <c r="AA3016" s="298"/>
      <c r="AC3016" s="206"/>
    </row>
    <row r="3017" spans="27:29">
      <c r="AA3017" s="298"/>
      <c r="AC3017" s="206"/>
    </row>
    <row r="3018" spans="27:29">
      <c r="AA3018" s="298"/>
      <c r="AC3018" s="206"/>
    </row>
    <row r="3019" spans="27:29">
      <c r="AA3019" s="298"/>
      <c r="AC3019" s="206"/>
    </row>
    <row r="3020" spans="27:29">
      <c r="AA3020" s="298"/>
      <c r="AC3020" s="206"/>
    </row>
    <row r="3021" spans="27:29">
      <c r="AA3021" s="298"/>
      <c r="AC3021" s="206"/>
    </row>
    <row r="3022" spans="27:29">
      <c r="AA3022" s="298"/>
      <c r="AC3022" s="206"/>
    </row>
    <row r="3023" spans="27:29">
      <c r="AA3023" s="298"/>
      <c r="AC3023" s="206"/>
    </row>
    <row r="3024" spans="27:29">
      <c r="AA3024" s="298"/>
      <c r="AC3024" s="206"/>
    </row>
    <row r="3025" spans="27:29">
      <c r="AA3025" s="298"/>
      <c r="AC3025" s="206"/>
    </row>
    <row r="3026" spans="27:29">
      <c r="AA3026" s="298"/>
      <c r="AC3026" s="206"/>
    </row>
    <row r="3027" spans="27:29">
      <c r="AA3027" s="298"/>
      <c r="AC3027" s="206"/>
    </row>
    <row r="3028" spans="27:29">
      <c r="AA3028" s="298"/>
      <c r="AC3028" s="206"/>
    </row>
    <row r="3029" spans="27:29">
      <c r="AA3029" s="298"/>
      <c r="AC3029" s="206"/>
    </row>
    <row r="3030" spans="27:29">
      <c r="AA3030" s="298"/>
      <c r="AC3030" s="206"/>
    </row>
    <row r="3031" spans="27:29">
      <c r="AA3031" s="298"/>
      <c r="AC3031" s="206"/>
    </row>
    <row r="3032" spans="27:29">
      <c r="AA3032" s="298"/>
      <c r="AC3032" s="206"/>
    </row>
    <row r="3033" spans="27:29">
      <c r="AA3033" s="298"/>
      <c r="AC3033" s="206"/>
    </row>
    <row r="3034" spans="27:29">
      <c r="AA3034" s="298"/>
      <c r="AC3034" s="206"/>
    </row>
    <row r="3035" spans="27:29">
      <c r="AA3035" s="298"/>
      <c r="AC3035" s="206"/>
    </row>
    <row r="3036" spans="27:29">
      <c r="AA3036" s="298"/>
      <c r="AC3036" s="206"/>
    </row>
    <row r="3037" spans="27:29">
      <c r="AA3037" s="298"/>
      <c r="AC3037" s="206"/>
    </row>
    <row r="3038" spans="27:29">
      <c r="AA3038" s="298"/>
      <c r="AC3038" s="206"/>
    </row>
    <row r="3039" spans="27:29">
      <c r="AA3039" s="298"/>
      <c r="AC3039" s="206"/>
    </row>
    <row r="3040" spans="27:29">
      <c r="AA3040" s="298"/>
      <c r="AC3040" s="206"/>
    </row>
    <row r="3041" spans="27:29">
      <c r="AA3041" s="298"/>
      <c r="AC3041" s="206"/>
    </row>
    <row r="3042" spans="27:29">
      <c r="AA3042" s="298"/>
      <c r="AC3042" s="206"/>
    </row>
    <row r="3043" spans="27:29">
      <c r="AA3043" s="298"/>
      <c r="AC3043" s="206"/>
    </row>
    <row r="3044" spans="27:29">
      <c r="AA3044" s="298"/>
      <c r="AC3044" s="206"/>
    </row>
    <row r="3045" spans="27:29">
      <c r="AA3045" s="298"/>
      <c r="AC3045" s="206"/>
    </row>
    <row r="3046" spans="27:29">
      <c r="AA3046" s="298"/>
      <c r="AC3046" s="206"/>
    </row>
    <row r="3047" spans="27:29">
      <c r="AA3047" s="298"/>
      <c r="AC3047" s="206"/>
    </row>
    <row r="3048" spans="27:29">
      <c r="AA3048" s="298"/>
      <c r="AC3048" s="206"/>
    </row>
    <row r="3049" spans="27:29">
      <c r="AA3049" s="298"/>
      <c r="AC3049" s="206"/>
    </row>
    <row r="3050" spans="27:29">
      <c r="AA3050" s="298"/>
      <c r="AC3050" s="206"/>
    </row>
    <row r="3051" spans="27:29">
      <c r="AA3051" s="298"/>
      <c r="AC3051" s="206"/>
    </row>
    <row r="3052" spans="27:29">
      <c r="AA3052" s="298"/>
      <c r="AC3052" s="206"/>
    </row>
    <row r="3053" spans="27:29">
      <c r="AA3053" s="298"/>
      <c r="AC3053" s="206"/>
    </row>
    <row r="3054" spans="27:29">
      <c r="AA3054" s="298"/>
      <c r="AC3054" s="206"/>
    </row>
    <row r="3055" spans="27:29">
      <c r="AA3055" s="298"/>
      <c r="AC3055" s="206"/>
    </row>
    <row r="3056" spans="27:29">
      <c r="AA3056" s="298"/>
      <c r="AC3056" s="206"/>
    </row>
    <row r="3057" spans="27:29">
      <c r="AA3057" s="298"/>
      <c r="AC3057" s="206"/>
    </row>
    <row r="3058" spans="27:29">
      <c r="AA3058" s="298"/>
      <c r="AC3058" s="206"/>
    </row>
    <row r="3059" spans="27:29">
      <c r="AA3059" s="298"/>
      <c r="AC3059" s="206"/>
    </row>
    <row r="3060" spans="27:29">
      <c r="AA3060" s="298"/>
      <c r="AC3060" s="206"/>
    </row>
    <row r="3061" spans="27:29">
      <c r="AA3061" s="298"/>
      <c r="AC3061" s="206"/>
    </row>
    <row r="3062" spans="27:29">
      <c r="AA3062" s="298"/>
      <c r="AC3062" s="206"/>
    </row>
    <row r="3063" spans="27:29">
      <c r="AA3063" s="298"/>
      <c r="AC3063" s="206"/>
    </row>
    <row r="3064" spans="27:29">
      <c r="AA3064" s="298"/>
      <c r="AC3064" s="206"/>
    </row>
    <row r="3065" spans="27:29">
      <c r="AA3065" s="298"/>
      <c r="AC3065" s="206"/>
    </row>
    <row r="3066" spans="27:29">
      <c r="AA3066" s="298"/>
      <c r="AC3066" s="206"/>
    </row>
    <row r="3067" spans="27:29">
      <c r="AA3067" s="298"/>
      <c r="AC3067" s="206"/>
    </row>
    <row r="3068" spans="27:29">
      <c r="AA3068" s="298"/>
      <c r="AC3068" s="206"/>
    </row>
    <row r="3069" spans="27:29">
      <c r="AA3069" s="298"/>
      <c r="AC3069" s="206"/>
    </row>
    <row r="3070" spans="27:29">
      <c r="AA3070" s="298"/>
      <c r="AC3070" s="206"/>
    </row>
    <row r="3071" spans="27:29">
      <c r="AA3071" s="298"/>
      <c r="AC3071" s="206"/>
    </row>
    <row r="3072" spans="27:29">
      <c r="AA3072" s="298"/>
      <c r="AC3072" s="206"/>
    </row>
    <row r="3073" spans="27:29">
      <c r="AA3073" s="298"/>
      <c r="AC3073" s="206"/>
    </row>
    <row r="3074" spans="27:29">
      <c r="AA3074" s="298"/>
      <c r="AC3074" s="206"/>
    </row>
    <row r="3075" spans="27:29">
      <c r="AA3075" s="298"/>
      <c r="AC3075" s="206"/>
    </row>
    <row r="3076" spans="27:29">
      <c r="AA3076" s="298"/>
      <c r="AC3076" s="206"/>
    </row>
    <row r="3077" spans="27:29">
      <c r="AA3077" s="298"/>
      <c r="AC3077" s="206"/>
    </row>
    <row r="3078" spans="27:29">
      <c r="AA3078" s="298"/>
      <c r="AC3078" s="206"/>
    </row>
    <row r="3079" spans="27:29">
      <c r="AA3079" s="298"/>
      <c r="AC3079" s="206"/>
    </row>
    <row r="3080" spans="27:29">
      <c r="AA3080" s="298"/>
      <c r="AC3080" s="206"/>
    </row>
    <row r="3081" spans="27:29">
      <c r="AA3081" s="298"/>
      <c r="AC3081" s="206"/>
    </row>
    <row r="3082" spans="27:29">
      <c r="AA3082" s="298"/>
      <c r="AC3082" s="206"/>
    </row>
    <row r="3083" spans="27:29">
      <c r="AA3083" s="298"/>
      <c r="AC3083" s="206"/>
    </row>
    <row r="3084" spans="27:29">
      <c r="AA3084" s="298"/>
      <c r="AC3084" s="206"/>
    </row>
    <row r="3085" spans="27:29">
      <c r="AA3085" s="298"/>
      <c r="AC3085" s="206"/>
    </row>
    <row r="3086" spans="27:29">
      <c r="AA3086" s="298"/>
      <c r="AC3086" s="206"/>
    </row>
    <row r="3087" spans="27:29">
      <c r="AA3087" s="298"/>
      <c r="AC3087" s="206"/>
    </row>
    <row r="3088" spans="27:29">
      <c r="AA3088" s="298"/>
      <c r="AC3088" s="206"/>
    </row>
    <row r="3089" spans="27:29">
      <c r="AA3089" s="298"/>
      <c r="AC3089" s="206"/>
    </row>
    <row r="3090" spans="27:29">
      <c r="AA3090" s="298"/>
      <c r="AC3090" s="206"/>
    </row>
    <row r="3091" spans="27:29">
      <c r="AA3091" s="298"/>
      <c r="AC3091" s="206"/>
    </row>
    <row r="3092" spans="27:29">
      <c r="AA3092" s="298"/>
      <c r="AC3092" s="206"/>
    </row>
    <row r="3093" spans="27:29">
      <c r="AA3093" s="298"/>
      <c r="AC3093" s="206"/>
    </row>
    <row r="3094" spans="27:29">
      <c r="AA3094" s="298"/>
      <c r="AC3094" s="206"/>
    </row>
    <row r="3095" spans="27:29">
      <c r="AA3095" s="298"/>
      <c r="AC3095" s="206"/>
    </row>
    <row r="3096" spans="27:29">
      <c r="AA3096" s="298"/>
      <c r="AC3096" s="206"/>
    </row>
    <row r="3097" spans="27:29">
      <c r="AA3097" s="298"/>
      <c r="AC3097" s="206"/>
    </row>
    <row r="3098" spans="27:29">
      <c r="AA3098" s="298"/>
      <c r="AC3098" s="206"/>
    </row>
    <row r="3099" spans="27:29">
      <c r="AA3099" s="298"/>
      <c r="AC3099" s="206"/>
    </row>
    <row r="3100" spans="27:29">
      <c r="AA3100" s="298"/>
      <c r="AC3100" s="206"/>
    </row>
    <row r="3101" spans="27:29">
      <c r="AA3101" s="298"/>
      <c r="AC3101" s="206"/>
    </row>
    <row r="3102" spans="27:29">
      <c r="AA3102" s="298"/>
      <c r="AC3102" s="206"/>
    </row>
    <row r="3103" spans="27:29">
      <c r="AA3103" s="298"/>
      <c r="AC3103" s="206"/>
    </row>
    <row r="3104" spans="27:29">
      <c r="AA3104" s="298"/>
      <c r="AC3104" s="206"/>
    </row>
    <row r="3105" spans="27:29">
      <c r="AA3105" s="298"/>
      <c r="AC3105" s="206"/>
    </row>
    <row r="3106" spans="27:29">
      <c r="AA3106" s="298"/>
      <c r="AC3106" s="206"/>
    </row>
    <row r="3107" spans="27:29">
      <c r="AA3107" s="298"/>
      <c r="AC3107" s="206"/>
    </row>
    <row r="3108" spans="27:29">
      <c r="AA3108" s="298"/>
      <c r="AC3108" s="206"/>
    </row>
    <row r="3109" spans="27:29">
      <c r="AA3109" s="298"/>
      <c r="AC3109" s="206"/>
    </row>
    <row r="3110" spans="27:29">
      <c r="AA3110" s="298"/>
      <c r="AC3110" s="206"/>
    </row>
    <row r="3111" spans="27:29">
      <c r="AA3111" s="298"/>
      <c r="AC3111" s="206"/>
    </row>
    <row r="3112" spans="27:29">
      <c r="AA3112" s="298"/>
      <c r="AC3112" s="206"/>
    </row>
    <row r="3113" spans="27:29">
      <c r="AA3113" s="298"/>
      <c r="AC3113" s="206"/>
    </row>
    <row r="3114" spans="27:29">
      <c r="AA3114" s="298"/>
      <c r="AC3114" s="206"/>
    </row>
    <row r="3115" spans="27:29">
      <c r="AA3115" s="298"/>
      <c r="AC3115" s="206"/>
    </row>
    <row r="3116" spans="27:29">
      <c r="AA3116" s="298"/>
      <c r="AC3116" s="206"/>
    </row>
    <row r="3117" spans="27:29">
      <c r="AA3117" s="298"/>
      <c r="AC3117" s="206"/>
    </row>
    <row r="3118" spans="27:29">
      <c r="AA3118" s="298"/>
      <c r="AC3118" s="206"/>
    </row>
    <row r="3119" spans="27:29">
      <c r="AA3119" s="298"/>
      <c r="AC3119" s="206"/>
    </row>
    <row r="3120" spans="27:29">
      <c r="AA3120" s="298"/>
      <c r="AC3120" s="206"/>
    </row>
    <row r="3121" spans="27:29">
      <c r="AA3121" s="298"/>
      <c r="AC3121" s="206"/>
    </row>
    <row r="3122" spans="27:29">
      <c r="AA3122" s="298"/>
      <c r="AC3122" s="206"/>
    </row>
    <row r="3123" spans="27:29">
      <c r="AA3123" s="298"/>
      <c r="AC3123" s="206"/>
    </row>
    <row r="3124" spans="27:29">
      <c r="AA3124" s="298"/>
      <c r="AC3124" s="206"/>
    </row>
    <row r="3125" spans="27:29">
      <c r="AA3125" s="298"/>
      <c r="AC3125" s="206"/>
    </row>
    <row r="3126" spans="27:29">
      <c r="AA3126" s="298"/>
      <c r="AC3126" s="206"/>
    </row>
    <row r="3127" spans="27:29">
      <c r="AA3127" s="298"/>
      <c r="AC3127" s="206"/>
    </row>
    <row r="3128" spans="27:29">
      <c r="AA3128" s="298"/>
      <c r="AC3128" s="206"/>
    </row>
    <row r="3129" spans="27:29">
      <c r="AA3129" s="298"/>
      <c r="AC3129" s="206"/>
    </row>
    <row r="3130" spans="27:29">
      <c r="AA3130" s="298"/>
      <c r="AC3130" s="206"/>
    </row>
    <row r="3131" spans="27:29">
      <c r="AA3131" s="298"/>
      <c r="AC3131" s="206"/>
    </row>
    <row r="3132" spans="27:29">
      <c r="AA3132" s="298"/>
      <c r="AC3132" s="206"/>
    </row>
    <row r="3133" spans="27:29">
      <c r="AA3133" s="298"/>
      <c r="AC3133" s="206"/>
    </row>
    <row r="3134" spans="27:29">
      <c r="AA3134" s="298"/>
      <c r="AC3134" s="206"/>
    </row>
    <row r="3135" spans="27:29">
      <c r="AA3135" s="298"/>
      <c r="AC3135" s="206"/>
    </row>
    <row r="3136" spans="27:29">
      <c r="AA3136" s="298"/>
      <c r="AC3136" s="206"/>
    </row>
    <row r="3137" spans="27:29">
      <c r="AA3137" s="298"/>
      <c r="AC3137" s="206"/>
    </row>
    <row r="3138" spans="27:29">
      <c r="AA3138" s="298"/>
      <c r="AC3138" s="206"/>
    </row>
    <row r="3139" spans="27:29">
      <c r="AA3139" s="298"/>
      <c r="AC3139" s="206"/>
    </row>
    <row r="3140" spans="27:29">
      <c r="AA3140" s="298"/>
      <c r="AC3140" s="206"/>
    </row>
    <row r="3141" spans="27:29">
      <c r="AA3141" s="298"/>
      <c r="AC3141" s="206"/>
    </row>
    <row r="3142" spans="27:29">
      <c r="AA3142" s="298"/>
      <c r="AC3142" s="206"/>
    </row>
    <row r="3143" spans="27:29">
      <c r="AA3143" s="298"/>
      <c r="AC3143" s="206"/>
    </row>
    <row r="3144" spans="27:29">
      <c r="AA3144" s="298"/>
      <c r="AC3144" s="206"/>
    </row>
    <row r="3145" spans="27:29">
      <c r="AA3145" s="298"/>
      <c r="AC3145" s="206"/>
    </row>
    <row r="3146" spans="27:29">
      <c r="AA3146" s="298"/>
      <c r="AC3146" s="206"/>
    </row>
    <row r="3147" spans="27:29">
      <c r="AA3147" s="298"/>
      <c r="AC3147" s="206"/>
    </row>
    <row r="3148" spans="27:29">
      <c r="AA3148" s="298"/>
      <c r="AC3148" s="206"/>
    </row>
    <row r="3149" spans="27:29">
      <c r="AA3149" s="298"/>
      <c r="AC3149" s="206"/>
    </row>
    <row r="3150" spans="27:29">
      <c r="AA3150" s="298"/>
      <c r="AC3150" s="206"/>
    </row>
    <row r="3151" spans="27:29">
      <c r="AA3151" s="298"/>
      <c r="AC3151" s="206"/>
    </row>
    <row r="3152" spans="27:29">
      <c r="AA3152" s="298"/>
      <c r="AC3152" s="206"/>
    </row>
    <row r="3153" spans="27:29">
      <c r="AA3153" s="298"/>
      <c r="AC3153" s="206"/>
    </row>
    <row r="3154" spans="27:29">
      <c r="AA3154" s="298"/>
      <c r="AC3154" s="206"/>
    </row>
    <row r="3155" spans="27:29">
      <c r="AA3155" s="298"/>
      <c r="AC3155" s="206"/>
    </row>
    <row r="3156" spans="27:29">
      <c r="AA3156" s="298"/>
      <c r="AC3156" s="206"/>
    </row>
    <row r="3157" spans="27:29">
      <c r="AA3157" s="298"/>
      <c r="AC3157" s="206"/>
    </row>
    <row r="3158" spans="27:29">
      <c r="AA3158" s="298"/>
      <c r="AC3158" s="206"/>
    </row>
    <row r="3159" spans="27:29">
      <c r="AA3159" s="298"/>
      <c r="AC3159" s="206"/>
    </row>
    <row r="3160" spans="27:29">
      <c r="AA3160" s="298"/>
      <c r="AC3160" s="206"/>
    </row>
    <row r="3161" spans="27:29">
      <c r="AA3161" s="298"/>
      <c r="AC3161" s="206"/>
    </row>
    <row r="3162" spans="27:29">
      <c r="AA3162" s="298"/>
      <c r="AC3162" s="206"/>
    </row>
    <row r="3163" spans="27:29">
      <c r="AA3163" s="298"/>
      <c r="AC3163" s="206"/>
    </row>
    <row r="3164" spans="27:29">
      <c r="AA3164" s="298"/>
      <c r="AC3164" s="206"/>
    </row>
    <row r="3165" spans="27:29">
      <c r="AA3165" s="298"/>
      <c r="AC3165" s="206"/>
    </row>
    <row r="3166" spans="27:29">
      <c r="AA3166" s="298"/>
      <c r="AC3166" s="206"/>
    </row>
    <row r="3167" spans="27:29">
      <c r="AA3167" s="298"/>
      <c r="AC3167" s="206"/>
    </row>
    <row r="3168" spans="27:29">
      <c r="AA3168" s="298"/>
      <c r="AC3168" s="206"/>
    </row>
    <row r="3169" spans="27:29">
      <c r="AA3169" s="298"/>
      <c r="AC3169" s="206"/>
    </row>
    <row r="3170" spans="27:29">
      <c r="AA3170" s="298"/>
      <c r="AC3170" s="206"/>
    </row>
    <row r="3171" spans="27:29">
      <c r="AA3171" s="298"/>
      <c r="AC3171" s="206"/>
    </row>
    <row r="3172" spans="27:29">
      <c r="AA3172" s="298"/>
      <c r="AC3172" s="206"/>
    </row>
    <row r="3173" spans="27:29">
      <c r="AA3173" s="298"/>
      <c r="AC3173" s="206"/>
    </row>
    <row r="3174" spans="27:29">
      <c r="AA3174" s="298"/>
      <c r="AC3174" s="206"/>
    </row>
    <row r="3175" spans="27:29">
      <c r="AA3175" s="298"/>
      <c r="AC3175" s="206"/>
    </row>
    <row r="3176" spans="27:29">
      <c r="AA3176" s="298"/>
      <c r="AC3176" s="206"/>
    </row>
    <row r="3177" spans="27:29">
      <c r="AA3177" s="298"/>
      <c r="AC3177" s="206"/>
    </row>
    <row r="3178" spans="27:29">
      <c r="AA3178" s="298"/>
      <c r="AC3178" s="206"/>
    </row>
    <row r="3179" spans="27:29">
      <c r="AA3179" s="298"/>
      <c r="AC3179" s="206"/>
    </row>
    <row r="3180" spans="27:29">
      <c r="AA3180" s="298"/>
      <c r="AC3180" s="206"/>
    </row>
    <row r="3181" spans="27:29">
      <c r="AA3181" s="298"/>
      <c r="AC3181" s="206"/>
    </row>
    <row r="3182" spans="27:29">
      <c r="AA3182" s="298"/>
      <c r="AC3182" s="206"/>
    </row>
    <row r="3183" spans="27:29">
      <c r="AA3183" s="298"/>
      <c r="AC3183" s="206"/>
    </row>
    <row r="3184" spans="27:29">
      <c r="AA3184" s="298"/>
      <c r="AC3184" s="206"/>
    </row>
    <row r="3185" spans="27:29">
      <c r="AA3185" s="298"/>
      <c r="AC3185" s="206"/>
    </row>
    <row r="3186" spans="27:29">
      <c r="AA3186" s="298"/>
      <c r="AC3186" s="206"/>
    </row>
    <row r="3187" spans="27:29">
      <c r="AA3187" s="298"/>
      <c r="AC3187" s="206"/>
    </row>
    <row r="3188" spans="27:29">
      <c r="AA3188" s="298"/>
      <c r="AC3188" s="206"/>
    </row>
    <row r="3189" spans="27:29">
      <c r="AA3189" s="298"/>
      <c r="AC3189" s="206"/>
    </row>
    <row r="3190" spans="27:29">
      <c r="AA3190" s="298"/>
      <c r="AC3190" s="206"/>
    </row>
    <row r="3191" spans="27:29">
      <c r="AA3191" s="298"/>
      <c r="AC3191" s="206"/>
    </row>
    <row r="3192" spans="27:29">
      <c r="AA3192" s="298"/>
      <c r="AC3192" s="206"/>
    </row>
    <row r="3193" spans="27:29">
      <c r="AA3193" s="298"/>
      <c r="AC3193" s="206"/>
    </row>
    <row r="3194" spans="27:29">
      <c r="AA3194" s="298"/>
      <c r="AC3194" s="206"/>
    </row>
    <row r="3195" spans="27:29">
      <c r="AA3195" s="298"/>
      <c r="AC3195" s="206"/>
    </row>
    <row r="3196" spans="27:29">
      <c r="AA3196" s="298"/>
      <c r="AC3196" s="206"/>
    </row>
    <row r="3197" spans="27:29">
      <c r="AA3197" s="298"/>
      <c r="AC3197" s="206"/>
    </row>
    <row r="3198" spans="27:29">
      <c r="AA3198" s="298"/>
      <c r="AC3198" s="206"/>
    </row>
    <row r="3199" spans="27:29">
      <c r="AA3199" s="298"/>
      <c r="AC3199" s="206"/>
    </row>
    <row r="3200" spans="27:29">
      <c r="AA3200" s="298"/>
      <c r="AC3200" s="206"/>
    </row>
    <row r="3201" spans="27:29">
      <c r="AA3201" s="298"/>
      <c r="AC3201" s="206"/>
    </row>
    <row r="3202" spans="27:29">
      <c r="AA3202" s="298"/>
      <c r="AC3202" s="206"/>
    </row>
    <row r="3203" spans="27:29">
      <c r="AA3203" s="298"/>
      <c r="AC3203" s="206"/>
    </row>
    <row r="3204" spans="27:29">
      <c r="AA3204" s="298"/>
      <c r="AC3204" s="206"/>
    </row>
    <row r="3205" spans="27:29">
      <c r="AA3205" s="298"/>
      <c r="AC3205" s="206"/>
    </row>
    <row r="3206" spans="27:29">
      <c r="AA3206" s="298"/>
      <c r="AC3206" s="206"/>
    </row>
    <row r="3207" spans="27:29">
      <c r="AA3207" s="298"/>
      <c r="AC3207" s="206"/>
    </row>
    <row r="3208" spans="27:29">
      <c r="AA3208" s="298"/>
      <c r="AC3208" s="206"/>
    </row>
    <row r="3209" spans="27:29">
      <c r="AA3209" s="298"/>
      <c r="AC3209" s="206"/>
    </row>
    <row r="3210" spans="27:29">
      <c r="AA3210" s="298"/>
      <c r="AC3210" s="206"/>
    </row>
    <row r="3211" spans="27:29">
      <c r="AA3211" s="298"/>
      <c r="AC3211" s="206"/>
    </row>
    <row r="3212" spans="27:29">
      <c r="AA3212" s="298"/>
      <c r="AC3212" s="206"/>
    </row>
    <row r="3213" spans="27:29">
      <c r="AA3213" s="298"/>
      <c r="AC3213" s="206"/>
    </row>
    <row r="3214" spans="27:29">
      <c r="AA3214" s="298"/>
      <c r="AC3214" s="206"/>
    </row>
    <row r="3215" spans="27:29">
      <c r="AA3215" s="298"/>
      <c r="AC3215" s="206"/>
    </row>
    <row r="3216" spans="27:29">
      <c r="AA3216" s="298"/>
      <c r="AC3216" s="206"/>
    </row>
    <row r="3217" spans="27:29">
      <c r="AA3217" s="298"/>
      <c r="AC3217" s="206"/>
    </row>
    <row r="3218" spans="27:29">
      <c r="AA3218" s="298"/>
      <c r="AC3218" s="206"/>
    </row>
    <row r="3219" spans="27:29">
      <c r="AA3219" s="298"/>
      <c r="AC3219" s="206"/>
    </row>
    <row r="3220" spans="27:29">
      <c r="AA3220" s="298"/>
      <c r="AC3220" s="206"/>
    </row>
    <row r="3221" spans="27:29">
      <c r="AA3221" s="298"/>
      <c r="AC3221" s="206"/>
    </row>
    <row r="3222" spans="27:29">
      <c r="AA3222" s="298"/>
      <c r="AC3222" s="206"/>
    </row>
    <row r="3223" spans="27:29">
      <c r="AA3223" s="298"/>
      <c r="AC3223" s="206"/>
    </row>
    <row r="3224" spans="27:29">
      <c r="AA3224" s="298"/>
      <c r="AC3224" s="206"/>
    </row>
    <row r="3225" spans="27:29">
      <c r="AA3225" s="298"/>
      <c r="AC3225" s="206"/>
    </row>
    <row r="3226" spans="27:29">
      <c r="AA3226" s="298"/>
      <c r="AC3226" s="206"/>
    </row>
    <row r="3227" spans="27:29">
      <c r="AA3227" s="298"/>
      <c r="AC3227" s="206"/>
    </row>
    <row r="3228" spans="27:29">
      <c r="AA3228" s="298"/>
      <c r="AC3228" s="206"/>
    </row>
    <row r="3229" spans="27:29">
      <c r="AA3229" s="298"/>
      <c r="AC3229" s="206"/>
    </row>
    <row r="3230" spans="27:29">
      <c r="AA3230" s="298"/>
      <c r="AC3230" s="206"/>
    </row>
    <row r="3231" spans="27:29">
      <c r="AA3231" s="298"/>
      <c r="AC3231" s="206"/>
    </row>
    <row r="3232" spans="27:29">
      <c r="AA3232" s="298"/>
      <c r="AC3232" s="206"/>
    </row>
    <row r="3233" spans="27:29">
      <c r="AA3233" s="298"/>
      <c r="AC3233" s="206"/>
    </row>
    <row r="3234" spans="27:29">
      <c r="AA3234" s="298"/>
      <c r="AC3234" s="206"/>
    </row>
    <row r="3235" spans="27:29">
      <c r="AA3235" s="298"/>
      <c r="AC3235" s="206"/>
    </row>
    <row r="3236" spans="27:29">
      <c r="AA3236" s="298"/>
      <c r="AC3236" s="206"/>
    </row>
    <row r="3237" spans="27:29">
      <c r="AA3237" s="298"/>
      <c r="AC3237" s="206"/>
    </row>
    <row r="3238" spans="27:29">
      <c r="AA3238" s="298"/>
      <c r="AC3238" s="206"/>
    </row>
    <row r="3239" spans="27:29">
      <c r="AA3239" s="298"/>
      <c r="AC3239" s="206"/>
    </row>
    <row r="3240" spans="27:29">
      <c r="AA3240" s="298"/>
      <c r="AC3240" s="206"/>
    </row>
    <row r="3241" spans="27:29">
      <c r="AA3241" s="298"/>
      <c r="AC3241" s="206"/>
    </row>
    <row r="3242" spans="27:29">
      <c r="AA3242" s="298"/>
      <c r="AC3242" s="206"/>
    </row>
    <row r="3243" spans="27:29">
      <c r="AA3243" s="298"/>
      <c r="AC3243" s="206"/>
    </row>
    <row r="3244" spans="27:29">
      <c r="AA3244" s="298"/>
      <c r="AC3244" s="206"/>
    </row>
    <row r="3245" spans="27:29">
      <c r="AA3245" s="298"/>
      <c r="AC3245" s="206"/>
    </row>
    <row r="3246" spans="27:29">
      <c r="AA3246" s="298"/>
      <c r="AC3246" s="206"/>
    </row>
    <row r="3247" spans="27:29">
      <c r="AA3247" s="298"/>
      <c r="AC3247" s="206"/>
    </row>
    <row r="3248" spans="27:29">
      <c r="AA3248" s="298"/>
      <c r="AC3248" s="206"/>
    </row>
    <row r="3249" spans="27:29">
      <c r="AA3249" s="298"/>
      <c r="AC3249" s="206"/>
    </row>
    <row r="3250" spans="27:29">
      <c r="AA3250" s="298"/>
      <c r="AC3250" s="206"/>
    </row>
    <row r="3251" spans="27:29">
      <c r="AA3251" s="298"/>
      <c r="AC3251" s="206"/>
    </row>
    <row r="3252" spans="27:29">
      <c r="AA3252" s="298"/>
      <c r="AC3252" s="206"/>
    </row>
    <row r="3253" spans="27:29">
      <c r="AA3253" s="298"/>
      <c r="AC3253" s="206"/>
    </row>
    <row r="3254" spans="27:29">
      <c r="AA3254" s="298"/>
      <c r="AC3254" s="206"/>
    </row>
    <row r="3255" spans="27:29">
      <c r="AA3255" s="298"/>
      <c r="AC3255" s="206"/>
    </row>
    <row r="3256" spans="27:29">
      <c r="AA3256" s="298"/>
      <c r="AC3256" s="206"/>
    </row>
    <row r="3257" spans="27:29">
      <c r="AA3257" s="298"/>
      <c r="AC3257" s="206"/>
    </row>
    <row r="3258" spans="27:29">
      <c r="AA3258" s="298"/>
      <c r="AC3258" s="206"/>
    </row>
    <row r="3259" spans="27:29">
      <c r="AA3259" s="298"/>
      <c r="AC3259" s="206"/>
    </row>
    <row r="3260" spans="27:29">
      <c r="AA3260" s="298"/>
      <c r="AC3260" s="206"/>
    </row>
    <row r="3261" spans="27:29">
      <c r="AA3261" s="298"/>
      <c r="AC3261" s="206"/>
    </row>
    <row r="3262" spans="27:29">
      <c r="AA3262" s="298"/>
      <c r="AC3262" s="206"/>
    </row>
    <row r="3263" spans="27:29">
      <c r="AA3263" s="298"/>
      <c r="AC3263" s="206"/>
    </row>
    <row r="3264" spans="27:29">
      <c r="AA3264" s="298"/>
      <c r="AC3264" s="206"/>
    </row>
    <row r="3265" spans="27:29">
      <c r="AA3265" s="298"/>
      <c r="AC3265" s="206"/>
    </row>
    <row r="3266" spans="27:29">
      <c r="AA3266" s="298"/>
      <c r="AC3266" s="206"/>
    </row>
    <row r="3267" spans="27:29">
      <c r="AA3267" s="298"/>
      <c r="AC3267" s="206"/>
    </row>
    <row r="3268" spans="27:29">
      <c r="AA3268" s="298"/>
      <c r="AC3268" s="206"/>
    </row>
    <row r="3269" spans="27:29">
      <c r="AA3269" s="298"/>
      <c r="AC3269" s="206"/>
    </row>
    <row r="3270" spans="27:29">
      <c r="AA3270" s="298"/>
      <c r="AC3270" s="206"/>
    </row>
    <row r="3271" spans="27:29">
      <c r="AA3271" s="298"/>
      <c r="AC3271" s="206"/>
    </row>
    <row r="3272" spans="27:29">
      <c r="AA3272" s="298"/>
      <c r="AC3272" s="206"/>
    </row>
    <row r="3273" spans="27:29">
      <c r="AA3273" s="298"/>
      <c r="AC3273" s="206"/>
    </row>
    <row r="3274" spans="27:29">
      <c r="AA3274" s="298"/>
      <c r="AC3274" s="206"/>
    </row>
    <row r="3275" spans="27:29">
      <c r="AA3275" s="298"/>
      <c r="AC3275" s="206"/>
    </row>
    <row r="3276" spans="27:29">
      <c r="AA3276" s="298"/>
      <c r="AC3276" s="206"/>
    </row>
    <row r="3277" spans="27:29">
      <c r="AA3277" s="298"/>
      <c r="AC3277" s="206"/>
    </row>
    <row r="3278" spans="27:29">
      <c r="AA3278" s="298"/>
      <c r="AC3278" s="206"/>
    </row>
    <row r="3279" spans="27:29">
      <c r="AA3279" s="298"/>
      <c r="AC3279" s="206"/>
    </row>
    <row r="3280" spans="27:29">
      <c r="AA3280" s="298"/>
      <c r="AC3280" s="206"/>
    </row>
    <row r="3281" spans="27:29">
      <c r="AA3281" s="298"/>
      <c r="AC3281" s="206"/>
    </row>
    <row r="3282" spans="27:29">
      <c r="AA3282" s="298"/>
      <c r="AC3282" s="206"/>
    </row>
    <row r="3283" spans="27:29">
      <c r="AA3283" s="298"/>
      <c r="AC3283" s="206"/>
    </row>
    <row r="3284" spans="27:29">
      <c r="AA3284" s="298"/>
      <c r="AC3284" s="206"/>
    </row>
    <row r="3285" spans="27:29">
      <c r="AA3285" s="298"/>
      <c r="AC3285" s="206"/>
    </row>
    <row r="3286" spans="27:29">
      <c r="AA3286" s="298"/>
      <c r="AC3286" s="206"/>
    </row>
    <row r="3287" spans="27:29">
      <c r="AA3287" s="298"/>
      <c r="AC3287" s="206"/>
    </row>
    <row r="3288" spans="27:29">
      <c r="AA3288" s="298"/>
      <c r="AC3288" s="206"/>
    </row>
    <row r="3289" spans="27:29">
      <c r="AA3289" s="298"/>
      <c r="AC3289" s="206"/>
    </row>
    <row r="3290" spans="27:29">
      <c r="AA3290" s="298"/>
      <c r="AC3290" s="206"/>
    </row>
    <row r="3291" spans="27:29">
      <c r="AA3291" s="298"/>
      <c r="AC3291" s="206"/>
    </row>
    <row r="3292" spans="27:29">
      <c r="AA3292" s="298"/>
      <c r="AC3292" s="206"/>
    </row>
    <row r="3293" spans="27:29">
      <c r="AA3293" s="298"/>
      <c r="AC3293" s="206"/>
    </row>
    <row r="3294" spans="27:29">
      <c r="AA3294" s="298"/>
      <c r="AC3294" s="206"/>
    </row>
    <row r="3295" spans="27:29">
      <c r="AA3295" s="298"/>
      <c r="AC3295" s="206"/>
    </row>
    <row r="3296" spans="27:29">
      <c r="AA3296" s="298"/>
      <c r="AC3296" s="206"/>
    </row>
    <row r="3297" spans="27:29">
      <c r="AA3297" s="298"/>
      <c r="AC3297" s="206"/>
    </row>
    <row r="3298" spans="27:29">
      <c r="AA3298" s="298"/>
      <c r="AC3298" s="206"/>
    </row>
    <row r="3299" spans="27:29">
      <c r="AA3299" s="298"/>
      <c r="AC3299" s="206"/>
    </row>
    <row r="3300" spans="27:29">
      <c r="AA3300" s="298"/>
      <c r="AC3300" s="206"/>
    </row>
    <row r="3301" spans="27:29">
      <c r="AA3301" s="298"/>
      <c r="AC3301" s="206"/>
    </row>
    <row r="3302" spans="27:29">
      <c r="AA3302" s="298"/>
      <c r="AC3302" s="206"/>
    </row>
    <row r="3303" spans="27:29">
      <c r="AA3303" s="298"/>
      <c r="AC3303" s="206"/>
    </row>
    <row r="3304" spans="27:29">
      <c r="AA3304" s="298"/>
      <c r="AC3304" s="206"/>
    </row>
    <row r="3305" spans="27:29">
      <c r="AA3305" s="298"/>
      <c r="AC3305" s="206"/>
    </row>
    <row r="3306" spans="27:29">
      <c r="AA3306" s="298"/>
      <c r="AC3306" s="206"/>
    </row>
    <row r="3307" spans="27:29">
      <c r="AA3307" s="298"/>
      <c r="AC3307" s="206"/>
    </row>
    <row r="3308" spans="27:29">
      <c r="AA3308" s="298"/>
      <c r="AC3308" s="206"/>
    </row>
    <row r="3309" spans="27:29">
      <c r="AA3309" s="298"/>
      <c r="AC3309" s="206"/>
    </row>
    <row r="3310" spans="27:29">
      <c r="AA3310" s="298"/>
      <c r="AC3310" s="206"/>
    </row>
    <row r="3311" spans="27:29">
      <c r="AA3311" s="298"/>
      <c r="AC3311" s="206"/>
    </row>
    <row r="3312" spans="27:29">
      <c r="AA3312" s="298"/>
      <c r="AC3312" s="206"/>
    </row>
    <row r="3313" spans="27:29">
      <c r="AA3313" s="298"/>
      <c r="AC3313" s="206"/>
    </row>
    <row r="3314" spans="27:29">
      <c r="AA3314" s="298"/>
      <c r="AC3314" s="206"/>
    </row>
    <row r="3315" spans="27:29">
      <c r="AA3315" s="298"/>
      <c r="AC3315" s="206"/>
    </row>
    <row r="3316" spans="27:29">
      <c r="AA3316" s="298"/>
      <c r="AC3316" s="206"/>
    </row>
    <row r="3317" spans="27:29">
      <c r="AA3317" s="298"/>
      <c r="AC3317" s="206"/>
    </row>
    <row r="3318" spans="27:29">
      <c r="AA3318" s="298"/>
      <c r="AC3318" s="206"/>
    </row>
    <row r="3319" spans="27:29">
      <c r="AA3319" s="298"/>
      <c r="AC3319" s="206"/>
    </row>
    <row r="3320" spans="27:29">
      <c r="AA3320" s="298"/>
      <c r="AC3320" s="206"/>
    </row>
    <row r="3321" spans="27:29">
      <c r="AA3321" s="298"/>
      <c r="AC3321" s="206"/>
    </row>
    <row r="3322" spans="27:29">
      <c r="AA3322" s="298"/>
      <c r="AC3322" s="206"/>
    </row>
    <row r="3323" spans="27:29">
      <c r="AA3323" s="298"/>
      <c r="AC3323" s="206"/>
    </row>
    <row r="3324" spans="27:29">
      <c r="AA3324" s="298"/>
      <c r="AC3324" s="206"/>
    </row>
    <row r="3325" spans="27:29">
      <c r="AA3325" s="298"/>
      <c r="AC3325" s="206"/>
    </row>
    <row r="3326" spans="27:29">
      <c r="AA3326" s="298"/>
      <c r="AC3326" s="206"/>
    </row>
    <row r="3327" spans="27:29">
      <c r="AA3327" s="298"/>
      <c r="AC3327" s="206"/>
    </row>
    <row r="3328" spans="27:29">
      <c r="AA3328" s="298"/>
      <c r="AC3328" s="206"/>
    </row>
    <row r="3329" spans="27:29">
      <c r="AA3329" s="298"/>
      <c r="AC3329" s="206"/>
    </row>
    <row r="3330" spans="27:29">
      <c r="AA3330" s="298"/>
      <c r="AC3330" s="206"/>
    </row>
    <row r="3331" spans="27:29">
      <c r="AA3331" s="298"/>
      <c r="AC3331" s="206"/>
    </row>
    <row r="3332" spans="27:29">
      <c r="AA3332" s="298"/>
      <c r="AC3332" s="206"/>
    </row>
    <row r="3333" spans="27:29">
      <c r="AA3333" s="298"/>
      <c r="AC3333" s="206"/>
    </row>
    <row r="3334" spans="27:29">
      <c r="AA3334" s="298"/>
      <c r="AC3334" s="206"/>
    </row>
    <row r="3335" spans="27:29">
      <c r="AA3335" s="298"/>
      <c r="AC3335" s="206"/>
    </row>
    <row r="3336" spans="27:29">
      <c r="AA3336" s="298"/>
      <c r="AC3336" s="206"/>
    </row>
    <row r="3337" spans="27:29">
      <c r="AA3337" s="298"/>
      <c r="AC3337" s="206"/>
    </row>
    <row r="3338" spans="27:29">
      <c r="AA3338" s="298"/>
      <c r="AC3338" s="206"/>
    </row>
    <row r="3339" spans="27:29">
      <c r="AA3339" s="298"/>
      <c r="AC3339" s="206"/>
    </row>
    <row r="3340" spans="27:29">
      <c r="AA3340" s="298"/>
      <c r="AC3340" s="206"/>
    </row>
    <row r="3341" spans="27:29">
      <c r="AA3341" s="298"/>
      <c r="AC3341" s="206"/>
    </row>
    <row r="3342" spans="27:29">
      <c r="AA3342" s="298"/>
      <c r="AC3342" s="206"/>
    </row>
    <row r="3343" spans="27:29">
      <c r="AA3343" s="298"/>
      <c r="AC3343" s="206"/>
    </row>
    <row r="3344" spans="27:29">
      <c r="AA3344" s="298"/>
      <c r="AC3344" s="206"/>
    </row>
    <row r="3345" spans="27:29">
      <c r="AA3345" s="298"/>
      <c r="AC3345" s="206"/>
    </row>
    <row r="3346" spans="27:29">
      <c r="AA3346" s="298"/>
      <c r="AC3346" s="206"/>
    </row>
    <row r="3347" spans="27:29">
      <c r="AA3347" s="298"/>
      <c r="AC3347" s="206"/>
    </row>
    <row r="3348" spans="27:29">
      <c r="AA3348" s="298"/>
      <c r="AC3348" s="206"/>
    </row>
    <row r="3349" spans="27:29">
      <c r="AA3349" s="298"/>
      <c r="AC3349" s="206"/>
    </row>
    <row r="3350" spans="27:29">
      <c r="AA3350" s="298"/>
      <c r="AC3350" s="206"/>
    </row>
    <row r="3351" spans="27:29">
      <c r="AA3351" s="298"/>
      <c r="AC3351" s="206"/>
    </row>
    <row r="3352" spans="27:29">
      <c r="AA3352" s="298"/>
      <c r="AC3352" s="206"/>
    </row>
    <row r="3353" spans="27:29">
      <c r="AA3353" s="298"/>
      <c r="AC3353" s="206"/>
    </row>
    <row r="3354" spans="27:29">
      <c r="AA3354" s="298"/>
      <c r="AC3354" s="206"/>
    </row>
    <row r="3355" spans="27:29">
      <c r="AA3355" s="298"/>
      <c r="AC3355" s="206"/>
    </row>
    <row r="3356" spans="27:29">
      <c r="AA3356" s="298"/>
      <c r="AC3356" s="206"/>
    </row>
    <row r="3357" spans="27:29">
      <c r="AA3357" s="298"/>
      <c r="AC3357" s="206"/>
    </row>
    <row r="3358" spans="27:29">
      <c r="AA3358" s="298"/>
      <c r="AC3358" s="206"/>
    </row>
    <row r="3359" spans="27:29">
      <c r="AA3359" s="298"/>
      <c r="AC3359" s="206"/>
    </row>
    <row r="3360" spans="27:29">
      <c r="AA3360" s="298"/>
      <c r="AC3360" s="206"/>
    </row>
    <row r="3361" spans="27:29">
      <c r="AA3361" s="298"/>
      <c r="AC3361" s="206"/>
    </row>
    <row r="3362" spans="27:29">
      <c r="AA3362" s="298"/>
      <c r="AC3362" s="206"/>
    </row>
    <row r="3363" spans="27:29">
      <c r="AA3363" s="298"/>
      <c r="AC3363" s="206"/>
    </row>
    <row r="3364" spans="27:29">
      <c r="AA3364" s="298"/>
      <c r="AC3364" s="206"/>
    </row>
    <row r="3365" spans="27:29">
      <c r="AA3365" s="298"/>
      <c r="AC3365" s="206"/>
    </row>
    <row r="3366" spans="27:29">
      <c r="AA3366" s="298"/>
      <c r="AC3366" s="206"/>
    </row>
    <row r="3367" spans="27:29">
      <c r="AA3367" s="298"/>
      <c r="AC3367" s="206"/>
    </row>
    <row r="3368" spans="27:29">
      <c r="AA3368" s="298"/>
      <c r="AC3368" s="206"/>
    </row>
    <row r="3369" spans="27:29">
      <c r="AA3369" s="298"/>
      <c r="AC3369" s="206"/>
    </row>
    <row r="3370" spans="27:29">
      <c r="AA3370" s="298"/>
      <c r="AC3370" s="206"/>
    </row>
    <row r="3371" spans="27:29">
      <c r="AA3371" s="298"/>
      <c r="AC3371" s="206"/>
    </row>
    <row r="3372" spans="27:29">
      <c r="AA3372" s="298"/>
      <c r="AC3372" s="206"/>
    </row>
    <row r="3373" spans="27:29">
      <c r="AA3373" s="298"/>
      <c r="AC3373" s="206"/>
    </row>
    <row r="3374" spans="27:29">
      <c r="AA3374" s="298"/>
      <c r="AC3374" s="206"/>
    </row>
    <row r="3375" spans="27:29">
      <c r="AA3375" s="298"/>
      <c r="AC3375" s="206"/>
    </row>
    <row r="3376" spans="27:29">
      <c r="AA3376" s="298"/>
      <c r="AC3376" s="206"/>
    </row>
    <row r="3377" spans="27:29">
      <c r="AA3377" s="298"/>
      <c r="AC3377" s="206"/>
    </row>
    <row r="3378" spans="27:29">
      <c r="AA3378" s="298"/>
      <c r="AC3378" s="206"/>
    </row>
    <row r="3379" spans="27:29">
      <c r="AA3379" s="298"/>
      <c r="AC3379" s="206"/>
    </row>
    <row r="3380" spans="27:29">
      <c r="AA3380" s="298"/>
      <c r="AC3380" s="206"/>
    </row>
    <row r="3381" spans="27:29">
      <c r="AA3381" s="298"/>
      <c r="AC3381" s="206"/>
    </row>
    <row r="3382" spans="27:29">
      <c r="AA3382" s="298"/>
      <c r="AC3382" s="206"/>
    </row>
    <row r="3383" spans="27:29">
      <c r="AA3383" s="298"/>
      <c r="AC3383" s="206"/>
    </row>
    <row r="3384" spans="27:29">
      <c r="AA3384" s="298"/>
      <c r="AC3384" s="206"/>
    </row>
    <row r="3385" spans="27:29">
      <c r="AA3385" s="298"/>
      <c r="AC3385" s="206"/>
    </row>
    <row r="3386" spans="27:29">
      <c r="AA3386" s="298"/>
      <c r="AC3386" s="206"/>
    </row>
    <row r="3387" spans="27:29">
      <c r="AA3387" s="298"/>
      <c r="AC3387" s="206"/>
    </row>
    <row r="3388" spans="27:29">
      <c r="AA3388" s="298"/>
      <c r="AC3388" s="206"/>
    </row>
    <row r="3389" spans="27:29">
      <c r="AA3389" s="298"/>
      <c r="AC3389" s="206"/>
    </row>
    <row r="3390" spans="27:29">
      <c r="AA3390" s="298"/>
      <c r="AC3390" s="206"/>
    </row>
    <row r="3391" spans="27:29">
      <c r="AA3391" s="298"/>
      <c r="AC3391" s="206"/>
    </row>
    <row r="3392" spans="27:29">
      <c r="AA3392" s="298"/>
      <c r="AC3392" s="206"/>
    </row>
    <row r="3393" spans="27:29">
      <c r="AA3393" s="298"/>
      <c r="AC3393" s="206"/>
    </row>
    <row r="3394" spans="27:29">
      <c r="AA3394" s="298"/>
      <c r="AC3394" s="206"/>
    </row>
    <row r="3395" spans="27:29">
      <c r="AA3395" s="298"/>
      <c r="AC3395" s="206"/>
    </row>
    <row r="3396" spans="27:29">
      <c r="AA3396" s="298"/>
      <c r="AC3396" s="206"/>
    </row>
    <row r="3397" spans="27:29">
      <c r="AA3397" s="298"/>
      <c r="AC3397" s="206"/>
    </row>
    <row r="3398" spans="27:29">
      <c r="AA3398" s="298"/>
      <c r="AC3398" s="206"/>
    </row>
    <row r="3399" spans="27:29">
      <c r="AA3399" s="298"/>
      <c r="AC3399" s="206"/>
    </row>
    <row r="3400" spans="27:29">
      <c r="AA3400" s="298"/>
      <c r="AC3400" s="206"/>
    </row>
    <row r="3401" spans="27:29">
      <c r="AA3401" s="298"/>
      <c r="AC3401" s="206"/>
    </row>
    <row r="3402" spans="27:29">
      <c r="AA3402" s="298"/>
      <c r="AC3402" s="206"/>
    </row>
    <row r="3403" spans="27:29">
      <c r="AA3403" s="298"/>
      <c r="AC3403" s="206"/>
    </row>
    <row r="3404" spans="27:29">
      <c r="AA3404" s="298"/>
      <c r="AC3404" s="206"/>
    </row>
    <row r="3405" spans="27:29">
      <c r="AA3405" s="298"/>
      <c r="AC3405" s="206"/>
    </row>
    <row r="3406" spans="27:29">
      <c r="AA3406" s="298"/>
      <c r="AC3406" s="206"/>
    </row>
    <row r="3407" spans="27:29">
      <c r="AA3407" s="298"/>
      <c r="AC3407" s="206"/>
    </row>
    <row r="3408" spans="27:29">
      <c r="AA3408" s="298"/>
      <c r="AC3408" s="206"/>
    </row>
    <row r="3409" spans="27:29">
      <c r="AA3409" s="298"/>
      <c r="AC3409" s="206"/>
    </row>
    <row r="3410" spans="27:29">
      <c r="AA3410" s="298"/>
      <c r="AC3410" s="206"/>
    </row>
    <row r="3411" spans="27:29">
      <c r="AA3411" s="298"/>
      <c r="AC3411" s="206"/>
    </row>
    <row r="3412" spans="27:29">
      <c r="AA3412" s="298"/>
      <c r="AC3412" s="206"/>
    </row>
    <row r="3413" spans="27:29">
      <c r="AA3413" s="298"/>
      <c r="AC3413" s="206"/>
    </row>
    <row r="3414" spans="27:29">
      <c r="AA3414" s="298"/>
      <c r="AC3414" s="206"/>
    </row>
    <row r="3415" spans="27:29">
      <c r="AA3415" s="298"/>
      <c r="AC3415" s="206"/>
    </row>
    <row r="3416" spans="27:29">
      <c r="AA3416" s="298"/>
      <c r="AC3416" s="206"/>
    </row>
    <row r="3417" spans="27:29">
      <c r="AA3417" s="298"/>
      <c r="AC3417" s="206"/>
    </row>
    <row r="3418" spans="27:29">
      <c r="AA3418" s="298"/>
      <c r="AC3418" s="206"/>
    </row>
    <row r="3419" spans="27:29">
      <c r="AA3419" s="298"/>
      <c r="AC3419" s="206"/>
    </row>
    <row r="3420" spans="27:29">
      <c r="AA3420" s="298"/>
      <c r="AC3420" s="206"/>
    </row>
    <row r="3421" spans="27:29">
      <c r="AA3421" s="298"/>
      <c r="AC3421" s="206"/>
    </row>
    <row r="3422" spans="27:29">
      <c r="AA3422" s="298"/>
      <c r="AC3422" s="206"/>
    </row>
    <row r="3423" spans="27:29">
      <c r="AA3423" s="298"/>
      <c r="AC3423" s="206"/>
    </row>
    <row r="3424" spans="27:29">
      <c r="AA3424" s="298"/>
      <c r="AC3424" s="206"/>
    </row>
    <row r="3425" spans="27:29">
      <c r="AA3425" s="298"/>
      <c r="AC3425" s="206"/>
    </row>
    <row r="3426" spans="27:29">
      <c r="AA3426" s="298"/>
      <c r="AC3426" s="206"/>
    </row>
    <row r="3427" spans="27:29">
      <c r="AA3427" s="298"/>
      <c r="AC3427" s="206"/>
    </row>
    <row r="3428" spans="27:29">
      <c r="AA3428" s="298"/>
      <c r="AC3428" s="206"/>
    </row>
    <row r="3429" spans="27:29">
      <c r="AA3429" s="298"/>
      <c r="AC3429" s="206"/>
    </row>
    <row r="3430" spans="27:29">
      <c r="AA3430" s="298"/>
      <c r="AC3430" s="206"/>
    </row>
    <row r="3431" spans="27:29">
      <c r="AA3431" s="298"/>
      <c r="AC3431" s="206"/>
    </row>
    <row r="3432" spans="27:29">
      <c r="AA3432" s="298"/>
      <c r="AC3432" s="206"/>
    </row>
    <row r="3433" spans="27:29">
      <c r="AA3433" s="298"/>
      <c r="AC3433" s="206"/>
    </row>
    <row r="3434" spans="27:29">
      <c r="AA3434" s="298"/>
      <c r="AC3434" s="206"/>
    </row>
    <row r="3435" spans="27:29">
      <c r="AA3435" s="298"/>
      <c r="AC3435" s="206"/>
    </row>
    <row r="3436" spans="27:29">
      <c r="AA3436" s="298"/>
      <c r="AC3436" s="206"/>
    </row>
    <row r="3437" spans="27:29">
      <c r="AA3437" s="298"/>
      <c r="AC3437" s="206"/>
    </row>
    <row r="3438" spans="27:29">
      <c r="AA3438" s="298"/>
      <c r="AC3438" s="206"/>
    </row>
    <row r="3439" spans="27:29">
      <c r="AA3439" s="298"/>
      <c r="AC3439" s="206"/>
    </row>
    <row r="3440" spans="27:29">
      <c r="AA3440" s="298"/>
      <c r="AC3440" s="206"/>
    </row>
    <row r="3441" spans="27:29">
      <c r="AA3441" s="298"/>
      <c r="AC3441" s="206"/>
    </row>
    <row r="3442" spans="27:29">
      <c r="AA3442" s="298"/>
      <c r="AC3442" s="206"/>
    </row>
    <row r="3443" spans="27:29">
      <c r="AA3443" s="298"/>
      <c r="AC3443" s="206"/>
    </row>
    <row r="3444" spans="27:29">
      <c r="AA3444" s="298"/>
      <c r="AC3444" s="206"/>
    </row>
    <row r="3445" spans="27:29">
      <c r="AA3445" s="298"/>
      <c r="AC3445" s="206"/>
    </row>
    <row r="3446" spans="27:29">
      <c r="AA3446" s="298"/>
      <c r="AC3446" s="206"/>
    </row>
    <row r="3447" spans="27:29">
      <c r="AA3447" s="298"/>
      <c r="AC3447" s="206"/>
    </row>
    <row r="3448" spans="27:29">
      <c r="AA3448" s="298"/>
      <c r="AC3448" s="206"/>
    </row>
    <row r="3449" spans="27:29">
      <c r="AA3449" s="298"/>
      <c r="AC3449" s="206"/>
    </row>
    <row r="3450" spans="27:29">
      <c r="AA3450" s="298"/>
      <c r="AC3450" s="206"/>
    </row>
    <row r="3451" spans="27:29">
      <c r="AA3451" s="298"/>
      <c r="AC3451" s="206"/>
    </row>
    <row r="3452" spans="27:29">
      <c r="AA3452" s="298"/>
      <c r="AC3452" s="206"/>
    </row>
    <row r="3453" spans="27:29">
      <c r="AA3453" s="298"/>
      <c r="AC3453" s="206"/>
    </row>
    <row r="3454" spans="27:29">
      <c r="AA3454" s="298"/>
      <c r="AC3454" s="206"/>
    </row>
    <row r="3455" spans="27:29">
      <c r="AA3455" s="298"/>
      <c r="AC3455" s="206"/>
    </row>
    <row r="3456" spans="27:29">
      <c r="AA3456" s="298"/>
      <c r="AC3456" s="206"/>
    </row>
    <row r="3457" spans="27:29">
      <c r="AA3457" s="298"/>
      <c r="AC3457" s="206"/>
    </row>
    <row r="3458" spans="27:29">
      <c r="AA3458" s="298"/>
      <c r="AC3458" s="206"/>
    </row>
    <row r="3459" spans="27:29">
      <c r="AA3459" s="298"/>
      <c r="AC3459" s="206"/>
    </row>
    <row r="3460" spans="27:29">
      <c r="AA3460" s="298"/>
      <c r="AC3460" s="206"/>
    </row>
    <row r="3461" spans="27:29">
      <c r="AA3461" s="298"/>
      <c r="AC3461" s="206"/>
    </row>
    <row r="3462" spans="27:29">
      <c r="AA3462" s="298"/>
      <c r="AC3462" s="206"/>
    </row>
    <row r="3463" spans="27:29">
      <c r="AA3463" s="298"/>
      <c r="AC3463" s="206"/>
    </row>
    <row r="3464" spans="27:29">
      <c r="AA3464" s="298"/>
      <c r="AC3464" s="206"/>
    </row>
    <row r="3465" spans="27:29">
      <c r="AA3465" s="298"/>
      <c r="AC3465" s="206"/>
    </row>
    <row r="3466" spans="27:29">
      <c r="AA3466" s="298"/>
      <c r="AC3466" s="206"/>
    </row>
    <row r="3467" spans="27:29">
      <c r="AA3467" s="298"/>
      <c r="AC3467" s="206"/>
    </row>
    <row r="3468" spans="27:29">
      <c r="AA3468" s="298"/>
      <c r="AC3468" s="206"/>
    </row>
    <row r="3469" spans="27:29">
      <c r="AA3469" s="298"/>
      <c r="AC3469" s="206"/>
    </row>
    <row r="3470" spans="27:29">
      <c r="AA3470" s="298"/>
      <c r="AC3470" s="206"/>
    </row>
    <row r="3471" spans="27:29">
      <c r="AA3471" s="298"/>
      <c r="AC3471" s="206"/>
    </row>
    <row r="3472" spans="27:29">
      <c r="AA3472" s="298"/>
      <c r="AC3472" s="206"/>
    </row>
    <row r="3473" spans="27:29">
      <c r="AA3473" s="298"/>
      <c r="AC3473" s="206"/>
    </row>
    <row r="3474" spans="27:29">
      <c r="AA3474" s="298"/>
      <c r="AC3474" s="206"/>
    </row>
    <row r="3475" spans="27:29">
      <c r="AA3475" s="298"/>
      <c r="AC3475" s="206"/>
    </row>
    <row r="3476" spans="27:29">
      <c r="AA3476" s="298"/>
      <c r="AC3476" s="206"/>
    </row>
    <row r="3477" spans="27:29">
      <c r="AA3477" s="298"/>
      <c r="AC3477" s="206"/>
    </row>
    <row r="3478" spans="27:29">
      <c r="AA3478" s="298"/>
      <c r="AC3478" s="206"/>
    </row>
    <row r="3479" spans="27:29">
      <c r="AA3479" s="298"/>
      <c r="AC3479" s="206"/>
    </row>
    <row r="3480" spans="27:29">
      <c r="AA3480" s="298"/>
      <c r="AC3480" s="206"/>
    </row>
    <row r="3481" spans="27:29">
      <c r="AA3481" s="298"/>
      <c r="AC3481" s="206"/>
    </row>
    <row r="3482" spans="27:29">
      <c r="AA3482" s="298"/>
      <c r="AC3482" s="206"/>
    </row>
    <row r="3483" spans="27:29">
      <c r="AA3483" s="298"/>
      <c r="AC3483" s="206"/>
    </row>
    <row r="3484" spans="27:29">
      <c r="AA3484" s="298"/>
      <c r="AC3484" s="206"/>
    </row>
    <row r="3485" spans="27:29">
      <c r="AA3485" s="298"/>
      <c r="AC3485" s="206"/>
    </row>
    <row r="3486" spans="27:29">
      <c r="AA3486" s="298"/>
      <c r="AC3486" s="206"/>
    </row>
    <row r="3487" spans="27:29">
      <c r="AA3487" s="298"/>
      <c r="AC3487" s="206"/>
    </row>
    <row r="3488" spans="27:29">
      <c r="AA3488" s="298"/>
      <c r="AC3488" s="206"/>
    </row>
    <row r="3489" spans="27:29">
      <c r="AA3489" s="298"/>
      <c r="AC3489" s="206"/>
    </row>
    <row r="3490" spans="27:29">
      <c r="AA3490" s="298"/>
      <c r="AC3490" s="206"/>
    </row>
    <row r="3491" spans="27:29">
      <c r="AA3491" s="298"/>
      <c r="AC3491" s="206"/>
    </row>
    <row r="3492" spans="27:29">
      <c r="AA3492" s="298"/>
      <c r="AC3492" s="206"/>
    </row>
    <row r="3493" spans="27:29">
      <c r="AA3493" s="298"/>
      <c r="AC3493" s="206"/>
    </row>
    <row r="3494" spans="27:29">
      <c r="AA3494" s="298"/>
      <c r="AC3494" s="206"/>
    </row>
    <row r="3495" spans="27:29">
      <c r="AA3495" s="298"/>
      <c r="AC3495" s="206"/>
    </row>
    <row r="3496" spans="27:29">
      <c r="AA3496" s="298"/>
      <c r="AC3496" s="206"/>
    </row>
    <row r="3497" spans="27:29">
      <c r="AA3497" s="298"/>
      <c r="AC3497" s="206"/>
    </row>
    <row r="3498" spans="27:29">
      <c r="AA3498" s="298"/>
      <c r="AC3498" s="206"/>
    </row>
    <row r="3499" spans="27:29">
      <c r="AA3499" s="298"/>
      <c r="AC3499" s="206"/>
    </row>
    <row r="3500" spans="27:29">
      <c r="AA3500" s="298"/>
      <c r="AC3500" s="206"/>
    </row>
    <row r="3501" spans="27:29">
      <c r="AA3501" s="298"/>
      <c r="AC3501" s="206"/>
    </row>
    <row r="3502" spans="27:29">
      <c r="AA3502" s="298"/>
      <c r="AC3502" s="206"/>
    </row>
    <row r="3503" spans="27:29">
      <c r="AA3503" s="298"/>
      <c r="AC3503" s="206"/>
    </row>
    <row r="3504" spans="27:29">
      <c r="AA3504" s="298"/>
      <c r="AC3504" s="206"/>
    </row>
    <row r="3505" spans="27:29">
      <c r="AA3505" s="298"/>
      <c r="AC3505" s="206"/>
    </row>
    <row r="3506" spans="27:29">
      <c r="AA3506" s="298"/>
      <c r="AC3506" s="206"/>
    </row>
    <row r="3507" spans="27:29">
      <c r="AA3507" s="298"/>
      <c r="AC3507" s="206"/>
    </row>
    <row r="3508" spans="27:29">
      <c r="AA3508" s="298"/>
      <c r="AC3508" s="206"/>
    </row>
    <row r="3509" spans="27:29">
      <c r="AA3509" s="298"/>
      <c r="AC3509" s="206"/>
    </row>
    <row r="3510" spans="27:29">
      <c r="AA3510" s="298"/>
      <c r="AC3510" s="206"/>
    </row>
    <row r="3511" spans="27:29">
      <c r="AA3511" s="298"/>
      <c r="AC3511" s="206"/>
    </row>
    <row r="3512" spans="27:29">
      <c r="AA3512" s="298"/>
      <c r="AC3512" s="206"/>
    </row>
    <row r="3513" spans="27:29">
      <c r="AA3513" s="298"/>
      <c r="AC3513" s="206"/>
    </row>
    <row r="3514" spans="27:29">
      <c r="AA3514" s="298"/>
      <c r="AC3514" s="206"/>
    </row>
    <row r="3515" spans="27:29">
      <c r="AA3515" s="298"/>
      <c r="AC3515" s="206"/>
    </row>
    <row r="3516" spans="27:29">
      <c r="AA3516" s="298"/>
      <c r="AC3516" s="206"/>
    </row>
    <row r="3517" spans="27:29">
      <c r="AA3517" s="298"/>
      <c r="AC3517" s="206"/>
    </row>
    <row r="3518" spans="27:29">
      <c r="AA3518" s="298"/>
      <c r="AC3518" s="206"/>
    </row>
    <row r="3519" spans="27:29">
      <c r="AA3519" s="298"/>
      <c r="AC3519" s="206"/>
    </row>
    <row r="3520" spans="27:29">
      <c r="AA3520" s="298"/>
      <c r="AC3520" s="206"/>
    </row>
    <row r="3521" spans="27:29">
      <c r="AA3521" s="298"/>
      <c r="AC3521" s="206"/>
    </row>
    <row r="3522" spans="27:29">
      <c r="AA3522" s="298"/>
      <c r="AC3522" s="206"/>
    </row>
    <row r="3523" spans="27:29">
      <c r="AA3523" s="298"/>
      <c r="AC3523" s="206"/>
    </row>
    <row r="3524" spans="27:29">
      <c r="AA3524" s="298"/>
      <c r="AC3524" s="206"/>
    </row>
    <row r="3525" spans="27:29">
      <c r="AA3525" s="298"/>
      <c r="AC3525" s="206"/>
    </row>
    <row r="3526" spans="27:29">
      <c r="AA3526" s="298"/>
      <c r="AC3526" s="206"/>
    </row>
    <row r="3527" spans="27:29">
      <c r="AA3527" s="298"/>
      <c r="AC3527" s="206"/>
    </row>
    <row r="3528" spans="27:29">
      <c r="AA3528" s="298"/>
      <c r="AC3528" s="206"/>
    </row>
    <row r="3529" spans="27:29">
      <c r="AA3529" s="298"/>
      <c r="AC3529" s="206"/>
    </row>
    <row r="3530" spans="27:29">
      <c r="AA3530" s="298"/>
      <c r="AC3530" s="206"/>
    </row>
    <row r="3531" spans="27:29">
      <c r="AA3531" s="298"/>
      <c r="AC3531" s="206"/>
    </row>
    <row r="3532" spans="27:29">
      <c r="AA3532" s="298"/>
      <c r="AC3532" s="206"/>
    </row>
    <row r="3533" spans="27:29">
      <c r="AA3533" s="298"/>
      <c r="AC3533" s="206"/>
    </row>
    <row r="3534" spans="27:29">
      <c r="AA3534" s="298"/>
      <c r="AC3534" s="206"/>
    </row>
    <row r="3535" spans="27:29">
      <c r="AA3535" s="298"/>
      <c r="AC3535" s="206"/>
    </row>
    <row r="3536" spans="27:29">
      <c r="AA3536" s="298"/>
      <c r="AC3536" s="206"/>
    </row>
    <row r="3537" spans="27:29">
      <c r="AA3537" s="298"/>
      <c r="AC3537" s="206"/>
    </row>
    <row r="3538" spans="27:29">
      <c r="AA3538" s="298"/>
      <c r="AC3538" s="206"/>
    </row>
    <row r="3539" spans="27:29">
      <c r="AA3539" s="298"/>
      <c r="AC3539" s="206"/>
    </row>
    <row r="3540" spans="27:29">
      <c r="AA3540" s="298"/>
      <c r="AC3540" s="206"/>
    </row>
    <row r="3541" spans="27:29">
      <c r="AA3541" s="298"/>
      <c r="AC3541" s="206"/>
    </row>
    <row r="3542" spans="27:29">
      <c r="AA3542" s="298"/>
      <c r="AC3542" s="206"/>
    </row>
    <row r="3543" spans="27:29">
      <c r="AA3543" s="298"/>
      <c r="AC3543" s="206"/>
    </row>
    <row r="3544" spans="27:29">
      <c r="AA3544" s="298"/>
      <c r="AC3544" s="206"/>
    </row>
    <row r="3545" spans="27:29">
      <c r="AA3545" s="298"/>
      <c r="AC3545" s="206"/>
    </row>
    <row r="3546" spans="27:29">
      <c r="AA3546" s="298"/>
      <c r="AC3546" s="206"/>
    </row>
    <row r="3547" spans="27:29">
      <c r="AA3547" s="298"/>
      <c r="AC3547" s="206"/>
    </row>
    <row r="3548" spans="27:29">
      <c r="AA3548" s="298"/>
      <c r="AC3548" s="206"/>
    </row>
    <row r="3549" spans="27:29">
      <c r="AA3549" s="298"/>
      <c r="AC3549" s="206"/>
    </row>
    <row r="3550" spans="27:29">
      <c r="AA3550" s="298"/>
      <c r="AC3550" s="206"/>
    </row>
    <row r="3551" spans="27:29">
      <c r="AA3551" s="298"/>
      <c r="AC3551" s="206"/>
    </row>
    <row r="3552" spans="27:29">
      <c r="AA3552" s="298"/>
      <c r="AC3552" s="206"/>
    </row>
    <row r="3553" spans="27:29">
      <c r="AA3553" s="298"/>
      <c r="AC3553" s="206"/>
    </row>
    <row r="3554" spans="27:29">
      <c r="AA3554" s="298"/>
      <c r="AC3554" s="206"/>
    </row>
    <row r="3555" spans="27:29">
      <c r="AA3555" s="298"/>
      <c r="AC3555" s="206"/>
    </row>
    <row r="3556" spans="27:29">
      <c r="AA3556" s="298"/>
      <c r="AC3556" s="206"/>
    </row>
    <row r="3557" spans="27:29">
      <c r="AA3557" s="298"/>
      <c r="AC3557" s="206"/>
    </row>
    <row r="3558" spans="27:29">
      <c r="AA3558" s="298"/>
      <c r="AC3558" s="206"/>
    </row>
    <row r="3559" spans="27:29">
      <c r="AA3559" s="298"/>
      <c r="AC3559" s="206"/>
    </row>
    <row r="3560" spans="27:29">
      <c r="AA3560" s="298"/>
      <c r="AC3560" s="206"/>
    </row>
    <row r="3561" spans="27:29">
      <c r="AA3561" s="298"/>
      <c r="AC3561" s="206"/>
    </row>
    <row r="3562" spans="27:29">
      <c r="AA3562" s="298"/>
      <c r="AC3562" s="206"/>
    </row>
    <row r="3563" spans="27:29">
      <c r="AA3563" s="298"/>
      <c r="AC3563" s="206"/>
    </row>
    <row r="3564" spans="27:29">
      <c r="AA3564" s="298"/>
      <c r="AC3564" s="206"/>
    </row>
    <row r="3565" spans="27:29">
      <c r="AA3565" s="298"/>
      <c r="AC3565" s="206"/>
    </row>
    <row r="3566" spans="27:29">
      <c r="AA3566" s="298"/>
      <c r="AC3566" s="206"/>
    </row>
    <row r="3567" spans="27:29">
      <c r="AA3567" s="298"/>
      <c r="AC3567" s="206"/>
    </row>
    <row r="3568" spans="27:29">
      <c r="AA3568" s="298"/>
      <c r="AC3568" s="206"/>
    </row>
    <row r="3569" spans="27:29">
      <c r="AA3569" s="298"/>
      <c r="AC3569" s="206"/>
    </row>
    <row r="3570" spans="27:29">
      <c r="AA3570" s="298"/>
      <c r="AC3570" s="206"/>
    </row>
    <row r="3571" spans="27:29">
      <c r="AA3571" s="298"/>
      <c r="AC3571" s="206"/>
    </row>
    <row r="3572" spans="27:29">
      <c r="AA3572" s="298"/>
      <c r="AC3572" s="206"/>
    </row>
    <row r="3573" spans="27:29">
      <c r="AA3573" s="298"/>
      <c r="AC3573" s="206"/>
    </row>
    <row r="3574" spans="27:29">
      <c r="AA3574" s="298"/>
      <c r="AC3574" s="206"/>
    </row>
    <row r="3575" spans="27:29">
      <c r="AA3575" s="298"/>
      <c r="AC3575" s="206"/>
    </row>
    <row r="3576" spans="27:29">
      <c r="AA3576" s="298"/>
      <c r="AC3576" s="206"/>
    </row>
    <row r="3577" spans="27:29">
      <c r="AA3577" s="298"/>
      <c r="AC3577" s="206"/>
    </row>
    <row r="3578" spans="27:29">
      <c r="AA3578" s="298"/>
      <c r="AC3578" s="206"/>
    </row>
    <row r="3579" spans="27:29">
      <c r="AA3579" s="298"/>
      <c r="AC3579" s="206"/>
    </row>
    <row r="3580" spans="27:29">
      <c r="AA3580" s="298"/>
      <c r="AC3580" s="206"/>
    </row>
    <row r="3581" spans="27:29">
      <c r="AA3581" s="298"/>
      <c r="AC3581" s="206"/>
    </row>
    <row r="3582" spans="27:29">
      <c r="AA3582" s="298"/>
      <c r="AC3582" s="206"/>
    </row>
    <row r="3583" spans="27:29">
      <c r="AA3583" s="298"/>
      <c r="AC3583" s="206"/>
    </row>
    <row r="3584" spans="27:29">
      <c r="AA3584" s="298"/>
      <c r="AC3584" s="206"/>
    </row>
    <row r="3585" spans="27:29">
      <c r="AA3585" s="298"/>
      <c r="AC3585" s="206"/>
    </row>
    <row r="3586" spans="27:29">
      <c r="AA3586" s="298"/>
      <c r="AC3586" s="206"/>
    </row>
    <row r="3587" spans="27:29">
      <c r="AA3587" s="298"/>
      <c r="AC3587" s="206"/>
    </row>
    <row r="3588" spans="27:29">
      <c r="AA3588" s="298"/>
      <c r="AC3588" s="206"/>
    </row>
    <row r="3589" spans="27:29">
      <c r="AA3589" s="298"/>
      <c r="AC3589" s="206"/>
    </row>
    <row r="3590" spans="27:29">
      <c r="AA3590" s="298"/>
      <c r="AC3590" s="206"/>
    </row>
    <row r="3591" spans="27:29">
      <c r="AA3591" s="298"/>
      <c r="AC3591" s="206"/>
    </row>
    <row r="3592" spans="27:29">
      <c r="AA3592" s="298"/>
      <c r="AC3592" s="206"/>
    </row>
    <row r="3593" spans="27:29">
      <c r="AA3593" s="298"/>
      <c r="AC3593" s="206"/>
    </row>
    <row r="3594" spans="27:29">
      <c r="AA3594" s="298"/>
      <c r="AC3594" s="206"/>
    </row>
    <row r="3595" spans="27:29">
      <c r="AA3595" s="298"/>
      <c r="AC3595" s="206"/>
    </row>
    <row r="3596" spans="27:29">
      <c r="AA3596" s="298"/>
      <c r="AC3596" s="206"/>
    </row>
    <row r="3597" spans="27:29">
      <c r="AA3597" s="298"/>
      <c r="AC3597" s="206"/>
    </row>
    <row r="3598" spans="27:29">
      <c r="AA3598" s="298"/>
      <c r="AC3598" s="206"/>
    </row>
    <row r="3599" spans="27:29">
      <c r="AA3599" s="298"/>
      <c r="AC3599" s="206"/>
    </row>
    <row r="3600" spans="27:29">
      <c r="AA3600" s="298"/>
      <c r="AC3600" s="206"/>
    </row>
    <row r="3601" spans="27:29">
      <c r="AA3601" s="298"/>
      <c r="AC3601" s="206"/>
    </row>
    <row r="3602" spans="27:29">
      <c r="AA3602" s="298"/>
      <c r="AC3602" s="206"/>
    </row>
    <row r="3603" spans="27:29">
      <c r="AA3603" s="298"/>
      <c r="AC3603" s="206"/>
    </row>
    <row r="3604" spans="27:29">
      <c r="AA3604" s="298"/>
      <c r="AC3604" s="206"/>
    </row>
    <row r="3605" spans="27:29">
      <c r="AA3605" s="298"/>
      <c r="AC3605" s="206"/>
    </row>
    <row r="3606" spans="27:29">
      <c r="AA3606" s="298"/>
      <c r="AC3606" s="206"/>
    </row>
    <row r="3607" spans="27:29">
      <c r="AA3607" s="298"/>
      <c r="AC3607" s="206"/>
    </row>
    <row r="3608" spans="27:29">
      <c r="AA3608" s="298"/>
      <c r="AC3608" s="206"/>
    </row>
    <row r="3609" spans="27:29">
      <c r="AA3609" s="298"/>
      <c r="AC3609" s="206"/>
    </row>
    <row r="3610" spans="27:29">
      <c r="AA3610" s="298"/>
      <c r="AC3610" s="206"/>
    </row>
    <row r="3611" spans="27:29">
      <c r="AA3611" s="298"/>
      <c r="AC3611" s="206"/>
    </row>
    <row r="3612" spans="27:29">
      <c r="AA3612" s="298"/>
      <c r="AC3612" s="206"/>
    </row>
    <row r="3613" spans="27:29">
      <c r="AA3613" s="298"/>
      <c r="AC3613" s="206"/>
    </row>
    <row r="3614" spans="27:29">
      <c r="AA3614" s="298"/>
      <c r="AC3614" s="206"/>
    </row>
    <row r="3615" spans="27:29">
      <c r="AA3615" s="298"/>
      <c r="AC3615" s="206"/>
    </row>
    <row r="3616" spans="27:29">
      <c r="AA3616" s="298"/>
      <c r="AC3616" s="206"/>
    </row>
    <row r="3617" spans="27:29">
      <c r="AA3617" s="298"/>
      <c r="AC3617" s="206"/>
    </row>
    <row r="3618" spans="27:29">
      <c r="AA3618" s="298"/>
      <c r="AC3618" s="206"/>
    </row>
    <row r="3619" spans="27:29">
      <c r="AA3619" s="298"/>
      <c r="AC3619" s="206"/>
    </row>
    <row r="3620" spans="27:29">
      <c r="AA3620" s="298"/>
      <c r="AC3620" s="206"/>
    </row>
    <row r="3621" spans="27:29">
      <c r="AA3621" s="298"/>
      <c r="AC3621" s="206"/>
    </row>
    <row r="3622" spans="27:29">
      <c r="AA3622" s="298"/>
      <c r="AC3622" s="206"/>
    </row>
    <row r="3623" spans="27:29">
      <c r="AA3623" s="298"/>
      <c r="AC3623" s="206"/>
    </row>
    <row r="3624" spans="27:29">
      <c r="AA3624" s="298"/>
      <c r="AC3624" s="206"/>
    </row>
    <row r="3625" spans="27:29">
      <c r="AA3625" s="298"/>
      <c r="AC3625" s="206"/>
    </row>
    <row r="3626" spans="27:29">
      <c r="AA3626" s="298"/>
      <c r="AC3626" s="206"/>
    </row>
    <row r="3627" spans="27:29">
      <c r="AA3627" s="298"/>
      <c r="AC3627" s="206"/>
    </row>
    <row r="3628" spans="27:29">
      <c r="AA3628" s="298"/>
      <c r="AC3628" s="206"/>
    </row>
    <row r="3629" spans="27:29">
      <c r="AA3629" s="298"/>
      <c r="AC3629" s="206"/>
    </row>
    <row r="3630" spans="27:29">
      <c r="AA3630" s="298"/>
      <c r="AC3630" s="206"/>
    </row>
    <row r="3631" spans="27:29">
      <c r="AA3631" s="298"/>
      <c r="AC3631" s="206"/>
    </row>
    <row r="3632" spans="27:29">
      <c r="AA3632" s="298"/>
      <c r="AC3632" s="206"/>
    </row>
    <row r="3633" spans="27:29">
      <c r="AA3633" s="298"/>
      <c r="AC3633" s="206"/>
    </row>
    <row r="3634" spans="27:29">
      <c r="AA3634" s="298"/>
      <c r="AC3634" s="206"/>
    </row>
    <row r="3635" spans="27:29">
      <c r="AA3635" s="298"/>
      <c r="AC3635" s="206"/>
    </row>
    <row r="3636" spans="27:29">
      <c r="AA3636" s="298"/>
      <c r="AC3636" s="206"/>
    </row>
    <row r="3637" spans="27:29">
      <c r="AA3637" s="298"/>
      <c r="AC3637" s="206"/>
    </row>
    <row r="3638" spans="27:29">
      <c r="AA3638" s="298"/>
      <c r="AC3638" s="206"/>
    </row>
    <row r="3639" spans="27:29">
      <c r="AA3639" s="298"/>
      <c r="AC3639" s="206"/>
    </row>
    <row r="3640" spans="27:29">
      <c r="AA3640" s="298"/>
      <c r="AC3640" s="206"/>
    </row>
    <row r="3641" spans="27:29">
      <c r="AA3641" s="298"/>
      <c r="AC3641" s="206"/>
    </row>
    <row r="3642" spans="27:29">
      <c r="AA3642" s="298"/>
      <c r="AC3642" s="206"/>
    </row>
    <row r="3643" spans="27:29">
      <c r="AA3643" s="298"/>
      <c r="AC3643" s="206"/>
    </row>
    <row r="3644" spans="27:29">
      <c r="AA3644" s="298"/>
      <c r="AC3644" s="206"/>
    </row>
    <row r="3645" spans="27:29">
      <c r="AA3645" s="298"/>
      <c r="AC3645" s="206"/>
    </row>
    <row r="3646" spans="27:29">
      <c r="AA3646" s="298"/>
      <c r="AC3646" s="206"/>
    </row>
    <row r="3647" spans="27:29">
      <c r="AA3647" s="298"/>
      <c r="AC3647" s="206"/>
    </row>
    <row r="3648" spans="27:29">
      <c r="AA3648" s="298"/>
      <c r="AC3648" s="206"/>
    </row>
    <row r="3649" spans="27:29">
      <c r="AA3649" s="298"/>
      <c r="AC3649" s="206"/>
    </row>
    <row r="3650" spans="27:29">
      <c r="AA3650" s="298"/>
      <c r="AC3650" s="206"/>
    </row>
    <row r="3651" spans="27:29">
      <c r="AA3651" s="298"/>
      <c r="AC3651" s="206"/>
    </row>
    <row r="3652" spans="27:29">
      <c r="AA3652" s="298"/>
      <c r="AC3652" s="206"/>
    </row>
    <row r="3653" spans="27:29">
      <c r="AA3653" s="298"/>
      <c r="AC3653" s="206"/>
    </row>
    <row r="3654" spans="27:29">
      <c r="AA3654" s="298"/>
      <c r="AC3654" s="206"/>
    </row>
    <row r="3655" spans="27:29">
      <c r="AA3655" s="298"/>
      <c r="AC3655" s="206"/>
    </row>
    <row r="3656" spans="27:29">
      <c r="AA3656" s="298"/>
      <c r="AC3656" s="206"/>
    </row>
    <row r="3657" spans="27:29">
      <c r="AA3657" s="298"/>
      <c r="AC3657" s="206"/>
    </row>
    <row r="3658" spans="27:29">
      <c r="AA3658" s="298"/>
      <c r="AC3658" s="206"/>
    </row>
    <row r="3659" spans="27:29">
      <c r="AA3659" s="298"/>
      <c r="AC3659" s="206"/>
    </row>
    <row r="3660" spans="27:29">
      <c r="AA3660" s="298"/>
      <c r="AC3660" s="206"/>
    </row>
    <row r="3661" spans="27:29">
      <c r="AA3661" s="298"/>
      <c r="AC3661" s="206"/>
    </row>
    <row r="3662" spans="27:29">
      <c r="AA3662" s="298"/>
      <c r="AC3662" s="206"/>
    </row>
    <row r="3663" spans="27:29">
      <c r="AA3663" s="298"/>
      <c r="AC3663" s="206"/>
    </row>
    <row r="3664" spans="27:29">
      <c r="AA3664" s="298"/>
      <c r="AC3664" s="206"/>
    </row>
    <row r="3665" spans="27:29">
      <c r="AA3665" s="298"/>
      <c r="AC3665" s="206"/>
    </row>
    <row r="3666" spans="27:29">
      <c r="AA3666" s="298"/>
      <c r="AC3666" s="206"/>
    </row>
    <row r="3667" spans="27:29">
      <c r="AA3667" s="298"/>
      <c r="AC3667" s="206"/>
    </row>
    <row r="3668" spans="27:29">
      <c r="AA3668" s="298"/>
      <c r="AC3668" s="206"/>
    </row>
    <row r="3669" spans="27:29">
      <c r="AA3669" s="298"/>
      <c r="AC3669" s="206"/>
    </row>
    <row r="3670" spans="27:29">
      <c r="AA3670" s="298"/>
      <c r="AC3670" s="206"/>
    </row>
    <row r="3671" spans="27:29">
      <c r="AA3671" s="298"/>
      <c r="AC3671" s="206"/>
    </row>
    <row r="3672" spans="27:29">
      <c r="AA3672" s="298"/>
      <c r="AC3672" s="206"/>
    </row>
    <row r="3673" spans="27:29">
      <c r="AA3673" s="298"/>
      <c r="AC3673" s="206"/>
    </row>
    <row r="3674" spans="27:29">
      <c r="AA3674" s="298"/>
      <c r="AC3674" s="206"/>
    </row>
    <row r="3675" spans="27:29">
      <c r="AA3675" s="298"/>
      <c r="AC3675" s="206"/>
    </row>
    <row r="3676" spans="27:29">
      <c r="AA3676" s="298"/>
      <c r="AC3676" s="206"/>
    </row>
    <row r="3677" spans="27:29">
      <c r="AA3677" s="298"/>
      <c r="AC3677" s="206"/>
    </row>
    <row r="3678" spans="27:29">
      <c r="AA3678" s="298"/>
      <c r="AC3678" s="206"/>
    </row>
    <row r="3679" spans="27:29">
      <c r="AA3679" s="298"/>
      <c r="AC3679" s="206"/>
    </row>
    <row r="3680" spans="27:29">
      <c r="AA3680" s="298"/>
      <c r="AC3680" s="206"/>
    </row>
    <row r="3681" spans="27:29">
      <c r="AA3681" s="298"/>
      <c r="AC3681" s="206"/>
    </row>
    <row r="3682" spans="27:29">
      <c r="AA3682" s="298"/>
      <c r="AC3682" s="206"/>
    </row>
    <row r="3683" spans="27:29">
      <c r="AA3683" s="298"/>
      <c r="AC3683" s="206"/>
    </row>
    <row r="3684" spans="27:29">
      <c r="AA3684" s="298"/>
      <c r="AC3684" s="206"/>
    </row>
    <row r="3685" spans="27:29">
      <c r="AA3685" s="298"/>
      <c r="AC3685" s="206"/>
    </row>
    <row r="3686" spans="27:29">
      <c r="AA3686" s="298"/>
      <c r="AC3686" s="206"/>
    </row>
    <row r="3687" spans="27:29">
      <c r="AA3687" s="298"/>
      <c r="AC3687" s="206"/>
    </row>
    <row r="3688" spans="27:29">
      <c r="AA3688" s="298"/>
      <c r="AC3688" s="206"/>
    </row>
    <row r="3689" spans="27:29">
      <c r="AA3689" s="298"/>
      <c r="AC3689" s="206"/>
    </row>
    <row r="3690" spans="27:29">
      <c r="AA3690" s="298"/>
      <c r="AC3690" s="206"/>
    </row>
    <row r="3691" spans="27:29">
      <c r="AA3691" s="298"/>
      <c r="AC3691" s="206"/>
    </row>
    <row r="3692" spans="27:29">
      <c r="AA3692" s="298"/>
      <c r="AC3692" s="206"/>
    </row>
    <row r="3693" spans="27:29">
      <c r="AA3693" s="298"/>
      <c r="AC3693" s="206"/>
    </row>
    <row r="3694" spans="27:29">
      <c r="AA3694" s="298"/>
      <c r="AC3694" s="206"/>
    </row>
    <row r="3695" spans="27:29">
      <c r="AA3695" s="298"/>
      <c r="AC3695" s="206"/>
    </row>
    <row r="3696" spans="27:29">
      <c r="AA3696" s="298"/>
      <c r="AC3696" s="206"/>
    </row>
    <row r="3697" spans="27:29">
      <c r="AA3697" s="298"/>
      <c r="AC3697" s="206"/>
    </row>
    <row r="3698" spans="27:29">
      <c r="AA3698" s="298"/>
      <c r="AC3698" s="206"/>
    </row>
    <row r="3699" spans="27:29">
      <c r="AA3699" s="298"/>
      <c r="AC3699" s="206"/>
    </row>
    <row r="3700" spans="27:29">
      <c r="AA3700" s="298"/>
      <c r="AC3700" s="206"/>
    </row>
    <row r="3701" spans="27:29">
      <c r="AA3701" s="298"/>
      <c r="AC3701" s="206"/>
    </row>
    <row r="3702" spans="27:29">
      <c r="AA3702" s="298"/>
      <c r="AC3702" s="206"/>
    </row>
    <row r="3703" spans="27:29">
      <c r="AA3703" s="298"/>
      <c r="AC3703" s="206"/>
    </row>
    <row r="3704" spans="27:29">
      <c r="AA3704" s="298"/>
      <c r="AC3704" s="206"/>
    </row>
    <row r="3705" spans="27:29">
      <c r="AA3705" s="298"/>
      <c r="AC3705" s="206"/>
    </row>
    <row r="3706" spans="27:29">
      <c r="AA3706" s="298"/>
      <c r="AC3706" s="206"/>
    </row>
    <row r="3707" spans="27:29">
      <c r="AA3707" s="298"/>
      <c r="AC3707" s="206"/>
    </row>
    <row r="3708" spans="27:29">
      <c r="AA3708" s="298"/>
      <c r="AC3708" s="206"/>
    </row>
    <row r="3709" spans="27:29">
      <c r="AA3709" s="298"/>
      <c r="AC3709" s="206"/>
    </row>
    <row r="3710" spans="27:29">
      <c r="AA3710" s="298"/>
      <c r="AC3710" s="206"/>
    </row>
    <row r="3711" spans="27:29">
      <c r="AA3711" s="298"/>
      <c r="AC3711" s="206"/>
    </row>
    <row r="3712" spans="27:29">
      <c r="AA3712" s="298"/>
      <c r="AC3712" s="206"/>
    </row>
    <row r="3713" spans="27:29">
      <c r="AA3713" s="298"/>
      <c r="AC3713" s="206"/>
    </row>
    <row r="3714" spans="27:29">
      <c r="AA3714" s="298"/>
      <c r="AC3714" s="206"/>
    </row>
    <row r="3715" spans="27:29">
      <c r="AA3715" s="298"/>
      <c r="AC3715" s="206"/>
    </row>
    <row r="3716" spans="27:29">
      <c r="AA3716" s="298"/>
      <c r="AC3716" s="206"/>
    </row>
    <row r="3717" spans="27:29">
      <c r="AA3717" s="298"/>
      <c r="AC3717" s="206"/>
    </row>
    <row r="3718" spans="27:29">
      <c r="AA3718" s="298"/>
      <c r="AC3718" s="206"/>
    </row>
    <row r="3719" spans="27:29">
      <c r="AA3719" s="298"/>
      <c r="AC3719" s="206"/>
    </row>
    <row r="3720" spans="27:29">
      <c r="AA3720" s="298"/>
      <c r="AC3720" s="206"/>
    </row>
    <row r="3721" spans="27:29">
      <c r="AA3721" s="298"/>
      <c r="AC3721" s="206"/>
    </row>
    <row r="3722" spans="27:29">
      <c r="AA3722" s="298"/>
      <c r="AC3722" s="206"/>
    </row>
    <row r="3723" spans="27:29">
      <c r="AA3723" s="298"/>
      <c r="AC3723" s="206"/>
    </row>
    <row r="3724" spans="27:29">
      <c r="AA3724" s="298"/>
      <c r="AC3724" s="206"/>
    </row>
    <row r="3725" spans="27:29">
      <c r="AA3725" s="298"/>
      <c r="AC3725" s="206"/>
    </row>
    <row r="3726" spans="27:29">
      <c r="AA3726" s="298"/>
      <c r="AC3726" s="206"/>
    </row>
    <row r="3727" spans="27:29">
      <c r="AA3727" s="298"/>
      <c r="AC3727" s="206"/>
    </row>
    <row r="3728" spans="27:29">
      <c r="AA3728" s="298"/>
      <c r="AC3728" s="206"/>
    </row>
    <row r="3729" spans="27:29">
      <c r="AA3729" s="298"/>
      <c r="AC3729" s="206"/>
    </row>
    <row r="3730" spans="27:29">
      <c r="AA3730" s="298"/>
      <c r="AC3730" s="206"/>
    </row>
    <row r="3731" spans="27:29">
      <c r="AA3731" s="298"/>
      <c r="AC3731" s="206"/>
    </row>
    <row r="3732" spans="27:29">
      <c r="AA3732" s="298"/>
      <c r="AC3732" s="206"/>
    </row>
    <row r="3733" spans="27:29">
      <c r="AA3733" s="298"/>
      <c r="AC3733" s="206"/>
    </row>
    <row r="3734" spans="27:29">
      <c r="AA3734" s="298"/>
      <c r="AC3734" s="206"/>
    </row>
    <row r="3735" spans="27:29">
      <c r="AA3735" s="298"/>
      <c r="AC3735" s="206"/>
    </row>
    <row r="3736" spans="27:29">
      <c r="AA3736" s="298"/>
      <c r="AC3736" s="206"/>
    </row>
    <row r="3737" spans="27:29">
      <c r="AA3737" s="298"/>
      <c r="AC3737" s="206"/>
    </row>
    <row r="3738" spans="27:29">
      <c r="AA3738" s="298"/>
      <c r="AC3738" s="206"/>
    </row>
    <row r="3739" spans="27:29">
      <c r="AA3739" s="298"/>
      <c r="AC3739" s="206"/>
    </row>
    <row r="3740" spans="27:29">
      <c r="AA3740" s="298"/>
      <c r="AC3740" s="206"/>
    </row>
    <row r="3741" spans="27:29">
      <c r="AA3741" s="298"/>
      <c r="AC3741" s="206"/>
    </row>
    <row r="3742" spans="27:29">
      <c r="AA3742" s="298"/>
      <c r="AC3742" s="206"/>
    </row>
    <row r="3743" spans="27:29">
      <c r="AA3743" s="298"/>
      <c r="AC3743" s="206"/>
    </row>
    <row r="3744" spans="27:29">
      <c r="AA3744" s="298"/>
      <c r="AC3744" s="206"/>
    </row>
    <row r="3745" spans="27:29">
      <c r="AA3745" s="298"/>
      <c r="AC3745" s="206"/>
    </row>
    <row r="3746" spans="27:29">
      <c r="AA3746" s="298"/>
      <c r="AC3746" s="206"/>
    </row>
    <row r="3747" spans="27:29">
      <c r="AA3747" s="298"/>
      <c r="AC3747" s="206"/>
    </row>
    <row r="3748" spans="27:29">
      <c r="AA3748" s="298"/>
      <c r="AC3748" s="206"/>
    </row>
    <row r="3749" spans="27:29">
      <c r="AA3749" s="298"/>
      <c r="AC3749" s="206"/>
    </row>
    <row r="3750" spans="27:29">
      <c r="AA3750" s="298"/>
      <c r="AC3750" s="206"/>
    </row>
    <row r="3751" spans="27:29">
      <c r="AA3751" s="298"/>
      <c r="AC3751" s="206"/>
    </row>
    <row r="3752" spans="27:29">
      <c r="AA3752" s="298"/>
      <c r="AC3752" s="206"/>
    </row>
    <row r="3753" spans="27:29">
      <c r="AA3753" s="298"/>
      <c r="AC3753" s="206"/>
    </row>
    <row r="3754" spans="27:29">
      <c r="AA3754" s="298"/>
      <c r="AC3754" s="206"/>
    </row>
    <row r="3755" spans="27:29">
      <c r="AA3755" s="298"/>
      <c r="AC3755" s="206"/>
    </row>
    <row r="3756" spans="27:29">
      <c r="AA3756" s="298"/>
      <c r="AC3756" s="206"/>
    </row>
    <row r="3757" spans="27:29">
      <c r="AA3757" s="298"/>
      <c r="AC3757" s="206"/>
    </row>
    <row r="3758" spans="27:29">
      <c r="AA3758" s="298"/>
      <c r="AC3758" s="206"/>
    </row>
    <row r="3759" spans="27:29">
      <c r="AA3759" s="298"/>
      <c r="AC3759" s="206"/>
    </row>
    <row r="3760" spans="27:29">
      <c r="AA3760" s="298"/>
      <c r="AC3760" s="206"/>
    </row>
    <row r="3761" spans="27:29">
      <c r="AA3761" s="298"/>
      <c r="AC3761" s="206"/>
    </row>
    <row r="3762" spans="27:29">
      <c r="AA3762" s="298"/>
      <c r="AC3762" s="206"/>
    </row>
    <row r="3763" spans="27:29">
      <c r="AA3763" s="298"/>
      <c r="AC3763" s="206"/>
    </row>
    <row r="3764" spans="27:29">
      <c r="AA3764" s="298"/>
      <c r="AC3764" s="206"/>
    </row>
    <row r="3765" spans="27:29">
      <c r="AA3765" s="298"/>
      <c r="AC3765" s="206"/>
    </row>
    <row r="3766" spans="27:29">
      <c r="AA3766" s="298"/>
      <c r="AC3766" s="206"/>
    </row>
    <row r="3767" spans="27:29">
      <c r="AA3767" s="298"/>
      <c r="AC3767" s="206"/>
    </row>
    <row r="3768" spans="27:29">
      <c r="AA3768" s="298"/>
      <c r="AC3768" s="206"/>
    </row>
    <row r="3769" spans="27:29">
      <c r="AA3769" s="298"/>
      <c r="AC3769" s="206"/>
    </row>
    <row r="3770" spans="27:29">
      <c r="AA3770" s="298"/>
      <c r="AC3770" s="206"/>
    </row>
    <row r="3771" spans="27:29">
      <c r="AA3771" s="298"/>
      <c r="AC3771" s="206"/>
    </row>
    <row r="3772" spans="27:29">
      <c r="AA3772" s="298"/>
      <c r="AC3772" s="206"/>
    </row>
    <row r="3773" spans="27:29">
      <c r="AA3773" s="298"/>
      <c r="AC3773" s="206"/>
    </row>
    <row r="3774" spans="27:29">
      <c r="AA3774" s="298"/>
      <c r="AC3774" s="206"/>
    </row>
    <row r="3775" spans="27:29">
      <c r="AA3775" s="298"/>
      <c r="AC3775" s="206"/>
    </row>
    <row r="3776" spans="27:29">
      <c r="AA3776" s="298"/>
      <c r="AC3776" s="206"/>
    </row>
    <row r="3777" spans="27:29">
      <c r="AA3777" s="298"/>
      <c r="AC3777" s="206"/>
    </row>
    <row r="3778" spans="27:29">
      <c r="AA3778" s="298"/>
      <c r="AC3778" s="206"/>
    </row>
    <row r="3779" spans="27:29">
      <c r="AA3779" s="298"/>
      <c r="AC3779" s="206"/>
    </row>
    <row r="3780" spans="27:29">
      <c r="AA3780" s="298"/>
      <c r="AC3780" s="206"/>
    </row>
    <row r="3781" spans="27:29">
      <c r="AA3781" s="298"/>
      <c r="AC3781" s="206"/>
    </row>
    <row r="3782" spans="27:29">
      <c r="AA3782" s="298"/>
      <c r="AC3782" s="206"/>
    </row>
    <row r="3783" spans="27:29">
      <c r="AA3783" s="298"/>
      <c r="AC3783" s="206"/>
    </row>
    <row r="3784" spans="27:29">
      <c r="AA3784" s="298"/>
      <c r="AC3784" s="206"/>
    </row>
    <row r="3785" spans="27:29">
      <c r="AA3785" s="298"/>
      <c r="AC3785" s="206"/>
    </row>
    <row r="3786" spans="27:29">
      <c r="AA3786" s="298"/>
      <c r="AC3786" s="206"/>
    </row>
    <row r="3787" spans="27:29">
      <c r="AA3787" s="298"/>
      <c r="AC3787" s="206"/>
    </row>
    <row r="3788" spans="27:29">
      <c r="AA3788" s="298"/>
      <c r="AC3788" s="206"/>
    </row>
    <row r="3789" spans="27:29">
      <c r="AA3789" s="298"/>
      <c r="AC3789" s="206"/>
    </row>
    <row r="3790" spans="27:29">
      <c r="AA3790" s="298"/>
      <c r="AC3790" s="206"/>
    </row>
    <row r="3791" spans="27:29">
      <c r="AA3791" s="298"/>
      <c r="AC3791" s="206"/>
    </row>
    <row r="3792" spans="27:29">
      <c r="AA3792" s="298"/>
      <c r="AC3792" s="206"/>
    </row>
    <row r="3793" spans="27:29">
      <c r="AA3793" s="298"/>
      <c r="AC3793" s="206"/>
    </row>
    <row r="3794" spans="27:29">
      <c r="AA3794" s="298"/>
      <c r="AC3794" s="206"/>
    </row>
    <row r="3795" spans="27:29">
      <c r="AA3795" s="298"/>
      <c r="AC3795" s="206"/>
    </row>
    <row r="3796" spans="27:29">
      <c r="AA3796" s="298"/>
      <c r="AC3796" s="206"/>
    </row>
    <row r="3797" spans="27:29">
      <c r="AA3797" s="298"/>
      <c r="AC3797" s="206"/>
    </row>
    <row r="3798" spans="27:29">
      <c r="AA3798" s="298"/>
      <c r="AC3798" s="206"/>
    </row>
    <row r="3799" spans="27:29">
      <c r="AA3799" s="298"/>
      <c r="AC3799" s="206"/>
    </row>
    <row r="3800" spans="27:29">
      <c r="AA3800" s="298"/>
      <c r="AC3800" s="206"/>
    </row>
    <row r="3801" spans="27:29">
      <c r="AA3801" s="298"/>
      <c r="AC3801" s="206"/>
    </row>
    <row r="3802" spans="27:29">
      <c r="AA3802" s="298"/>
      <c r="AC3802" s="206"/>
    </row>
    <row r="3803" spans="27:29">
      <c r="AA3803" s="298"/>
      <c r="AC3803" s="206"/>
    </row>
    <row r="3804" spans="27:29">
      <c r="AA3804" s="298"/>
      <c r="AC3804" s="206"/>
    </row>
    <row r="3805" spans="27:29">
      <c r="AA3805" s="298"/>
      <c r="AC3805" s="206"/>
    </row>
    <row r="3806" spans="27:29">
      <c r="AA3806" s="298"/>
      <c r="AC3806" s="206"/>
    </row>
    <row r="3807" spans="27:29">
      <c r="AA3807" s="298"/>
      <c r="AC3807" s="206"/>
    </row>
    <row r="3808" spans="27:29">
      <c r="AA3808" s="298"/>
      <c r="AC3808" s="206"/>
    </row>
    <row r="3809" spans="27:29">
      <c r="AA3809" s="298"/>
      <c r="AC3809" s="206"/>
    </row>
    <row r="3810" spans="27:29">
      <c r="AA3810" s="298"/>
      <c r="AC3810" s="206"/>
    </row>
    <row r="3811" spans="27:29">
      <c r="AA3811" s="298"/>
      <c r="AC3811" s="206"/>
    </row>
    <row r="3812" spans="27:29">
      <c r="AA3812" s="298"/>
      <c r="AC3812" s="206"/>
    </row>
    <row r="3813" spans="27:29">
      <c r="AA3813" s="298"/>
      <c r="AC3813" s="206"/>
    </row>
    <row r="3814" spans="27:29">
      <c r="AA3814" s="298"/>
      <c r="AC3814" s="206"/>
    </row>
    <row r="3815" spans="27:29">
      <c r="AA3815" s="298"/>
      <c r="AC3815" s="206"/>
    </row>
    <row r="3816" spans="27:29">
      <c r="AA3816" s="298"/>
      <c r="AC3816" s="206"/>
    </row>
    <row r="3817" spans="27:29">
      <c r="AA3817" s="298"/>
      <c r="AC3817" s="206"/>
    </row>
    <row r="3818" spans="27:29">
      <c r="AA3818" s="298"/>
      <c r="AC3818" s="206"/>
    </row>
    <row r="3819" spans="27:29">
      <c r="AA3819" s="298"/>
      <c r="AC3819" s="206"/>
    </row>
    <row r="3820" spans="27:29">
      <c r="AA3820" s="298"/>
      <c r="AC3820" s="206"/>
    </row>
    <row r="3821" spans="27:29">
      <c r="AA3821" s="298"/>
      <c r="AC3821" s="206"/>
    </row>
    <row r="3822" spans="27:29">
      <c r="AA3822" s="298"/>
      <c r="AC3822" s="206"/>
    </row>
    <row r="3823" spans="27:29">
      <c r="AA3823" s="298"/>
      <c r="AC3823" s="206"/>
    </row>
    <row r="3824" spans="27:29">
      <c r="AA3824" s="298"/>
      <c r="AC3824" s="206"/>
    </row>
    <row r="3825" spans="27:29">
      <c r="AA3825" s="298"/>
      <c r="AC3825" s="206"/>
    </row>
    <row r="3826" spans="27:29">
      <c r="AA3826" s="298"/>
      <c r="AC3826" s="206"/>
    </row>
    <row r="3827" spans="27:29">
      <c r="AA3827" s="298"/>
      <c r="AC3827" s="206"/>
    </row>
    <row r="3828" spans="27:29">
      <c r="AA3828" s="298"/>
      <c r="AC3828" s="206"/>
    </row>
    <row r="3829" spans="27:29">
      <c r="AA3829" s="298"/>
      <c r="AC3829" s="206"/>
    </row>
    <row r="3830" spans="27:29">
      <c r="AA3830" s="298"/>
      <c r="AC3830" s="206"/>
    </row>
    <row r="3831" spans="27:29">
      <c r="AA3831" s="298"/>
      <c r="AC3831" s="206"/>
    </row>
    <row r="3832" spans="27:29">
      <c r="AA3832" s="298"/>
      <c r="AC3832" s="206"/>
    </row>
    <row r="3833" spans="27:29">
      <c r="AA3833" s="298"/>
      <c r="AC3833" s="206"/>
    </row>
    <row r="3834" spans="27:29">
      <c r="AA3834" s="298"/>
      <c r="AC3834" s="206"/>
    </row>
    <row r="3835" spans="27:29">
      <c r="AA3835" s="298"/>
      <c r="AC3835" s="206"/>
    </row>
    <row r="3836" spans="27:29">
      <c r="AA3836" s="298"/>
      <c r="AC3836" s="206"/>
    </row>
    <row r="3837" spans="27:29">
      <c r="AA3837" s="298"/>
      <c r="AC3837" s="206"/>
    </row>
    <row r="3838" spans="27:29">
      <c r="AA3838" s="298"/>
      <c r="AC3838" s="206"/>
    </row>
    <row r="3839" spans="27:29">
      <c r="AA3839" s="298"/>
      <c r="AC3839" s="206"/>
    </row>
    <row r="3840" spans="27:29">
      <c r="AA3840" s="298"/>
      <c r="AC3840" s="206"/>
    </row>
    <row r="3841" spans="27:29">
      <c r="AA3841" s="298"/>
      <c r="AC3841" s="206"/>
    </row>
    <row r="3842" spans="27:29">
      <c r="AA3842" s="298"/>
      <c r="AC3842" s="206"/>
    </row>
    <row r="3843" spans="27:29">
      <c r="AA3843" s="298"/>
      <c r="AC3843" s="206"/>
    </row>
    <row r="3844" spans="27:29">
      <c r="AA3844" s="298"/>
      <c r="AC3844" s="206"/>
    </row>
    <row r="3845" spans="27:29">
      <c r="AA3845" s="298"/>
      <c r="AC3845" s="206"/>
    </row>
    <row r="3846" spans="27:29">
      <c r="AA3846" s="298"/>
      <c r="AC3846" s="206"/>
    </row>
    <row r="3847" spans="27:29">
      <c r="AA3847" s="298"/>
      <c r="AC3847" s="206"/>
    </row>
    <row r="3848" spans="27:29">
      <c r="AA3848" s="298"/>
      <c r="AC3848" s="206"/>
    </row>
    <row r="3849" spans="27:29">
      <c r="AA3849" s="298"/>
      <c r="AC3849" s="206"/>
    </row>
    <row r="3850" spans="27:29">
      <c r="AA3850" s="298"/>
      <c r="AC3850" s="206"/>
    </row>
    <row r="3851" spans="27:29">
      <c r="AA3851" s="298"/>
      <c r="AC3851" s="206"/>
    </row>
    <row r="3852" spans="27:29">
      <c r="AA3852" s="298"/>
      <c r="AC3852" s="206"/>
    </row>
    <row r="3853" spans="27:29">
      <c r="AA3853" s="298"/>
      <c r="AC3853" s="206"/>
    </row>
    <row r="3854" spans="27:29">
      <c r="AA3854" s="298"/>
      <c r="AC3854" s="206"/>
    </row>
    <row r="3855" spans="27:29">
      <c r="AA3855" s="298"/>
      <c r="AC3855" s="206"/>
    </row>
    <row r="3856" spans="27:29">
      <c r="AA3856" s="298"/>
      <c r="AC3856" s="206"/>
    </row>
    <row r="3857" spans="27:29">
      <c r="AA3857" s="298"/>
      <c r="AC3857" s="206"/>
    </row>
    <row r="3858" spans="27:29">
      <c r="AA3858" s="298"/>
      <c r="AC3858" s="206"/>
    </row>
    <row r="3859" spans="27:29">
      <c r="AA3859" s="298"/>
      <c r="AC3859" s="206"/>
    </row>
    <row r="3860" spans="27:29">
      <c r="AA3860" s="298"/>
      <c r="AC3860" s="206"/>
    </row>
    <row r="3861" spans="27:29">
      <c r="AA3861" s="298"/>
      <c r="AC3861" s="206"/>
    </row>
    <row r="3862" spans="27:29">
      <c r="AA3862" s="298"/>
      <c r="AC3862" s="206"/>
    </row>
    <row r="3863" spans="27:29">
      <c r="AA3863" s="298"/>
      <c r="AC3863" s="206"/>
    </row>
    <row r="3864" spans="27:29">
      <c r="AA3864" s="298"/>
      <c r="AC3864" s="206"/>
    </row>
    <row r="3865" spans="27:29">
      <c r="AA3865" s="298"/>
      <c r="AC3865" s="206"/>
    </row>
    <row r="3866" spans="27:29">
      <c r="AA3866" s="298"/>
      <c r="AC3866" s="206"/>
    </row>
    <row r="3867" spans="27:29">
      <c r="AA3867" s="298"/>
      <c r="AC3867" s="206"/>
    </row>
    <row r="3868" spans="27:29">
      <c r="AA3868" s="298"/>
      <c r="AC3868" s="206"/>
    </row>
    <row r="3869" spans="27:29">
      <c r="AA3869" s="298"/>
      <c r="AC3869" s="206"/>
    </row>
    <row r="3870" spans="27:29">
      <c r="AA3870" s="298"/>
      <c r="AC3870" s="206"/>
    </row>
    <row r="3871" spans="27:29">
      <c r="AA3871" s="298"/>
      <c r="AC3871" s="206"/>
    </row>
    <row r="3872" spans="27:29">
      <c r="AA3872" s="298"/>
      <c r="AC3872" s="206"/>
    </row>
    <row r="3873" spans="27:29">
      <c r="AA3873" s="298"/>
      <c r="AC3873" s="206"/>
    </row>
    <row r="3874" spans="27:29">
      <c r="AA3874" s="298"/>
      <c r="AC3874" s="206"/>
    </row>
    <row r="3875" spans="27:29">
      <c r="AA3875" s="298"/>
      <c r="AC3875" s="206"/>
    </row>
    <row r="3876" spans="27:29">
      <c r="AA3876" s="298"/>
      <c r="AC3876" s="206"/>
    </row>
    <row r="3877" spans="27:29">
      <c r="AA3877" s="298"/>
      <c r="AC3877" s="206"/>
    </row>
    <row r="3878" spans="27:29">
      <c r="AA3878" s="298"/>
      <c r="AC3878" s="206"/>
    </row>
    <row r="3879" spans="27:29">
      <c r="AA3879" s="298"/>
      <c r="AC3879" s="206"/>
    </row>
    <row r="3880" spans="27:29">
      <c r="AA3880" s="298"/>
      <c r="AC3880" s="206"/>
    </row>
    <row r="3881" spans="27:29">
      <c r="AA3881" s="298"/>
      <c r="AC3881" s="206"/>
    </row>
    <row r="3882" spans="27:29">
      <c r="AA3882" s="298"/>
      <c r="AC3882" s="206"/>
    </row>
    <row r="3883" spans="27:29">
      <c r="AA3883" s="298"/>
      <c r="AC3883" s="206"/>
    </row>
    <row r="3884" spans="27:29">
      <c r="AA3884" s="298"/>
      <c r="AC3884" s="206"/>
    </row>
    <row r="3885" spans="27:29">
      <c r="AA3885" s="298"/>
      <c r="AC3885" s="206"/>
    </row>
    <row r="3886" spans="27:29">
      <c r="AA3886" s="298"/>
      <c r="AC3886" s="206"/>
    </row>
    <row r="3887" spans="27:29">
      <c r="AA3887" s="298"/>
      <c r="AC3887" s="206"/>
    </row>
    <row r="3888" spans="27:29">
      <c r="AA3888" s="298"/>
      <c r="AC3888" s="206"/>
    </row>
    <row r="3889" spans="27:29">
      <c r="AA3889" s="298"/>
      <c r="AC3889" s="206"/>
    </row>
    <row r="3890" spans="27:29">
      <c r="AA3890" s="298"/>
      <c r="AC3890" s="206"/>
    </row>
    <row r="3891" spans="27:29">
      <c r="AA3891" s="298"/>
      <c r="AC3891" s="206"/>
    </row>
    <row r="3892" spans="27:29">
      <c r="AA3892" s="298"/>
      <c r="AC3892" s="206"/>
    </row>
    <row r="3893" spans="27:29">
      <c r="AA3893" s="298"/>
      <c r="AC3893" s="206"/>
    </row>
    <row r="3894" spans="27:29">
      <c r="AA3894" s="298"/>
      <c r="AC3894" s="206"/>
    </row>
    <row r="3895" spans="27:29">
      <c r="AA3895" s="298"/>
      <c r="AC3895" s="206"/>
    </row>
    <row r="3896" spans="27:29">
      <c r="AA3896" s="298"/>
      <c r="AC3896" s="206"/>
    </row>
    <row r="3897" spans="27:29">
      <c r="AA3897" s="298"/>
      <c r="AC3897" s="206"/>
    </row>
    <row r="3898" spans="27:29">
      <c r="AA3898" s="298"/>
      <c r="AC3898" s="206"/>
    </row>
    <row r="3899" spans="27:29">
      <c r="AA3899" s="298"/>
      <c r="AC3899" s="206"/>
    </row>
    <row r="3900" spans="27:29">
      <c r="AA3900" s="298"/>
      <c r="AC3900" s="206"/>
    </row>
    <row r="3901" spans="27:29">
      <c r="AA3901" s="298"/>
      <c r="AC3901" s="206"/>
    </row>
    <row r="3902" spans="27:29">
      <c r="AA3902" s="298"/>
      <c r="AC3902" s="206"/>
    </row>
    <row r="3903" spans="27:29">
      <c r="AA3903" s="298"/>
      <c r="AC3903" s="206"/>
    </row>
    <row r="3904" spans="27:29">
      <c r="AA3904" s="298"/>
      <c r="AC3904" s="206"/>
    </row>
    <row r="3905" spans="27:29">
      <c r="AA3905" s="298"/>
      <c r="AC3905" s="206"/>
    </row>
    <row r="3906" spans="27:29">
      <c r="AA3906" s="298"/>
      <c r="AC3906" s="206"/>
    </row>
    <row r="3907" spans="27:29">
      <c r="AA3907" s="298"/>
      <c r="AC3907" s="206"/>
    </row>
    <row r="3908" spans="27:29">
      <c r="AA3908" s="298"/>
      <c r="AC3908" s="206"/>
    </row>
    <row r="3909" spans="27:29">
      <c r="AA3909" s="298"/>
      <c r="AC3909" s="206"/>
    </row>
    <row r="3910" spans="27:29">
      <c r="AA3910" s="298"/>
      <c r="AC3910" s="206"/>
    </row>
    <row r="3911" spans="27:29">
      <c r="AA3911" s="298"/>
      <c r="AC3911" s="206"/>
    </row>
    <row r="3912" spans="27:29">
      <c r="AA3912" s="298"/>
      <c r="AC3912" s="206"/>
    </row>
    <row r="3913" spans="27:29">
      <c r="AA3913" s="298"/>
      <c r="AC3913" s="206"/>
    </row>
    <row r="3914" spans="27:29">
      <c r="AA3914" s="298"/>
      <c r="AC3914" s="206"/>
    </row>
    <row r="3915" spans="27:29">
      <c r="AA3915" s="298"/>
      <c r="AC3915" s="206"/>
    </row>
    <row r="3916" spans="27:29">
      <c r="AA3916" s="298"/>
      <c r="AC3916" s="206"/>
    </row>
    <row r="3917" spans="27:29">
      <c r="AA3917" s="298"/>
      <c r="AC3917" s="206"/>
    </row>
    <row r="3918" spans="27:29">
      <c r="AA3918" s="298"/>
      <c r="AC3918" s="206"/>
    </row>
    <row r="3919" spans="27:29">
      <c r="AA3919" s="298"/>
      <c r="AC3919" s="206"/>
    </row>
    <row r="3920" spans="27:29">
      <c r="AA3920" s="298"/>
      <c r="AC3920" s="206"/>
    </row>
    <row r="3921" spans="27:29">
      <c r="AA3921" s="298"/>
      <c r="AC3921" s="206"/>
    </row>
    <row r="3922" spans="27:29">
      <c r="AA3922" s="298"/>
      <c r="AC3922" s="206"/>
    </row>
    <row r="3923" spans="27:29">
      <c r="AA3923" s="298"/>
      <c r="AC3923" s="206"/>
    </row>
    <row r="3924" spans="27:29">
      <c r="AA3924" s="298"/>
      <c r="AC3924" s="206"/>
    </row>
    <row r="3925" spans="27:29">
      <c r="AA3925" s="298"/>
      <c r="AC3925" s="206"/>
    </row>
    <row r="3926" spans="27:29">
      <c r="AA3926" s="298"/>
      <c r="AC3926" s="206"/>
    </row>
    <row r="3927" spans="27:29">
      <c r="AA3927" s="298"/>
      <c r="AC3927" s="206"/>
    </row>
    <row r="3928" spans="27:29">
      <c r="AA3928" s="298"/>
      <c r="AC3928" s="206"/>
    </row>
    <row r="3929" spans="27:29">
      <c r="AA3929" s="298"/>
      <c r="AC3929" s="206"/>
    </row>
    <row r="3930" spans="27:29">
      <c r="AA3930" s="298"/>
      <c r="AC3930" s="206"/>
    </row>
    <row r="3931" spans="27:29">
      <c r="AA3931" s="298"/>
      <c r="AC3931" s="206"/>
    </row>
    <row r="3932" spans="27:29">
      <c r="AA3932" s="298"/>
      <c r="AC3932" s="206"/>
    </row>
    <row r="3933" spans="27:29">
      <c r="AA3933" s="298"/>
      <c r="AC3933" s="206"/>
    </row>
    <row r="3934" spans="27:29">
      <c r="AA3934" s="298"/>
      <c r="AC3934" s="206"/>
    </row>
    <row r="3935" spans="27:29">
      <c r="AA3935" s="298"/>
      <c r="AC3935" s="206"/>
    </row>
    <row r="3936" spans="27:29">
      <c r="AA3936" s="298"/>
      <c r="AC3936" s="206"/>
    </row>
    <row r="3937" spans="27:29">
      <c r="AA3937" s="298"/>
      <c r="AC3937" s="206"/>
    </row>
    <row r="3938" spans="27:29">
      <c r="AA3938" s="298"/>
      <c r="AC3938" s="206"/>
    </row>
    <row r="3939" spans="27:29">
      <c r="AA3939" s="298"/>
      <c r="AC3939" s="206"/>
    </row>
    <row r="3940" spans="27:29">
      <c r="AA3940" s="298"/>
      <c r="AC3940" s="206"/>
    </row>
    <row r="3941" spans="27:29">
      <c r="AA3941" s="298"/>
      <c r="AC3941" s="206"/>
    </row>
    <row r="3942" spans="27:29">
      <c r="AA3942" s="298"/>
      <c r="AC3942" s="206"/>
    </row>
    <row r="3943" spans="27:29">
      <c r="AA3943" s="298"/>
      <c r="AC3943" s="206"/>
    </row>
    <row r="3944" spans="27:29">
      <c r="AA3944" s="298"/>
      <c r="AC3944" s="206"/>
    </row>
    <row r="3945" spans="27:29">
      <c r="AA3945" s="298"/>
      <c r="AC3945" s="206"/>
    </row>
    <row r="3946" spans="27:29">
      <c r="AA3946" s="298"/>
      <c r="AC3946" s="206"/>
    </row>
    <row r="3947" spans="27:29">
      <c r="AA3947" s="298"/>
      <c r="AC3947" s="206"/>
    </row>
    <row r="3948" spans="27:29">
      <c r="AA3948" s="298"/>
      <c r="AC3948" s="206"/>
    </row>
    <row r="3949" spans="27:29">
      <c r="AA3949" s="298"/>
      <c r="AC3949" s="206"/>
    </row>
    <row r="3950" spans="27:29">
      <c r="AA3950" s="298"/>
      <c r="AC3950" s="206"/>
    </row>
    <row r="3951" spans="27:29">
      <c r="AA3951" s="298"/>
      <c r="AC3951" s="206"/>
    </row>
    <row r="3952" spans="27:29">
      <c r="AA3952" s="298"/>
      <c r="AC3952" s="206"/>
    </row>
    <row r="3953" spans="27:29">
      <c r="AA3953" s="298"/>
      <c r="AC3953" s="206"/>
    </row>
    <row r="3954" spans="27:29">
      <c r="AA3954" s="298"/>
      <c r="AC3954" s="206"/>
    </row>
    <row r="3955" spans="27:29">
      <c r="AA3955" s="298"/>
      <c r="AC3955" s="206"/>
    </row>
    <row r="3956" spans="27:29">
      <c r="AA3956" s="298"/>
      <c r="AC3956" s="206"/>
    </row>
    <row r="3957" spans="27:29">
      <c r="AA3957" s="298"/>
      <c r="AC3957" s="206"/>
    </row>
    <row r="3958" spans="27:29">
      <c r="AA3958" s="298"/>
      <c r="AC3958" s="206"/>
    </row>
    <row r="3959" spans="27:29">
      <c r="AA3959" s="298"/>
      <c r="AC3959" s="206"/>
    </row>
    <row r="3960" spans="27:29">
      <c r="AA3960" s="298"/>
      <c r="AC3960" s="206"/>
    </row>
    <row r="3961" spans="27:29">
      <c r="AA3961" s="298"/>
      <c r="AC3961" s="206"/>
    </row>
    <row r="3962" spans="27:29">
      <c r="AA3962" s="298"/>
      <c r="AC3962" s="206"/>
    </row>
    <row r="3963" spans="27:29">
      <c r="AA3963" s="298"/>
      <c r="AC3963" s="206"/>
    </row>
    <row r="3964" spans="27:29">
      <c r="AA3964" s="298"/>
      <c r="AC3964" s="206"/>
    </row>
    <row r="3965" spans="27:29">
      <c r="AA3965" s="298"/>
      <c r="AC3965" s="206"/>
    </row>
    <row r="3966" spans="27:29">
      <c r="AA3966" s="298"/>
      <c r="AC3966" s="206"/>
    </row>
    <row r="3967" spans="27:29">
      <c r="AA3967" s="298"/>
      <c r="AC3967" s="206"/>
    </row>
    <row r="3968" spans="27:29">
      <c r="AA3968" s="298"/>
      <c r="AC3968" s="206"/>
    </row>
    <row r="3969" spans="27:29">
      <c r="AA3969" s="298"/>
      <c r="AC3969" s="206"/>
    </row>
    <row r="3970" spans="27:29">
      <c r="AA3970" s="298"/>
      <c r="AC3970" s="206"/>
    </row>
    <row r="3971" spans="27:29">
      <c r="AA3971" s="298"/>
      <c r="AC3971" s="206"/>
    </row>
    <row r="3972" spans="27:29">
      <c r="AA3972" s="298"/>
      <c r="AC3972" s="206"/>
    </row>
    <row r="3973" spans="27:29">
      <c r="AA3973" s="298"/>
      <c r="AC3973" s="206"/>
    </row>
    <row r="3974" spans="27:29">
      <c r="AA3974" s="298"/>
      <c r="AC3974" s="206"/>
    </row>
    <row r="3975" spans="27:29">
      <c r="AA3975" s="298"/>
      <c r="AC3975" s="206"/>
    </row>
    <row r="3976" spans="27:29">
      <c r="AA3976" s="298"/>
      <c r="AC3976" s="206"/>
    </row>
    <row r="3977" spans="27:29">
      <c r="AA3977" s="298"/>
      <c r="AC3977" s="206"/>
    </row>
    <row r="3978" spans="27:29">
      <c r="AA3978" s="298"/>
      <c r="AC3978" s="206"/>
    </row>
    <row r="3979" spans="27:29">
      <c r="AA3979" s="298"/>
      <c r="AC3979" s="206"/>
    </row>
    <row r="3980" spans="27:29">
      <c r="AA3980" s="298"/>
      <c r="AC3980" s="206"/>
    </row>
    <row r="3981" spans="27:29">
      <c r="AA3981" s="298"/>
      <c r="AC3981" s="206"/>
    </row>
    <row r="3982" spans="27:29">
      <c r="AA3982" s="298"/>
      <c r="AC3982" s="206"/>
    </row>
    <row r="3983" spans="27:29">
      <c r="AA3983" s="298"/>
      <c r="AC3983" s="206"/>
    </row>
    <row r="3984" spans="27:29">
      <c r="AA3984" s="298"/>
      <c r="AC3984" s="206"/>
    </row>
    <row r="3985" spans="27:29">
      <c r="AA3985" s="298"/>
      <c r="AC3985" s="206"/>
    </row>
    <row r="3986" spans="27:29">
      <c r="AA3986" s="298"/>
      <c r="AC3986" s="206"/>
    </row>
    <row r="3987" spans="27:29">
      <c r="AA3987" s="298"/>
      <c r="AC3987" s="206"/>
    </row>
    <row r="3988" spans="27:29">
      <c r="AA3988" s="298"/>
      <c r="AC3988" s="206"/>
    </row>
    <row r="3989" spans="27:29">
      <c r="AA3989" s="298"/>
      <c r="AC3989" s="206"/>
    </row>
    <row r="3990" spans="27:29">
      <c r="AA3990" s="298"/>
      <c r="AC3990" s="206"/>
    </row>
    <row r="3991" spans="27:29">
      <c r="AA3991" s="298"/>
      <c r="AC3991" s="206"/>
    </row>
    <row r="3992" spans="27:29">
      <c r="AA3992" s="298"/>
      <c r="AC3992" s="206"/>
    </row>
    <row r="3993" spans="27:29">
      <c r="AA3993" s="298"/>
      <c r="AC3993" s="206"/>
    </row>
    <row r="3994" spans="27:29">
      <c r="AA3994" s="298"/>
      <c r="AC3994" s="206"/>
    </row>
    <row r="3995" spans="27:29">
      <c r="AA3995" s="298"/>
      <c r="AC3995" s="206"/>
    </row>
    <row r="3996" spans="27:29">
      <c r="AA3996" s="298"/>
      <c r="AC3996" s="206"/>
    </row>
    <row r="3997" spans="27:29">
      <c r="AA3997" s="298"/>
      <c r="AC3997" s="206"/>
    </row>
    <row r="3998" spans="27:29">
      <c r="AA3998" s="298"/>
      <c r="AC3998" s="206"/>
    </row>
    <row r="3999" spans="27:29">
      <c r="AA3999" s="298"/>
      <c r="AC3999" s="206"/>
    </row>
    <row r="4000" spans="27:29">
      <c r="AA4000" s="298"/>
      <c r="AC4000" s="206"/>
    </row>
    <row r="4001" spans="27:29">
      <c r="AA4001" s="298"/>
      <c r="AC4001" s="206"/>
    </row>
    <row r="4002" spans="27:29">
      <c r="AA4002" s="298"/>
      <c r="AC4002" s="206"/>
    </row>
    <row r="4003" spans="27:29">
      <c r="AA4003" s="298"/>
      <c r="AC4003" s="206"/>
    </row>
    <row r="4004" spans="27:29">
      <c r="AA4004" s="298"/>
      <c r="AC4004" s="206"/>
    </row>
    <row r="4005" spans="27:29">
      <c r="AA4005" s="298"/>
      <c r="AC4005" s="206"/>
    </row>
    <row r="4006" spans="27:29">
      <c r="AA4006" s="298"/>
      <c r="AC4006" s="206"/>
    </row>
    <row r="4007" spans="27:29">
      <c r="AA4007" s="298"/>
      <c r="AC4007" s="206"/>
    </row>
    <row r="4008" spans="27:29">
      <c r="AA4008" s="298"/>
      <c r="AC4008" s="206"/>
    </row>
    <row r="4009" spans="27:29">
      <c r="AA4009" s="298"/>
      <c r="AC4009" s="206"/>
    </row>
    <row r="4010" spans="27:29">
      <c r="AA4010" s="298"/>
      <c r="AC4010" s="206"/>
    </row>
    <row r="4011" spans="27:29">
      <c r="AA4011" s="298"/>
      <c r="AC4011" s="206"/>
    </row>
    <row r="4012" spans="27:29">
      <c r="AA4012" s="298"/>
      <c r="AC4012" s="206"/>
    </row>
    <row r="4013" spans="27:29">
      <c r="AA4013" s="298"/>
      <c r="AC4013" s="206"/>
    </row>
    <row r="4014" spans="27:29">
      <c r="AA4014" s="298"/>
      <c r="AC4014" s="206"/>
    </row>
    <row r="4015" spans="27:29">
      <c r="AA4015" s="298"/>
      <c r="AC4015" s="206"/>
    </row>
    <row r="4016" spans="27:29">
      <c r="AA4016" s="298"/>
      <c r="AC4016" s="206"/>
    </row>
    <row r="4017" spans="27:29">
      <c r="AA4017" s="298"/>
      <c r="AC4017" s="206"/>
    </row>
    <row r="4018" spans="27:29">
      <c r="AA4018" s="298"/>
      <c r="AC4018" s="206"/>
    </row>
    <row r="4019" spans="27:29">
      <c r="AA4019" s="298"/>
      <c r="AC4019" s="206"/>
    </row>
    <row r="4020" spans="27:29">
      <c r="AA4020" s="298"/>
      <c r="AC4020" s="206"/>
    </row>
    <row r="4021" spans="27:29">
      <c r="AA4021" s="298"/>
      <c r="AC4021" s="206"/>
    </row>
    <row r="4022" spans="27:29">
      <c r="AA4022" s="298"/>
      <c r="AC4022" s="206"/>
    </row>
    <row r="4023" spans="27:29">
      <c r="AA4023" s="298"/>
      <c r="AC4023" s="206"/>
    </row>
    <row r="4024" spans="27:29">
      <c r="AA4024" s="298"/>
      <c r="AC4024" s="206"/>
    </row>
    <row r="4025" spans="27:29">
      <c r="AA4025" s="298"/>
      <c r="AC4025" s="206"/>
    </row>
    <row r="4026" spans="27:29">
      <c r="AA4026" s="298"/>
      <c r="AC4026" s="206"/>
    </row>
    <row r="4027" spans="27:29">
      <c r="AA4027" s="298"/>
      <c r="AC4027" s="206"/>
    </row>
    <row r="4028" spans="27:29">
      <c r="AA4028" s="298"/>
      <c r="AC4028" s="206"/>
    </row>
    <row r="4029" spans="27:29">
      <c r="AA4029" s="298"/>
      <c r="AC4029" s="206"/>
    </row>
    <row r="4030" spans="27:29">
      <c r="AA4030" s="298"/>
      <c r="AC4030" s="206"/>
    </row>
    <row r="4031" spans="27:29">
      <c r="AA4031" s="298"/>
      <c r="AC4031" s="206"/>
    </row>
    <row r="4032" spans="27:29">
      <c r="AA4032" s="298"/>
      <c r="AC4032" s="206"/>
    </row>
    <row r="4033" spans="27:29">
      <c r="AA4033" s="298"/>
      <c r="AC4033" s="206"/>
    </row>
    <row r="4034" spans="27:29">
      <c r="AA4034" s="298"/>
      <c r="AC4034" s="206"/>
    </row>
    <row r="4035" spans="27:29">
      <c r="AA4035" s="298"/>
      <c r="AC4035" s="206"/>
    </row>
    <row r="4036" spans="27:29">
      <c r="AA4036" s="298"/>
      <c r="AC4036" s="206"/>
    </row>
    <row r="4037" spans="27:29">
      <c r="AA4037" s="298"/>
      <c r="AC4037" s="206"/>
    </row>
    <row r="4038" spans="27:29">
      <c r="AA4038" s="298"/>
      <c r="AC4038" s="206"/>
    </row>
    <row r="4039" spans="27:29">
      <c r="AA4039" s="298"/>
      <c r="AC4039" s="206"/>
    </row>
    <row r="4040" spans="27:29">
      <c r="AA4040" s="298"/>
      <c r="AC4040" s="206"/>
    </row>
    <row r="4041" spans="27:29">
      <c r="AA4041" s="298"/>
      <c r="AC4041" s="206"/>
    </row>
    <row r="4042" spans="27:29">
      <c r="AA4042" s="298"/>
      <c r="AC4042" s="206"/>
    </row>
    <row r="4043" spans="27:29">
      <c r="AA4043" s="298"/>
      <c r="AC4043" s="206"/>
    </row>
    <row r="4044" spans="27:29">
      <c r="AA4044" s="298"/>
      <c r="AC4044" s="206"/>
    </row>
    <row r="4045" spans="27:29">
      <c r="AA4045" s="298"/>
      <c r="AC4045" s="206"/>
    </row>
    <row r="4046" spans="27:29">
      <c r="AA4046" s="298"/>
      <c r="AC4046" s="206"/>
    </row>
    <row r="4047" spans="27:29">
      <c r="AA4047" s="298"/>
      <c r="AC4047" s="206"/>
    </row>
    <row r="4048" spans="27:29">
      <c r="AA4048" s="298"/>
      <c r="AC4048" s="206"/>
    </row>
    <row r="4049" spans="27:29">
      <c r="AA4049" s="298"/>
      <c r="AC4049" s="206"/>
    </row>
    <row r="4050" spans="27:29">
      <c r="AA4050" s="298"/>
      <c r="AC4050" s="206"/>
    </row>
    <row r="4051" spans="27:29">
      <c r="AA4051" s="298"/>
      <c r="AC4051" s="206"/>
    </row>
    <row r="4052" spans="27:29">
      <c r="AA4052" s="298"/>
      <c r="AC4052" s="206"/>
    </row>
    <row r="4053" spans="27:29">
      <c r="AA4053" s="298"/>
      <c r="AC4053" s="206"/>
    </row>
    <row r="4054" spans="27:29">
      <c r="AA4054" s="298"/>
      <c r="AC4054" s="206"/>
    </row>
    <row r="4055" spans="27:29">
      <c r="AA4055" s="298"/>
      <c r="AC4055" s="206"/>
    </row>
    <row r="4056" spans="27:29">
      <c r="AA4056" s="298"/>
      <c r="AC4056" s="206"/>
    </row>
    <row r="4057" spans="27:29">
      <c r="AA4057" s="298"/>
      <c r="AC4057" s="206"/>
    </row>
    <row r="4058" spans="27:29">
      <c r="AA4058" s="298"/>
      <c r="AC4058" s="206"/>
    </row>
    <row r="4059" spans="27:29">
      <c r="AA4059" s="298"/>
      <c r="AC4059" s="206"/>
    </row>
    <row r="4060" spans="27:29">
      <c r="AA4060" s="298"/>
      <c r="AC4060" s="206"/>
    </row>
    <row r="4061" spans="27:29">
      <c r="AA4061" s="298"/>
      <c r="AC4061" s="206"/>
    </row>
    <row r="4062" spans="27:29">
      <c r="AA4062" s="298"/>
      <c r="AC4062" s="206"/>
    </row>
    <row r="4063" spans="27:29">
      <c r="AA4063" s="298"/>
      <c r="AC4063" s="206"/>
    </row>
    <row r="4064" spans="27:29">
      <c r="AA4064" s="298"/>
      <c r="AC4064" s="206"/>
    </row>
    <row r="4065" spans="27:29">
      <c r="AA4065" s="298"/>
      <c r="AC4065" s="206"/>
    </row>
    <row r="4066" spans="27:29">
      <c r="AA4066" s="298"/>
      <c r="AC4066" s="206"/>
    </row>
    <row r="4067" spans="27:29">
      <c r="AA4067" s="298"/>
      <c r="AC4067" s="206"/>
    </row>
    <row r="4068" spans="27:29">
      <c r="AA4068" s="298"/>
      <c r="AC4068" s="206"/>
    </row>
    <row r="4069" spans="27:29">
      <c r="AA4069" s="298"/>
      <c r="AC4069" s="206"/>
    </row>
    <row r="4070" spans="27:29">
      <c r="AA4070" s="298"/>
      <c r="AC4070" s="206"/>
    </row>
    <row r="4071" spans="27:29">
      <c r="AA4071" s="298"/>
      <c r="AC4071" s="206"/>
    </row>
    <row r="4072" spans="27:29">
      <c r="AA4072" s="298"/>
      <c r="AC4072" s="206"/>
    </row>
    <row r="4073" spans="27:29">
      <c r="AA4073" s="298"/>
      <c r="AC4073" s="206"/>
    </row>
    <row r="4074" spans="27:29">
      <c r="AA4074" s="298"/>
      <c r="AC4074" s="206"/>
    </row>
    <row r="4075" spans="27:29">
      <c r="AA4075" s="298"/>
      <c r="AC4075" s="206"/>
    </row>
    <row r="4076" spans="27:29">
      <c r="AA4076" s="298"/>
      <c r="AC4076" s="206"/>
    </row>
    <row r="4077" spans="27:29">
      <c r="AA4077" s="298"/>
      <c r="AC4077" s="206"/>
    </row>
    <row r="4078" spans="27:29">
      <c r="AA4078" s="298"/>
      <c r="AC4078" s="206"/>
    </row>
    <row r="4079" spans="27:29">
      <c r="AA4079" s="298"/>
      <c r="AC4079" s="206"/>
    </row>
    <row r="4080" spans="27:29">
      <c r="AA4080" s="298"/>
      <c r="AC4080" s="206"/>
    </row>
    <row r="4081" spans="27:29">
      <c r="AA4081" s="298"/>
      <c r="AC4081" s="206"/>
    </row>
    <row r="4082" spans="27:29">
      <c r="AA4082" s="298"/>
      <c r="AC4082" s="206"/>
    </row>
    <row r="4083" spans="27:29">
      <c r="AA4083" s="298"/>
      <c r="AC4083" s="206"/>
    </row>
    <row r="4084" spans="27:29">
      <c r="AA4084" s="298"/>
      <c r="AC4084" s="206"/>
    </row>
    <row r="4085" spans="27:29">
      <c r="AA4085" s="298"/>
      <c r="AC4085" s="206"/>
    </row>
    <row r="4086" spans="27:29">
      <c r="AA4086" s="298"/>
      <c r="AC4086" s="206"/>
    </row>
    <row r="4087" spans="27:29">
      <c r="AA4087" s="298"/>
      <c r="AC4087" s="206"/>
    </row>
    <row r="4088" spans="27:29">
      <c r="AA4088" s="298"/>
      <c r="AC4088" s="206"/>
    </row>
    <row r="4089" spans="27:29">
      <c r="AA4089" s="298"/>
      <c r="AC4089" s="206"/>
    </row>
    <row r="4090" spans="27:29">
      <c r="AA4090" s="298"/>
      <c r="AC4090" s="206"/>
    </row>
    <row r="4091" spans="27:29">
      <c r="AA4091" s="298"/>
      <c r="AC4091" s="206"/>
    </row>
    <row r="4092" spans="27:29">
      <c r="AA4092" s="298"/>
      <c r="AC4092" s="206"/>
    </row>
    <row r="4093" spans="27:29">
      <c r="AA4093" s="298"/>
      <c r="AC4093" s="206"/>
    </row>
    <row r="4094" spans="27:29">
      <c r="AA4094" s="298"/>
      <c r="AC4094" s="206"/>
    </row>
    <row r="4095" spans="27:29">
      <c r="AA4095" s="298"/>
      <c r="AC4095" s="206"/>
    </row>
    <row r="4096" spans="27:29">
      <c r="AA4096" s="298"/>
      <c r="AC4096" s="206"/>
    </row>
    <row r="4097" spans="27:29">
      <c r="AA4097" s="298"/>
      <c r="AC4097" s="206"/>
    </row>
    <row r="4098" spans="27:29">
      <c r="AA4098" s="298"/>
      <c r="AC4098" s="206"/>
    </row>
    <row r="4099" spans="27:29">
      <c r="AA4099" s="298"/>
      <c r="AC4099" s="206"/>
    </row>
    <row r="4100" spans="27:29">
      <c r="AA4100" s="298"/>
      <c r="AC4100" s="206"/>
    </row>
    <row r="4101" spans="27:29">
      <c r="AA4101" s="298"/>
      <c r="AC4101" s="206"/>
    </row>
    <row r="4102" spans="27:29">
      <c r="AA4102" s="298"/>
      <c r="AC4102" s="206"/>
    </row>
    <row r="4103" spans="27:29">
      <c r="AA4103" s="298"/>
      <c r="AC4103" s="206"/>
    </row>
    <row r="4104" spans="27:29">
      <c r="AA4104" s="298"/>
      <c r="AC4104" s="206"/>
    </row>
    <row r="4105" spans="27:29">
      <c r="AA4105" s="298"/>
      <c r="AC4105" s="206"/>
    </row>
    <row r="4106" spans="27:29">
      <c r="AA4106" s="298"/>
      <c r="AC4106" s="206"/>
    </row>
    <row r="4107" spans="27:29">
      <c r="AA4107" s="298"/>
      <c r="AC4107" s="206"/>
    </row>
    <row r="4108" spans="27:29">
      <c r="AA4108" s="298"/>
      <c r="AC4108" s="206"/>
    </row>
    <row r="4109" spans="27:29">
      <c r="AA4109" s="298"/>
      <c r="AC4109" s="206"/>
    </row>
    <row r="4110" spans="27:29">
      <c r="AA4110" s="298"/>
      <c r="AC4110" s="206"/>
    </row>
    <row r="4111" spans="27:29">
      <c r="AA4111" s="298"/>
      <c r="AC4111" s="206"/>
    </row>
    <row r="4112" spans="27:29">
      <c r="AA4112" s="298"/>
      <c r="AC4112" s="206"/>
    </row>
    <row r="4113" spans="27:29">
      <c r="AA4113" s="298"/>
      <c r="AC4113" s="206"/>
    </row>
    <row r="4114" spans="27:29">
      <c r="AA4114" s="298"/>
      <c r="AC4114" s="206"/>
    </row>
    <row r="4115" spans="27:29">
      <c r="AA4115" s="298"/>
      <c r="AC4115" s="206"/>
    </row>
    <row r="4116" spans="27:29">
      <c r="AA4116" s="298"/>
      <c r="AC4116" s="206"/>
    </row>
    <row r="4117" spans="27:29">
      <c r="AA4117" s="298"/>
      <c r="AC4117" s="206"/>
    </row>
    <row r="4118" spans="27:29">
      <c r="AA4118" s="298"/>
      <c r="AC4118" s="206"/>
    </row>
    <row r="4119" spans="27:29">
      <c r="AA4119" s="298"/>
      <c r="AC4119" s="206"/>
    </row>
    <row r="4120" spans="27:29">
      <c r="AA4120" s="298"/>
      <c r="AC4120" s="206"/>
    </row>
    <row r="4121" spans="27:29">
      <c r="AA4121" s="298"/>
      <c r="AC4121" s="206"/>
    </row>
    <row r="4122" spans="27:29">
      <c r="AA4122" s="298"/>
      <c r="AC4122" s="206"/>
    </row>
    <row r="4123" spans="27:29">
      <c r="AA4123" s="298"/>
      <c r="AC4123" s="206"/>
    </row>
    <row r="4124" spans="27:29">
      <c r="AA4124" s="298"/>
      <c r="AC4124" s="206"/>
    </row>
    <row r="4125" spans="27:29">
      <c r="AA4125" s="298"/>
      <c r="AC4125" s="206"/>
    </row>
    <row r="4126" spans="27:29">
      <c r="AA4126" s="298"/>
      <c r="AC4126" s="206"/>
    </row>
    <row r="4127" spans="27:29">
      <c r="AA4127" s="298"/>
      <c r="AC4127" s="206"/>
    </row>
    <row r="4128" spans="27:29">
      <c r="AA4128" s="298"/>
      <c r="AC4128" s="206"/>
    </row>
    <row r="4129" spans="27:29">
      <c r="AA4129" s="298"/>
      <c r="AC4129" s="206"/>
    </row>
    <row r="4130" spans="27:29">
      <c r="AA4130" s="298"/>
      <c r="AC4130" s="206"/>
    </row>
    <row r="4131" spans="27:29">
      <c r="AA4131" s="298"/>
      <c r="AC4131" s="206"/>
    </row>
    <row r="4132" spans="27:29">
      <c r="AA4132" s="298"/>
      <c r="AC4132" s="206"/>
    </row>
    <row r="4133" spans="27:29">
      <c r="AA4133" s="298"/>
      <c r="AC4133" s="206"/>
    </row>
    <row r="4134" spans="27:29">
      <c r="AA4134" s="298"/>
      <c r="AC4134" s="206"/>
    </row>
    <row r="4135" spans="27:29">
      <c r="AA4135" s="298"/>
      <c r="AC4135" s="206"/>
    </row>
    <row r="4136" spans="27:29">
      <c r="AA4136" s="298"/>
      <c r="AC4136" s="206"/>
    </row>
    <row r="4137" spans="27:29">
      <c r="AA4137" s="298"/>
      <c r="AC4137" s="206"/>
    </row>
    <row r="4138" spans="27:29">
      <c r="AA4138" s="298"/>
      <c r="AC4138" s="206"/>
    </row>
    <row r="4139" spans="27:29">
      <c r="AA4139" s="298"/>
      <c r="AC4139" s="206"/>
    </row>
    <row r="4140" spans="27:29">
      <c r="AA4140" s="298"/>
      <c r="AC4140" s="206"/>
    </row>
    <row r="4141" spans="27:29">
      <c r="AA4141" s="298"/>
      <c r="AC4141" s="206"/>
    </row>
    <row r="4142" spans="27:29">
      <c r="AA4142" s="298"/>
      <c r="AC4142" s="206"/>
    </row>
    <row r="4143" spans="27:29">
      <c r="AA4143" s="298"/>
      <c r="AC4143" s="206"/>
    </row>
    <row r="4144" spans="27:29">
      <c r="AA4144" s="298"/>
      <c r="AC4144" s="206"/>
    </row>
    <row r="4145" spans="27:29">
      <c r="AA4145" s="298"/>
      <c r="AC4145" s="206"/>
    </row>
    <row r="4146" spans="27:29">
      <c r="AA4146" s="298"/>
      <c r="AC4146" s="206"/>
    </row>
    <row r="4147" spans="27:29">
      <c r="AA4147" s="298"/>
      <c r="AC4147" s="206"/>
    </row>
    <row r="4148" spans="27:29">
      <c r="AA4148" s="298"/>
      <c r="AC4148" s="206"/>
    </row>
    <row r="4149" spans="27:29">
      <c r="AA4149" s="298"/>
      <c r="AC4149" s="206"/>
    </row>
    <row r="4150" spans="27:29">
      <c r="AA4150" s="298"/>
      <c r="AC4150" s="206"/>
    </row>
    <row r="4151" spans="27:29">
      <c r="AA4151" s="298"/>
      <c r="AC4151" s="206"/>
    </row>
    <row r="4152" spans="27:29">
      <c r="AA4152" s="298"/>
      <c r="AC4152" s="206"/>
    </row>
    <row r="4153" spans="27:29">
      <c r="AA4153" s="298"/>
      <c r="AC4153" s="206"/>
    </row>
    <row r="4154" spans="27:29">
      <c r="AA4154" s="298"/>
      <c r="AC4154" s="206"/>
    </row>
    <row r="4155" spans="27:29">
      <c r="AA4155" s="298"/>
      <c r="AC4155" s="206"/>
    </row>
    <row r="4156" spans="27:29">
      <c r="AA4156" s="298"/>
      <c r="AC4156" s="206"/>
    </row>
    <row r="4157" spans="27:29">
      <c r="AA4157" s="298"/>
      <c r="AC4157" s="206"/>
    </row>
    <row r="4158" spans="27:29">
      <c r="AA4158" s="298"/>
      <c r="AC4158" s="206"/>
    </row>
    <row r="4159" spans="27:29">
      <c r="AA4159" s="298"/>
      <c r="AC4159" s="206"/>
    </row>
    <row r="4160" spans="27:29">
      <c r="AA4160" s="298"/>
      <c r="AC4160" s="206"/>
    </row>
    <row r="4161" spans="27:29">
      <c r="AA4161" s="298"/>
      <c r="AC4161" s="206"/>
    </row>
    <row r="4162" spans="27:29">
      <c r="AA4162" s="298"/>
      <c r="AC4162" s="206"/>
    </row>
    <row r="4163" spans="27:29">
      <c r="AA4163" s="298"/>
      <c r="AC4163" s="206"/>
    </row>
    <row r="4164" spans="27:29">
      <c r="AA4164" s="298"/>
      <c r="AC4164" s="206"/>
    </row>
    <row r="4165" spans="27:29">
      <c r="AA4165" s="298"/>
      <c r="AC4165" s="206"/>
    </row>
    <row r="4166" spans="27:29">
      <c r="AA4166" s="298"/>
      <c r="AC4166" s="206"/>
    </row>
    <row r="4167" spans="27:29">
      <c r="AA4167" s="298"/>
      <c r="AC4167" s="206"/>
    </row>
    <row r="4168" spans="27:29">
      <c r="AA4168" s="298"/>
      <c r="AC4168" s="206"/>
    </row>
    <row r="4169" spans="27:29">
      <c r="AA4169" s="298"/>
      <c r="AC4169" s="206"/>
    </row>
    <row r="4170" spans="27:29">
      <c r="AA4170" s="298"/>
      <c r="AC4170" s="206"/>
    </row>
    <row r="4171" spans="27:29">
      <c r="AA4171" s="298"/>
      <c r="AC4171" s="206"/>
    </row>
    <row r="4172" spans="27:29">
      <c r="AA4172" s="298"/>
      <c r="AC4172" s="206"/>
    </row>
    <row r="4173" spans="27:29">
      <c r="AA4173" s="298"/>
      <c r="AC4173" s="206"/>
    </row>
    <row r="4174" spans="27:29">
      <c r="AA4174" s="298"/>
      <c r="AC4174" s="206"/>
    </row>
    <row r="4175" spans="27:29">
      <c r="AA4175" s="298"/>
      <c r="AC4175" s="206"/>
    </row>
    <row r="4176" spans="27:29">
      <c r="AA4176" s="298"/>
      <c r="AC4176" s="206"/>
    </row>
    <row r="4177" spans="27:29">
      <c r="AA4177" s="298"/>
      <c r="AC4177" s="206"/>
    </row>
    <row r="4178" spans="27:29">
      <c r="AA4178" s="298"/>
      <c r="AC4178" s="206"/>
    </row>
    <row r="4179" spans="27:29">
      <c r="AA4179" s="298"/>
      <c r="AC4179" s="206"/>
    </row>
    <row r="4180" spans="27:29">
      <c r="AA4180" s="298"/>
      <c r="AC4180" s="206"/>
    </row>
    <row r="4181" spans="27:29">
      <c r="AA4181" s="298"/>
      <c r="AC4181" s="206"/>
    </row>
    <row r="4182" spans="27:29">
      <c r="AA4182" s="298"/>
      <c r="AC4182" s="206"/>
    </row>
    <row r="4183" spans="27:29">
      <c r="AA4183" s="298"/>
      <c r="AC4183" s="206"/>
    </row>
    <row r="4184" spans="27:29">
      <c r="AA4184" s="298"/>
      <c r="AC4184" s="206"/>
    </row>
    <row r="4185" spans="27:29">
      <c r="AA4185" s="298"/>
      <c r="AC4185" s="206"/>
    </row>
    <row r="4186" spans="27:29">
      <c r="AA4186" s="298"/>
      <c r="AC4186" s="206"/>
    </row>
    <row r="4187" spans="27:29">
      <c r="AA4187" s="298"/>
      <c r="AC4187" s="206"/>
    </row>
    <row r="4188" spans="27:29">
      <c r="AA4188" s="298"/>
      <c r="AC4188" s="206"/>
    </row>
    <row r="4189" spans="27:29">
      <c r="AA4189" s="298"/>
      <c r="AC4189" s="206"/>
    </row>
    <row r="4190" spans="27:29">
      <c r="AA4190" s="298"/>
      <c r="AC4190" s="206"/>
    </row>
    <row r="4191" spans="27:29">
      <c r="AA4191" s="298"/>
      <c r="AC4191" s="206"/>
    </row>
    <row r="4192" spans="27:29">
      <c r="AA4192" s="298"/>
      <c r="AC4192" s="206"/>
    </row>
    <row r="4193" spans="27:29">
      <c r="AA4193" s="298"/>
      <c r="AC4193" s="206"/>
    </row>
    <row r="4194" spans="27:29">
      <c r="AA4194" s="298"/>
      <c r="AC4194" s="206"/>
    </row>
    <row r="4195" spans="27:29">
      <c r="AA4195" s="298"/>
      <c r="AC4195" s="206"/>
    </row>
    <row r="4196" spans="27:29">
      <c r="AA4196" s="298"/>
      <c r="AC4196" s="206"/>
    </row>
    <row r="4197" spans="27:29">
      <c r="AA4197" s="298"/>
      <c r="AC4197" s="206"/>
    </row>
    <row r="4198" spans="27:29">
      <c r="AA4198" s="298"/>
      <c r="AC4198" s="206"/>
    </row>
    <row r="4199" spans="27:29">
      <c r="AA4199" s="298"/>
      <c r="AC4199" s="206"/>
    </row>
    <row r="4200" spans="27:29">
      <c r="AA4200" s="298"/>
      <c r="AC4200" s="206"/>
    </row>
    <row r="4201" spans="27:29">
      <c r="AA4201" s="298"/>
      <c r="AC4201" s="206"/>
    </row>
    <row r="4202" spans="27:29">
      <c r="AA4202" s="298"/>
      <c r="AC4202" s="206"/>
    </row>
    <row r="4203" spans="27:29">
      <c r="AA4203" s="298"/>
      <c r="AC4203" s="206"/>
    </row>
    <row r="4204" spans="27:29">
      <c r="AA4204" s="298"/>
      <c r="AC4204" s="206"/>
    </row>
    <row r="4205" spans="27:29">
      <c r="AA4205" s="298"/>
      <c r="AC4205" s="206"/>
    </row>
    <row r="4206" spans="27:29">
      <c r="AA4206" s="298"/>
      <c r="AC4206" s="206"/>
    </row>
    <row r="4207" spans="27:29">
      <c r="AA4207" s="298"/>
      <c r="AC4207" s="206"/>
    </row>
    <row r="4208" spans="27:29">
      <c r="AA4208" s="298"/>
      <c r="AC4208" s="206"/>
    </row>
    <row r="4209" spans="27:29">
      <c r="AA4209" s="298"/>
      <c r="AC4209" s="206"/>
    </row>
    <row r="4210" spans="27:29">
      <c r="AA4210" s="298"/>
      <c r="AC4210" s="206"/>
    </row>
    <row r="4211" spans="27:29">
      <c r="AA4211" s="298"/>
      <c r="AC4211" s="206"/>
    </row>
    <row r="4212" spans="27:29">
      <c r="AA4212" s="298"/>
      <c r="AC4212" s="206"/>
    </row>
    <row r="4213" spans="27:29">
      <c r="AA4213" s="298"/>
      <c r="AC4213" s="206"/>
    </row>
    <row r="4214" spans="27:29">
      <c r="AA4214" s="298"/>
      <c r="AC4214" s="206"/>
    </row>
    <row r="4215" spans="27:29">
      <c r="AA4215" s="298"/>
      <c r="AC4215" s="206"/>
    </row>
    <row r="4216" spans="27:29">
      <c r="AA4216" s="298"/>
      <c r="AC4216" s="206"/>
    </row>
    <row r="4217" spans="27:29">
      <c r="AA4217" s="298"/>
      <c r="AC4217" s="206"/>
    </row>
    <row r="4218" spans="27:29">
      <c r="AA4218" s="298"/>
      <c r="AC4218" s="206"/>
    </row>
    <row r="4219" spans="27:29">
      <c r="AA4219" s="298"/>
      <c r="AC4219" s="206"/>
    </row>
    <row r="4220" spans="27:29">
      <c r="AA4220" s="298"/>
      <c r="AC4220" s="206"/>
    </row>
    <row r="4221" spans="27:29">
      <c r="AA4221" s="298"/>
      <c r="AC4221" s="206"/>
    </row>
    <row r="4222" spans="27:29">
      <c r="AA4222" s="298"/>
      <c r="AC4222" s="206"/>
    </row>
    <row r="4223" spans="27:29">
      <c r="AA4223" s="298"/>
      <c r="AC4223" s="206"/>
    </row>
    <row r="4224" spans="27:29">
      <c r="AA4224" s="298"/>
      <c r="AC4224" s="206"/>
    </row>
    <row r="4225" spans="27:29">
      <c r="AA4225" s="298"/>
      <c r="AC4225" s="206"/>
    </row>
    <row r="4226" spans="27:29">
      <c r="AA4226" s="298"/>
      <c r="AC4226" s="206"/>
    </row>
    <row r="4227" spans="27:29">
      <c r="AA4227" s="298"/>
      <c r="AC4227" s="206"/>
    </row>
    <row r="4228" spans="27:29">
      <c r="AA4228" s="298"/>
      <c r="AC4228" s="206"/>
    </row>
    <row r="4229" spans="27:29">
      <c r="AA4229" s="298"/>
      <c r="AC4229" s="206"/>
    </row>
    <row r="4230" spans="27:29">
      <c r="AA4230" s="298"/>
      <c r="AC4230" s="206"/>
    </row>
    <row r="4231" spans="27:29">
      <c r="AA4231" s="298"/>
      <c r="AC4231" s="206"/>
    </row>
    <row r="4232" spans="27:29">
      <c r="AA4232" s="298"/>
      <c r="AC4232" s="206"/>
    </row>
    <row r="4233" spans="27:29">
      <c r="AA4233" s="298"/>
      <c r="AC4233" s="206"/>
    </row>
    <row r="4234" spans="27:29">
      <c r="AA4234" s="298"/>
      <c r="AC4234" s="206"/>
    </row>
    <row r="4235" spans="27:29">
      <c r="AA4235" s="298"/>
      <c r="AC4235" s="206"/>
    </row>
    <row r="4236" spans="27:29">
      <c r="AA4236" s="298"/>
      <c r="AC4236" s="206"/>
    </row>
    <row r="4237" spans="27:29">
      <c r="AA4237" s="298"/>
      <c r="AC4237" s="206"/>
    </row>
    <row r="4238" spans="27:29">
      <c r="AA4238" s="298"/>
      <c r="AC4238" s="206"/>
    </row>
    <row r="4239" spans="27:29">
      <c r="AA4239" s="298"/>
      <c r="AC4239" s="206"/>
    </row>
    <row r="4240" spans="27:29">
      <c r="AA4240" s="298"/>
      <c r="AC4240" s="206"/>
    </row>
    <row r="4241" spans="27:29">
      <c r="AA4241" s="298"/>
      <c r="AC4241" s="206"/>
    </row>
    <row r="4242" spans="27:29">
      <c r="AA4242" s="298"/>
      <c r="AC4242" s="206"/>
    </row>
    <row r="4243" spans="27:29">
      <c r="AA4243" s="298"/>
      <c r="AC4243" s="206"/>
    </row>
    <row r="4244" spans="27:29">
      <c r="AA4244" s="298"/>
      <c r="AC4244" s="206"/>
    </row>
    <row r="4245" spans="27:29">
      <c r="AA4245" s="298"/>
      <c r="AC4245" s="206"/>
    </row>
    <row r="4246" spans="27:29">
      <c r="AA4246" s="298"/>
      <c r="AC4246" s="206"/>
    </row>
    <row r="4247" spans="27:29">
      <c r="AA4247" s="298"/>
      <c r="AC4247" s="206"/>
    </row>
    <row r="4248" spans="27:29">
      <c r="AA4248" s="298"/>
      <c r="AC4248" s="206"/>
    </row>
    <row r="4249" spans="27:29">
      <c r="AA4249" s="298"/>
      <c r="AC4249" s="206"/>
    </row>
    <row r="4250" spans="27:29">
      <c r="AA4250" s="298"/>
      <c r="AC4250" s="206"/>
    </row>
    <row r="4251" spans="27:29">
      <c r="AA4251" s="298"/>
      <c r="AC4251" s="206"/>
    </row>
    <row r="4252" spans="27:29">
      <c r="AA4252" s="298"/>
      <c r="AC4252" s="206"/>
    </row>
    <row r="4253" spans="27:29">
      <c r="AA4253" s="298"/>
      <c r="AC4253" s="206"/>
    </row>
    <row r="4254" spans="27:29">
      <c r="AA4254" s="298"/>
      <c r="AC4254" s="206"/>
    </row>
    <row r="4255" spans="27:29">
      <c r="AA4255" s="298"/>
      <c r="AC4255" s="206"/>
    </row>
    <row r="4256" spans="27:29">
      <c r="AA4256" s="298"/>
      <c r="AC4256" s="206"/>
    </row>
    <row r="4257" spans="27:29">
      <c r="AA4257" s="298"/>
      <c r="AC4257" s="206"/>
    </row>
    <row r="4258" spans="27:29">
      <c r="AA4258" s="298"/>
      <c r="AC4258" s="206"/>
    </row>
    <row r="4259" spans="27:29">
      <c r="AA4259" s="298"/>
      <c r="AC4259" s="206"/>
    </row>
    <row r="4260" spans="27:29">
      <c r="AA4260" s="298"/>
      <c r="AC4260" s="206"/>
    </row>
    <row r="4261" spans="27:29">
      <c r="AA4261" s="298"/>
      <c r="AC4261" s="206"/>
    </row>
    <row r="4262" spans="27:29">
      <c r="AA4262" s="298"/>
      <c r="AC4262" s="206"/>
    </row>
    <row r="4263" spans="27:29">
      <c r="AA4263" s="298"/>
      <c r="AC4263" s="206"/>
    </row>
    <row r="4264" spans="27:29">
      <c r="AA4264" s="298"/>
      <c r="AC4264" s="206"/>
    </row>
    <row r="4265" spans="27:29">
      <c r="AA4265" s="298"/>
      <c r="AC4265" s="206"/>
    </row>
    <row r="4266" spans="27:29">
      <c r="AA4266" s="298"/>
      <c r="AC4266" s="206"/>
    </row>
    <row r="4267" spans="27:29">
      <c r="AA4267" s="298"/>
      <c r="AC4267" s="206"/>
    </row>
    <row r="4268" spans="27:29">
      <c r="AA4268" s="298"/>
      <c r="AC4268" s="206"/>
    </row>
    <row r="4269" spans="27:29">
      <c r="AA4269" s="298"/>
      <c r="AC4269" s="206"/>
    </row>
    <row r="4270" spans="27:29">
      <c r="AA4270" s="298"/>
      <c r="AC4270" s="206"/>
    </row>
    <row r="4271" spans="27:29">
      <c r="AA4271" s="298"/>
      <c r="AC4271" s="206"/>
    </row>
    <row r="4272" spans="27:29">
      <c r="AA4272" s="298"/>
      <c r="AC4272" s="206"/>
    </row>
    <row r="4273" spans="27:29">
      <c r="AA4273" s="298"/>
      <c r="AC4273" s="206"/>
    </row>
    <row r="4274" spans="27:29">
      <c r="AA4274" s="298"/>
      <c r="AC4274" s="206"/>
    </row>
    <row r="4275" spans="27:29">
      <c r="AA4275" s="298"/>
      <c r="AC4275" s="206"/>
    </row>
    <row r="4276" spans="27:29">
      <c r="AA4276" s="298"/>
      <c r="AC4276" s="206"/>
    </row>
    <row r="4277" spans="27:29">
      <c r="AA4277" s="298"/>
      <c r="AC4277" s="206"/>
    </row>
    <row r="4278" spans="27:29">
      <c r="AA4278" s="298"/>
      <c r="AC4278" s="206"/>
    </row>
    <row r="4279" spans="27:29">
      <c r="AA4279" s="298"/>
      <c r="AC4279" s="206"/>
    </row>
    <row r="4280" spans="27:29">
      <c r="AA4280" s="298"/>
      <c r="AC4280" s="206"/>
    </row>
    <row r="4281" spans="27:29">
      <c r="AA4281" s="298"/>
      <c r="AC4281" s="206"/>
    </row>
    <row r="4282" spans="27:29">
      <c r="AA4282" s="298"/>
      <c r="AC4282" s="206"/>
    </row>
    <row r="4283" spans="27:29">
      <c r="AA4283" s="298"/>
      <c r="AC4283" s="206"/>
    </row>
    <row r="4284" spans="27:29">
      <c r="AA4284" s="298"/>
      <c r="AC4284" s="206"/>
    </row>
    <row r="4285" spans="27:29">
      <c r="AA4285" s="298"/>
      <c r="AC4285" s="206"/>
    </row>
    <row r="4286" spans="27:29">
      <c r="AA4286" s="298"/>
      <c r="AC4286" s="206"/>
    </row>
    <row r="4287" spans="27:29">
      <c r="AA4287" s="298"/>
      <c r="AC4287" s="206"/>
    </row>
    <row r="4288" spans="27:29">
      <c r="AA4288" s="298"/>
      <c r="AC4288" s="206"/>
    </row>
    <row r="4289" spans="27:29">
      <c r="AA4289" s="298"/>
      <c r="AC4289" s="206"/>
    </row>
    <row r="4290" spans="27:29">
      <c r="AA4290" s="298"/>
      <c r="AC4290" s="206"/>
    </row>
    <row r="4291" spans="27:29">
      <c r="AA4291" s="298"/>
      <c r="AC4291" s="206"/>
    </row>
    <row r="4292" spans="27:29">
      <c r="AA4292" s="298"/>
      <c r="AC4292" s="206"/>
    </row>
    <row r="4293" spans="27:29">
      <c r="AA4293" s="298"/>
      <c r="AC4293" s="206"/>
    </row>
    <row r="4294" spans="27:29">
      <c r="AA4294" s="298"/>
      <c r="AC4294" s="206"/>
    </row>
    <row r="4295" spans="27:29">
      <c r="AA4295" s="298"/>
      <c r="AC4295" s="206"/>
    </row>
    <row r="4296" spans="27:29">
      <c r="AA4296" s="298"/>
      <c r="AC4296" s="206"/>
    </row>
    <row r="4297" spans="27:29">
      <c r="AA4297" s="298"/>
      <c r="AC4297" s="206"/>
    </row>
    <row r="4298" spans="27:29">
      <c r="AA4298" s="298"/>
      <c r="AC4298" s="206"/>
    </row>
    <row r="4299" spans="27:29">
      <c r="AA4299" s="298"/>
      <c r="AC4299" s="206"/>
    </row>
    <row r="4300" spans="27:29">
      <c r="AA4300" s="298"/>
      <c r="AC4300" s="206"/>
    </row>
    <row r="4301" spans="27:29">
      <c r="AA4301" s="298"/>
      <c r="AC4301" s="206"/>
    </row>
    <row r="4302" spans="27:29">
      <c r="AA4302" s="298"/>
      <c r="AC4302" s="206"/>
    </row>
    <row r="4303" spans="27:29">
      <c r="AA4303" s="298"/>
      <c r="AC4303" s="206"/>
    </row>
    <row r="4304" spans="27:29">
      <c r="AA4304" s="298"/>
      <c r="AC4304" s="206"/>
    </row>
    <row r="4305" spans="27:29">
      <c r="AA4305" s="298"/>
      <c r="AC4305" s="206"/>
    </row>
    <row r="4306" spans="27:29">
      <c r="AA4306" s="298"/>
      <c r="AC4306" s="206"/>
    </row>
    <row r="4307" spans="27:29">
      <c r="AA4307" s="298"/>
      <c r="AC4307" s="206"/>
    </row>
    <row r="4308" spans="27:29">
      <c r="AA4308" s="298"/>
      <c r="AC4308" s="206"/>
    </row>
    <row r="4309" spans="27:29">
      <c r="AA4309" s="298"/>
      <c r="AC4309" s="206"/>
    </row>
    <row r="4310" spans="27:29">
      <c r="AA4310" s="298"/>
      <c r="AC4310" s="206"/>
    </row>
    <row r="4311" spans="27:29">
      <c r="AA4311" s="298"/>
      <c r="AC4311" s="206"/>
    </row>
    <row r="4312" spans="27:29">
      <c r="AA4312" s="298"/>
      <c r="AC4312" s="206"/>
    </row>
    <row r="4313" spans="27:29">
      <c r="AA4313" s="298"/>
      <c r="AC4313" s="206"/>
    </row>
    <row r="4314" spans="27:29">
      <c r="AA4314" s="298"/>
      <c r="AC4314" s="206"/>
    </row>
    <row r="4315" spans="27:29">
      <c r="AA4315" s="298"/>
      <c r="AC4315" s="206"/>
    </row>
    <row r="4316" spans="27:29">
      <c r="AA4316" s="298"/>
      <c r="AC4316" s="206"/>
    </row>
    <row r="4317" spans="27:29">
      <c r="AA4317" s="298"/>
      <c r="AC4317" s="206"/>
    </row>
    <row r="4318" spans="27:29">
      <c r="AA4318" s="298"/>
      <c r="AC4318" s="206"/>
    </row>
    <row r="4319" spans="27:29">
      <c r="AA4319" s="298"/>
      <c r="AC4319" s="206"/>
    </row>
    <row r="4320" spans="27:29">
      <c r="AA4320" s="298"/>
      <c r="AC4320" s="206"/>
    </row>
    <row r="4321" spans="27:29">
      <c r="AA4321" s="298"/>
      <c r="AC4321" s="206"/>
    </row>
    <row r="4322" spans="27:29">
      <c r="AA4322" s="298"/>
      <c r="AC4322" s="206"/>
    </row>
    <row r="4323" spans="27:29">
      <c r="AA4323" s="298"/>
      <c r="AC4323" s="206"/>
    </row>
    <row r="4324" spans="27:29">
      <c r="AA4324" s="298"/>
      <c r="AC4324" s="206"/>
    </row>
    <row r="4325" spans="27:29">
      <c r="AA4325" s="298"/>
      <c r="AC4325" s="206"/>
    </row>
    <row r="4326" spans="27:29">
      <c r="AA4326" s="298"/>
      <c r="AC4326" s="206"/>
    </row>
    <row r="4327" spans="27:29">
      <c r="AA4327" s="298"/>
      <c r="AC4327" s="206"/>
    </row>
    <row r="4328" spans="27:29">
      <c r="AA4328" s="298"/>
      <c r="AC4328" s="206"/>
    </row>
    <row r="4329" spans="27:29">
      <c r="AA4329" s="298"/>
      <c r="AC4329" s="206"/>
    </row>
    <row r="4330" spans="27:29">
      <c r="AA4330" s="298"/>
      <c r="AC4330" s="206"/>
    </row>
    <row r="4331" spans="27:29">
      <c r="AA4331" s="298"/>
      <c r="AC4331" s="206"/>
    </row>
    <row r="4332" spans="27:29">
      <c r="AA4332" s="298"/>
      <c r="AC4332" s="206"/>
    </row>
    <row r="4333" spans="27:29">
      <c r="AA4333" s="298"/>
      <c r="AC4333" s="206"/>
    </row>
    <row r="4334" spans="27:29">
      <c r="AA4334" s="298"/>
      <c r="AC4334" s="206"/>
    </row>
    <row r="4335" spans="27:29">
      <c r="AA4335" s="298"/>
      <c r="AC4335" s="206"/>
    </row>
    <row r="4336" spans="27:29">
      <c r="AA4336" s="298"/>
      <c r="AC4336" s="206"/>
    </row>
    <row r="4337" spans="27:29">
      <c r="AA4337" s="298"/>
      <c r="AC4337" s="206"/>
    </row>
    <row r="4338" spans="27:29">
      <c r="AA4338" s="298"/>
      <c r="AC4338" s="206"/>
    </row>
    <row r="4339" spans="27:29">
      <c r="AA4339" s="298"/>
      <c r="AC4339" s="206"/>
    </row>
    <row r="4340" spans="27:29">
      <c r="AA4340" s="298"/>
      <c r="AC4340" s="206"/>
    </row>
    <row r="4341" spans="27:29">
      <c r="AA4341" s="298"/>
      <c r="AC4341" s="206"/>
    </row>
    <row r="4342" spans="27:29">
      <c r="AA4342" s="298"/>
      <c r="AC4342" s="206"/>
    </row>
    <row r="4343" spans="27:29">
      <c r="AA4343" s="298"/>
      <c r="AC4343" s="206"/>
    </row>
    <row r="4344" spans="27:29">
      <c r="AA4344" s="298"/>
      <c r="AC4344" s="206"/>
    </row>
    <row r="4345" spans="27:29">
      <c r="AA4345" s="298"/>
      <c r="AC4345" s="206"/>
    </row>
    <row r="4346" spans="27:29">
      <c r="AA4346" s="298"/>
      <c r="AC4346" s="206"/>
    </row>
    <row r="4347" spans="27:29">
      <c r="AA4347" s="298"/>
      <c r="AC4347" s="206"/>
    </row>
    <row r="4348" spans="27:29">
      <c r="AA4348" s="298"/>
      <c r="AC4348" s="206"/>
    </row>
    <row r="4349" spans="27:29">
      <c r="AA4349" s="298"/>
      <c r="AC4349" s="206"/>
    </row>
    <row r="4350" spans="27:29">
      <c r="AA4350" s="298"/>
      <c r="AC4350" s="206"/>
    </row>
    <row r="4351" spans="27:29">
      <c r="AA4351" s="298"/>
      <c r="AC4351" s="206"/>
    </row>
    <row r="4352" spans="27:29">
      <c r="AA4352" s="298"/>
      <c r="AC4352" s="206"/>
    </row>
    <row r="4353" spans="27:29">
      <c r="AA4353" s="298"/>
      <c r="AC4353" s="206"/>
    </row>
    <row r="4354" spans="27:29">
      <c r="AA4354" s="298"/>
      <c r="AC4354" s="206"/>
    </row>
    <row r="4355" spans="27:29">
      <c r="AA4355" s="298"/>
      <c r="AC4355" s="206"/>
    </row>
    <row r="4356" spans="27:29">
      <c r="AA4356" s="298"/>
      <c r="AC4356" s="206"/>
    </row>
    <row r="4357" spans="27:29">
      <c r="AA4357" s="298"/>
      <c r="AC4357" s="206"/>
    </row>
    <row r="4358" spans="27:29">
      <c r="AA4358" s="298"/>
      <c r="AC4358" s="206"/>
    </row>
    <row r="4359" spans="27:29">
      <c r="AA4359" s="298"/>
      <c r="AC4359" s="206"/>
    </row>
    <row r="4360" spans="27:29">
      <c r="AA4360" s="298"/>
      <c r="AC4360" s="206"/>
    </row>
    <row r="4361" spans="27:29">
      <c r="AA4361" s="298"/>
      <c r="AC4361" s="206"/>
    </row>
    <row r="4362" spans="27:29">
      <c r="AA4362" s="298"/>
      <c r="AC4362" s="206"/>
    </row>
    <row r="4363" spans="27:29">
      <c r="AA4363" s="298"/>
      <c r="AC4363" s="206"/>
    </row>
    <row r="4364" spans="27:29">
      <c r="AA4364" s="298"/>
      <c r="AC4364" s="206"/>
    </row>
    <row r="4365" spans="27:29">
      <c r="AA4365" s="298"/>
      <c r="AC4365" s="206"/>
    </row>
    <row r="4366" spans="27:29">
      <c r="AA4366" s="298"/>
      <c r="AC4366" s="206"/>
    </row>
    <row r="4367" spans="27:29">
      <c r="AA4367" s="298"/>
      <c r="AC4367" s="206"/>
    </row>
    <row r="4368" spans="27:29">
      <c r="AA4368" s="298"/>
      <c r="AC4368" s="206"/>
    </row>
    <row r="4369" spans="27:29">
      <c r="AA4369" s="298"/>
      <c r="AC4369" s="206"/>
    </row>
    <row r="4370" spans="27:29">
      <c r="AA4370" s="298"/>
      <c r="AC4370" s="206"/>
    </row>
    <row r="4371" spans="27:29">
      <c r="AA4371" s="298"/>
      <c r="AC4371" s="206"/>
    </row>
    <row r="4372" spans="27:29">
      <c r="AA4372" s="298"/>
      <c r="AC4372" s="206"/>
    </row>
    <row r="4373" spans="27:29">
      <c r="AA4373" s="298"/>
      <c r="AC4373" s="206"/>
    </row>
    <row r="4374" spans="27:29">
      <c r="AA4374" s="298"/>
      <c r="AC4374" s="206"/>
    </row>
    <row r="4375" spans="27:29">
      <c r="AA4375" s="298"/>
      <c r="AC4375" s="206"/>
    </row>
    <row r="4376" spans="27:29">
      <c r="AA4376" s="298"/>
      <c r="AC4376" s="206"/>
    </row>
    <row r="4377" spans="27:29">
      <c r="AA4377" s="298"/>
      <c r="AC4377" s="206"/>
    </row>
    <row r="4378" spans="27:29">
      <c r="AA4378" s="298"/>
      <c r="AC4378" s="206"/>
    </row>
    <row r="4379" spans="27:29">
      <c r="AA4379" s="298"/>
      <c r="AC4379" s="206"/>
    </row>
    <row r="4380" spans="27:29">
      <c r="AA4380" s="298"/>
      <c r="AC4380" s="206"/>
    </row>
    <row r="4381" spans="27:29">
      <c r="AA4381" s="298"/>
      <c r="AC4381" s="206"/>
    </row>
    <row r="4382" spans="27:29">
      <c r="AA4382" s="298"/>
      <c r="AC4382" s="206"/>
    </row>
    <row r="4383" spans="27:29">
      <c r="AA4383" s="298"/>
      <c r="AC4383" s="206"/>
    </row>
    <row r="4384" spans="27:29">
      <c r="AA4384" s="298"/>
      <c r="AC4384" s="206"/>
    </row>
    <row r="4385" spans="27:29">
      <c r="AA4385" s="298"/>
      <c r="AC4385" s="206"/>
    </row>
    <row r="4386" spans="27:29">
      <c r="AA4386" s="298"/>
      <c r="AC4386" s="206"/>
    </row>
    <row r="4387" spans="27:29">
      <c r="AA4387" s="298"/>
      <c r="AC4387" s="206"/>
    </row>
    <row r="4388" spans="27:29">
      <c r="AA4388" s="298"/>
      <c r="AC4388" s="206"/>
    </row>
    <row r="4389" spans="27:29">
      <c r="AA4389" s="298"/>
      <c r="AC4389" s="206"/>
    </row>
    <row r="4390" spans="27:29">
      <c r="AA4390" s="298"/>
      <c r="AC4390" s="206"/>
    </row>
    <row r="4391" spans="27:29">
      <c r="AA4391" s="298"/>
      <c r="AC4391" s="206"/>
    </row>
    <row r="4392" spans="27:29">
      <c r="AA4392" s="298"/>
      <c r="AC4392" s="206"/>
    </row>
    <row r="4393" spans="27:29">
      <c r="AA4393" s="298"/>
      <c r="AC4393" s="206"/>
    </row>
    <row r="4394" spans="27:29">
      <c r="AA4394" s="298"/>
      <c r="AC4394" s="206"/>
    </row>
    <row r="4395" spans="27:29">
      <c r="AA4395" s="298"/>
      <c r="AC4395" s="206"/>
    </row>
    <row r="4396" spans="27:29">
      <c r="AA4396" s="298"/>
      <c r="AC4396" s="206"/>
    </row>
    <row r="4397" spans="27:29">
      <c r="AA4397" s="298"/>
      <c r="AC4397" s="206"/>
    </row>
    <row r="4398" spans="27:29">
      <c r="AA4398" s="298"/>
      <c r="AC4398" s="206"/>
    </row>
    <row r="4399" spans="27:29">
      <c r="AA4399" s="298"/>
      <c r="AC4399" s="206"/>
    </row>
    <row r="4400" spans="27:29">
      <c r="AA4400" s="298"/>
      <c r="AC4400" s="206"/>
    </row>
    <row r="4401" spans="27:29">
      <c r="AA4401" s="298"/>
      <c r="AC4401" s="206"/>
    </row>
    <row r="4402" spans="27:29">
      <c r="AA4402" s="298"/>
      <c r="AC4402" s="206"/>
    </row>
    <row r="4403" spans="27:29">
      <c r="AA4403" s="298"/>
      <c r="AC4403" s="206"/>
    </row>
    <row r="4404" spans="27:29">
      <c r="AA4404" s="298"/>
      <c r="AC4404" s="206"/>
    </row>
    <row r="4405" spans="27:29">
      <c r="AA4405" s="298"/>
      <c r="AC4405" s="206"/>
    </row>
    <row r="4406" spans="27:29">
      <c r="AA4406" s="298"/>
      <c r="AC4406" s="206"/>
    </row>
    <row r="4407" spans="27:29">
      <c r="AA4407" s="298"/>
      <c r="AC4407" s="206"/>
    </row>
    <row r="4408" spans="27:29">
      <c r="AA4408" s="298"/>
      <c r="AC4408" s="206"/>
    </row>
    <row r="4409" spans="27:29">
      <c r="AA4409" s="298"/>
      <c r="AC4409" s="206"/>
    </row>
    <row r="4410" spans="27:29">
      <c r="AA4410" s="298"/>
      <c r="AC4410" s="206"/>
    </row>
    <row r="4411" spans="27:29">
      <c r="AA4411" s="298"/>
      <c r="AC4411" s="206"/>
    </row>
    <row r="4412" spans="27:29">
      <c r="AA4412" s="298"/>
      <c r="AC4412" s="206"/>
    </row>
    <row r="4413" spans="27:29">
      <c r="AA4413" s="298"/>
      <c r="AC4413" s="206"/>
    </row>
    <row r="4414" spans="27:29">
      <c r="AA4414" s="298"/>
      <c r="AC4414" s="206"/>
    </row>
    <row r="4415" spans="27:29">
      <c r="AA4415" s="298"/>
      <c r="AC4415" s="206"/>
    </row>
    <row r="4416" spans="27:29">
      <c r="AA4416" s="298"/>
      <c r="AC4416" s="206"/>
    </row>
    <row r="4417" spans="27:29">
      <c r="AA4417" s="298"/>
      <c r="AC4417" s="206"/>
    </row>
    <row r="4418" spans="27:29">
      <c r="AA4418" s="298"/>
      <c r="AC4418" s="206"/>
    </row>
    <row r="4419" spans="27:29">
      <c r="AA4419" s="298"/>
      <c r="AC4419" s="206"/>
    </row>
    <row r="4420" spans="27:29">
      <c r="AA4420" s="298"/>
      <c r="AC4420" s="206"/>
    </row>
    <row r="4421" spans="27:29">
      <c r="AA4421" s="298"/>
      <c r="AC4421" s="206"/>
    </row>
    <row r="4422" spans="27:29">
      <c r="AA4422" s="298"/>
      <c r="AC4422" s="206"/>
    </row>
    <row r="4423" spans="27:29">
      <c r="AA4423" s="298"/>
      <c r="AC4423" s="206"/>
    </row>
    <row r="4424" spans="27:29">
      <c r="AA4424" s="298"/>
      <c r="AC4424" s="206"/>
    </row>
    <row r="4425" spans="27:29">
      <c r="AA4425" s="298"/>
      <c r="AC4425" s="206"/>
    </row>
    <row r="4426" spans="27:29">
      <c r="AA4426" s="298"/>
      <c r="AC4426" s="206"/>
    </row>
    <row r="4427" spans="27:29">
      <c r="AA4427" s="298"/>
      <c r="AC4427" s="206"/>
    </row>
    <row r="4428" spans="27:29">
      <c r="AA4428" s="298"/>
      <c r="AC4428" s="206"/>
    </row>
    <row r="4429" spans="27:29">
      <c r="AA4429" s="298"/>
      <c r="AC4429" s="206"/>
    </row>
    <row r="4430" spans="27:29">
      <c r="AA4430" s="298"/>
      <c r="AC4430" s="206"/>
    </row>
    <row r="4431" spans="27:29">
      <c r="AA4431" s="298"/>
      <c r="AC4431" s="206"/>
    </row>
    <row r="4432" spans="27:29">
      <c r="AA4432" s="298"/>
      <c r="AC4432" s="206"/>
    </row>
    <row r="4433" spans="27:29">
      <c r="AA4433" s="298"/>
      <c r="AC4433" s="206"/>
    </row>
    <row r="4434" spans="27:29">
      <c r="AA4434" s="298"/>
      <c r="AC4434" s="206"/>
    </row>
    <row r="4435" spans="27:29">
      <c r="AA4435" s="298"/>
      <c r="AC4435" s="206"/>
    </row>
    <row r="4436" spans="27:29">
      <c r="AA4436" s="298"/>
      <c r="AC4436" s="206"/>
    </row>
    <row r="4437" spans="27:29">
      <c r="AA4437" s="298"/>
      <c r="AC4437" s="206"/>
    </row>
    <row r="4438" spans="27:29">
      <c r="AA4438" s="298"/>
      <c r="AC4438" s="206"/>
    </row>
    <row r="4439" spans="27:29">
      <c r="AA4439" s="298"/>
      <c r="AC4439" s="206"/>
    </row>
    <row r="4440" spans="27:29">
      <c r="AA4440" s="298"/>
      <c r="AC4440" s="206"/>
    </row>
    <row r="4441" spans="27:29">
      <c r="AA4441" s="298"/>
      <c r="AC4441" s="206"/>
    </row>
    <row r="4442" spans="27:29">
      <c r="AA4442" s="298"/>
      <c r="AC4442" s="206"/>
    </row>
    <row r="4443" spans="27:29">
      <c r="AA4443" s="298"/>
      <c r="AC4443" s="206"/>
    </row>
    <row r="4444" spans="27:29">
      <c r="AA4444" s="298"/>
      <c r="AC4444" s="206"/>
    </row>
    <row r="4445" spans="27:29">
      <c r="AA4445" s="298"/>
      <c r="AC4445" s="206"/>
    </row>
    <row r="4446" spans="27:29">
      <c r="AA4446" s="298"/>
      <c r="AC4446" s="206"/>
    </row>
    <row r="4447" spans="27:29">
      <c r="AA4447" s="298"/>
      <c r="AC4447" s="206"/>
    </row>
    <row r="4448" spans="27:29">
      <c r="AA4448" s="298"/>
      <c r="AC4448" s="206"/>
    </row>
    <row r="4449" spans="27:29">
      <c r="AA4449" s="298"/>
      <c r="AC4449" s="206"/>
    </row>
    <row r="4450" spans="27:29">
      <c r="AA4450" s="298"/>
      <c r="AC4450" s="206"/>
    </row>
    <row r="4451" spans="27:29">
      <c r="AA4451" s="298"/>
      <c r="AC4451" s="206"/>
    </row>
    <row r="4452" spans="27:29">
      <c r="AA4452" s="298"/>
      <c r="AC4452" s="206"/>
    </row>
    <row r="4453" spans="27:29">
      <c r="AA4453" s="298"/>
      <c r="AC4453" s="206"/>
    </row>
    <row r="4454" spans="27:29">
      <c r="AA4454" s="298"/>
      <c r="AC4454" s="206"/>
    </row>
    <row r="4455" spans="27:29">
      <c r="AA4455" s="298"/>
      <c r="AC4455" s="206"/>
    </row>
    <row r="4456" spans="27:29">
      <c r="AA4456" s="298"/>
      <c r="AC4456" s="206"/>
    </row>
    <row r="4457" spans="27:29">
      <c r="AA4457" s="298"/>
      <c r="AC4457" s="206"/>
    </row>
    <row r="4458" spans="27:29">
      <c r="AA4458" s="298"/>
      <c r="AC4458" s="206"/>
    </row>
    <row r="4459" spans="27:29">
      <c r="AA4459" s="298"/>
      <c r="AC4459" s="206"/>
    </row>
    <row r="4460" spans="27:29">
      <c r="AA4460" s="298"/>
      <c r="AC4460" s="206"/>
    </row>
    <row r="4461" spans="27:29">
      <c r="AA4461" s="298"/>
      <c r="AC4461" s="206"/>
    </row>
    <row r="4462" spans="27:29">
      <c r="AA4462" s="298"/>
      <c r="AC4462" s="206"/>
    </row>
    <row r="4463" spans="27:29">
      <c r="AA4463" s="298"/>
      <c r="AC4463" s="206"/>
    </row>
    <row r="4464" spans="27:29">
      <c r="AA4464" s="298"/>
      <c r="AC4464" s="206"/>
    </row>
    <row r="4465" spans="27:29">
      <c r="AA4465" s="298"/>
      <c r="AC4465" s="206"/>
    </row>
    <row r="4466" spans="27:29">
      <c r="AA4466" s="298"/>
      <c r="AC4466" s="206"/>
    </row>
    <row r="4467" spans="27:29">
      <c r="AA4467" s="298"/>
      <c r="AC4467" s="206"/>
    </row>
    <row r="4468" spans="27:29">
      <c r="AA4468" s="298"/>
      <c r="AC4468" s="206"/>
    </row>
    <row r="4469" spans="27:29">
      <c r="AA4469" s="298"/>
      <c r="AC4469" s="206"/>
    </row>
    <row r="4470" spans="27:29">
      <c r="AA4470" s="298"/>
      <c r="AC4470" s="206"/>
    </row>
    <row r="4471" spans="27:29">
      <c r="AA4471" s="298"/>
      <c r="AC4471" s="206"/>
    </row>
    <row r="4472" spans="27:29">
      <c r="AA4472" s="298"/>
      <c r="AC4472" s="206"/>
    </row>
    <row r="4473" spans="27:29">
      <c r="AA4473" s="298"/>
      <c r="AC4473" s="206"/>
    </row>
    <row r="4474" spans="27:29">
      <c r="AA4474" s="298"/>
      <c r="AC4474" s="206"/>
    </row>
    <row r="4475" spans="27:29">
      <c r="AA4475" s="298"/>
      <c r="AC4475" s="206"/>
    </row>
    <row r="4476" spans="27:29">
      <c r="AA4476" s="298"/>
      <c r="AC4476" s="206"/>
    </row>
    <row r="4477" spans="27:29">
      <c r="AA4477" s="298"/>
      <c r="AC4477" s="206"/>
    </row>
    <row r="4478" spans="27:29">
      <c r="AA4478" s="298"/>
      <c r="AC4478" s="206"/>
    </row>
    <row r="4479" spans="27:29">
      <c r="AA4479" s="298"/>
      <c r="AC4479" s="206"/>
    </row>
    <row r="4480" spans="27:29">
      <c r="AA4480" s="298"/>
      <c r="AC4480" s="206"/>
    </row>
    <row r="4481" spans="27:29">
      <c r="AA4481" s="298"/>
      <c r="AC4481" s="206"/>
    </row>
    <row r="4482" spans="27:29">
      <c r="AA4482" s="298"/>
      <c r="AC4482" s="206"/>
    </row>
    <row r="4483" spans="27:29">
      <c r="AA4483" s="298"/>
      <c r="AC4483" s="206"/>
    </row>
    <row r="4484" spans="27:29">
      <c r="AA4484" s="298"/>
      <c r="AC4484" s="206"/>
    </row>
    <row r="4485" spans="27:29">
      <c r="AA4485" s="298"/>
      <c r="AC4485" s="206"/>
    </row>
    <row r="4486" spans="27:29">
      <c r="AA4486" s="298"/>
      <c r="AC4486" s="206"/>
    </row>
    <row r="4487" spans="27:29">
      <c r="AA4487" s="298"/>
      <c r="AC4487" s="206"/>
    </row>
    <row r="4488" spans="27:29">
      <c r="AA4488" s="298"/>
      <c r="AC4488" s="206"/>
    </row>
    <row r="4489" spans="27:29">
      <c r="AA4489" s="298"/>
      <c r="AC4489" s="206"/>
    </row>
    <row r="4490" spans="27:29">
      <c r="AA4490" s="298"/>
      <c r="AC4490" s="206"/>
    </row>
    <row r="4491" spans="27:29">
      <c r="AA4491" s="298"/>
      <c r="AC4491" s="206"/>
    </row>
    <row r="4492" spans="27:29">
      <c r="AA4492" s="298"/>
      <c r="AC4492" s="206"/>
    </row>
    <row r="4493" spans="27:29">
      <c r="AA4493" s="298"/>
      <c r="AC4493" s="206"/>
    </row>
    <row r="4494" spans="27:29">
      <c r="AA4494" s="298"/>
      <c r="AC4494" s="206"/>
    </row>
    <row r="4495" spans="27:29">
      <c r="AA4495" s="298"/>
      <c r="AC4495" s="206"/>
    </row>
    <row r="4496" spans="27:29">
      <c r="AA4496" s="298"/>
      <c r="AC4496" s="206"/>
    </row>
    <row r="4497" spans="27:29">
      <c r="AA4497" s="298"/>
      <c r="AC4497" s="206"/>
    </row>
    <row r="4498" spans="27:29">
      <c r="AA4498" s="298"/>
      <c r="AC4498" s="206"/>
    </row>
    <row r="4499" spans="27:29">
      <c r="AA4499" s="298"/>
      <c r="AC4499" s="206"/>
    </row>
    <row r="4500" spans="27:29">
      <c r="AA4500" s="298"/>
      <c r="AC4500" s="206"/>
    </row>
    <row r="4501" spans="27:29">
      <c r="AA4501" s="298"/>
      <c r="AC4501" s="206"/>
    </row>
    <row r="4502" spans="27:29">
      <c r="AA4502" s="298"/>
      <c r="AC4502" s="206"/>
    </row>
    <row r="4503" spans="27:29">
      <c r="AA4503" s="298"/>
      <c r="AC4503" s="206"/>
    </row>
    <row r="4504" spans="27:29">
      <c r="AA4504" s="298"/>
      <c r="AC4504" s="206"/>
    </row>
    <row r="4505" spans="27:29">
      <c r="AA4505" s="298"/>
      <c r="AC4505" s="206"/>
    </row>
    <row r="4506" spans="27:29">
      <c r="AA4506" s="298"/>
      <c r="AC4506" s="206"/>
    </row>
    <row r="4507" spans="27:29">
      <c r="AA4507" s="298"/>
      <c r="AC4507" s="206"/>
    </row>
    <row r="4508" spans="27:29">
      <c r="AA4508" s="298"/>
      <c r="AC4508" s="206"/>
    </row>
    <row r="4509" spans="27:29">
      <c r="AA4509" s="298"/>
      <c r="AC4509" s="206"/>
    </row>
    <row r="4510" spans="27:29">
      <c r="AA4510" s="298"/>
      <c r="AC4510" s="206"/>
    </row>
    <row r="4511" spans="27:29">
      <c r="AA4511" s="298"/>
      <c r="AC4511" s="206"/>
    </row>
    <row r="4512" spans="27:29">
      <c r="AA4512" s="298"/>
      <c r="AC4512" s="206"/>
    </row>
    <row r="4513" spans="27:29">
      <c r="AA4513" s="298"/>
      <c r="AC4513" s="206"/>
    </row>
    <row r="4514" spans="27:29">
      <c r="AA4514" s="298"/>
      <c r="AC4514" s="206"/>
    </row>
    <row r="4515" spans="27:29">
      <c r="AA4515" s="298"/>
      <c r="AC4515" s="206"/>
    </row>
    <row r="4516" spans="27:29">
      <c r="AA4516" s="298"/>
      <c r="AC4516" s="206"/>
    </row>
    <row r="4517" spans="27:29">
      <c r="AA4517" s="298"/>
      <c r="AC4517" s="206"/>
    </row>
    <row r="4518" spans="27:29">
      <c r="AA4518" s="298"/>
      <c r="AC4518" s="206"/>
    </row>
    <row r="4519" spans="27:29">
      <c r="AA4519" s="298"/>
      <c r="AC4519" s="206"/>
    </row>
    <row r="4520" spans="27:29">
      <c r="AA4520" s="298"/>
      <c r="AC4520" s="206"/>
    </row>
    <row r="4521" spans="27:29">
      <c r="AA4521" s="298"/>
      <c r="AC4521" s="206"/>
    </row>
    <row r="4522" spans="27:29">
      <c r="AA4522" s="298"/>
      <c r="AC4522" s="206"/>
    </row>
    <row r="4523" spans="27:29">
      <c r="AA4523" s="298"/>
      <c r="AC4523" s="206"/>
    </row>
    <row r="4524" spans="27:29">
      <c r="AA4524" s="298"/>
      <c r="AC4524" s="206"/>
    </row>
    <row r="4525" spans="27:29">
      <c r="AA4525" s="298"/>
      <c r="AC4525" s="206"/>
    </row>
    <row r="4526" spans="27:29">
      <c r="AA4526" s="298"/>
      <c r="AC4526" s="206"/>
    </row>
    <row r="4527" spans="27:29">
      <c r="AA4527" s="298"/>
      <c r="AC4527" s="206"/>
    </row>
    <row r="4528" spans="27:29">
      <c r="AA4528" s="298"/>
      <c r="AC4528" s="206"/>
    </row>
    <row r="4529" spans="27:29">
      <c r="AA4529" s="298"/>
      <c r="AC4529" s="206"/>
    </row>
    <row r="4530" spans="27:29">
      <c r="AA4530" s="298"/>
      <c r="AC4530" s="206"/>
    </row>
    <row r="4531" spans="27:29">
      <c r="AA4531" s="298"/>
      <c r="AC4531" s="206"/>
    </row>
    <row r="4532" spans="27:29">
      <c r="AA4532" s="298"/>
      <c r="AC4532" s="206"/>
    </row>
    <row r="4533" spans="27:29">
      <c r="AA4533" s="298"/>
      <c r="AC4533" s="206"/>
    </row>
    <row r="4534" spans="27:29">
      <c r="AA4534" s="298"/>
      <c r="AC4534" s="206"/>
    </row>
    <row r="4535" spans="27:29">
      <c r="AA4535" s="298"/>
      <c r="AC4535" s="206"/>
    </row>
    <row r="4536" spans="27:29">
      <c r="AA4536" s="298"/>
      <c r="AC4536" s="206"/>
    </row>
    <row r="4537" spans="27:29">
      <c r="AA4537" s="298"/>
      <c r="AC4537" s="206"/>
    </row>
    <row r="4538" spans="27:29">
      <c r="AA4538" s="298"/>
      <c r="AC4538" s="206"/>
    </row>
    <row r="4539" spans="27:29">
      <c r="AA4539" s="298"/>
      <c r="AC4539" s="206"/>
    </row>
    <row r="4540" spans="27:29">
      <c r="AA4540" s="298"/>
      <c r="AC4540" s="206"/>
    </row>
    <row r="4541" spans="27:29">
      <c r="AA4541" s="298"/>
      <c r="AC4541" s="206"/>
    </row>
    <row r="4542" spans="27:29">
      <c r="AA4542" s="298"/>
      <c r="AC4542" s="206"/>
    </row>
    <row r="4543" spans="27:29">
      <c r="AA4543" s="298"/>
      <c r="AC4543" s="206"/>
    </row>
    <row r="4544" spans="27:29">
      <c r="AA4544" s="298"/>
      <c r="AC4544" s="206"/>
    </row>
    <row r="4545" spans="27:29">
      <c r="AA4545" s="298"/>
      <c r="AC4545" s="206"/>
    </row>
    <row r="4546" spans="27:29">
      <c r="AA4546" s="298"/>
      <c r="AC4546" s="206"/>
    </row>
    <row r="4547" spans="27:29">
      <c r="AA4547" s="298"/>
      <c r="AC4547" s="206"/>
    </row>
    <row r="4548" spans="27:29">
      <c r="AA4548" s="298"/>
      <c r="AC4548" s="206"/>
    </row>
    <row r="4549" spans="27:29">
      <c r="AA4549" s="298"/>
      <c r="AC4549" s="206"/>
    </row>
    <row r="4550" spans="27:29">
      <c r="AA4550" s="298"/>
      <c r="AC4550" s="206"/>
    </row>
    <row r="4551" spans="27:29">
      <c r="AA4551" s="298"/>
      <c r="AC4551" s="206"/>
    </row>
    <row r="4552" spans="27:29">
      <c r="AA4552" s="298"/>
      <c r="AC4552" s="206"/>
    </row>
    <row r="4553" spans="27:29">
      <c r="AA4553" s="298"/>
      <c r="AC4553" s="206"/>
    </row>
    <row r="4554" spans="27:29">
      <c r="AA4554" s="298"/>
      <c r="AC4554" s="206"/>
    </row>
    <row r="4555" spans="27:29">
      <c r="AA4555" s="298"/>
      <c r="AC4555" s="206"/>
    </row>
    <row r="4556" spans="27:29">
      <c r="AA4556" s="298"/>
      <c r="AC4556" s="206"/>
    </row>
    <row r="4557" spans="27:29">
      <c r="AA4557" s="298"/>
      <c r="AC4557" s="206"/>
    </row>
    <row r="4558" spans="27:29">
      <c r="AA4558" s="298"/>
      <c r="AC4558" s="206"/>
    </row>
    <row r="4559" spans="27:29">
      <c r="AA4559" s="298"/>
      <c r="AC4559" s="206"/>
    </row>
    <row r="4560" spans="27:29">
      <c r="AA4560" s="298"/>
      <c r="AC4560" s="206"/>
    </row>
    <row r="4561" spans="27:29">
      <c r="AA4561" s="298"/>
      <c r="AC4561" s="206"/>
    </row>
    <row r="4562" spans="27:29">
      <c r="AA4562" s="298"/>
      <c r="AC4562" s="206"/>
    </row>
    <row r="4563" spans="27:29">
      <c r="AA4563" s="298"/>
      <c r="AC4563" s="206"/>
    </row>
    <row r="4564" spans="27:29">
      <c r="AA4564" s="298"/>
      <c r="AC4564" s="206"/>
    </row>
    <row r="4565" spans="27:29">
      <c r="AA4565" s="298"/>
      <c r="AC4565" s="206"/>
    </row>
    <row r="4566" spans="27:29">
      <c r="AA4566" s="298"/>
      <c r="AC4566" s="206"/>
    </row>
    <row r="4567" spans="27:29">
      <c r="AA4567" s="298"/>
      <c r="AC4567" s="206"/>
    </row>
    <row r="4568" spans="27:29">
      <c r="AA4568" s="298"/>
      <c r="AC4568" s="206"/>
    </row>
    <row r="4569" spans="27:29">
      <c r="AA4569" s="298"/>
      <c r="AC4569" s="206"/>
    </row>
    <row r="4570" spans="27:29">
      <c r="AA4570" s="298"/>
      <c r="AC4570" s="206"/>
    </row>
    <row r="4571" spans="27:29">
      <c r="AA4571" s="298"/>
      <c r="AC4571" s="206"/>
    </row>
    <row r="4572" spans="27:29">
      <c r="AA4572" s="298"/>
      <c r="AC4572" s="206"/>
    </row>
    <row r="4573" spans="27:29">
      <c r="AA4573" s="298"/>
      <c r="AC4573" s="206"/>
    </row>
    <row r="4574" spans="27:29">
      <c r="AA4574" s="298"/>
      <c r="AC4574" s="206"/>
    </row>
    <row r="4575" spans="27:29">
      <c r="AA4575" s="298"/>
      <c r="AC4575" s="206"/>
    </row>
    <row r="4576" spans="27:29">
      <c r="AA4576" s="298"/>
      <c r="AC4576" s="206"/>
    </row>
    <row r="4577" spans="27:29">
      <c r="AA4577" s="298"/>
      <c r="AC4577" s="206"/>
    </row>
    <row r="4578" spans="27:29">
      <c r="AA4578" s="298"/>
      <c r="AC4578" s="206"/>
    </row>
    <row r="4579" spans="27:29">
      <c r="AA4579" s="298"/>
      <c r="AC4579" s="206"/>
    </row>
    <row r="4580" spans="27:29">
      <c r="AA4580" s="298"/>
      <c r="AC4580" s="206"/>
    </row>
    <row r="4581" spans="27:29">
      <c r="AA4581" s="298"/>
      <c r="AC4581" s="206"/>
    </row>
    <row r="4582" spans="27:29">
      <c r="AA4582" s="298"/>
      <c r="AC4582" s="206"/>
    </row>
    <row r="4583" spans="27:29">
      <c r="AA4583" s="298"/>
      <c r="AC4583" s="206"/>
    </row>
    <row r="4584" spans="27:29">
      <c r="AA4584" s="298"/>
      <c r="AC4584" s="206"/>
    </row>
    <row r="4585" spans="27:29">
      <c r="AA4585" s="298"/>
      <c r="AC4585" s="206"/>
    </row>
    <row r="4586" spans="27:29">
      <c r="AA4586" s="298"/>
      <c r="AC4586" s="206"/>
    </row>
    <row r="4587" spans="27:29">
      <c r="AA4587" s="298"/>
      <c r="AC4587" s="206"/>
    </row>
    <row r="4588" spans="27:29">
      <c r="AA4588" s="298"/>
      <c r="AC4588" s="206"/>
    </row>
    <row r="4589" spans="27:29">
      <c r="AA4589" s="298"/>
      <c r="AC4589" s="206"/>
    </row>
    <row r="4590" spans="27:29">
      <c r="AA4590" s="298"/>
      <c r="AC4590" s="206"/>
    </row>
    <row r="4591" spans="27:29">
      <c r="AA4591" s="298"/>
      <c r="AC4591" s="206"/>
    </row>
    <row r="4592" spans="27:29">
      <c r="AA4592" s="298"/>
      <c r="AC4592" s="206"/>
    </row>
    <row r="4593" spans="27:29">
      <c r="AA4593" s="298"/>
      <c r="AC4593" s="206"/>
    </row>
    <row r="4594" spans="27:29">
      <c r="AA4594" s="298"/>
      <c r="AC4594" s="206"/>
    </row>
    <row r="4595" spans="27:29">
      <c r="AA4595" s="298"/>
      <c r="AC4595" s="206"/>
    </row>
    <row r="4596" spans="27:29">
      <c r="AA4596" s="298"/>
      <c r="AC4596" s="206"/>
    </row>
    <row r="4597" spans="27:29">
      <c r="AA4597" s="298"/>
      <c r="AC4597" s="206"/>
    </row>
    <row r="4598" spans="27:29">
      <c r="AA4598" s="298"/>
      <c r="AC4598" s="206"/>
    </row>
    <row r="4599" spans="27:29">
      <c r="AA4599" s="298"/>
      <c r="AC4599" s="206"/>
    </row>
    <row r="4600" spans="27:29">
      <c r="AA4600" s="298"/>
      <c r="AC4600" s="206"/>
    </row>
    <row r="4601" spans="27:29">
      <c r="AA4601" s="298"/>
      <c r="AC4601" s="206"/>
    </row>
    <row r="4602" spans="27:29">
      <c r="AA4602" s="298"/>
      <c r="AC4602" s="206"/>
    </row>
    <row r="4603" spans="27:29">
      <c r="AA4603" s="298"/>
      <c r="AC4603" s="206"/>
    </row>
    <row r="4604" spans="27:29">
      <c r="AA4604" s="298"/>
      <c r="AC4604" s="206"/>
    </row>
    <row r="4605" spans="27:29">
      <c r="AA4605" s="298"/>
      <c r="AC4605" s="206"/>
    </row>
    <row r="4606" spans="27:29">
      <c r="AA4606" s="298"/>
      <c r="AC4606" s="206"/>
    </row>
    <row r="4607" spans="27:29">
      <c r="AA4607" s="298"/>
      <c r="AC4607" s="206"/>
    </row>
    <row r="4608" spans="27:29">
      <c r="AA4608" s="298"/>
      <c r="AC4608" s="206"/>
    </row>
    <row r="4609" spans="27:29">
      <c r="AA4609" s="298"/>
      <c r="AC4609" s="206"/>
    </row>
    <row r="4610" spans="27:29">
      <c r="AA4610" s="298"/>
      <c r="AC4610" s="206"/>
    </row>
    <row r="4611" spans="27:29">
      <c r="AA4611" s="298"/>
      <c r="AC4611" s="206"/>
    </row>
    <row r="4612" spans="27:29">
      <c r="AA4612" s="298"/>
      <c r="AC4612" s="206"/>
    </row>
    <row r="4613" spans="27:29">
      <c r="AA4613" s="298"/>
      <c r="AC4613" s="206"/>
    </row>
    <row r="4614" spans="27:29">
      <c r="AA4614" s="298"/>
      <c r="AC4614" s="206"/>
    </row>
    <row r="4615" spans="27:29">
      <c r="AA4615" s="298"/>
      <c r="AC4615" s="206"/>
    </row>
    <row r="4616" spans="27:29">
      <c r="AA4616" s="298"/>
      <c r="AC4616" s="206"/>
    </row>
    <row r="4617" spans="27:29">
      <c r="AA4617" s="298"/>
      <c r="AC4617" s="206"/>
    </row>
    <row r="4618" spans="27:29">
      <c r="AA4618" s="298"/>
      <c r="AC4618" s="206"/>
    </row>
    <row r="4619" spans="27:29">
      <c r="AA4619" s="298"/>
      <c r="AC4619" s="206"/>
    </row>
    <row r="4620" spans="27:29">
      <c r="AA4620" s="298"/>
      <c r="AC4620" s="206"/>
    </row>
    <row r="4621" spans="27:29">
      <c r="AA4621" s="298"/>
      <c r="AC4621" s="206"/>
    </row>
    <row r="4622" spans="27:29">
      <c r="AA4622" s="298"/>
      <c r="AC4622" s="206"/>
    </row>
    <row r="4623" spans="27:29">
      <c r="AA4623" s="298"/>
      <c r="AC4623" s="206"/>
    </row>
    <row r="4624" spans="27:29">
      <c r="AA4624" s="298"/>
      <c r="AC4624" s="206"/>
    </row>
    <row r="4625" spans="27:29">
      <c r="AA4625" s="298"/>
      <c r="AC4625" s="206"/>
    </row>
    <row r="4626" spans="27:29">
      <c r="AA4626" s="298"/>
      <c r="AC4626" s="206"/>
    </row>
    <row r="4627" spans="27:29">
      <c r="AA4627" s="298"/>
      <c r="AC4627" s="206"/>
    </row>
    <row r="4628" spans="27:29">
      <c r="AA4628" s="298"/>
      <c r="AC4628" s="206"/>
    </row>
    <row r="4629" spans="27:29">
      <c r="AA4629" s="298"/>
      <c r="AC4629" s="206"/>
    </row>
    <row r="4630" spans="27:29">
      <c r="AA4630" s="298"/>
      <c r="AC4630" s="206"/>
    </row>
    <row r="4631" spans="27:29">
      <c r="AA4631" s="298"/>
      <c r="AC4631" s="206"/>
    </row>
    <row r="4632" spans="27:29">
      <c r="AA4632" s="298"/>
      <c r="AC4632" s="206"/>
    </row>
    <row r="4633" spans="27:29">
      <c r="AA4633" s="298"/>
      <c r="AC4633" s="206"/>
    </row>
    <row r="4634" spans="27:29">
      <c r="AA4634" s="298"/>
      <c r="AC4634" s="206"/>
    </row>
    <row r="4635" spans="27:29">
      <c r="AA4635" s="298"/>
      <c r="AC4635" s="206"/>
    </row>
    <row r="4636" spans="27:29">
      <c r="AA4636" s="298"/>
      <c r="AC4636" s="206"/>
    </row>
    <row r="4637" spans="27:29">
      <c r="AA4637" s="298"/>
      <c r="AC4637" s="206"/>
    </row>
    <row r="4638" spans="27:29">
      <c r="AA4638" s="298"/>
      <c r="AC4638" s="206"/>
    </row>
    <row r="4639" spans="27:29">
      <c r="AA4639" s="298"/>
      <c r="AC4639" s="206"/>
    </row>
    <row r="4640" spans="27:29">
      <c r="AA4640" s="298"/>
      <c r="AC4640" s="206"/>
    </row>
    <row r="4641" spans="27:29">
      <c r="AA4641" s="298"/>
      <c r="AC4641" s="206"/>
    </row>
    <row r="4642" spans="27:29">
      <c r="AA4642" s="298"/>
      <c r="AC4642" s="206"/>
    </row>
    <row r="4643" spans="27:29">
      <c r="AA4643" s="298"/>
      <c r="AC4643" s="206"/>
    </row>
    <row r="4644" spans="27:29">
      <c r="AA4644" s="298"/>
      <c r="AC4644" s="206"/>
    </row>
    <row r="4645" spans="27:29">
      <c r="AA4645" s="298"/>
      <c r="AC4645" s="206"/>
    </row>
    <row r="4646" spans="27:29">
      <c r="AA4646" s="298"/>
      <c r="AC4646" s="206"/>
    </row>
    <row r="4647" spans="27:29">
      <c r="AA4647" s="298"/>
      <c r="AC4647" s="206"/>
    </row>
    <row r="4648" spans="27:29">
      <c r="AA4648" s="298"/>
      <c r="AC4648" s="206"/>
    </row>
    <row r="4649" spans="27:29">
      <c r="AA4649" s="298"/>
      <c r="AC4649" s="206"/>
    </row>
    <row r="4650" spans="27:29">
      <c r="AA4650" s="298"/>
      <c r="AC4650" s="206"/>
    </row>
    <row r="4651" spans="27:29">
      <c r="AA4651" s="298"/>
      <c r="AC4651" s="206"/>
    </row>
    <row r="4652" spans="27:29">
      <c r="AA4652" s="298"/>
      <c r="AC4652" s="206"/>
    </row>
    <row r="4653" spans="27:29">
      <c r="AA4653" s="298"/>
      <c r="AC4653" s="206"/>
    </row>
    <row r="4654" spans="27:29">
      <c r="AA4654" s="298"/>
      <c r="AC4654" s="206"/>
    </row>
    <row r="4655" spans="27:29">
      <c r="AA4655" s="298"/>
      <c r="AC4655" s="206"/>
    </row>
    <row r="4656" spans="27:29">
      <c r="AA4656" s="298"/>
      <c r="AC4656" s="206"/>
    </row>
    <row r="4657" spans="27:29">
      <c r="AA4657" s="298"/>
      <c r="AC4657" s="206"/>
    </row>
    <row r="4658" spans="27:29">
      <c r="AA4658" s="298"/>
      <c r="AC4658" s="206"/>
    </row>
    <row r="4659" spans="27:29">
      <c r="AA4659" s="298"/>
      <c r="AC4659" s="206"/>
    </row>
    <row r="4660" spans="27:29">
      <c r="AA4660" s="298"/>
      <c r="AC4660" s="206"/>
    </row>
    <row r="4661" spans="27:29">
      <c r="AA4661" s="298"/>
      <c r="AC4661" s="206"/>
    </row>
    <row r="4662" spans="27:29">
      <c r="AA4662" s="298"/>
      <c r="AC4662" s="206"/>
    </row>
    <row r="4663" spans="27:29">
      <c r="AA4663" s="298"/>
      <c r="AC4663" s="206"/>
    </row>
    <row r="4664" spans="27:29">
      <c r="AA4664" s="298"/>
      <c r="AC4664" s="206"/>
    </row>
    <row r="4665" spans="27:29">
      <c r="AA4665" s="298"/>
      <c r="AC4665" s="206"/>
    </row>
    <row r="4666" spans="27:29">
      <c r="AA4666" s="298"/>
      <c r="AC4666" s="206"/>
    </row>
    <row r="4667" spans="27:29">
      <c r="AA4667" s="298"/>
      <c r="AC4667" s="206"/>
    </row>
    <row r="4668" spans="27:29">
      <c r="AA4668" s="298"/>
      <c r="AC4668" s="206"/>
    </row>
    <row r="4669" spans="27:29">
      <c r="AA4669" s="298"/>
      <c r="AC4669" s="206"/>
    </row>
    <row r="4670" spans="27:29">
      <c r="AA4670" s="298"/>
      <c r="AC4670" s="206"/>
    </row>
    <row r="4671" spans="27:29">
      <c r="AA4671" s="298"/>
      <c r="AC4671" s="206"/>
    </row>
    <row r="4672" spans="27:29">
      <c r="AA4672" s="298"/>
      <c r="AC4672" s="206"/>
    </row>
    <row r="4673" spans="27:29">
      <c r="AA4673" s="298"/>
      <c r="AC4673" s="206"/>
    </row>
    <row r="4674" spans="27:29">
      <c r="AA4674" s="298"/>
      <c r="AC4674" s="206"/>
    </row>
    <row r="4675" spans="27:29">
      <c r="AA4675" s="298"/>
      <c r="AC4675" s="206"/>
    </row>
    <row r="4676" spans="27:29">
      <c r="AA4676" s="298"/>
      <c r="AC4676" s="206"/>
    </row>
    <row r="4677" spans="27:29">
      <c r="AA4677" s="298"/>
      <c r="AC4677" s="206"/>
    </row>
    <row r="4678" spans="27:29">
      <c r="AA4678" s="298"/>
      <c r="AC4678" s="206"/>
    </row>
    <row r="4679" spans="27:29">
      <c r="AA4679" s="298"/>
      <c r="AC4679" s="206"/>
    </row>
    <row r="4680" spans="27:29">
      <c r="AA4680" s="298"/>
      <c r="AC4680" s="206"/>
    </row>
    <row r="4681" spans="27:29">
      <c r="AA4681" s="298"/>
      <c r="AC4681" s="206"/>
    </row>
    <row r="4682" spans="27:29">
      <c r="AA4682" s="298"/>
      <c r="AC4682" s="206"/>
    </row>
    <row r="4683" spans="27:29">
      <c r="AA4683" s="298"/>
      <c r="AC4683" s="206"/>
    </row>
    <row r="4684" spans="27:29">
      <c r="AA4684" s="298"/>
      <c r="AC4684" s="206"/>
    </row>
    <row r="4685" spans="27:29">
      <c r="AA4685" s="298"/>
      <c r="AC4685" s="206"/>
    </row>
    <row r="4686" spans="27:29">
      <c r="AA4686" s="298"/>
      <c r="AC4686" s="206"/>
    </row>
    <row r="4687" spans="27:29">
      <c r="AA4687" s="298"/>
      <c r="AC4687" s="206"/>
    </row>
    <row r="4688" spans="27:29">
      <c r="AA4688" s="298"/>
      <c r="AC4688" s="206"/>
    </row>
    <row r="4689" spans="27:29">
      <c r="AA4689" s="298"/>
      <c r="AC4689" s="206"/>
    </row>
    <row r="4690" spans="27:29">
      <c r="AA4690" s="298"/>
      <c r="AC4690" s="206"/>
    </row>
    <row r="4691" spans="27:29">
      <c r="AA4691" s="298"/>
      <c r="AC4691" s="206"/>
    </row>
    <row r="4692" spans="27:29">
      <c r="AA4692" s="298"/>
      <c r="AC4692" s="206"/>
    </row>
    <row r="4693" spans="27:29">
      <c r="AA4693" s="298"/>
      <c r="AC4693" s="206"/>
    </row>
    <row r="4694" spans="27:29">
      <c r="AA4694" s="298"/>
      <c r="AC4694" s="206"/>
    </row>
    <row r="4695" spans="27:29">
      <c r="AA4695" s="298"/>
      <c r="AC4695" s="206"/>
    </row>
    <row r="4696" spans="27:29">
      <c r="AA4696" s="298"/>
      <c r="AC4696" s="206"/>
    </row>
    <row r="4697" spans="27:29">
      <c r="AA4697" s="298"/>
      <c r="AC4697" s="206"/>
    </row>
    <row r="4698" spans="27:29">
      <c r="AA4698" s="298"/>
      <c r="AC4698" s="206"/>
    </row>
    <row r="4699" spans="27:29">
      <c r="AA4699" s="298"/>
      <c r="AC4699" s="206"/>
    </row>
    <row r="4700" spans="27:29">
      <c r="AA4700" s="298"/>
      <c r="AC4700" s="206"/>
    </row>
    <row r="4701" spans="27:29">
      <c r="AA4701" s="298"/>
      <c r="AC4701" s="206"/>
    </row>
    <row r="4702" spans="27:29">
      <c r="AA4702" s="298"/>
      <c r="AC4702" s="206"/>
    </row>
    <row r="4703" spans="27:29">
      <c r="AA4703" s="298"/>
      <c r="AC4703" s="206"/>
    </row>
    <row r="4704" spans="27:29">
      <c r="AA4704" s="298"/>
      <c r="AC4704" s="206"/>
    </row>
    <row r="4705" spans="27:29">
      <c r="AA4705" s="298"/>
      <c r="AC4705" s="206"/>
    </row>
    <row r="4706" spans="27:29">
      <c r="AA4706" s="298"/>
      <c r="AC4706" s="206"/>
    </row>
    <row r="4707" spans="27:29">
      <c r="AA4707" s="298"/>
      <c r="AC4707" s="206"/>
    </row>
    <row r="4708" spans="27:29">
      <c r="AA4708" s="298"/>
      <c r="AC4708" s="206"/>
    </row>
    <row r="4709" spans="27:29">
      <c r="AA4709" s="298"/>
      <c r="AC4709" s="206"/>
    </row>
    <row r="4710" spans="27:29">
      <c r="AA4710" s="298"/>
      <c r="AC4710" s="206"/>
    </row>
    <row r="4711" spans="27:29">
      <c r="AA4711" s="298"/>
      <c r="AC4711" s="206"/>
    </row>
    <row r="4712" spans="27:29">
      <c r="AA4712" s="298"/>
      <c r="AC4712" s="206"/>
    </row>
    <row r="4713" spans="27:29">
      <c r="AA4713" s="298"/>
      <c r="AC4713" s="206"/>
    </row>
    <row r="4714" spans="27:29">
      <c r="AA4714" s="298"/>
      <c r="AC4714" s="206"/>
    </row>
    <row r="4715" spans="27:29">
      <c r="AA4715" s="298"/>
      <c r="AC4715" s="206"/>
    </row>
    <row r="4716" spans="27:29">
      <c r="AA4716" s="298"/>
      <c r="AC4716" s="206"/>
    </row>
    <row r="4717" spans="27:29">
      <c r="AA4717" s="298"/>
      <c r="AC4717" s="206"/>
    </row>
    <row r="4718" spans="27:29">
      <c r="AA4718" s="298"/>
      <c r="AC4718" s="206"/>
    </row>
    <row r="4719" spans="27:29">
      <c r="AA4719" s="298"/>
      <c r="AC4719" s="206"/>
    </row>
    <row r="4720" spans="27:29">
      <c r="AA4720" s="298"/>
      <c r="AC4720" s="206"/>
    </row>
    <row r="4721" spans="27:29">
      <c r="AA4721" s="298"/>
      <c r="AC4721" s="206"/>
    </row>
    <row r="4722" spans="27:29">
      <c r="AA4722" s="298"/>
      <c r="AC4722" s="206"/>
    </row>
    <row r="4723" spans="27:29">
      <c r="AA4723" s="298"/>
      <c r="AC4723" s="206"/>
    </row>
    <row r="4724" spans="27:29">
      <c r="AA4724" s="298"/>
      <c r="AC4724" s="206"/>
    </row>
    <row r="4725" spans="27:29">
      <c r="AA4725" s="298"/>
      <c r="AC4725" s="206"/>
    </row>
    <row r="4726" spans="27:29">
      <c r="AA4726" s="298"/>
      <c r="AC4726" s="206"/>
    </row>
    <row r="4727" spans="27:29">
      <c r="AA4727" s="298"/>
      <c r="AC4727" s="206"/>
    </row>
    <row r="4728" spans="27:29">
      <c r="AA4728" s="298"/>
      <c r="AC4728" s="206"/>
    </row>
    <row r="4729" spans="27:29">
      <c r="AA4729" s="298"/>
      <c r="AC4729" s="206"/>
    </row>
    <row r="4730" spans="27:29">
      <c r="AA4730" s="298"/>
      <c r="AC4730" s="206"/>
    </row>
    <row r="4731" spans="27:29">
      <c r="AA4731" s="298"/>
      <c r="AC4731" s="206"/>
    </row>
    <row r="4732" spans="27:29">
      <c r="AA4732" s="298"/>
      <c r="AC4732" s="206"/>
    </row>
    <row r="4733" spans="27:29">
      <c r="AA4733" s="298"/>
      <c r="AC4733" s="206"/>
    </row>
    <row r="4734" spans="27:29">
      <c r="AA4734" s="298"/>
      <c r="AC4734" s="206"/>
    </row>
    <row r="4735" spans="27:29">
      <c r="AA4735" s="298"/>
      <c r="AC4735" s="206"/>
    </row>
    <row r="4736" spans="27:29">
      <c r="AA4736" s="298"/>
      <c r="AC4736" s="206"/>
    </row>
    <row r="4737" spans="27:29">
      <c r="AA4737" s="298"/>
      <c r="AC4737" s="206"/>
    </row>
    <row r="4738" spans="27:29">
      <c r="AA4738" s="298"/>
      <c r="AC4738" s="206"/>
    </row>
    <row r="4739" spans="27:29">
      <c r="AA4739" s="298"/>
      <c r="AC4739" s="206"/>
    </row>
    <row r="4740" spans="27:29">
      <c r="AA4740" s="298"/>
      <c r="AC4740" s="206"/>
    </row>
    <row r="4741" spans="27:29">
      <c r="AA4741" s="298"/>
      <c r="AC4741" s="206"/>
    </row>
    <row r="4742" spans="27:29">
      <c r="AA4742" s="298"/>
      <c r="AC4742" s="206"/>
    </row>
    <row r="4743" spans="27:29">
      <c r="AA4743" s="298"/>
      <c r="AC4743" s="206"/>
    </row>
    <row r="4744" spans="27:29">
      <c r="AA4744" s="298"/>
      <c r="AC4744" s="206"/>
    </row>
    <row r="4745" spans="27:29">
      <c r="AA4745" s="298"/>
      <c r="AC4745" s="206"/>
    </row>
    <row r="4746" spans="27:29">
      <c r="AA4746" s="298"/>
      <c r="AC4746" s="206"/>
    </row>
    <row r="4747" spans="27:29">
      <c r="AA4747" s="298"/>
      <c r="AC4747" s="206"/>
    </row>
    <row r="4748" spans="27:29">
      <c r="AA4748" s="298"/>
      <c r="AC4748" s="206"/>
    </row>
    <row r="4749" spans="27:29">
      <c r="AA4749" s="298"/>
      <c r="AC4749" s="206"/>
    </row>
    <row r="4750" spans="27:29">
      <c r="AA4750" s="298"/>
      <c r="AC4750" s="206"/>
    </row>
    <row r="4751" spans="27:29">
      <c r="AA4751" s="298"/>
      <c r="AC4751" s="206"/>
    </row>
    <row r="4752" spans="27:29">
      <c r="AA4752" s="298"/>
      <c r="AC4752" s="206"/>
    </row>
    <row r="4753" spans="27:29">
      <c r="AA4753" s="298"/>
      <c r="AC4753" s="206"/>
    </row>
    <row r="4754" spans="27:29">
      <c r="AA4754" s="298"/>
      <c r="AC4754" s="206"/>
    </row>
    <row r="4755" spans="27:29">
      <c r="AA4755" s="298"/>
      <c r="AC4755" s="206"/>
    </row>
    <row r="4756" spans="27:29">
      <c r="AA4756" s="298"/>
      <c r="AC4756" s="206"/>
    </row>
    <row r="4757" spans="27:29">
      <c r="AA4757" s="298"/>
      <c r="AC4757" s="206"/>
    </row>
    <row r="4758" spans="27:29">
      <c r="AA4758" s="298"/>
      <c r="AC4758" s="206"/>
    </row>
    <row r="4759" spans="27:29">
      <c r="AA4759" s="298"/>
      <c r="AC4759" s="206"/>
    </row>
    <row r="4760" spans="27:29">
      <c r="AA4760" s="298"/>
      <c r="AC4760" s="206"/>
    </row>
    <row r="4761" spans="27:29">
      <c r="AA4761" s="298"/>
      <c r="AC4761" s="206"/>
    </row>
    <row r="4762" spans="27:29">
      <c r="AA4762" s="298"/>
      <c r="AC4762" s="206"/>
    </row>
    <row r="4763" spans="27:29">
      <c r="AA4763" s="298"/>
      <c r="AC4763" s="206"/>
    </row>
    <row r="4764" spans="27:29">
      <c r="AA4764" s="298"/>
      <c r="AC4764" s="206"/>
    </row>
    <row r="4765" spans="27:29">
      <c r="AA4765" s="298"/>
      <c r="AC4765" s="206"/>
    </row>
    <row r="4766" spans="27:29">
      <c r="AA4766" s="298"/>
      <c r="AC4766" s="206"/>
    </row>
    <row r="4767" spans="27:29">
      <c r="AA4767" s="298"/>
      <c r="AC4767" s="206"/>
    </row>
    <row r="4768" spans="27:29">
      <c r="AA4768" s="298"/>
      <c r="AC4768" s="206"/>
    </row>
    <row r="4769" spans="27:29">
      <c r="AA4769" s="298"/>
      <c r="AC4769" s="206"/>
    </row>
    <row r="4770" spans="27:29">
      <c r="AA4770" s="298"/>
      <c r="AC4770" s="206"/>
    </row>
    <row r="4771" spans="27:29">
      <c r="AA4771" s="298"/>
      <c r="AC4771" s="206"/>
    </row>
    <row r="4772" spans="27:29">
      <c r="AA4772" s="298"/>
      <c r="AC4772" s="206"/>
    </row>
    <row r="4773" spans="27:29">
      <c r="AA4773" s="298"/>
      <c r="AC4773" s="206"/>
    </row>
    <row r="4774" spans="27:29">
      <c r="AA4774" s="298"/>
      <c r="AC4774" s="206"/>
    </row>
    <row r="4775" spans="27:29">
      <c r="AA4775" s="298"/>
      <c r="AC4775" s="206"/>
    </row>
    <row r="4776" spans="27:29">
      <c r="AA4776" s="298"/>
      <c r="AC4776" s="206"/>
    </row>
    <row r="4777" spans="27:29">
      <c r="AA4777" s="298"/>
      <c r="AC4777" s="206"/>
    </row>
    <row r="4778" spans="27:29">
      <c r="AA4778" s="298"/>
      <c r="AC4778" s="206"/>
    </row>
    <row r="4779" spans="27:29">
      <c r="AA4779" s="298"/>
      <c r="AC4779" s="206"/>
    </row>
    <row r="4780" spans="27:29">
      <c r="AA4780" s="298"/>
      <c r="AC4780" s="206"/>
    </row>
    <row r="4781" spans="27:29">
      <c r="AA4781" s="298"/>
      <c r="AC4781" s="206"/>
    </row>
    <row r="4782" spans="27:29">
      <c r="AA4782" s="298"/>
      <c r="AC4782" s="206"/>
    </row>
    <row r="4783" spans="27:29">
      <c r="AA4783" s="298"/>
      <c r="AC4783" s="206"/>
    </row>
    <row r="4784" spans="27:29">
      <c r="AA4784" s="298"/>
      <c r="AC4784" s="206"/>
    </row>
    <row r="4785" spans="27:29">
      <c r="AA4785" s="298"/>
      <c r="AC4785" s="206"/>
    </row>
    <row r="4786" spans="27:29">
      <c r="AA4786" s="298"/>
      <c r="AC4786" s="206"/>
    </row>
    <row r="4787" spans="27:29">
      <c r="AA4787" s="298"/>
      <c r="AC4787" s="206"/>
    </row>
    <row r="4788" spans="27:29">
      <c r="AA4788" s="298"/>
      <c r="AC4788" s="206"/>
    </row>
    <row r="4789" spans="27:29">
      <c r="AA4789" s="298"/>
      <c r="AC4789" s="206"/>
    </row>
    <row r="4790" spans="27:29">
      <c r="AA4790" s="298"/>
      <c r="AC4790" s="206"/>
    </row>
    <row r="4791" spans="27:29">
      <c r="AA4791" s="298"/>
      <c r="AC4791" s="206"/>
    </row>
    <row r="4792" spans="27:29">
      <c r="AA4792" s="298"/>
      <c r="AC4792" s="206"/>
    </row>
    <row r="4793" spans="27:29">
      <c r="AA4793" s="298"/>
      <c r="AC4793" s="206"/>
    </row>
    <row r="4794" spans="27:29">
      <c r="AA4794" s="298"/>
      <c r="AC4794" s="206"/>
    </row>
    <row r="4795" spans="27:29">
      <c r="AA4795" s="298"/>
      <c r="AC4795" s="206"/>
    </row>
    <row r="4796" spans="27:29">
      <c r="AA4796" s="298"/>
      <c r="AC4796" s="206"/>
    </row>
    <row r="4797" spans="27:29">
      <c r="AA4797" s="298"/>
      <c r="AC4797" s="206"/>
    </row>
    <row r="4798" spans="27:29">
      <c r="AA4798" s="298"/>
      <c r="AC4798" s="206"/>
    </row>
    <row r="4799" spans="27:29">
      <c r="AA4799" s="298"/>
      <c r="AC4799" s="206"/>
    </row>
    <row r="4800" spans="27:29">
      <c r="AA4800" s="298"/>
      <c r="AC4800" s="206"/>
    </row>
    <row r="4801" spans="27:29">
      <c r="AA4801" s="298"/>
      <c r="AC4801" s="206"/>
    </row>
    <row r="4802" spans="27:29">
      <c r="AA4802" s="298"/>
      <c r="AC4802" s="206"/>
    </row>
    <row r="4803" spans="27:29">
      <c r="AA4803" s="298"/>
      <c r="AC4803" s="206"/>
    </row>
    <row r="4804" spans="27:29">
      <c r="AA4804" s="298"/>
      <c r="AC4804" s="206"/>
    </row>
    <row r="4805" spans="27:29">
      <c r="AA4805" s="298"/>
      <c r="AC4805" s="206"/>
    </row>
    <row r="4806" spans="27:29">
      <c r="AA4806" s="298"/>
      <c r="AC4806" s="206"/>
    </row>
    <row r="4807" spans="27:29">
      <c r="AA4807" s="298"/>
      <c r="AC4807" s="206"/>
    </row>
    <row r="4808" spans="27:29">
      <c r="AA4808" s="298"/>
      <c r="AC4808" s="206"/>
    </row>
    <row r="4809" spans="27:29">
      <c r="AA4809" s="298"/>
      <c r="AC4809" s="206"/>
    </row>
    <row r="4810" spans="27:29">
      <c r="AA4810" s="298"/>
      <c r="AC4810" s="206"/>
    </row>
    <row r="4811" spans="27:29">
      <c r="AA4811" s="298"/>
      <c r="AC4811" s="206"/>
    </row>
    <row r="4812" spans="27:29">
      <c r="AA4812" s="298"/>
      <c r="AC4812" s="206"/>
    </row>
    <row r="4813" spans="27:29">
      <c r="AA4813" s="298"/>
      <c r="AC4813" s="206"/>
    </row>
    <row r="4814" spans="27:29">
      <c r="AA4814" s="298"/>
      <c r="AC4814" s="206"/>
    </row>
    <row r="4815" spans="27:29">
      <c r="AA4815" s="298"/>
      <c r="AC4815" s="206"/>
    </row>
    <row r="4816" spans="27:29">
      <c r="AA4816" s="298"/>
      <c r="AC4816" s="206"/>
    </row>
    <row r="4817" spans="27:29">
      <c r="AA4817" s="298"/>
      <c r="AC4817" s="206"/>
    </row>
    <row r="4818" spans="27:29">
      <c r="AA4818" s="298"/>
      <c r="AC4818" s="206"/>
    </row>
    <row r="4819" spans="27:29">
      <c r="AA4819" s="298"/>
      <c r="AC4819" s="206"/>
    </row>
    <row r="4820" spans="27:29">
      <c r="AA4820" s="298"/>
      <c r="AC4820" s="206"/>
    </row>
    <row r="4821" spans="27:29">
      <c r="AA4821" s="298"/>
      <c r="AC4821" s="206"/>
    </row>
    <row r="4822" spans="27:29">
      <c r="AA4822" s="298"/>
      <c r="AC4822" s="206"/>
    </row>
    <row r="4823" spans="27:29">
      <c r="AA4823" s="298"/>
      <c r="AC4823" s="206"/>
    </row>
    <row r="4824" spans="27:29">
      <c r="AA4824" s="298"/>
      <c r="AC4824" s="206"/>
    </row>
    <row r="4825" spans="27:29">
      <c r="AA4825" s="298"/>
      <c r="AC4825" s="206"/>
    </row>
    <row r="4826" spans="27:29">
      <c r="AA4826" s="298"/>
      <c r="AC4826" s="206"/>
    </row>
    <row r="4827" spans="27:29">
      <c r="AA4827" s="298"/>
      <c r="AC4827" s="206"/>
    </row>
    <row r="4828" spans="27:29">
      <c r="AA4828" s="298"/>
      <c r="AC4828" s="206"/>
    </row>
    <row r="4829" spans="27:29">
      <c r="AA4829" s="298"/>
      <c r="AC4829" s="206"/>
    </row>
    <row r="4830" spans="27:29">
      <c r="AA4830" s="298"/>
      <c r="AC4830" s="206"/>
    </row>
    <row r="4831" spans="27:29">
      <c r="AA4831" s="298"/>
      <c r="AC4831" s="206"/>
    </row>
    <row r="4832" spans="27:29">
      <c r="AA4832" s="298"/>
      <c r="AC4832" s="206"/>
    </row>
    <row r="4833" spans="27:29">
      <c r="AA4833" s="298"/>
      <c r="AC4833" s="206"/>
    </row>
    <row r="4834" spans="27:29">
      <c r="AA4834" s="298"/>
      <c r="AC4834" s="206"/>
    </row>
    <row r="4835" spans="27:29">
      <c r="AA4835" s="298"/>
      <c r="AC4835" s="206"/>
    </row>
    <row r="4836" spans="27:29">
      <c r="AA4836" s="298"/>
      <c r="AC4836" s="206"/>
    </row>
    <row r="4837" spans="27:29">
      <c r="AA4837" s="298"/>
      <c r="AC4837" s="206"/>
    </row>
    <row r="4838" spans="27:29">
      <c r="AA4838" s="298"/>
      <c r="AC4838" s="206"/>
    </row>
    <row r="4839" spans="27:29">
      <c r="AA4839" s="298"/>
      <c r="AC4839" s="206"/>
    </row>
    <row r="4840" spans="27:29">
      <c r="AA4840" s="298"/>
      <c r="AC4840" s="206"/>
    </row>
    <row r="4841" spans="27:29">
      <c r="AA4841" s="298"/>
      <c r="AC4841" s="206"/>
    </row>
    <row r="4842" spans="27:29">
      <c r="AA4842" s="298"/>
      <c r="AC4842" s="206"/>
    </row>
    <row r="4843" spans="27:29">
      <c r="AA4843" s="298"/>
      <c r="AC4843" s="206"/>
    </row>
    <row r="4844" spans="27:29">
      <c r="AA4844" s="298"/>
      <c r="AC4844" s="206"/>
    </row>
    <row r="4845" spans="27:29">
      <c r="AA4845" s="298"/>
      <c r="AC4845" s="206"/>
    </row>
    <row r="4846" spans="27:29">
      <c r="AA4846" s="298"/>
      <c r="AC4846" s="206"/>
    </row>
    <row r="4847" spans="27:29">
      <c r="AA4847" s="298"/>
      <c r="AC4847" s="206"/>
    </row>
    <row r="4848" spans="27:29">
      <c r="AA4848" s="298"/>
      <c r="AC4848" s="206"/>
    </row>
    <row r="4849" spans="27:29">
      <c r="AA4849" s="298"/>
      <c r="AC4849" s="206"/>
    </row>
    <row r="4850" spans="27:29">
      <c r="AA4850" s="298"/>
      <c r="AC4850" s="206"/>
    </row>
    <row r="4851" spans="27:29">
      <c r="AA4851" s="298"/>
      <c r="AC4851" s="206"/>
    </row>
    <row r="4852" spans="27:29">
      <c r="AA4852" s="298"/>
      <c r="AC4852" s="206"/>
    </row>
    <row r="4853" spans="27:29">
      <c r="AA4853" s="298"/>
      <c r="AC4853" s="206"/>
    </row>
    <row r="4854" spans="27:29">
      <c r="AA4854" s="298"/>
      <c r="AC4854" s="206"/>
    </row>
    <row r="4855" spans="27:29">
      <c r="AA4855" s="298"/>
      <c r="AC4855" s="206"/>
    </row>
    <row r="4856" spans="27:29">
      <c r="AA4856" s="298"/>
      <c r="AC4856" s="206"/>
    </row>
    <row r="4857" spans="27:29">
      <c r="AA4857" s="298"/>
      <c r="AC4857" s="206"/>
    </row>
    <row r="4858" spans="27:29">
      <c r="AA4858" s="298"/>
      <c r="AC4858" s="206"/>
    </row>
    <row r="4859" spans="27:29">
      <c r="AA4859" s="298"/>
      <c r="AC4859" s="206"/>
    </row>
    <row r="4860" spans="27:29">
      <c r="AA4860" s="298"/>
      <c r="AC4860" s="206"/>
    </row>
    <row r="4861" spans="27:29">
      <c r="AA4861" s="298"/>
      <c r="AC4861" s="206"/>
    </row>
    <row r="4862" spans="27:29">
      <c r="AA4862" s="298"/>
      <c r="AC4862" s="206"/>
    </row>
    <row r="4863" spans="27:29">
      <c r="AA4863" s="298"/>
      <c r="AC4863" s="206"/>
    </row>
    <row r="4864" spans="27:29">
      <c r="AA4864" s="298"/>
      <c r="AC4864" s="206"/>
    </row>
    <row r="4865" spans="27:29">
      <c r="AA4865" s="298"/>
      <c r="AC4865" s="206"/>
    </row>
    <row r="4866" spans="27:29">
      <c r="AA4866" s="298"/>
      <c r="AC4866" s="206"/>
    </row>
    <row r="4867" spans="27:29">
      <c r="AA4867" s="298"/>
      <c r="AC4867" s="206"/>
    </row>
    <row r="4868" spans="27:29">
      <c r="AA4868" s="298"/>
      <c r="AC4868" s="206"/>
    </row>
    <row r="4869" spans="27:29">
      <c r="AA4869" s="298"/>
      <c r="AC4869" s="206"/>
    </row>
    <row r="4870" spans="27:29">
      <c r="AA4870" s="298"/>
      <c r="AC4870" s="206"/>
    </row>
    <row r="4871" spans="27:29">
      <c r="AA4871" s="298"/>
      <c r="AC4871" s="206"/>
    </row>
    <row r="4872" spans="27:29">
      <c r="AA4872" s="298"/>
      <c r="AC4872" s="206"/>
    </row>
    <row r="4873" spans="27:29">
      <c r="AA4873" s="298"/>
      <c r="AC4873" s="206"/>
    </row>
    <row r="4874" spans="27:29">
      <c r="AA4874" s="298"/>
      <c r="AC4874" s="206"/>
    </row>
    <row r="4875" spans="27:29">
      <c r="AA4875" s="298"/>
      <c r="AC4875" s="206"/>
    </row>
    <row r="4876" spans="27:29">
      <c r="AA4876" s="298"/>
      <c r="AC4876" s="206"/>
    </row>
    <row r="4877" spans="27:29">
      <c r="AA4877" s="298"/>
      <c r="AC4877" s="206"/>
    </row>
    <row r="4878" spans="27:29">
      <c r="AA4878" s="298"/>
      <c r="AC4878" s="206"/>
    </row>
    <row r="4879" spans="27:29">
      <c r="AA4879" s="298"/>
      <c r="AC4879" s="206"/>
    </row>
    <row r="4880" spans="27:29">
      <c r="AA4880" s="298"/>
      <c r="AC4880" s="206"/>
    </row>
    <row r="4881" spans="27:29">
      <c r="AA4881" s="298"/>
      <c r="AC4881" s="206"/>
    </row>
    <row r="4882" spans="27:29">
      <c r="AA4882" s="298"/>
      <c r="AC4882" s="206"/>
    </row>
    <row r="4883" spans="27:29">
      <c r="AA4883" s="298"/>
      <c r="AC4883" s="206"/>
    </row>
    <row r="4884" spans="27:29">
      <c r="AA4884" s="298"/>
      <c r="AC4884" s="206"/>
    </row>
    <row r="4885" spans="27:29">
      <c r="AA4885" s="298"/>
      <c r="AC4885" s="206"/>
    </row>
    <row r="4886" spans="27:29">
      <c r="AA4886" s="298"/>
      <c r="AC4886" s="206"/>
    </row>
    <row r="4887" spans="27:29">
      <c r="AA4887" s="298"/>
      <c r="AC4887" s="206"/>
    </row>
    <row r="4888" spans="27:29">
      <c r="AA4888" s="298"/>
      <c r="AC4888" s="206"/>
    </row>
    <row r="4889" spans="27:29">
      <c r="AA4889" s="298"/>
      <c r="AC4889" s="206"/>
    </row>
    <row r="4890" spans="27:29">
      <c r="AA4890" s="298"/>
      <c r="AC4890" s="206"/>
    </row>
    <row r="4891" spans="27:29">
      <c r="AA4891" s="298"/>
      <c r="AC4891" s="206"/>
    </row>
    <row r="4892" spans="27:29">
      <c r="AA4892" s="298"/>
      <c r="AC4892" s="206"/>
    </row>
    <row r="4893" spans="27:29">
      <c r="AA4893" s="298"/>
      <c r="AC4893" s="206"/>
    </row>
    <row r="4894" spans="27:29">
      <c r="AA4894" s="298"/>
      <c r="AC4894" s="206"/>
    </row>
    <row r="4895" spans="27:29">
      <c r="AA4895" s="298"/>
      <c r="AC4895" s="206"/>
    </row>
    <row r="4896" spans="27:29">
      <c r="AA4896" s="298"/>
      <c r="AC4896" s="206"/>
    </row>
    <row r="4897" spans="27:29">
      <c r="AA4897" s="298"/>
      <c r="AC4897" s="206"/>
    </row>
    <row r="4898" spans="27:29">
      <c r="AA4898" s="298"/>
      <c r="AC4898" s="206"/>
    </row>
    <row r="4899" spans="27:29">
      <c r="AA4899" s="298"/>
      <c r="AC4899" s="206"/>
    </row>
    <row r="4900" spans="27:29">
      <c r="AA4900" s="298"/>
      <c r="AC4900" s="206"/>
    </row>
    <row r="4901" spans="27:29">
      <c r="AA4901" s="298"/>
      <c r="AC4901" s="206"/>
    </row>
    <row r="4902" spans="27:29">
      <c r="AA4902" s="298"/>
      <c r="AC4902" s="206"/>
    </row>
    <row r="4903" spans="27:29">
      <c r="AA4903" s="298"/>
      <c r="AC4903" s="206"/>
    </row>
    <row r="4904" spans="27:29">
      <c r="AA4904" s="298"/>
      <c r="AC4904" s="206"/>
    </row>
    <row r="4905" spans="27:29">
      <c r="AA4905" s="298"/>
      <c r="AC4905" s="206"/>
    </row>
    <row r="4906" spans="27:29">
      <c r="AA4906" s="298"/>
      <c r="AC4906" s="206"/>
    </row>
    <row r="4907" spans="27:29">
      <c r="AA4907" s="298"/>
      <c r="AC4907" s="206"/>
    </row>
    <row r="4908" spans="27:29">
      <c r="AA4908" s="298"/>
      <c r="AC4908" s="206"/>
    </row>
    <row r="4909" spans="27:29">
      <c r="AA4909" s="298"/>
      <c r="AC4909" s="206"/>
    </row>
    <row r="4910" spans="27:29">
      <c r="AA4910" s="298"/>
      <c r="AC4910" s="206"/>
    </row>
    <row r="4911" spans="27:29">
      <c r="AA4911" s="298"/>
      <c r="AC4911" s="206"/>
    </row>
    <row r="4912" spans="27:29">
      <c r="AA4912" s="298"/>
      <c r="AC4912" s="206"/>
    </row>
    <row r="4913" spans="27:29">
      <c r="AA4913" s="298"/>
      <c r="AC4913" s="206"/>
    </row>
    <row r="4914" spans="27:29">
      <c r="AA4914" s="298"/>
      <c r="AC4914" s="206"/>
    </row>
    <row r="4915" spans="27:29">
      <c r="AA4915" s="298"/>
      <c r="AC4915" s="206"/>
    </row>
    <row r="4916" spans="27:29">
      <c r="AA4916" s="298"/>
      <c r="AC4916" s="206"/>
    </row>
    <row r="4917" spans="27:29">
      <c r="AA4917" s="298"/>
      <c r="AC4917" s="206"/>
    </row>
    <row r="4918" spans="27:29">
      <c r="AA4918" s="298"/>
      <c r="AC4918" s="206"/>
    </row>
    <row r="4919" spans="27:29">
      <c r="AA4919" s="298"/>
      <c r="AC4919" s="206"/>
    </row>
    <row r="4920" spans="27:29">
      <c r="AA4920" s="298"/>
      <c r="AC4920" s="206"/>
    </row>
    <row r="4921" spans="27:29">
      <c r="AA4921" s="298"/>
      <c r="AC4921" s="206"/>
    </row>
    <row r="4922" spans="27:29">
      <c r="AA4922" s="298"/>
      <c r="AC4922" s="206"/>
    </row>
    <row r="4923" spans="27:29">
      <c r="AA4923" s="298"/>
      <c r="AC4923" s="206"/>
    </row>
    <row r="4924" spans="27:29">
      <c r="AA4924" s="298"/>
      <c r="AC4924" s="206"/>
    </row>
    <row r="4925" spans="27:29">
      <c r="AA4925" s="298"/>
      <c r="AC4925" s="206"/>
    </row>
    <row r="4926" spans="27:29">
      <c r="AA4926" s="298"/>
      <c r="AC4926" s="206"/>
    </row>
    <row r="4927" spans="27:29">
      <c r="AA4927" s="298"/>
      <c r="AC4927" s="206"/>
    </row>
    <row r="4928" spans="27:29">
      <c r="AA4928" s="298"/>
      <c r="AC4928" s="206"/>
    </row>
    <row r="4929" spans="27:29">
      <c r="AA4929" s="298"/>
      <c r="AC4929" s="206"/>
    </row>
    <row r="4930" spans="27:29">
      <c r="AA4930" s="298"/>
      <c r="AC4930" s="206"/>
    </row>
    <row r="4931" spans="27:29">
      <c r="AA4931" s="298"/>
      <c r="AC4931" s="206"/>
    </row>
    <row r="4932" spans="27:29">
      <c r="AA4932" s="298"/>
      <c r="AC4932" s="206"/>
    </row>
    <row r="4933" spans="27:29">
      <c r="AA4933" s="298"/>
      <c r="AC4933" s="206"/>
    </row>
    <row r="4934" spans="27:29">
      <c r="AA4934" s="298"/>
      <c r="AC4934" s="206"/>
    </row>
    <row r="4935" spans="27:29">
      <c r="AA4935" s="298"/>
      <c r="AC4935" s="206"/>
    </row>
    <row r="4936" spans="27:29">
      <c r="AA4936" s="298"/>
      <c r="AC4936" s="206"/>
    </row>
    <row r="4937" spans="27:29">
      <c r="AA4937" s="298"/>
      <c r="AC4937" s="206"/>
    </row>
    <row r="4938" spans="27:29">
      <c r="AA4938" s="298"/>
      <c r="AC4938" s="206"/>
    </row>
    <row r="4939" spans="27:29">
      <c r="AA4939" s="298"/>
      <c r="AC4939" s="206"/>
    </row>
    <row r="4940" spans="27:29">
      <c r="AA4940" s="298"/>
      <c r="AC4940" s="206"/>
    </row>
    <row r="4941" spans="27:29">
      <c r="AA4941" s="298"/>
      <c r="AC4941" s="206"/>
    </row>
    <row r="4942" spans="27:29">
      <c r="AA4942" s="298"/>
      <c r="AC4942" s="206"/>
    </row>
    <row r="4943" spans="27:29">
      <c r="AA4943" s="298"/>
      <c r="AC4943" s="206"/>
    </row>
    <row r="4944" spans="27:29">
      <c r="AA4944" s="298"/>
      <c r="AC4944" s="206"/>
    </row>
    <row r="4945" spans="27:29">
      <c r="AA4945" s="298"/>
      <c r="AC4945" s="206"/>
    </row>
    <row r="4946" spans="27:29">
      <c r="AA4946" s="298"/>
      <c r="AC4946" s="206"/>
    </row>
    <row r="4947" spans="27:29">
      <c r="AA4947" s="298"/>
      <c r="AC4947" s="206"/>
    </row>
    <row r="4948" spans="27:29">
      <c r="AA4948" s="298"/>
      <c r="AC4948" s="206"/>
    </row>
    <row r="4949" spans="27:29">
      <c r="AA4949" s="298"/>
      <c r="AC4949" s="206"/>
    </row>
    <row r="4950" spans="27:29">
      <c r="AA4950" s="298"/>
      <c r="AC4950" s="206"/>
    </row>
    <row r="4951" spans="27:29">
      <c r="AA4951" s="298"/>
      <c r="AC4951" s="206"/>
    </row>
    <row r="4952" spans="27:29">
      <c r="AA4952" s="298"/>
      <c r="AC4952" s="206"/>
    </row>
    <row r="4953" spans="27:29">
      <c r="AA4953" s="298"/>
      <c r="AC4953" s="206"/>
    </row>
    <row r="4954" spans="27:29">
      <c r="AA4954" s="298"/>
      <c r="AC4954" s="206"/>
    </row>
    <row r="4955" spans="27:29">
      <c r="AA4955" s="298"/>
      <c r="AC4955" s="206"/>
    </row>
    <row r="4956" spans="27:29">
      <c r="AA4956" s="298"/>
      <c r="AC4956" s="206"/>
    </row>
    <row r="4957" spans="27:29">
      <c r="AA4957" s="298"/>
      <c r="AC4957" s="206"/>
    </row>
    <row r="4958" spans="27:29">
      <c r="AA4958" s="298"/>
      <c r="AC4958" s="206"/>
    </row>
    <row r="4959" spans="27:29">
      <c r="AA4959" s="298"/>
      <c r="AC4959" s="206"/>
    </row>
    <row r="4960" spans="27:29">
      <c r="AA4960" s="298"/>
      <c r="AC4960" s="206"/>
    </row>
    <row r="4961" spans="27:29">
      <c r="AA4961" s="298"/>
      <c r="AC4961" s="206"/>
    </row>
    <row r="4962" spans="27:29">
      <c r="AA4962" s="298"/>
      <c r="AC4962" s="206"/>
    </row>
    <row r="4963" spans="27:29">
      <c r="AA4963" s="298"/>
      <c r="AC4963" s="206"/>
    </row>
    <row r="4964" spans="27:29">
      <c r="AA4964" s="298"/>
      <c r="AC4964" s="206"/>
    </row>
    <row r="4965" spans="27:29">
      <c r="AA4965" s="298"/>
      <c r="AC4965" s="206"/>
    </row>
    <row r="4966" spans="27:29">
      <c r="AA4966" s="298"/>
      <c r="AC4966" s="206"/>
    </row>
    <row r="4967" spans="27:29">
      <c r="AA4967" s="298"/>
      <c r="AC4967" s="206"/>
    </row>
    <row r="4968" spans="27:29">
      <c r="AA4968" s="298"/>
      <c r="AC4968" s="206"/>
    </row>
    <row r="4969" spans="27:29">
      <c r="AA4969" s="298"/>
      <c r="AC4969" s="206"/>
    </row>
    <row r="4970" spans="27:29">
      <c r="AA4970" s="298"/>
      <c r="AC4970" s="206"/>
    </row>
    <row r="4971" spans="27:29">
      <c r="AA4971" s="298"/>
      <c r="AC4971" s="206"/>
    </row>
    <row r="4972" spans="27:29">
      <c r="AA4972" s="298"/>
      <c r="AC4972" s="206"/>
    </row>
    <row r="4973" spans="27:29">
      <c r="AA4973" s="298"/>
      <c r="AC4973" s="206"/>
    </row>
    <row r="4974" spans="27:29">
      <c r="AA4974" s="298"/>
      <c r="AC4974" s="206"/>
    </row>
    <row r="4975" spans="27:29">
      <c r="AA4975" s="298"/>
      <c r="AC4975" s="206"/>
    </row>
    <row r="4976" spans="27:29">
      <c r="AA4976" s="298"/>
      <c r="AC4976" s="206"/>
    </row>
    <row r="4977" spans="27:29">
      <c r="AA4977" s="298"/>
      <c r="AC4977" s="206"/>
    </row>
    <row r="4978" spans="27:29">
      <c r="AA4978" s="298"/>
      <c r="AC4978" s="206"/>
    </row>
    <row r="4979" spans="27:29">
      <c r="AA4979" s="298"/>
      <c r="AC4979" s="206"/>
    </row>
    <row r="4980" spans="27:29">
      <c r="AA4980" s="298"/>
      <c r="AC4980" s="206"/>
    </row>
    <row r="4981" spans="27:29">
      <c r="AA4981" s="298"/>
      <c r="AC4981" s="206"/>
    </row>
    <row r="4982" spans="27:29">
      <c r="AA4982" s="298"/>
      <c r="AC4982" s="206"/>
    </row>
    <row r="4983" spans="27:29">
      <c r="AA4983" s="298"/>
      <c r="AC4983" s="206"/>
    </row>
    <row r="4984" spans="27:29">
      <c r="AA4984" s="298"/>
      <c r="AC4984" s="206"/>
    </row>
    <row r="4985" spans="27:29">
      <c r="AA4985" s="298"/>
      <c r="AC4985" s="206"/>
    </row>
    <row r="4986" spans="27:29">
      <c r="AA4986" s="298"/>
      <c r="AC4986" s="206"/>
    </row>
    <row r="4987" spans="27:29">
      <c r="AA4987" s="298"/>
      <c r="AC4987" s="206"/>
    </row>
    <row r="4988" spans="27:29">
      <c r="AA4988" s="298"/>
      <c r="AC4988" s="206"/>
    </row>
    <row r="4989" spans="27:29">
      <c r="AA4989" s="298"/>
      <c r="AC4989" s="206"/>
    </row>
    <row r="4990" spans="27:29">
      <c r="AA4990" s="298"/>
      <c r="AC4990" s="206"/>
    </row>
    <row r="4991" spans="27:29">
      <c r="AA4991" s="298"/>
      <c r="AC4991" s="206"/>
    </row>
    <row r="4992" spans="27:29">
      <c r="AA4992" s="298"/>
      <c r="AC4992" s="206"/>
    </row>
    <row r="4993" spans="27:29">
      <c r="AA4993" s="298"/>
      <c r="AC4993" s="206"/>
    </row>
    <row r="4994" spans="27:29">
      <c r="AA4994" s="298"/>
      <c r="AC4994" s="206"/>
    </row>
    <row r="4995" spans="27:29">
      <c r="AA4995" s="298"/>
      <c r="AC4995" s="206"/>
    </row>
    <row r="4996" spans="27:29">
      <c r="AA4996" s="298"/>
      <c r="AC4996" s="206"/>
    </row>
    <row r="4997" spans="27:29">
      <c r="AA4997" s="298"/>
      <c r="AC4997" s="206"/>
    </row>
    <row r="4998" spans="27:29">
      <c r="AA4998" s="298"/>
      <c r="AC4998" s="206"/>
    </row>
    <row r="4999" spans="27:29">
      <c r="AA4999" s="298"/>
      <c r="AC4999" s="206"/>
    </row>
    <row r="5000" spans="27:29">
      <c r="AA5000" s="298"/>
      <c r="AC5000" s="206"/>
    </row>
    <row r="5001" spans="27:29">
      <c r="AA5001" s="298"/>
      <c r="AC5001" s="206"/>
    </row>
    <row r="5002" spans="27:29">
      <c r="AA5002" s="298"/>
      <c r="AC5002" s="206"/>
    </row>
    <row r="5003" spans="27:29">
      <c r="AA5003" s="298"/>
      <c r="AC5003" s="206"/>
    </row>
    <row r="5004" spans="27:29">
      <c r="AA5004" s="298"/>
      <c r="AC5004" s="206"/>
    </row>
    <row r="5005" spans="27:29">
      <c r="AA5005" s="298"/>
      <c r="AC5005" s="206"/>
    </row>
    <row r="5006" spans="27:29">
      <c r="AA5006" s="298"/>
      <c r="AC5006" s="206"/>
    </row>
    <row r="5007" spans="27:29">
      <c r="AA5007" s="298"/>
      <c r="AC5007" s="206"/>
    </row>
    <row r="5008" spans="27:29">
      <c r="AA5008" s="298"/>
      <c r="AC5008" s="206"/>
    </row>
    <row r="5009" spans="27:29">
      <c r="AA5009" s="298"/>
      <c r="AC5009" s="206"/>
    </row>
    <row r="5010" spans="27:29">
      <c r="AA5010" s="298"/>
      <c r="AC5010" s="206"/>
    </row>
    <row r="5011" spans="27:29">
      <c r="AA5011" s="298"/>
      <c r="AC5011" s="206"/>
    </row>
    <row r="5012" spans="27:29">
      <c r="AA5012" s="298"/>
      <c r="AC5012" s="206"/>
    </row>
    <row r="5013" spans="27:29">
      <c r="AA5013" s="298"/>
      <c r="AC5013" s="206"/>
    </row>
    <row r="5014" spans="27:29">
      <c r="AA5014" s="298"/>
      <c r="AC5014" s="206"/>
    </row>
    <row r="5015" spans="27:29">
      <c r="AA5015" s="298"/>
      <c r="AC5015" s="206"/>
    </row>
    <row r="5016" spans="27:29">
      <c r="AA5016" s="298"/>
      <c r="AC5016" s="206"/>
    </row>
    <row r="5017" spans="27:29">
      <c r="AA5017" s="298"/>
      <c r="AC5017" s="206"/>
    </row>
    <row r="5018" spans="27:29">
      <c r="AA5018" s="298"/>
      <c r="AC5018" s="206"/>
    </row>
    <row r="5019" spans="27:29">
      <c r="AA5019" s="298"/>
      <c r="AC5019" s="206"/>
    </row>
    <row r="5020" spans="27:29">
      <c r="AA5020" s="298"/>
      <c r="AC5020" s="206"/>
    </row>
    <row r="5021" spans="27:29">
      <c r="AA5021" s="298"/>
      <c r="AC5021" s="206"/>
    </row>
    <row r="5022" spans="27:29">
      <c r="AA5022" s="298"/>
      <c r="AC5022" s="206"/>
    </row>
    <row r="5023" spans="27:29">
      <c r="AA5023" s="298"/>
      <c r="AC5023" s="206"/>
    </row>
    <row r="5024" spans="27:29">
      <c r="AA5024" s="298"/>
      <c r="AC5024" s="206"/>
    </row>
    <row r="5025" spans="27:29">
      <c r="AA5025" s="298"/>
      <c r="AC5025" s="206"/>
    </row>
    <row r="5026" spans="27:29">
      <c r="AA5026" s="298"/>
      <c r="AC5026" s="206"/>
    </row>
    <row r="5027" spans="27:29">
      <c r="AA5027" s="298"/>
      <c r="AC5027" s="206"/>
    </row>
    <row r="5028" spans="27:29">
      <c r="AA5028" s="298"/>
      <c r="AC5028" s="206"/>
    </row>
    <row r="5029" spans="27:29">
      <c r="AA5029" s="298"/>
      <c r="AC5029" s="206"/>
    </row>
    <row r="5030" spans="27:29">
      <c r="AA5030" s="298"/>
      <c r="AC5030" s="206"/>
    </row>
    <row r="5031" spans="27:29">
      <c r="AA5031" s="298"/>
      <c r="AC5031" s="206"/>
    </row>
    <row r="5032" spans="27:29">
      <c r="AA5032" s="298"/>
      <c r="AC5032" s="206"/>
    </row>
    <row r="5033" spans="27:29">
      <c r="AA5033" s="298"/>
      <c r="AC5033" s="206"/>
    </row>
    <row r="5034" spans="27:29">
      <c r="AA5034" s="298"/>
      <c r="AC5034" s="206"/>
    </row>
    <row r="5035" spans="27:29">
      <c r="AA5035" s="298"/>
      <c r="AC5035" s="206"/>
    </row>
    <row r="5036" spans="27:29">
      <c r="AA5036" s="298"/>
      <c r="AC5036" s="206"/>
    </row>
    <row r="5037" spans="27:29">
      <c r="AA5037" s="298"/>
      <c r="AC5037" s="206"/>
    </row>
    <row r="5038" spans="27:29">
      <c r="AA5038" s="298"/>
      <c r="AC5038" s="206"/>
    </row>
    <row r="5039" spans="27:29">
      <c r="AA5039" s="298"/>
      <c r="AC5039" s="206"/>
    </row>
    <row r="5040" spans="27:29">
      <c r="AA5040" s="298"/>
      <c r="AC5040" s="206"/>
    </row>
    <row r="5041" spans="27:29">
      <c r="AA5041" s="298"/>
      <c r="AC5041" s="206"/>
    </row>
    <row r="5042" spans="27:29">
      <c r="AA5042" s="298"/>
      <c r="AC5042" s="206"/>
    </row>
    <row r="5043" spans="27:29">
      <c r="AA5043" s="298"/>
      <c r="AC5043" s="206"/>
    </row>
    <row r="5044" spans="27:29">
      <c r="AA5044" s="298"/>
      <c r="AC5044" s="206"/>
    </row>
    <row r="5045" spans="27:29">
      <c r="AA5045" s="298"/>
      <c r="AC5045" s="206"/>
    </row>
    <row r="5046" spans="27:29">
      <c r="AA5046" s="298"/>
      <c r="AC5046" s="206"/>
    </row>
    <row r="5047" spans="27:29">
      <c r="AA5047" s="298"/>
      <c r="AC5047" s="206"/>
    </row>
    <row r="5048" spans="27:29">
      <c r="AA5048" s="298"/>
      <c r="AC5048" s="206"/>
    </row>
    <row r="5049" spans="27:29">
      <c r="AA5049" s="298"/>
      <c r="AC5049" s="206"/>
    </row>
    <row r="5050" spans="27:29">
      <c r="AA5050" s="298"/>
      <c r="AC5050" s="206"/>
    </row>
    <row r="5051" spans="27:29">
      <c r="AA5051" s="298"/>
      <c r="AC5051" s="206"/>
    </row>
    <row r="5052" spans="27:29">
      <c r="AA5052" s="298"/>
      <c r="AC5052" s="206"/>
    </row>
    <row r="5053" spans="27:29">
      <c r="AA5053" s="298"/>
      <c r="AC5053" s="206"/>
    </row>
    <row r="5054" spans="27:29">
      <c r="AA5054" s="298"/>
      <c r="AC5054" s="206"/>
    </row>
    <row r="5055" spans="27:29">
      <c r="AA5055" s="298"/>
      <c r="AC5055" s="206"/>
    </row>
    <row r="5056" spans="27:29">
      <c r="AA5056" s="298"/>
      <c r="AC5056" s="206"/>
    </row>
    <row r="5057" spans="27:29">
      <c r="AA5057" s="298"/>
      <c r="AC5057" s="206"/>
    </row>
    <row r="5058" spans="27:29">
      <c r="AA5058" s="298"/>
      <c r="AC5058" s="206"/>
    </row>
    <row r="5059" spans="27:29">
      <c r="AA5059" s="298"/>
      <c r="AC5059" s="206"/>
    </row>
    <row r="5060" spans="27:29">
      <c r="AA5060" s="298"/>
      <c r="AC5060" s="206"/>
    </row>
    <row r="5061" spans="27:29">
      <c r="AA5061" s="298"/>
      <c r="AC5061" s="206"/>
    </row>
    <row r="5062" spans="27:29">
      <c r="AA5062" s="298"/>
      <c r="AC5062" s="206"/>
    </row>
    <row r="5063" spans="27:29">
      <c r="AA5063" s="298"/>
      <c r="AC5063" s="206"/>
    </row>
    <row r="5064" spans="27:29">
      <c r="AA5064" s="298"/>
      <c r="AC5064" s="206"/>
    </row>
    <row r="5065" spans="27:29">
      <c r="AA5065" s="298"/>
      <c r="AC5065" s="206"/>
    </row>
    <row r="5066" spans="27:29">
      <c r="AA5066" s="298"/>
      <c r="AC5066" s="206"/>
    </row>
    <row r="5067" spans="27:29">
      <c r="AA5067" s="298"/>
      <c r="AC5067" s="206"/>
    </row>
    <row r="5068" spans="27:29">
      <c r="AA5068" s="298"/>
      <c r="AC5068" s="206"/>
    </row>
    <row r="5069" spans="27:29">
      <c r="AA5069" s="298"/>
      <c r="AC5069" s="206"/>
    </row>
    <row r="5070" spans="27:29">
      <c r="AA5070" s="298"/>
      <c r="AC5070" s="206"/>
    </row>
    <row r="5071" spans="27:29">
      <c r="AA5071" s="298"/>
      <c r="AC5071" s="206"/>
    </row>
    <row r="5072" spans="27:29">
      <c r="AA5072" s="298"/>
      <c r="AC5072" s="206"/>
    </row>
    <row r="5073" spans="27:29">
      <c r="AA5073" s="298"/>
      <c r="AC5073" s="206"/>
    </row>
    <row r="5074" spans="27:29">
      <c r="AA5074" s="298"/>
      <c r="AC5074" s="206"/>
    </row>
    <row r="5075" spans="27:29">
      <c r="AA5075" s="298"/>
      <c r="AC5075" s="206"/>
    </row>
    <row r="5076" spans="27:29">
      <c r="AA5076" s="298"/>
      <c r="AC5076" s="206"/>
    </row>
    <row r="5077" spans="27:29">
      <c r="AA5077" s="298"/>
      <c r="AC5077" s="206"/>
    </row>
    <row r="5078" spans="27:29">
      <c r="AA5078" s="298"/>
      <c r="AC5078" s="206"/>
    </row>
    <row r="5079" spans="27:29">
      <c r="AA5079" s="298"/>
      <c r="AC5079" s="206"/>
    </row>
    <row r="5080" spans="27:29">
      <c r="AA5080" s="298"/>
      <c r="AC5080" s="206"/>
    </row>
    <row r="5081" spans="27:29">
      <c r="AA5081" s="298"/>
      <c r="AC5081" s="206"/>
    </row>
    <row r="5082" spans="27:29">
      <c r="AA5082" s="298"/>
      <c r="AC5082" s="206"/>
    </row>
    <row r="5083" spans="27:29">
      <c r="AA5083" s="298"/>
      <c r="AC5083" s="206"/>
    </row>
    <row r="5084" spans="27:29">
      <c r="AA5084" s="298"/>
      <c r="AC5084" s="206"/>
    </row>
    <row r="5085" spans="27:29">
      <c r="AA5085" s="298"/>
      <c r="AC5085" s="206"/>
    </row>
    <row r="5086" spans="27:29">
      <c r="AA5086" s="298"/>
      <c r="AC5086" s="206"/>
    </row>
    <row r="5087" spans="27:29">
      <c r="AA5087" s="298"/>
      <c r="AC5087" s="206"/>
    </row>
    <row r="5088" spans="27:29">
      <c r="AA5088" s="298"/>
      <c r="AC5088" s="206"/>
    </row>
    <row r="5089" spans="27:29">
      <c r="AA5089" s="298"/>
      <c r="AC5089" s="206"/>
    </row>
    <row r="5090" spans="27:29">
      <c r="AA5090" s="298"/>
      <c r="AC5090" s="206"/>
    </row>
    <row r="5091" spans="27:29">
      <c r="AA5091" s="298"/>
      <c r="AC5091" s="206"/>
    </row>
    <row r="5092" spans="27:29">
      <c r="AA5092" s="298"/>
      <c r="AC5092" s="206"/>
    </row>
    <row r="5093" spans="27:29">
      <c r="AA5093" s="298"/>
      <c r="AC5093" s="206"/>
    </row>
    <row r="5094" spans="27:29">
      <c r="AA5094" s="298"/>
      <c r="AC5094" s="206"/>
    </row>
    <row r="5095" spans="27:29">
      <c r="AA5095" s="298"/>
      <c r="AC5095" s="206"/>
    </row>
    <row r="5096" spans="27:29">
      <c r="AA5096" s="298"/>
      <c r="AC5096" s="206"/>
    </row>
    <row r="5097" spans="27:29">
      <c r="AA5097" s="298"/>
      <c r="AC5097" s="206"/>
    </row>
    <row r="5098" spans="27:29">
      <c r="AA5098" s="298"/>
      <c r="AC5098" s="206"/>
    </row>
    <row r="5099" spans="27:29">
      <c r="AA5099" s="298"/>
      <c r="AC5099" s="206"/>
    </row>
    <row r="5100" spans="27:29">
      <c r="AA5100" s="298"/>
      <c r="AC5100" s="206"/>
    </row>
    <row r="5101" spans="27:29">
      <c r="AA5101" s="298"/>
      <c r="AC5101" s="206"/>
    </row>
    <row r="5102" spans="27:29">
      <c r="AA5102" s="298"/>
      <c r="AC5102" s="206"/>
    </row>
    <row r="5103" spans="27:29">
      <c r="AA5103" s="298"/>
      <c r="AC5103" s="206"/>
    </row>
    <row r="5104" spans="27:29">
      <c r="AA5104" s="298"/>
      <c r="AC5104" s="206"/>
    </row>
    <row r="5105" spans="27:29">
      <c r="AA5105" s="298"/>
      <c r="AC5105" s="206"/>
    </row>
    <row r="5106" spans="27:29">
      <c r="AA5106" s="298"/>
      <c r="AC5106" s="206"/>
    </row>
    <row r="5107" spans="27:29">
      <c r="AA5107" s="298"/>
      <c r="AC5107" s="206"/>
    </row>
    <row r="5108" spans="27:29">
      <c r="AA5108" s="298"/>
      <c r="AC5108" s="206"/>
    </row>
    <row r="5109" spans="27:29">
      <c r="AA5109" s="298"/>
      <c r="AC5109" s="206"/>
    </row>
    <row r="5110" spans="27:29">
      <c r="AA5110" s="298"/>
      <c r="AC5110" s="206"/>
    </row>
    <row r="5111" spans="27:29">
      <c r="AA5111" s="298"/>
      <c r="AC5111" s="206"/>
    </row>
    <row r="5112" spans="27:29">
      <c r="AA5112" s="298"/>
      <c r="AC5112" s="206"/>
    </row>
    <row r="5113" spans="27:29">
      <c r="AA5113" s="298"/>
      <c r="AC5113" s="206"/>
    </row>
    <row r="5114" spans="27:29">
      <c r="AA5114" s="298"/>
      <c r="AC5114" s="206"/>
    </row>
    <row r="5115" spans="27:29">
      <c r="AA5115" s="298"/>
      <c r="AC5115" s="206"/>
    </row>
    <row r="5116" spans="27:29">
      <c r="AA5116" s="298"/>
      <c r="AC5116" s="206"/>
    </row>
    <row r="5117" spans="27:29">
      <c r="AA5117" s="298"/>
      <c r="AC5117" s="206"/>
    </row>
    <row r="5118" spans="27:29">
      <c r="AA5118" s="298"/>
      <c r="AC5118" s="206"/>
    </row>
    <row r="5119" spans="27:29">
      <c r="AA5119" s="298"/>
      <c r="AC5119" s="206"/>
    </row>
    <row r="5120" spans="27:29">
      <c r="AA5120" s="298"/>
      <c r="AC5120" s="206"/>
    </row>
    <row r="5121" spans="27:29">
      <c r="AA5121" s="298"/>
      <c r="AC5121" s="206"/>
    </row>
    <row r="5122" spans="27:29">
      <c r="AA5122" s="298"/>
      <c r="AC5122" s="206"/>
    </row>
    <row r="5123" spans="27:29">
      <c r="AA5123" s="298"/>
      <c r="AC5123" s="206"/>
    </row>
    <row r="5124" spans="27:29">
      <c r="AA5124" s="298"/>
      <c r="AC5124" s="206"/>
    </row>
    <row r="5125" spans="27:29">
      <c r="AA5125" s="298"/>
      <c r="AC5125" s="206"/>
    </row>
    <row r="5126" spans="27:29">
      <c r="AA5126" s="298"/>
      <c r="AC5126" s="206"/>
    </row>
    <row r="5127" spans="27:29">
      <c r="AA5127" s="298"/>
      <c r="AC5127" s="206"/>
    </row>
    <row r="5128" spans="27:29">
      <c r="AA5128" s="298"/>
      <c r="AC5128" s="206"/>
    </row>
    <row r="5129" spans="27:29">
      <c r="AA5129" s="298"/>
      <c r="AC5129" s="206"/>
    </row>
    <row r="5130" spans="27:29">
      <c r="AA5130" s="298"/>
      <c r="AC5130" s="206"/>
    </row>
    <row r="5131" spans="27:29">
      <c r="AA5131" s="298"/>
      <c r="AC5131" s="206"/>
    </row>
    <row r="5132" spans="27:29">
      <c r="AA5132" s="298"/>
      <c r="AC5132" s="206"/>
    </row>
    <row r="5133" spans="27:29">
      <c r="AA5133" s="298"/>
      <c r="AC5133" s="206"/>
    </row>
    <row r="5134" spans="27:29">
      <c r="AA5134" s="298"/>
      <c r="AC5134" s="206"/>
    </row>
    <row r="5135" spans="27:29">
      <c r="AA5135" s="298"/>
      <c r="AC5135" s="206"/>
    </row>
    <row r="5136" spans="27:29">
      <c r="AA5136" s="298"/>
      <c r="AC5136" s="206"/>
    </row>
    <row r="5137" spans="27:29">
      <c r="AA5137" s="298"/>
      <c r="AC5137" s="206"/>
    </row>
    <row r="5138" spans="27:29">
      <c r="AA5138" s="298"/>
      <c r="AC5138" s="206"/>
    </row>
    <row r="5139" spans="27:29">
      <c r="AA5139" s="298"/>
      <c r="AC5139" s="206"/>
    </row>
    <row r="5140" spans="27:29">
      <c r="AA5140" s="298"/>
      <c r="AC5140" s="206"/>
    </row>
    <row r="5141" spans="27:29">
      <c r="AA5141" s="298"/>
      <c r="AC5141" s="206"/>
    </row>
    <row r="5142" spans="27:29">
      <c r="AA5142" s="298"/>
      <c r="AC5142" s="206"/>
    </row>
    <row r="5143" spans="27:29">
      <c r="AA5143" s="298"/>
      <c r="AC5143" s="206"/>
    </row>
    <row r="5144" spans="27:29">
      <c r="AA5144" s="298"/>
      <c r="AC5144" s="206"/>
    </row>
    <row r="5145" spans="27:29">
      <c r="AA5145" s="298"/>
      <c r="AC5145" s="206"/>
    </row>
    <row r="5146" spans="27:29">
      <c r="AA5146" s="298"/>
      <c r="AC5146" s="206"/>
    </row>
    <row r="5147" spans="27:29">
      <c r="AA5147" s="298"/>
      <c r="AC5147" s="206"/>
    </row>
    <row r="5148" spans="27:29">
      <c r="AA5148" s="298"/>
      <c r="AC5148" s="206"/>
    </row>
    <row r="5149" spans="27:29">
      <c r="AA5149" s="298"/>
      <c r="AC5149" s="206"/>
    </row>
    <row r="5150" spans="27:29">
      <c r="AA5150" s="298"/>
      <c r="AC5150" s="206"/>
    </row>
    <row r="5151" spans="27:29">
      <c r="AA5151" s="298"/>
      <c r="AC5151" s="206"/>
    </row>
    <row r="5152" spans="27:29">
      <c r="AA5152" s="298"/>
      <c r="AC5152" s="206"/>
    </row>
    <row r="5153" spans="27:29">
      <c r="AA5153" s="298"/>
      <c r="AC5153" s="206"/>
    </row>
    <row r="5154" spans="27:29">
      <c r="AA5154" s="298"/>
      <c r="AC5154" s="206"/>
    </row>
    <row r="5155" spans="27:29">
      <c r="AA5155" s="298"/>
      <c r="AC5155" s="206"/>
    </row>
    <row r="5156" spans="27:29">
      <c r="AA5156" s="298"/>
      <c r="AC5156" s="206"/>
    </row>
    <row r="5157" spans="27:29">
      <c r="AA5157" s="298"/>
      <c r="AC5157" s="206"/>
    </row>
    <row r="5158" spans="27:29">
      <c r="AA5158" s="298"/>
      <c r="AC5158" s="206"/>
    </row>
    <row r="5159" spans="27:29">
      <c r="AA5159" s="298"/>
      <c r="AC5159" s="206"/>
    </row>
    <row r="5160" spans="27:29">
      <c r="AA5160" s="298"/>
      <c r="AC5160" s="206"/>
    </row>
    <row r="5161" spans="27:29">
      <c r="AA5161" s="298"/>
      <c r="AC5161" s="206"/>
    </row>
    <row r="5162" spans="27:29">
      <c r="AA5162" s="298"/>
      <c r="AC5162" s="206"/>
    </row>
    <row r="5163" spans="27:29">
      <c r="AA5163" s="298"/>
      <c r="AC5163" s="206"/>
    </row>
    <row r="5164" spans="27:29">
      <c r="AA5164" s="298"/>
      <c r="AC5164" s="206"/>
    </row>
    <row r="5165" spans="27:29">
      <c r="AA5165" s="298"/>
      <c r="AC5165" s="206"/>
    </row>
    <row r="5166" spans="27:29">
      <c r="AA5166" s="298"/>
      <c r="AC5166" s="206"/>
    </row>
    <row r="5167" spans="27:29">
      <c r="AA5167" s="298"/>
      <c r="AC5167" s="206"/>
    </row>
    <row r="5168" spans="27:29">
      <c r="AA5168" s="298"/>
      <c r="AC5168" s="206"/>
    </row>
    <row r="5169" spans="27:29">
      <c r="AA5169" s="298"/>
      <c r="AC5169" s="206"/>
    </row>
    <row r="5170" spans="27:29">
      <c r="AA5170" s="298"/>
      <c r="AC5170" s="206"/>
    </row>
    <row r="5171" spans="27:29">
      <c r="AA5171" s="298"/>
      <c r="AC5171" s="206"/>
    </row>
    <row r="5172" spans="27:29">
      <c r="AA5172" s="298"/>
      <c r="AC5172" s="206"/>
    </row>
    <row r="5173" spans="27:29">
      <c r="AA5173" s="298"/>
      <c r="AC5173" s="206"/>
    </row>
    <row r="5174" spans="27:29">
      <c r="AA5174" s="298"/>
      <c r="AC5174" s="206"/>
    </row>
    <row r="5175" spans="27:29">
      <c r="AA5175" s="298"/>
      <c r="AC5175" s="206"/>
    </row>
    <row r="5176" spans="27:29">
      <c r="AA5176" s="298"/>
      <c r="AC5176" s="206"/>
    </row>
    <row r="5177" spans="27:29">
      <c r="AA5177" s="298"/>
      <c r="AC5177" s="206"/>
    </row>
    <row r="5178" spans="27:29">
      <c r="AA5178" s="298"/>
      <c r="AC5178" s="206"/>
    </row>
    <row r="5179" spans="27:29">
      <c r="AA5179" s="298"/>
      <c r="AC5179" s="206"/>
    </row>
    <row r="5180" spans="27:29">
      <c r="AA5180" s="298"/>
      <c r="AC5180" s="206"/>
    </row>
    <row r="5181" spans="27:29">
      <c r="AA5181" s="298"/>
      <c r="AC5181" s="206"/>
    </row>
    <row r="5182" spans="27:29">
      <c r="AA5182" s="298"/>
      <c r="AC5182" s="206"/>
    </row>
    <row r="5183" spans="27:29">
      <c r="AA5183" s="298"/>
      <c r="AC5183" s="206"/>
    </row>
    <row r="5184" spans="27:29">
      <c r="AA5184" s="298"/>
      <c r="AC5184" s="206"/>
    </row>
    <row r="5185" spans="27:29">
      <c r="AA5185" s="298"/>
      <c r="AC5185" s="206"/>
    </row>
    <row r="5186" spans="27:29">
      <c r="AA5186" s="298"/>
      <c r="AC5186" s="206"/>
    </row>
    <row r="5187" spans="27:29">
      <c r="AA5187" s="298"/>
      <c r="AC5187" s="206"/>
    </row>
    <row r="5188" spans="27:29">
      <c r="AA5188" s="298"/>
      <c r="AC5188" s="206"/>
    </row>
    <row r="5189" spans="27:29">
      <c r="AA5189" s="298"/>
      <c r="AC5189" s="206"/>
    </row>
    <row r="5190" spans="27:29">
      <c r="AA5190" s="298"/>
      <c r="AC5190" s="206"/>
    </row>
    <row r="5191" spans="27:29">
      <c r="AA5191" s="298"/>
      <c r="AC5191" s="206"/>
    </row>
    <row r="5192" spans="27:29">
      <c r="AA5192" s="298"/>
      <c r="AC5192" s="206"/>
    </row>
    <row r="5193" spans="27:29">
      <c r="AA5193" s="298"/>
      <c r="AC5193" s="206"/>
    </row>
    <row r="5194" spans="27:29">
      <c r="AA5194" s="298"/>
      <c r="AC5194" s="206"/>
    </row>
    <row r="5195" spans="27:29">
      <c r="AA5195" s="298"/>
      <c r="AC5195" s="206"/>
    </row>
    <row r="5196" spans="27:29">
      <c r="AA5196" s="298"/>
      <c r="AC5196" s="206"/>
    </row>
    <row r="5197" spans="27:29">
      <c r="AA5197" s="298"/>
      <c r="AC5197" s="206"/>
    </row>
    <row r="5198" spans="27:29">
      <c r="AA5198" s="298"/>
      <c r="AC5198" s="206"/>
    </row>
    <row r="5199" spans="27:29">
      <c r="AA5199" s="298"/>
      <c r="AC5199" s="206"/>
    </row>
    <row r="5200" spans="27:29">
      <c r="AA5200" s="298"/>
      <c r="AC5200" s="206"/>
    </row>
    <row r="5201" spans="27:29">
      <c r="AA5201" s="298"/>
      <c r="AC5201" s="206"/>
    </row>
    <row r="5202" spans="27:29">
      <c r="AA5202" s="298"/>
      <c r="AC5202" s="206"/>
    </row>
    <row r="5203" spans="27:29">
      <c r="AA5203" s="298"/>
      <c r="AC5203" s="206"/>
    </row>
    <row r="5204" spans="27:29">
      <c r="AA5204" s="298"/>
      <c r="AC5204" s="206"/>
    </row>
    <row r="5205" spans="27:29">
      <c r="AA5205" s="298"/>
      <c r="AC5205" s="206"/>
    </row>
    <row r="5206" spans="27:29">
      <c r="AA5206" s="298"/>
      <c r="AC5206" s="206"/>
    </row>
    <row r="5207" spans="27:29">
      <c r="AA5207" s="298"/>
      <c r="AC5207" s="206"/>
    </row>
    <row r="5208" spans="27:29">
      <c r="AA5208" s="298"/>
      <c r="AC5208" s="206"/>
    </row>
    <row r="5209" spans="27:29">
      <c r="AA5209" s="298"/>
      <c r="AC5209" s="206"/>
    </row>
    <row r="5210" spans="27:29">
      <c r="AA5210" s="298"/>
      <c r="AC5210" s="206"/>
    </row>
    <row r="5211" spans="27:29">
      <c r="AA5211" s="298"/>
      <c r="AC5211" s="206"/>
    </row>
    <row r="5212" spans="27:29">
      <c r="AA5212" s="298"/>
      <c r="AC5212" s="206"/>
    </row>
    <row r="5213" spans="27:29">
      <c r="AA5213" s="298"/>
      <c r="AC5213" s="206"/>
    </row>
    <row r="5214" spans="27:29">
      <c r="AA5214" s="298"/>
      <c r="AC5214" s="206"/>
    </row>
    <row r="5215" spans="27:29">
      <c r="AA5215" s="298"/>
      <c r="AC5215" s="206"/>
    </row>
    <row r="5216" spans="27:29">
      <c r="AA5216" s="298"/>
      <c r="AC5216" s="206"/>
    </row>
    <row r="5217" spans="27:29">
      <c r="AA5217" s="298"/>
      <c r="AC5217" s="206"/>
    </row>
    <row r="5218" spans="27:29">
      <c r="AA5218" s="298"/>
      <c r="AC5218" s="206"/>
    </row>
    <row r="5219" spans="27:29">
      <c r="AA5219" s="298"/>
      <c r="AC5219" s="206"/>
    </row>
    <row r="5220" spans="27:29">
      <c r="AA5220" s="298"/>
      <c r="AC5220" s="206"/>
    </row>
    <row r="5221" spans="27:29">
      <c r="AA5221" s="298"/>
      <c r="AC5221" s="206"/>
    </row>
    <row r="5222" spans="27:29">
      <c r="AA5222" s="298"/>
      <c r="AC5222" s="206"/>
    </row>
    <row r="5223" spans="27:29">
      <c r="AA5223" s="298"/>
      <c r="AC5223" s="206"/>
    </row>
    <row r="5224" spans="27:29">
      <c r="AA5224" s="298"/>
      <c r="AC5224" s="206"/>
    </row>
    <row r="5225" spans="27:29">
      <c r="AA5225" s="298"/>
      <c r="AC5225" s="206"/>
    </row>
    <row r="5226" spans="27:29">
      <c r="AA5226" s="298"/>
      <c r="AC5226" s="206"/>
    </row>
    <row r="5227" spans="27:29">
      <c r="AA5227" s="298"/>
      <c r="AC5227" s="206"/>
    </row>
    <row r="5228" spans="27:29">
      <c r="AA5228" s="298"/>
      <c r="AC5228" s="206"/>
    </row>
    <row r="5229" spans="27:29">
      <c r="AA5229" s="298"/>
      <c r="AC5229" s="206"/>
    </row>
    <row r="5230" spans="27:29">
      <c r="AA5230" s="298"/>
      <c r="AC5230" s="206"/>
    </row>
    <row r="5231" spans="27:29">
      <c r="AA5231" s="298"/>
      <c r="AC5231" s="206"/>
    </row>
    <row r="5232" spans="27:29">
      <c r="AA5232" s="298"/>
      <c r="AC5232" s="206"/>
    </row>
    <row r="5233" spans="27:29">
      <c r="AA5233" s="298"/>
      <c r="AC5233" s="206"/>
    </row>
    <row r="5234" spans="27:29">
      <c r="AA5234" s="298"/>
      <c r="AC5234" s="206"/>
    </row>
    <row r="5235" spans="27:29">
      <c r="AA5235" s="298"/>
      <c r="AC5235" s="206"/>
    </row>
    <row r="5236" spans="27:29">
      <c r="AA5236" s="298"/>
      <c r="AC5236" s="206"/>
    </row>
    <row r="5237" spans="27:29">
      <c r="AA5237" s="298"/>
      <c r="AC5237" s="206"/>
    </row>
    <row r="5238" spans="27:29">
      <c r="AA5238" s="298"/>
      <c r="AC5238" s="206"/>
    </row>
    <row r="5239" spans="27:29">
      <c r="AA5239" s="298"/>
      <c r="AC5239" s="206"/>
    </row>
    <row r="5240" spans="27:29">
      <c r="AA5240" s="298"/>
      <c r="AC5240" s="206"/>
    </row>
    <row r="5241" spans="27:29">
      <c r="AA5241" s="298"/>
      <c r="AC5241" s="206"/>
    </row>
    <row r="5242" spans="27:29">
      <c r="AA5242" s="298"/>
      <c r="AC5242" s="206"/>
    </row>
    <row r="5243" spans="27:29">
      <c r="AA5243" s="298"/>
      <c r="AC5243" s="206"/>
    </row>
    <row r="5244" spans="27:29">
      <c r="AA5244" s="298"/>
      <c r="AC5244" s="206"/>
    </row>
    <row r="5245" spans="27:29">
      <c r="AA5245" s="298"/>
      <c r="AC5245" s="206"/>
    </row>
    <row r="5246" spans="27:29">
      <c r="AA5246" s="298"/>
      <c r="AC5246" s="206"/>
    </row>
    <row r="5247" spans="27:29">
      <c r="AA5247" s="298"/>
      <c r="AC5247" s="206"/>
    </row>
    <row r="5248" spans="27:29">
      <c r="AA5248" s="298"/>
      <c r="AC5248" s="206"/>
    </row>
    <row r="5249" spans="27:29">
      <c r="AA5249" s="298"/>
      <c r="AC5249" s="206"/>
    </row>
    <row r="5250" spans="27:29">
      <c r="AA5250" s="298"/>
      <c r="AC5250" s="206"/>
    </row>
    <row r="5251" spans="27:29">
      <c r="AA5251" s="298"/>
      <c r="AC5251" s="206"/>
    </row>
    <row r="5252" spans="27:29">
      <c r="AA5252" s="298"/>
      <c r="AC5252" s="206"/>
    </row>
    <row r="5253" spans="27:29">
      <c r="AA5253" s="298"/>
      <c r="AC5253" s="206"/>
    </row>
    <row r="5254" spans="27:29">
      <c r="AA5254" s="298"/>
      <c r="AC5254" s="206"/>
    </row>
    <row r="5255" spans="27:29">
      <c r="AA5255" s="298"/>
      <c r="AC5255" s="206"/>
    </row>
    <row r="5256" spans="27:29">
      <c r="AA5256" s="298"/>
      <c r="AC5256" s="206"/>
    </row>
    <row r="5257" spans="27:29">
      <c r="AA5257" s="298"/>
      <c r="AC5257" s="206"/>
    </row>
    <row r="5258" spans="27:29">
      <c r="AA5258" s="298"/>
      <c r="AC5258" s="206"/>
    </row>
    <row r="5259" spans="27:29">
      <c r="AA5259" s="298"/>
      <c r="AC5259" s="206"/>
    </row>
    <row r="5260" spans="27:29">
      <c r="AA5260" s="298"/>
      <c r="AC5260" s="206"/>
    </row>
    <row r="5261" spans="27:29">
      <c r="AA5261" s="298"/>
      <c r="AC5261" s="206"/>
    </row>
    <row r="5262" spans="27:29">
      <c r="AA5262" s="298"/>
      <c r="AC5262" s="206"/>
    </row>
    <row r="5263" spans="27:29">
      <c r="AA5263" s="298"/>
      <c r="AC5263" s="206"/>
    </row>
    <row r="5264" spans="27:29">
      <c r="AA5264" s="298"/>
      <c r="AC5264" s="206"/>
    </row>
    <row r="5265" spans="27:29">
      <c r="AA5265" s="298"/>
      <c r="AC5265" s="206"/>
    </row>
    <row r="5266" spans="27:29">
      <c r="AA5266" s="298"/>
      <c r="AC5266" s="206"/>
    </row>
    <row r="5267" spans="27:29">
      <c r="AA5267" s="298"/>
      <c r="AC5267" s="206"/>
    </row>
    <row r="5268" spans="27:29">
      <c r="AA5268" s="298"/>
      <c r="AC5268" s="206"/>
    </row>
    <row r="5269" spans="27:29">
      <c r="AA5269" s="298"/>
      <c r="AC5269" s="206"/>
    </row>
    <row r="5270" spans="27:29">
      <c r="AA5270" s="298"/>
      <c r="AC5270" s="206"/>
    </row>
    <row r="5271" spans="27:29">
      <c r="AA5271" s="298"/>
      <c r="AC5271" s="206"/>
    </row>
    <row r="5272" spans="27:29">
      <c r="AA5272" s="298"/>
      <c r="AC5272" s="206"/>
    </row>
    <row r="5273" spans="27:29">
      <c r="AA5273" s="298"/>
      <c r="AC5273" s="206"/>
    </row>
    <row r="5274" spans="27:29">
      <c r="AA5274" s="298"/>
      <c r="AC5274" s="206"/>
    </row>
    <row r="5275" spans="27:29">
      <c r="AA5275" s="298"/>
      <c r="AC5275" s="206"/>
    </row>
    <row r="5276" spans="27:29">
      <c r="AA5276" s="298"/>
      <c r="AC5276" s="206"/>
    </row>
    <row r="5277" spans="27:29">
      <c r="AA5277" s="298"/>
      <c r="AC5277" s="206"/>
    </row>
    <row r="5278" spans="27:29">
      <c r="AA5278" s="298"/>
      <c r="AC5278" s="206"/>
    </row>
    <row r="5279" spans="27:29">
      <c r="AA5279" s="298"/>
      <c r="AC5279" s="206"/>
    </row>
    <row r="5280" spans="27:29">
      <c r="AA5280" s="298"/>
      <c r="AC5280" s="206"/>
    </row>
    <row r="5281" spans="27:29">
      <c r="AA5281" s="298"/>
      <c r="AC5281" s="206"/>
    </row>
    <row r="5282" spans="27:29">
      <c r="AA5282" s="298"/>
      <c r="AC5282" s="206"/>
    </row>
    <row r="5283" spans="27:29">
      <c r="AA5283" s="298"/>
      <c r="AC5283" s="206"/>
    </row>
    <row r="5284" spans="27:29">
      <c r="AA5284" s="298"/>
      <c r="AC5284" s="206"/>
    </row>
    <row r="5285" spans="27:29">
      <c r="AA5285" s="298"/>
      <c r="AC5285" s="206"/>
    </row>
    <row r="5286" spans="27:29">
      <c r="AA5286" s="298"/>
      <c r="AC5286" s="206"/>
    </row>
    <row r="5287" spans="27:29">
      <c r="AA5287" s="298"/>
      <c r="AC5287" s="206"/>
    </row>
    <row r="5288" spans="27:29">
      <c r="AA5288" s="298"/>
      <c r="AC5288" s="206"/>
    </row>
    <row r="5289" spans="27:29">
      <c r="AA5289" s="298"/>
      <c r="AC5289" s="206"/>
    </row>
    <row r="5290" spans="27:29">
      <c r="AA5290" s="298"/>
      <c r="AC5290" s="206"/>
    </row>
    <row r="5291" spans="27:29">
      <c r="AA5291" s="298"/>
      <c r="AC5291" s="206"/>
    </row>
    <row r="5292" spans="27:29">
      <c r="AA5292" s="298"/>
      <c r="AC5292" s="206"/>
    </row>
    <row r="5293" spans="27:29">
      <c r="AA5293" s="298"/>
      <c r="AC5293" s="206"/>
    </row>
    <row r="5294" spans="27:29">
      <c r="AA5294" s="298"/>
      <c r="AC5294" s="206"/>
    </row>
    <row r="5295" spans="27:29">
      <c r="AA5295" s="298"/>
      <c r="AC5295" s="206"/>
    </row>
    <row r="5296" spans="27:29">
      <c r="AA5296" s="298"/>
      <c r="AC5296" s="206"/>
    </row>
    <row r="5297" spans="27:29">
      <c r="AA5297" s="298"/>
      <c r="AC5297" s="206"/>
    </row>
    <row r="5298" spans="27:29">
      <c r="AA5298" s="298"/>
      <c r="AC5298" s="206"/>
    </row>
    <row r="5299" spans="27:29">
      <c r="AA5299" s="298"/>
      <c r="AC5299" s="206"/>
    </row>
    <row r="5300" spans="27:29">
      <c r="AA5300" s="298"/>
      <c r="AC5300" s="206"/>
    </row>
    <row r="5301" spans="27:29">
      <c r="AA5301" s="298"/>
      <c r="AC5301" s="206"/>
    </row>
    <row r="5302" spans="27:29">
      <c r="AA5302" s="298"/>
      <c r="AC5302" s="206"/>
    </row>
    <row r="5303" spans="27:29">
      <c r="AA5303" s="298"/>
      <c r="AC5303" s="206"/>
    </row>
    <row r="5304" spans="27:29">
      <c r="AA5304" s="298"/>
      <c r="AC5304" s="206"/>
    </row>
    <row r="5305" spans="27:29">
      <c r="AA5305" s="298"/>
      <c r="AC5305" s="206"/>
    </row>
    <row r="5306" spans="27:29">
      <c r="AA5306" s="298"/>
      <c r="AC5306" s="206"/>
    </row>
    <row r="5307" spans="27:29">
      <c r="AA5307" s="298"/>
      <c r="AC5307" s="206"/>
    </row>
    <row r="5308" spans="27:29">
      <c r="AA5308" s="298"/>
      <c r="AC5308" s="206"/>
    </row>
    <row r="5309" spans="27:29">
      <c r="AA5309" s="298"/>
      <c r="AC5309" s="206"/>
    </row>
    <row r="5310" spans="27:29">
      <c r="AA5310" s="298"/>
      <c r="AC5310" s="206"/>
    </row>
    <row r="5311" spans="27:29">
      <c r="AA5311" s="298"/>
      <c r="AC5311" s="206"/>
    </row>
    <row r="5312" spans="27:29">
      <c r="AA5312" s="298"/>
      <c r="AC5312" s="206"/>
    </row>
    <row r="5313" spans="27:29">
      <c r="AA5313" s="298"/>
      <c r="AC5313" s="206"/>
    </row>
    <row r="5314" spans="27:29">
      <c r="AA5314" s="298"/>
      <c r="AC5314" s="206"/>
    </row>
    <row r="5315" spans="27:29">
      <c r="AA5315" s="298"/>
      <c r="AC5315" s="206"/>
    </row>
    <row r="5316" spans="27:29">
      <c r="AA5316" s="298"/>
      <c r="AC5316" s="206"/>
    </row>
    <row r="5317" spans="27:29">
      <c r="AA5317" s="298"/>
      <c r="AC5317" s="206"/>
    </row>
    <row r="5318" spans="27:29">
      <c r="AA5318" s="298"/>
      <c r="AC5318" s="206"/>
    </row>
    <row r="5319" spans="27:29">
      <c r="AA5319" s="298"/>
      <c r="AC5319" s="206"/>
    </row>
    <row r="5320" spans="27:29">
      <c r="AA5320" s="298"/>
      <c r="AC5320" s="206"/>
    </row>
    <row r="5321" spans="27:29">
      <c r="AA5321" s="298"/>
      <c r="AC5321" s="206"/>
    </row>
    <row r="5322" spans="27:29">
      <c r="AA5322" s="298"/>
      <c r="AC5322" s="206"/>
    </row>
    <row r="5323" spans="27:29">
      <c r="AA5323" s="298"/>
      <c r="AC5323" s="206"/>
    </row>
    <row r="5324" spans="27:29">
      <c r="AA5324" s="298"/>
      <c r="AC5324" s="206"/>
    </row>
    <row r="5325" spans="27:29">
      <c r="AA5325" s="298"/>
      <c r="AC5325" s="206"/>
    </row>
    <row r="5326" spans="27:29">
      <c r="AA5326" s="298"/>
      <c r="AC5326" s="206"/>
    </row>
    <row r="5327" spans="27:29">
      <c r="AA5327" s="298"/>
      <c r="AC5327" s="206"/>
    </row>
    <row r="5328" spans="27:29">
      <c r="AA5328" s="298"/>
      <c r="AC5328" s="206"/>
    </row>
    <row r="5329" spans="27:29">
      <c r="AA5329" s="298"/>
      <c r="AC5329" s="206"/>
    </row>
    <row r="5330" spans="27:29">
      <c r="AA5330" s="298"/>
      <c r="AC5330" s="206"/>
    </row>
    <row r="5331" spans="27:29">
      <c r="AA5331" s="298"/>
      <c r="AC5331" s="206"/>
    </row>
    <row r="5332" spans="27:29">
      <c r="AA5332" s="298"/>
      <c r="AC5332" s="206"/>
    </row>
    <row r="5333" spans="27:29">
      <c r="AA5333" s="298"/>
      <c r="AC5333" s="206"/>
    </row>
    <row r="5334" spans="27:29">
      <c r="AA5334" s="298"/>
      <c r="AC5334" s="206"/>
    </row>
    <row r="5335" spans="27:29">
      <c r="AA5335" s="298"/>
      <c r="AC5335" s="206"/>
    </row>
    <row r="5336" spans="27:29">
      <c r="AA5336" s="298"/>
      <c r="AC5336" s="206"/>
    </row>
    <row r="5337" spans="27:29">
      <c r="AA5337" s="298"/>
      <c r="AC5337" s="206"/>
    </row>
    <row r="5338" spans="27:29">
      <c r="AA5338" s="298"/>
      <c r="AC5338" s="206"/>
    </row>
    <row r="5339" spans="27:29">
      <c r="AA5339" s="298"/>
      <c r="AC5339" s="206"/>
    </row>
    <row r="5340" spans="27:29">
      <c r="AA5340" s="298"/>
      <c r="AC5340" s="206"/>
    </row>
    <row r="5341" spans="27:29">
      <c r="AA5341" s="298"/>
      <c r="AC5341" s="206"/>
    </row>
    <row r="5342" spans="27:29">
      <c r="AA5342" s="298"/>
      <c r="AC5342" s="206"/>
    </row>
    <row r="5343" spans="27:29">
      <c r="AA5343" s="298"/>
      <c r="AC5343" s="206"/>
    </row>
    <row r="5344" spans="27:29">
      <c r="AA5344" s="298"/>
      <c r="AC5344" s="206"/>
    </row>
    <row r="5345" spans="27:29">
      <c r="AA5345" s="298"/>
      <c r="AC5345" s="206"/>
    </row>
    <row r="5346" spans="27:29">
      <c r="AA5346" s="298"/>
      <c r="AC5346" s="206"/>
    </row>
    <row r="5347" spans="27:29">
      <c r="AA5347" s="298"/>
      <c r="AC5347" s="206"/>
    </row>
    <row r="5348" spans="27:29">
      <c r="AA5348" s="298"/>
      <c r="AC5348" s="206"/>
    </row>
    <row r="5349" spans="27:29">
      <c r="AA5349" s="298"/>
      <c r="AC5349" s="206"/>
    </row>
    <row r="5350" spans="27:29">
      <c r="AA5350" s="298"/>
      <c r="AC5350" s="206"/>
    </row>
    <row r="5351" spans="27:29">
      <c r="AA5351" s="298"/>
      <c r="AC5351" s="206"/>
    </row>
    <row r="5352" spans="27:29">
      <c r="AA5352" s="298"/>
      <c r="AC5352" s="206"/>
    </row>
    <row r="5353" spans="27:29">
      <c r="AA5353" s="298"/>
      <c r="AC5353" s="206"/>
    </row>
    <row r="5354" spans="27:29">
      <c r="AA5354" s="298"/>
      <c r="AC5354" s="206"/>
    </row>
    <row r="5355" spans="27:29">
      <c r="AA5355" s="298"/>
      <c r="AC5355" s="206"/>
    </row>
    <row r="5356" spans="27:29">
      <c r="AA5356" s="298"/>
      <c r="AC5356" s="206"/>
    </row>
    <row r="5357" spans="27:29">
      <c r="AA5357" s="298"/>
      <c r="AC5357" s="206"/>
    </row>
    <row r="5358" spans="27:29">
      <c r="AA5358" s="298"/>
      <c r="AC5358" s="206"/>
    </row>
    <row r="5359" spans="27:29">
      <c r="AA5359" s="298"/>
      <c r="AC5359" s="206"/>
    </row>
    <row r="5360" spans="27:29">
      <c r="AA5360" s="298"/>
      <c r="AC5360" s="206"/>
    </row>
    <row r="5361" spans="27:29">
      <c r="AA5361" s="298"/>
      <c r="AC5361" s="206"/>
    </row>
    <row r="5362" spans="27:29">
      <c r="AA5362" s="298"/>
      <c r="AC5362" s="206"/>
    </row>
    <row r="5363" spans="27:29">
      <c r="AA5363" s="298"/>
      <c r="AC5363" s="206"/>
    </row>
    <row r="5364" spans="27:29">
      <c r="AA5364" s="298"/>
      <c r="AC5364" s="206"/>
    </row>
    <row r="5365" spans="27:29">
      <c r="AA5365" s="298"/>
      <c r="AC5365" s="206"/>
    </row>
    <row r="5366" spans="27:29">
      <c r="AA5366" s="298"/>
      <c r="AC5366" s="206"/>
    </row>
    <row r="5367" spans="27:29">
      <c r="AA5367" s="298"/>
      <c r="AC5367" s="206"/>
    </row>
    <row r="5368" spans="27:29">
      <c r="AA5368" s="298"/>
      <c r="AC5368" s="206"/>
    </row>
    <row r="5369" spans="27:29">
      <c r="AA5369" s="298"/>
      <c r="AC5369" s="206"/>
    </row>
    <row r="5370" spans="27:29">
      <c r="AA5370" s="298"/>
      <c r="AC5370" s="206"/>
    </row>
    <row r="5371" spans="27:29">
      <c r="AA5371" s="298"/>
      <c r="AC5371" s="206"/>
    </row>
    <row r="5372" spans="27:29">
      <c r="AA5372" s="298"/>
      <c r="AC5372" s="206"/>
    </row>
    <row r="5373" spans="27:29">
      <c r="AA5373" s="298"/>
      <c r="AC5373" s="206"/>
    </row>
    <row r="5374" spans="27:29">
      <c r="AA5374" s="298"/>
      <c r="AC5374" s="206"/>
    </row>
    <row r="5375" spans="27:29">
      <c r="AA5375" s="298"/>
      <c r="AC5375" s="206"/>
    </row>
    <row r="5376" spans="27:29">
      <c r="AA5376" s="298"/>
      <c r="AC5376" s="206"/>
    </row>
    <row r="5377" spans="27:29">
      <c r="AA5377" s="298"/>
      <c r="AC5377" s="206"/>
    </row>
    <row r="5378" spans="27:29">
      <c r="AA5378" s="298"/>
      <c r="AC5378" s="206"/>
    </row>
    <row r="5379" spans="27:29">
      <c r="AA5379" s="298"/>
      <c r="AC5379" s="206"/>
    </row>
    <row r="5380" spans="27:29">
      <c r="AA5380" s="298"/>
      <c r="AC5380" s="206"/>
    </row>
    <row r="5381" spans="27:29">
      <c r="AA5381" s="298"/>
      <c r="AC5381" s="206"/>
    </row>
    <row r="5382" spans="27:29">
      <c r="AA5382" s="298"/>
      <c r="AC5382" s="206"/>
    </row>
    <row r="5383" spans="27:29">
      <c r="AA5383" s="298"/>
      <c r="AC5383" s="206"/>
    </row>
    <row r="5384" spans="27:29">
      <c r="AA5384" s="298"/>
      <c r="AC5384" s="206"/>
    </row>
    <row r="5385" spans="27:29">
      <c r="AA5385" s="298"/>
      <c r="AC5385" s="206"/>
    </row>
    <row r="5386" spans="27:29">
      <c r="AA5386" s="298"/>
      <c r="AC5386" s="206"/>
    </row>
    <row r="5387" spans="27:29">
      <c r="AA5387" s="298"/>
      <c r="AC5387" s="206"/>
    </row>
    <row r="5388" spans="27:29">
      <c r="AA5388" s="298"/>
      <c r="AC5388" s="206"/>
    </row>
    <row r="5389" spans="27:29">
      <c r="AA5389" s="298"/>
      <c r="AC5389" s="206"/>
    </row>
    <row r="5390" spans="27:29">
      <c r="AA5390" s="298"/>
      <c r="AC5390" s="206"/>
    </row>
    <row r="5391" spans="27:29">
      <c r="AA5391" s="298"/>
      <c r="AC5391" s="206"/>
    </row>
    <row r="5392" spans="27:29">
      <c r="AA5392" s="298"/>
      <c r="AC5392" s="206"/>
    </row>
    <row r="5393" spans="27:29">
      <c r="AA5393" s="298"/>
      <c r="AC5393" s="206"/>
    </row>
    <row r="5394" spans="27:29">
      <c r="AA5394" s="298"/>
      <c r="AC5394" s="206"/>
    </row>
    <row r="5395" spans="27:29">
      <c r="AA5395" s="298"/>
      <c r="AC5395" s="206"/>
    </row>
    <row r="5396" spans="27:29">
      <c r="AA5396" s="298"/>
      <c r="AC5396" s="206"/>
    </row>
    <row r="5397" spans="27:29">
      <c r="AA5397" s="298"/>
      <c r="AC5397" s="206"/>
    </row>
    <row r="5398" spans="27:29">
      <c r="AA5398" s="298"/>
      <c r="AC5398" s="206"/>
    </row>
    <row r="5399" spans="27:29">
      <c r="AA5399" s="298"/>
      <c r="AC5399" s="206"/>
    </row>
    <row r="5400" spans="27:29">
      <c r="AA5400" s="298"/>
      <c r="AC5400" s="206"/>
    </row>
    <row r="5401" spans="27:29">
      <c r="AA5401" s="298"/>
      <c r="AC5401" s="206"/>
    </row>
    <row r="5402" spans="27:29">
      <c r="AA5402" s="298"/>
      <c r="AC5402" s="206"/>
    </row>
    <row r="5403" spans="27:29">
      <c r="AA5403" s="298"/>
      <c r="AC5403" s="206"/>
    </row>
    <row r="5404" spans="27:29">
      <c r="AA5404" s="298"/>
      <c r="AC5404" s="206"/>
    </row>
    <row r="5405" spans="27:29">
      <c r="AA5405" s="298"/>
      <c r="AC5405" s="206"/>
    </row>
    <row r="5406" spans="27:29">
      <c r="AA5406" s="298"/>
      <c r="AC5406" s="206"/>
    </row>
    <row r="5407" spans="27:29">
      <c r="AA5407" s="298"/>
      <c r="AC5407" s="206"/>
    </row>
    <row r="5408" spans="27:29">
      <c r="AA5408" s="298"/>
      <c r="AC5408" s="206"/>
    </row>
    <row r="5409" spans="27:29">
      <c r="AA5409" s="298"/>
      <c r="AC5409" s="206"/>
    </row>
    <row r="5410" spans="27:29">
      <c r="AA5410" s="298"/>
      <c r="AC5410" s="206"/>
    </row>
    <row r="5411" spans="27:29">
      <c r="AA5411" s="298"/>
      <c r="AC5411" s="206"/>
    </row>
    <row r="5412" spans="27:29">
      <c r="AA5412" s="298"/>
      <c r="AC5412" s="206"/>
    </row>
    <row r="5413" spans="27:29">
      <c r="AA5413" s="298"/>
      <c r="AC5413" s="206"/>
    </row>
    <row r="5414" spans="27:29">
      <c r="AA5414" s="298"/>
      <c r="AC5414" s="206"/>
    </row>
    <row r="5415" spans="27:29">
      <c r="AA5415" s="298"/>
      <c r="AC5415" s="206"/>
    </row>
    <row r="5416" spans="27:29">
      <c r="AA5416" s="298"/>
      <c r="AC5416" s="206"/>
    </row>
    <row r="5417" spans="27:29">
      <c r="AA5417" s="298"/>
      <c r="AC5417" s="206"/>
    </row>
    <row r="5418" spans="27:29">
      <c r="AA5418" s="298"/>
      <c r="AC5418" s="206"/>
    </row>
    <row r="5419" spans="27:29">
      <c r="AA5419" s="298"/>
      <c r="AC5419" s="206"/>
    </row>
    <row r="5420" spans="27:29">
      <c r="AA5420" s="298"/>
      <c r="AC5420" s="206"/>
    </row>
    <row r="5421" spans="27:29">
      <c r="AA5421" s="298"/>
      <c r="AC5421" s="206"/>
    </row>
    <row r="5422" spans="27:29">
      <c r="AA5422" s="298"/>
      <c r="AC5422" s="206"/>
    </row>
    <row r="5423" spans="27:29">
      <c r="AA5423" s="298"/>
      <c r="AC5423" s="206"/>
    </row>
    <row r="5424" spans="27:29">
      <c r="AA5424" s="298"/>
      <c r="AC5424" s="206"/>
    </row>
    <row r="5425" spans="27:29">
      <c r="AA5425" s="298"/>
      <c r="AC5425" s="206"/>
    </row>
    <row r="5426" spans="27:29">
      <c r="AA5426" s="298"/>
      <c r="AC5426" s="206"/>
    </row>
    <row r="5427" spans="27:29">
      <c r="AA5427" s="298"/>
      <c r="AC5427" s="206"/>
    </row>
    <row r="5428" spans="27:29">
      <c r="AA5428" s="298"/>
      <c r="AC5428" s="206"/>
    </row>
    <row r="5429" spans="27:29">
      <c r="AA5429" s="298"/>
      <c r="AC5429" s="206"/>
    </row>
    <row r="5430" spans="27:29">
      <c r="AA5430" s="298"/>
      <c r="AC5430" s="206"/>
    </row>
    <row r="5431" spans="27:29">
      <c r="AA5431" s="298"/>
      <c r="AC5431" s="206"/>
    </row>
    <row r="5432" spans="27:29">
      <c r="AA5432" s="298"/>
      <c r="AC5432" s="206"/>
    </row>
    <row r="5433" spans="27:29">
      <c r="AA5433" s="298"/>
      <c r="AC5433" s="206"/>
    </row>
    <row r="5434" spans="27:29">
      <c r="AA5434" s="298"/>
      <c r="AC5434" s="206"/>
    </row>
    <row r="5435" spans="27:29">
      <c r="AA5435" s="298"/>
      <c r="AC5435" s="206"/>
    </row>
    <row r="5436" spans="27:29">
      <c r="AA5436" s="298"/>
      <c r="AC5436" s="206"/>
    </row>
    <row r="5437" spans="27:29">
      <c r="AA5437" s="298"/>
      <c r="AC5437" s="206"/>
    </row>
    <row r="5438" spans="27:29">
      <c r="AA5438" s="298"/>
      <c r="AC5438" s="206"/>
    </row>
    <row r="5439" spans="27:29">
      <c r="AA5439" s="298"/>
      <c r="AC5439" s="206"/>
    </row>
    <row r="5440" spans="27:29">
      <c r="AA5440" s="298"/>
      <c r="AC5440" s="206"/>
    </row>
    <row r="5441" spans="27:29">
      <c r="AA5441" s="298"/>
      <c r="AC5441" s="206"/>
    </row>
    <row r="5442" spans="27:29">
      <c r="AA5442" s="298"/>
      <c r="AC5442" s="206"/>
    </row>
    <row r="5443" spans="27:29">
      <c r="AA5443" s="298"/>
      <c r="AC5443" s="206"/>
    </row>
    <row r="5444" spans="27:29">
      <c r="AA5444" s="298"/>
      <c r="AC5444" s="206"/>
    </row>
    <row r="5445" spans="27:29">
      <c r="AA5445" s="298"/>
      <c r="AC5445" s="206"/>
    </row>
    <row r="5446" spans="27:29">
      <c r="AA5446" s="298"/>
      <c r="AC5446" s="206"/>
    </row>
    <row r="5447" spans="27:29">
      <c r="AA5447" s="298"/>
      <c r="AC5447" s="206"/>
    </row>
    <row r="5448" spans="27:29">
      <c r="AA5448" s="298"/>
      <c r="AC5448" s="206"/>
    </row>
    <row r="5449" spans="27:29">
      <c r="AA5449" s="298"/>
      <c r="AC5449" s="206"/>
    </row>
    <row r="5450" spans="27:29">
      <c r="AA5450" s="298"/>
      <c r="AC5450" s="206"/>
    </row>
    <row r="5451" spans="27:29">
      <c r="AA5451" s="298"/>
      <c r="AC5451" s="206"/>
    </row>
    <row r="5452" spans="27:29">
      <c r="AA5452" s="298"/>
      <c r="AC5452" s="206"/>
    </row>
    <row r="5453" spans="27:29">
      <c r="AA5453" s="298"/>
      <c r="AC5453" s="206"/>
    </row>
    <row r="5454" spans="27:29">
      <c r="AA5454" s="298"/>
      <c r="AC5454" s="206"/>
    </row>
    <row r="5455" spans="27:29">
      <c r="AA5455" s="298"/>
      <c r="AC5455" s="206"/>
    </row>
    <row r="5456" spans="27:29">
      <c r="AA5456" s="298"/>
      <c r="AC5456" s="206"/>
    </row>
    <row r="5457" spans="27:29">
      <c r="AA5457" s="298"/>
      <c r="AC5457" s="206"/>
    </row>
    <row r="5458" spans="27:29">
      <c r="AA5458" s="298"/>
      <c r="AC5458" s="206"/>
    </row>
    <row r="5459" spans="27:29">
      <c r="AA5459" s="298"/>
      <c r="AC5459" s="206"/>
    </row>
    <row r="5460" spans="27:29">
      <c r="AA5460" s="298"/>
      <c r="AC5460" s="206"/>
    </row>
    <row r="5461" spans="27:29">
      <c r="AA5461" s="298"/>
      <c r="AC5461" s="206"/>
    </row>
    <row r="5462" spans="27:29">
      <c r="AA5462" s="298"/>
      <c r="AC5462" s="206"/>
    </row>
    <row r="5463" spans="27:29">
      <c r="AA5463" s="298"/>
      <c r="AC5463" s="206"/>
    </row>
    <row r="5464" spans="27:29">
      <c r="AA5464" s="298"/>
      <c r="AC5464" s="206"/>
    </row>
    <row r="5465" spans="27:29">
      <c r="AA5465" s="298"/>
      <c r="AC5465" s="206"/>
    </row>
    <row r="5466" spans="27:29">
      <c r="AA5466" s="298"/>
      <c r="AC5466" s="206"/>
    </row>
    <row r="5467" spans="27:29">
      <c r="AA5467" s="298"/>
      <c r="AC5467" s="206"/>
    </row>
    <row r="5468" spans="27:29">
      <c r="AA5468" s="298"/>
      <c r="AC5468" s="206"/>
    </row>
    <row r="5469" spans="27:29">
      <c r="AA5469" s="298"/>
      <c r="AC5469" s="206"/>
    </row>
    <row r="5470" spans="27:29">
      <c r="AA5470" s="298"/>
      <c r="AC5470" s="206"/>
    </row>
    <row r="5471" spans="27:29">
      <c r="AA5471" s="298"/>
      <c r="AC5471" s="206"/>
    </row>
    <row r="5472" spans="27:29">
      <c r="AA5472" s="298"/>
      <c r="AC5472" s="206"/>
    </row>
    <row r="5473" spans="27:29">
      <c r="AA5473" s="298"/>
      <c r="AC5473" s="206"/>
    </row>
    <row r="5474" spans="27:29">
      <c r="AA5474" s="298"/>
      <c r="AC5474" s="206"/>
    </row>
    <row r="5475" spans="27:29">
      <c r="AA5475" s="298"/>
      <c r="AC5475" s="206"/>
    </row>
    <row r="5476" spans="27:29">
      <c r="AA5476" s="298"/>
      <c r="AC5476" s="206"/>
    </row>
    <row r="5477" spans="27:29">
      <c r="AA5477" s="298"/>
      <c r="AC5477" s="206"/>
    </row>
    <row r="5478" spans="27:29">
      <c r="AA5478" s="298"/>
      <c r="AC5478" s="206"/>
    </row>
    <row r="5479" spans="27:29">
      <c r="AA5479" s="298"/>
      <c r="AC5479" s="206"/>
    </row>
    <row r="5480" spans="27:29">
      <c r="AA5480" s="298"/>
      <c r="AC5480" s="206"/>
    </row>
    <row r="5481" spans="27:29">
      <c r="AA5481" s="298"/>
      <c r="AC5481" s="206"/>
    </row>
    <row r="5482" spans="27:29">
      <c r="AA5482" s="298"/>
      <c r="AC5482" s="206"/>
    </row>
    <row r="5483" spans="27:29">
      <c r="AA5483" s="298"/>
      <c r="AC5483" s="206"/>
    </row>
    <row r="5484" spans="27:29">
      <c r="AA5484" s="298"/>
      <c r="AC5484" s="206"/>
    </row>
    <row r="5485" spans="27:29">
      <c r="AA5485" s="298"/>
      <c r="AC5485" s="206"/>
    </row>
    <row r="5486" spans="27:29">
      <c r="AA5486" s="298"/>
      <c r="AC5486" s="206"/>
    </row>
    <row r="5487" spans="27:29">
      <c r="AA5487" s="298"/>
      <c r="AC5487" s="206"/>
    </row>
    <row r="5488" spans="27:29">
      <c r="AA5488" s="298"/>
      <c r="AC5488" s="206"/>
    </row>
    <row r="5489" spans="27:29">
      <c r="AA5489" s="298"/>
      <c r="AC5489" s="206"/>
    </row>
    <row r="5490" spans="27:29">
      <c r="AA5490" s="298"/>
      <c r="AC5490" s="206"/>
    </row>
    <row r="5491" spans="27:29">
      <c r="AA5491" s="298"/>
      <c r="AC5491" s="206"/>
    </row>
    <row r="5492" spans="27:29">
      <c r="AA5492" s="298"/>
      <c r="AC5492" s="206"/>
    </row>
    <row r="5493" spans="27:29">
      <c r="AA5493" s="298"/>
      <c r="AC5493" s="206"/>
    </row>
    <row r="5494" spans="27:29">
      <c r="AA5494" s="298"/>
      <c r="AC5494" s="206"/>
    </row>
    <row r="5495" spans="27:29">
      <c r="AA5495" s="298"/>
      <c r="AC5495" s="206"/>
    </row>
    <row r="5496" spans="27:29">
      <c r="AA5496" s="298"/>
      <c r="AC5496" s="206"/>
    </row>
    <row r="5497" spans="27:29">
      <c r="AA5497" s="298"/>
      <c r="AC5497" s="206"/>
    </row>
    <row r="5498" spans="27:29">
      <c r="AA5498" s="298"/>
      <c r="AC5498" s="206"/>
    </row>
    <row r="5499" spans="27:29">
      <c r="AA5499" s="298"/>
      <c r="AC5499" s="206"/>
    </row>
    <row r="5500" spans="27:29">
      <c r="AA5500" s="298"/>
      <c r="AC5500" s="206"/>
    </row>
    <row r="5501" spans="27:29">
      <c r="AA5501" s="298"/>
      <c r="AC5501" s="206"/>
    </row>
    <row r="5502" spans="27:29">
      <c r="AA5502" s="298"/>
      <c r="AC5502" s="206"/>
    </row>
    <row r="5503" spans="27:29">
      <c r="AA5503" s="298"/>
      <c r="AC5503" s="206"/>
    </row>
    <row r="5504" spans="27:29">
      <c r="AA5504" s="298"/>
      <c r="AC5504" s="206"/>
    </row>
    <row r="5505" spans="27:29">
      <c r="AA5505" s="298"/>
      <c r="AC5505" s="206"/>
    </row>
    <row r="5506" spans="27:29">
      <c r="AA5506" s="298"/>
      <c r="AC5506" s="206"/>
    </row>
    <row r="5507" spans="27:29">
      <c r="AA5507" s="298"/>
      <c r="AC5507" s="206"/>
    </row>
    <row r="5508" spans="27:29">
      <c r="AA5508" s="298"/>
      <c r="AC5508" s="206"/>
    </row>
    <row r="5509" spans="27:29">
      <c r="AA5509" s="298"/>
      <c r="AC5509" s="206"/>
    </row>
    <row r="5510" spans="27:29">
      <c r="AA5510" s="298"/>
      <c r="AC5510" s="206"/>
    </row>
    <row r="5511" spans="27:29">
      <c r="AA5511" s="298"/>
      <c r="AC5511" s="206"/>
    </row>
    <row r="5512" spans="27:29">
      <c r="AA5512" s="298"/>
      <c r="AC5512" s="206"/>
    </row>
    <row r="5513" spans="27:29">
      <c r="AA5513" s="298"/>
      <c r="AC5513" s="206"/>
    </row>
    <row r="5514" spans="27:29">
      <c r="AA5514" s="298"/>
      <c r="AC5514" s="206"/>
    </row>
    <row r="5515" spans="27:29">
      <c r="AA5515" s="298"/>
      <c r="AC5515" s="206"/>
    </row>
    <row r="5516" spans="27:29">
      <c r="AA5516" s="298"/>
      <c r="AC5516" s="206"/>
    </row>
    <row r="5517" spans="27:29">
      <c r="AA5517" s="298"/>
      <c r="AC5517" s="206"/>
    </row>
    <row r="5518" spans="27:29">
      <c r="AA5518" s="298"/>
      <c r="AC5518" s="206"/>
    </row>
    <row r="5519" spans="27:29">
      <c r="AA5519" s="298"/>
      <c r="AC5519" s="206"/>
    </row>
    <row r="5520" spans="27:29">
      <c r="AA5520" s="298"/>
      <c r="AC5520" s="206"/>
    </row>
    <row r="5521" spans="27:29">
      <c r="AA5521" s="298"/>
      <c r="AC5521" s="206"/>
    </row>
    <row r="5522" spans="27:29">
      <c r="AA5522" s="298"/>
      <c r="AC5522" s="206"/>
    </row>
    <row r="5523" spans="27:29">
      <c r="AA5523" s="298"/>
      <c r="AC5523" s="206"/>
    </row>
    <row r="5524" spans="27:29">
      <c r="AA5524" s="298"/>
      <c r="AC5524" s="206"/>
    </row>
    <row r="5525" spans="27:29">
      <c r="AA5525" s="298"/>
      <c r="AC5525" s="206"/>
    </row>
    <row r="5526" spans="27:29">
      <c r="AA5526" s="298"/>
      <c r="AC5526" s="206"/>
    </row>
    <row r="5527" spans="27:29">
      <c r="AA5527" s="298"/>
      <c r="AC5527" s="206"/>
    </row>
    <row r="5528" spans="27:29">
      <c r="AA5528" s="298"/>
      <c r="AC5528" s="206"/>
    </row>
    <row r="5529" spans="27:29">
      <c r="AA5529" s="298"/>
      <c r="AC5529" s="206"/>
    </row>
    <row r="5530" spans="27:29">
      <c r="AA5530" s="298"/>
      <c r="AC5530" s="206"/>
    </row>
    <row r="5531" spans="27:29">
      <c r="AA5531" s="298"/>
      <c r="AC5531" s="206"/>
    </row>
    <row r="5532" spans="27:29">
      <c r="AA5532" s="298"/>
      <c r="AC5532" s="206"/>
    </row>
    <row r="5533" spans="27:29">
      <c r="AA5533" s="298"/>
      <c r="AC5533" s="206"/>
    </row>
    <row r="5534" spans="27:29">
      <c r="AA5534" s="298"/>
      <c r="AC5534" s="206"/>
    </row>
    <row r="5535" spans="27:29">
      <c r="AA5535" s="298"/>
      <c r="AC5535" s="206"/>
    </row>
    <row r="5536" spans="27:29">
      <c r="AA5536" s="298"/>
      <c r="AC5536" s="206"/>
    </row>
    <row r="5537" spans="27:29">
      <c r="AA5537" s="298"/>
      <c r="AC5537" s="206"/>
    </row>
    <row r="5538" spans="27:29">
      <c r="AA5538" s="298"/>
      <c r="AC5538" s="206"/>
    </row>
    <row r="5539" spans="27:29">
      <c r="AA5539" s="298"/>
      <c r="AC5539" s="206"/>
    </row>
    <row r="5540" spans="27:29">
      <c r="AA5540" s="298"/>
      <c r="AC5540" s="206"/>
    </row>
    <row r="5541" spans="27:29">
      <c r="AA5541" s="298"/>
      <c r="AC5541" s="206"/>
    </row>
    <row r="5542" spans="27:29">
      <c r="AA5542" s="298"/>
      <c r="AC5542" s="206"/>
    </row>
    <row r="5543" spans="27:29">
      <c r="AA5543" s="298"/>
      <c r="AC5543" s="206"/>
    </row>
    <row r="5544" spans="27:29">
      <c r="AA5544" s="298"/>
      <c r="AC5544" s="206"/>
    </row>
    <row r="5545" spans="27:29">
      <c r="AA5545" s="298"/>
      <c r="AC5545" s="206"/>
    </row>
    <row r="5546" spans="27:29">
      <c r="AA5546" s="298"/>
      <c r="AC5546" s="206"/>
    </row>
    <row r="5547" spans="27:29">
      <c r="AA5547" s="298"/>
      <c r="AC5547" s="206"/>
    </row>
    <row r="5548" spans="27:29">
      <c r="AA5548" s="298"/>
      <c r="AC5548" s="206"/>
    </row>
    <row r="5549" spans="27:29">
      <c r="AA5549" s="298"/>
      <c r="AC5549" s="206"/>
    </row>
    <row r="5550" spans="27:29">
      <c r="AA5550" s="298"/>
      <c r="AC5550" s="206"/>
    </row>
    <row r="5551" spans="27:29">
      <c r="AA5551" s="298"/>
      <c r="AC5551" s="206"/>
    </row>
    <row r="5552" spans="27:29">
      <c r="AA5552" s="298"/>
      <c r="AC5552" s="206"/>
    </row>
    <row r="5553" spans="27:29">
      <c r="AA5553" s="298"/>
      <c r="AC5553" s="206"/>
    </row>
    <row r="5554" spans="27:29">
      <c r="AA5554" s="298"/>
      <c r="AC5554" s="206"/>
    </row>
    <row r="5555" spans="27:29">
      <c r="AA5555" s="298"/>
      <c r="AC5555" s="206"/>
    </row>
    <row r="5556" spans="27:29">
      <c r="AA5556" s="298"/>
      <c r="AC5556" s="206"/>
    </row>
    <row r="5557" spans="27:29">
      <c r="AA5557" s="298"/>
      <c r="AC5557" s="206"/>
    </row>
    <row r="5558" spans="27:29">
      <c r="AA5558" s="298"/>
      <c r="AC5558" s="206"/>
    </row>
    <row r="5559" spans="27:29">
      <c r="AA5559" s="298"/>
      <c r="AC5559" s="206"/>
    </row>
    <row r="5560" spans="27:29">
      <c r="AA5560" s="298"/>
      <c r="AC5560" s="206"/>
    </row>
    <row r="5561" spans="27:29">
      <c r="AA5561" s="298"/>
      <c r="AC5561" s="206"/>
    </row>
    <row r="5562" spans="27:29">
      <c r="AA5562" s="298"/>
      <c r="AC5562" s="206"/>
    </row>
    <row r="5563" spans="27:29">
      <c r="AA5563" s="298"/>
      <c r="AC5563" s="206"/>
    </row>
    <row r="5564" spans="27:29">
      <c r="AA5564" s="298"/>
      <c r="AC5564" s="206"/>
    </row>
    <row r="5565" spans="27:29">
      <c r="AA5565" s="298"/>
      <c r="AC5565" s="206"/>
    </row>
    <row r="5566" spans="27:29">
      <c r="AA5566" s="298"/>
      <c r="AC5566" s="206"/>
    </row>
    <row r="5567" spans="27:29">
      <c r="AA5567" s="298"/>
      <c r="AC5567" s="206"/>
    </row>
    <row r="5568" spans="27:29">
      <c r="AA5568" s="298"/>
      <c r="AC5568" s="206"/>
    </row>
    <row r="5569" spans="27:29">
      <c r="AA5569" s="298"/>
      <c r="AC5569" s="206"/>
    </row>
    <row r="5570" spans="27:29">
      <c r="AA5570" s="298"/>
      <c r="AC5570" s="206"/>
    </row>
    <row r="5571" spans="27:29">
      <c r="AA5571" s="298"/>
      <c r="AC5571" s="206"/>
    </row>
    <row r="5572" spans="27:29">
      <c r="AA5572" s="298"/>
      <c r="AC5572" s="206"/>
    </row>
    <row r="5573" spans="27:29">
      <c r="AA5573" s="298"/>
      <c r="AC5573" s="206"/>
    </row>
    <row r="5574" spans="27:29">
      <c r="AA5574" s="298"/>
      <c r="AC5574" s="206"/>
    </row>
    <row r="5575" spans="27:29">
      <c r="AA5575" s="298"/>
      <c r="AC5575" s="206"/>
    </row>
    <row r="5576" spans="27:29">
      <c r="AA5576" s="298"/>
      <c r="AC5576" s="206"/>
    </row>
    <row r="5577" spans="27:29">
      <c r="AA5577" s="298"/>
      <c r="AC5577" s="206"/>
    </row>
    <row r="5578" spans="27:29">
      <c r="AA5578" s="298"/>
      <c r="AC5578" s="206"/>
    </row>
    <row r="5579" spans="27:29">
      <c r="AA5579" s="298"/>
      <c r="AC5579" s="206"/>
    </row>
    <row r="5580" spans="27:29">
      <c r="AA5580" s="298"/>
      <c r="AC5580" s="206"/>
    </row>
    <row r="5581" spans="27:29">
      <c r="AA5581" s="298"/>
      <c r="AC5581" s="206"/>
    </row>
    <row r="5582" spans="27:29">
      <c r="AA5582" s="298"/>
      <c r="AC5582" s="206"/>
    </row>
    <row r="5583" spans="27:29">
      <c r="AA5583" s="298"/>
      <c r="AC5583" s="206"/>
    </row>
    <row r="5584" spans="27:29">
      <c r="AA5584" s="298"/>
      <c r="AC5584" s="206"/>
    </row>
    <row r="5585" spans="27:29">
      <c r="AA5585" s="298"/>
      <c r="AC5585" s="206"/>
    </row>
    <row r="5586" spans="27:29">
      <c r="AA5586" s="298"/>
      <c r="AC5586" s="206"/>
    </row>
    <row r="5587" spans="27:29">
      <c r="AA5587" s="298"/>
      <c r="AC5587" s="206"/>
    </row>
    <row r="5588" spans="27:29">
      <c r="AA5588" s="298"/>
      <c r="AC5588" s="206"/>
    </row>
    <row r="5589" spans="27:29">
      <c r="AA5589" s="298"/>
      <c r="AC5589" s="206"/>
    </row>
    <row r="5590" spans="27:29">
      <c r="AA5590" s="298"/>
      <c r="AC5590" s="206"/>
    </row>
    <row r="5591" spans="27:29">
      <c r="AA5591" s="298"/>
      <c r="AC5591" s="206"/>
    </row>
    <row r="5592" spans="27:29">
      <c r="AA5592" s="298"/>
      <c r="AC5592" s="206"/>
    </row>
    <row r="5593" spans="27:29">
      <c r="AA5593" s="298"/>
      <c r="AC5593" s="206"/>
    </row>
    <row r="5594" spans="27:29">
      <c r="AA5594" s="298"/>
      <c r="AC5594" s="206"/>
    </row>
    <row r="5595" spans="27:29">
      <c r="AA5595" s="298"/>
      <c r="AC5595" s="206"/>
    </row>
    <row r="5596" spans="27:29">
      <c r="AA5596" s="298"/>
      <c r="AC5596" s="206"/>
    </row>
    <row r="5597" spans="27:29">
      <c r="AA5597" s="298"/>
      <c r="AC5597" s="206"/>
    </row>
    <row r="5598" spans="27:29">
      <c r="AA5598" s="298"/>
      <c r="AC5598" s="206"/>
    </row>
    <row r="5599" spans="27:29">
      <c r="AA5599" s="298"/>
      <c r="AC5599" s="206"/>
    </row>
    <row r="5600" spans="27:29">
      <c r="AA5600" s="298"/>
      <c r="AC5600" s="206"/>
    </row>
    <row r="5601" spans="27:29">
      <c r="AA5601" s="298"/>
      <c r="AC5601" s="206"/>
    </row>
    <row r="5602" spans="27:29">
      <c r="AA5602" s="298"/>
      <c r="AC5602" s="206"/>
    </row>
    <row r="5603" spans="27:29">
      <c r="AA5603" s="298"/>
      <c r="AC5603" s="206"/>
    </row>
    <row r="5604" spans="27:29">
      <c r="AA5604" s="298"/>
      <c r="AC5604" s="206"/>
    </row>
    <row r="5605" spans="27:29">
      <c r="AA5605" s="298"/>
      <c r="AC5605" s="206"/>
    </row>
    <row r="5606" spans="27:29">
      <c r="AA5606" s="298"/>
      <c r="AC5606" s="206"/>
    </row>
    <row r="5607" spans="27:29">
      <c r="AA5607" s="298"/>
      <c r="AC5607" s="206"/>
    </row>
    <row r="5608" spans="27:29">
      <c r="AA5608" s="298"/>
      <c r="AC5608" s="206"/>
    </row>
    <row r="5609" spans="27:29">
      <c r="AA5609" s="298"/>
      <c r="AC5609" s="206"/>
    </row>
    <row r="5610" spans="27:29">
      <c r="AA5610" s="298"/>
      <c r="AC5610" s="206"/>
    </row>
    <row r="5611" spans="27:29">
      <c r="AA5611" s="298"/>
      <c r="AC5611" s="206"/>
    </row>
    <row r="5612" spans="27:29">
      <c r="AA5612" s="298"/>
      <c r="AC5612" s="206"/>
    </row>
    <row r="5613" spans="27:29">
      <c r="AA5613" s="298"/>
      <c r="AC5613" s="206"/>
    </row>
    <row r="5614" spans="27:29">
      <c r="AA5614" s="298"/>
      <c r="AC5614" s="206"/>
    </row>
    <row r="5615" spans="27:29">
      <c r="AA5615" s="298"/>
      <c r="AC5615" s="206"/>
    </row>
    <row r="5616" spans="27:29">
      <c r="AA5616" s="298"/>
      <c r="AC5616" s="206"/>
    </row>
    <row r="5617" spans="27:29">
      <c r="AA5617" s="298"/>
      <c r="AC5617" s="206"/>
    </row>
    <row r="5618" spans="27:29">
      <c r="AA5618" s="298"/>
      <c r="AC5618" s="206"/>
    </row>
    <row r="5619" spans="27:29">
      <c r="AA5619" s="298"/>
      <c r="AC5619" s="206"/>
    </row>
    <row r="5620" spans="27:29">
      <c r="AA5620" s="298"/>
      <c r="AC5620" s="206"/>
    </row>
    <row r="5621" spans="27:29">
      <c r="AA5621" s="298"/>
      <c r="AC5621" s="206"/>
    </row>
    <row r="5622" spans="27:29">
      <c r="AA5622" s="298"/>
      <c r="AC5622" s="206"/>
    </row>
    <row r="5623" spans="27:29">
      <c r="AA5623" s="298"/>
      <c r="AC5623" s="206"/>
    </row>
    <row r="5624" spans="27:29">
      <c r="AA5624" s="298"/>
      <c r="AC5624" s="206"/>
    </row>
    <row r="5625" spans="27:29">
      <c r="AA5625" s="298"/>
      <c r="AC5625" s="206"/>
    </row>
    <row r="5626" spans="27:29">
      <c r="AA5626" s="298"/>
      <c r="AC5626" s="206"/>
    </row>
    <row r="5627" spans="27:29">
      <c r="AA5627" s="298"/>
      <c r="AC5627" s="206"/>
    </row>
    <row r="5628" spans="27:29">
      <c r="AA5628" s="298"/>
      <c r="AC5628" s="206"/>
    </row>
    <row r="5629" spans="27:29">
      <c r="AA5629" s="298"/>
      <c r="AC5629" s="206"/>
    </row>
    <row r="5630" spans="27:29">
      <c r="AA5630" s="298"/>
      <c r="AC5630" s="206"/>
    </row>
    <row r="5631" spans="27:29">
      <c r="AA5631" s="298"/>
      <c r="AC5631" s="206"/>
    </row>
    <row r="5632" spans="27:29">
      <c r="AA5632" s="298"/>
      <c r="AC5632" s="206"/>
    </row>
    <row r="5633" spans="27:29">
      <c r="AA5633" s="298"/>
      <c r="AC5633" s="206"/>
    </row>
    <row r="5634" spans="27:29">
      <c r="AA5634" s="298"/>
      <c r="AC5634" s="206"/>
    </row>
    <row r="5635" spans="27:29">
      <c r="AA5635" s="298"/>
      <c r="AC5635" s="206"/>
    </row>
    <row r="5636" spans="27:29">
      <c r="AA5636" s="298"/>
      <c r="AC5636" s="206"/>
    </row>
    <row r="5637" spans="27:29">
      <c r="AA5637" s="298"/>
      <c r="AC5637" s="206"/>
    </row>
    <row r="5638" spans="27:29">
      <c r="AA5638" s="298"/>
      <c r="AC5638" s="206"/>
    </row>
    <row r="5639" spans="27:29">
      <c r="AA5639" s="298"/>
      <c r="AC5639" s="206"/>
    </row>
    <row r="5640" spans="27:29">
      <c r="AA5640" s="298"/>
      <c r="AC5640" s="206"/>
    </row>
    <row r="5641" spans="27:29">
      <c r="AA5641" s="298"/>
      <c r="AC5641" s="206"/>
    </row>
    <row r="5642" spans="27:29">
      <c r="AA5642" s="298"/>
      <c r="AC5642" s="206"/>
    </row>
    <row r="5643" spans="27:29">
      <c r="AA5643" s="298"/>
      <c r="AC5643" s="206"/>
    </row>
    <row r="5644" spans="27:29">
      <c r="AA5644" s="298"/>
      <c r="AC5644" s="206"/>
    </row>
    <row r="5645" spans="27:29">
      <c r="AA5645" s="298"/>
      <c r="AC5645" s="206"/>
    </row>
    <row r="5646" spans="27:29">
      <c r="AA5646" s="298"/>
      <c r="AC5646" s="206"/>
    </row>
    <row r="5647" spans="27:29">
      <c r="AA5647" s="298"/>
      <c r="AC5647" s="206"/>
    </row>
    <row r="5648" spans="27:29">
      <c r="AA5648" s="298"/>
      <c r="AC5648" s="206"/>
    </row>
    <row r="5649" spans="27:29">
      <c r="AA5649" s="298"/>
      <c r="AC5649" s="206"/>
    </row>
    <row r="5650" spans="27:29">
      <c r="AA5650" s="298"/>
      <c r="AC5650" s="206"/>
    </row>
    <row r="5651" spans="27:29">
      <c r="AA5651" s="298"/>
      <c r="AC5651" s="206"/>
    </row>
    <row r="5652" spans="27:29">
      <c r="AA5652" s="298"/>
      <c r="AC5652" s="206"/>
    </row>
    <row r="5653" spans="27:29">
      <c r="AA5653" s="298"/>
      <c r="AC5653" s="206"/>
    </row>
    <row r="5654" spans="27:29">
      <c r="AA5654" s="298"/>
      <c r="AC5654" s="206"/>
    </row>
    <row r="5655" spans="27:29">
      <c r="AA5655" s="298"/>
      <c r="AC5655" s="206"/>
    </row>
    <row r="5656" spans="27:29">
      <c r="AA5656" s="298"/>
      <c r="AC5656" s="206"/>
    </row>
    <row r="5657" spans="27:29">
      <c r="AA5657" s="298"/>
      <c r="AC5657" s="206"/>
    </row>
    <row r="5658" spans="27:29">
      <c r="AA5658" s="298"/>
      <c r="AC5658" s="206"/>
    </row>
    <row r="5659" spans="27:29">
      <c r="AA5659" s="298"/>
      <c r="AC5659" s="206"/>
    </row>
    <row r="5660" spans="27:29">
      <c r="AA5660" s="298"/>
      <c r="AC5660" s="206"/>
    </row>
    <row r="5661" spans="27:29">
      <c r="AA5661" s="298"/>
      <c r="AC5661" s="206"/>
    </row>
    <row r="5662" spans="27:29">
      <c r="AA5662" s="298"/>
      <c r="AC5662" s="206"/>
    </row>
    <row r="5663" spans="27:29">
      <c r="AA5663" s="298"/>
      <c r="AC5663" s="206"/>
    </row>
    <row r="5664" spans="27:29">
      <c r="AA5664" s="298"/>
      <c r="AC5664" s="206"/>
    </row>
    <row r="5665" spans="27:29">
      <c r="AA5665" s="298"/>
      <c r="AC5665" s="206"/>
    </row>
    <row r="5666" spans="27:29">
      <c r="AA5666" s="298"/>
      <c r="AC5666" s="206"/>
    </row>
    <row r="5667" spans="27:29">
      <c r="AA5667" s="298"/>
      <c r="AC5667" s="206"/>
    </row>
    <row r="5668" spans="27:29">
      <c r="AA5668" s="298"/>
      <c r="AC5668" s="206"/>
    </row>
    <row r="5669" spans="27:29">
      <c r="AA5669" s="298"/>
      <c r="AC5669" s="206"/>
    </row>
    <row r="5670" spans="27:29">
      <c r="AA5670" s="298"/>
      <c r="AC5670" s="206"/>
    </row>
    <row r="5671" spans="27:29">
      <c r="AA5671" s="298"/>
      <c r="AC5671" s="206"/>
    </row>
    <row r="5672" spans="27:29">
      <c r="AA5672" s="298"/>
      <c r="AC5672" s="206"/>
    </row>
    <row r="5673" spans="27:29">
      <c r="AA5673" s="298"/>
      <c r="AC5673" s="206"/>
    </row>
    <row r="5674" spans="27:29">
      <c r="AA5674" s="298"/>
      <c r="AC5674" s="206"/>
    </row>
    <row r="5675" spans="27:29">
      <c r="AA5675" s="298"/>
      <c r="AC5675" s="206"/>
    </row>
    <row r="5676" spans="27:29">
      <c r="AA5676" s="298"/>
      <c r="AC5676" s="206"/>
    </row>
    <row r="5677" spans="27:29">
      <c r="AA5677" s="298"/>
      <c r="AC5677" s="206"/>
    </row>
    <row r="5678" spans="27:29">
      <c r="AA5678" s="298"/>
      <c r="AC5678" s="206"/>
    </row>
    <row r="5679" spans="27:29">
      <c r="AA5679" s="298"/>
      <c r="AC5679" s="206"/>
    </row>
    <row r="5680" spans="27:29">
      <c r="AA5680" s="298"/>
      <c r="AC5680" s="206"/>
    </row>
    <row r="5681" spans="27:29">
      <c r="AA5681" s="298"/>
      <c r="AC5681" s="206"/>
    </row>
    <row r="5682" spans="27:29">
      <c r="AA5682" s="298"/>
      <c r="AC5682" s="206"/>
    </row>
    <row r="5683" spans="27:29">
      <c r="AA5683" s="298"/>
      <c r="AC5683" s="206"/>
    </row>
    <row r="5684" spans="27:29">
      <c r="AA5684" s="298"/>
      <c r="AC5684" s="206"/>
    </row>
    <row r="5685" spans="27:29">
      <c r="AA5685" s="298"/>
      <c r="AC5685" s="206"/>
    </row>
    <row r="5686" spans="27:29">
      <c r="AA5686" s="298"/>
      <c r="AC5686" s="206"/>
    </row>
    <row r="5687" spans="27:29">
      <c r="AA5687" s="298"/>
      <c r="AC5687" s="206"/>
    </row>
    <row r="5688" spans="27:29">
      <c r="AA5688" s="298"/>
      <c r="AC5688" s="206"/>
    </row>
    <row r="5689" spans="27:29">
      <c r="AA5689" s="298"/>
      <c r="AC5689" s="206"/>
    </row>
    <row r="5690" spans="27:29">
      <c r="AA5690" s="298"/>
      <c r="AC5690" s="206"/>
    </row>
    <row r="5691" spans="27:29">
      <c r="AA5691" s="298"/>
      <c r="AC5691" s="206"/>
    </row>
    <row r="5692" spans="27:29">
      <c r="AA5692" s="298"/>
      <c r="AC5692" s="206"/>
    </row>
    <row r="5693" spans="27:29">
      <c r="AA5693" s="298"/>
      <c r="AC5693" s="206"/>
    </row>
    <row r="5694" spans="27:29">
      <c r="AA5694" s="298"/>
      <c r="AC5694" s="206"/>
    </row>
    <row r="5695" spans="27:29">
      <c r="AA5695" s="298"/>
      <c r="AC5695" s="206"/>
    </row>
    <row r="5696" spans="27:29">
      <c r="AA5696" s="298"/>
      <c r="AC5696" s="206"/>
    </row>
    <row r="5697" spans="27:29">
      <c r="AA5697" s="298"/>
      <c r="AC5697" s="206"/>
    </row>
    <row r="5698" spans="27:29">
      <c r="AA5698" s="298"/>
      <c r="AC5698" s="206"/>
    </row>
    <row r="5699" spans="27:29">
      <c r="AA5699" s="298"/>
      <c r="AC5699" s="206"/>
    </row>
    <row r="5700" spans="27:29">
      <c r="AA5700" s="298"/>
      <c r="AC5700" s="206"/>
    </row>
    <row r="5701" spans="27:29">
      <c r="AA5701" s="298"/>
      <c r="AC5701" s="206"/>
    </row>
    <row r="5702" spans="27:29">
      <c r="AA5702" s="298"/>
      <c r="AC5702" s="206"/>
    </row>
    <row r="5703" spans="27:29">
      <c r="AA5703" s="298"/>
      <c r="AC5703" s="206"/>
    </row>
    <row r="5704" spans="27:29">
      <c r="AA5704" s="298"/>
      <c r="AC5704" s="206"/>
    </row>
    <row r="5705" spans="27:29">
      <c r="AA5705" s="298"/>
      <c r="AC5705" s="206"/>
    </row>
    <row r="5706" spans="27:29">
      <c r="AA5706" s="298"/>
      <c r="AC5706" s="206"/>
    </row>
    <row r="5707" spans="27:29">
      <c r="AA5707" s="298"/>
      <c r="AC5707" s="206"/>
    </row>
    <row r="5708" spans="27:29">
      <c r="AA5708" s="298"/>
      <c r="AC5708" s="206"/>
    </row>
    <row r="5709" spans="27:29">
      <c r="AA5709" s="298"/>
      <c r="AC5709" s="206"/>
    </row>
    <row r="5710" spans="27:29">
      <c r="AA5710" s="298"/>
      <c r="AC5710" s="206"/>
    </row>
    <row r="5711" spans="27:29">
      <c r="AA5711" s="298"/>
      <c r="AC5711" s="206"/>
    </row>
    <row r="5712" spans="27:29">
      <c r="AA5712" s="298"/>
      <c r="AC5712" s="206"/>
    </row>
    <row r="5713" spans="27:29">
      <c r="AA5713" s="298"/>
      <c r="AC5713" s="206"/>
    </row>
    <row r="5714" spans="27:29">
      <c r="AA5714" s="298"/>
      <c r="AC5714" s="206"/>
    </row>
    <row r="5715" spans="27:29">
      <c r="AA5715" s="298"/>
      <c r="AC5715" s="206"/>
    </row>
    <row r="5716" spans="27:29">
      <c r="AA5716" s="298"/>
      <c r="AC5716" s="206"/>
    </row>
    <row r="5717" spans="27:29">
      <c r="AA5717" s="298"/>
      <c r="AC5717" s="206"/>
    </row>
    <row r="5718" spans="27:29">
      <c r="AA5718" s="298"/>
      <c r="AC5718" s="206"/>
    </row>
    <row r="5719" spans="27:29">
      <c r="AA5719" s="298"/>
      <c r="AC5719" s="206"/>
    </row>
    <row r="5720" spans="27:29">
      <c r="AA5720" s="298"/>
      <c r="AC5720" s="206"/>
    </row>
    <row r="5721" spans="27:29">
      <c r="AA5721" s="298"/>
      <c r="AC5721" s="206"/>
    </row>
    <row r="5722" spans="27:29">
      <c r="AA5722" s="298"/>
      <c r="AC5722" s="206"/>
    </row>
    <row r="5723" spans="27:29">
      <c r="AA5723" s="298"/>
      <c r="AC5723" s="206"/>
    </row>
    <row r="5724" spans="27:29">
      <c r="AA5724" s="298"/>
      <c r="AC5724" s="206"/>
    </row>
    <row r="5725" spans="27:29">
      <c r="AA5725" s="298"/>
      <c r="AC5725" s="206"/>
    </row>
    <row r="5726" spans="27:29">
      <c r="AA5726" s="298"/>
      <c r="AC5726" s="206"/>
    </row>
    <row r="5727" spans="27:29">
      <c r="AA5727" s="298"/>
      <c r="AC5727" s="206"/>
    </row>
    <row r="5728" spans="27:29">
      <c r="AA5728" s="298"/>
      <c r="AC5728" s="206"/>
    </row>
    <row r="5729" spans="27:29">
      <c r="AA5729" s="298"/>
      <c r="AC5729" s="206"/>
    </row>
    <row r="5730" spans="27:29">
      <c r="AA5730" s="298"/>
      <c r="AC5730" s="206"/>
    </row>
    <row r="5731" spans="27:29">
      <c r="AA5731" s="298"/>
      <c r="AC5731" s="206"/>
    </row>
    <row r="5732" spans="27:29">
      <c r="AA5732" s="298"/>
      <c r="AC5732" s="206"/>
    </row>
    <row r="5733" spans="27:29">
      <c r="AA5733" s="298"/>
      <c r="AC5733" s="206"/>
    </row>
    <row r="5734" spans="27:29">
      <c r="AA5734" s="298"/>
      <c r="AC5734" s="206"/>
    </row>
    <row r="5735" spans="27:29">
      <c r="AA5735" s="298"/>
      <c r="AC5735" s="206"/>
    </row>
    <row r="5736" spans="27:29">
      <c r="AA5736" s="298"/>
      <c r="AC5736" s="206"/>
    </row>
    <row r="5737" spans="27:29">
      <c r="AA5737" s="298"/>
      <c r="AC5737" s="206"/>
    </row>
    <row r="5738" spans="27:29">
      <c r="AA5738" s="298"/>
      <c r="AC5738" s="206"/>
    </row>
    <row r="5739" spans="27:29">
      <c r="AA5739" s="298"/>
      <c r="AC5739" s="206"/>
    </row>
    <row r="5740" spans="27:29">
      <c r="AA5740" s="298"/>
      <c r="AC5740" s="206"/>
    </row>
    <row r="5741" spans="27:29">
      <c r="AA5741" s="298"/>
      <c r="AC5741" s="206"/>
    </row>
    <row r="5742" spans="27:29">
      <c r="AA5742" s="298"/>
      <c r="AC5742" s="206"/>
    </row>
    <row r="5743" spans="27:29">
      <c r="AA5743" s="298"/>
      <c r="AC5743" s="206"/>
    </row>
    <row r="5744" spans="27:29">
      <c r="AA5744" s="298"/>
      <c r="AC5744" s="206"/>
    </row>
    <row r="5745" spans="27:29">
      <c r="AA5745" s="298"/>
      <c r="AC5745" s="206"/>
    </row>
    <row r="5746" spans="27:29">
      <c r="AA5746" s="298"/>
      <c r="AC5746" s="206"/>
    </row>
    <row r="5747" spans="27:29">
      <c r="AA5747" s="298"/>
      <c r="AC5747" s="206"/>
    </row>
    <row r="5748" spans="27:29">
      <c r="AA5748" s="298"/>
      <c r="AC5748" s="206"/>
    </row>
    <row r="5749" spans="27:29">
      <c r="AA5749" s="298"/>
      <c r="AC5749" s="206"/>
    </row>
    <row r="5750" spans="27:29">
      <c r="AA5750" s="298"/>
      <c r="AC5750" s="206"/>
    </row>
    <row r="5751" spans="27:29">
      <c r="AA5751" s="298"/>
      <c r="AC5751" s="206"/>
    </row>
    <row r="5752" spans="27:29">
      <c r="AA5752" s="298"/>
      <c r="AC5752" s="206"/>
    </row>
    <row r="5753" spans="27:29">
      <c r="AA5753" s="298"/>
      <c r="AC5753" s="206"/>
    </row>
    <row r="5754" spans="27:29">
      <c r="AA5754" s="298"/>
      <c r="AC5754" s="206"/>
    </row>
    <row r="5755" spans="27:29">
      <c r="AA5755" s="298"/>
      <c r="AC5755" s="206"/>
    </row>
    <row r="5756" spans="27:29">
      <c r="AA5756" s="298"/>
      <c r="AC5756" s="206"/>
    </row>
    <row r="5757" spans="27:29">
      <c r="AA5757" s="298"/>
      <c r="AC5757" s="206"/>
    </row>
    <row r="5758" spans="27:29">
      <c r="AA5758" s="298"/>
      <c r="AC5758" s="206"/>
    </row>
    <row r="5759" spans="27:29">
      <c r="AA5759" s="298"/>
      <c r="AC5759" s="206"/>
    </row>
    <row r="5760" spans="27:29">
      <c r="AA5760" s="298"/>
      <c r="AC5760" s="206"/>
    </row>
    <row r="5761" spans="27:29">
      <c r="AA5761" s="298"/>
      <c r="AC5761" s="206"/>
    </row>
    <row r="5762" spans="27:29">
      <c r="AA5762" s="298"/>
      <c r="AC5762" s="206"/>
    </row>
    <row r="5763" spans="27:29">
      <c r="AA5763" s="298"/>
      <c r="AC5763" s="206"/>
    </row>
    <row r="5764" spans="27:29">
      <c r="AA5764" s="298"/>
      <c r="AC5764" s="206"/>
    </row>
    <row r="5765" spans="27:29">
      <c r="AA5765" s="298"/>
      <c r="AC5765" s="206"/>
    </row>
    <row r="5766" spans="27:29">
      <c r="AA5766" s="298"/>
      <c r="AC5766" s="206"/>
    </row>
    <row r="5767" spans="27:29">
      <c r="AA5767" s="298"/>
      <c r="AC5767" s="206"/>
    </row>
    <row r="5768" spans="27:29">
      <c r="AA5768" s="298"/>
      <c r="AC5768" s="206"/>
    </row>
    <row r="5769" spans="27:29">
      <c r="AA5769" s="298"/>
      <c r="AC5769" s="206"/>
    </row>
    <row r="5770" spans="27:29">
      <c r="AA5770" s="298"/>
      <c r="AC5770" s="206"/>
    </row>
    <row r="5771" spans="27:29">
      <c r="AA5771" s="298"/>
      <c r="AC5771" s="206"/>
    </row>
    <row r="5772" spans="27:29">
      <c r="AA5772" s="298"/>
      <c r="AC5772" s="206"/>
    </row>
    <row r="5773" spans="27:29">
      <c r="AA5773" s="298"/>
      <c r="AC5773" s="206"/>
    </row>
    <row r="5774" spans="27:29">
      <c r="AA5774" s="298"/>
      <c r="AC5774" s="206"/>
    </row>
    <row r="5775" spans="27:29">
      <c r="AA5775" s="298"/>
      <c r="AC5775" s="206"/>
    </row>
    <row r="5776" spans="27:29">
      <c r="AA5776" s="298"/>
      <c r="AC5776" s="206"/>
    </row>
    <row r="5777" spans="27:29">
      <c r="AA5777" s="298"/>
      <c r="AC5777" s="206"/>
    </row>
    <row r="5778" spans="27:29">
      <c r="AA5778" s="298"/>
      <c r="AC5778" s="206"/>
    </row>
    <row r="5779" spans="27:29">
      <c r="AA5779" s="298"/>
      <c r="AC5779" s="206"/>
    </row>
    <row r="5780" spans="27:29">
      <c r="AA5780" s="298"/>
      <c r="AC5780" s="206"/>
    </row>
    <row r="5781" spans="27:29">
      <c r="AA5781" s="298"/>
      <c r="AC5781" s="206"/>
    </row>
    <row r="5782" spans="27:29">
      <c r="AA5782" s="298"/>
      <c r="AC5782" s="206"/>
    </row>
    <row r="5783" spans="27:29">
      <c r="AA5783" s="298"/>
      <c r="AC5783" s="206"/>
    </row>
    <row r="5784" spans="27:29">
      <c r="AA5784" s="298"/>
      <c r="AC5784" s="206"/>
    </row>
    <row r="5785" spans="27:29">
      <c r="AA5785" s="298"/>
      <c r="AC5785" s="206"/>
    </row>
    <row r="5786" spans="27:29">
      <c r="AA5786" s="298"/>
      <c r="AC5786" s="206"/>
    </row>
    <row r="5787" spans="27:29">
      <c r="AA5787" s="298"/>
      <c r="AC5787" s="206"/>
    </row>
    <row r="5788" spans="27:29">
      <c r="AA5788" s="298"/>
      <c r="AC5788" s="206"/>
    </row>
    <row r="5789" spans="27:29">
      <c r="AA5789" s="298"/>
      <c r="AC5789" s="206"/>
    </row>
    <row r="5790" spans="27:29">
      <c r="AA5790" s="298"/>
      <c r="AC5790" s="206"/>
    </row>
    <row r="5791" spans="27:29">
      <c r="AA5791" s="298"/>
      <c r="AC5791" s="206"/>
    </row>
    <row r="5792" spans="27:29">
      <c r="AA5792" s="298"/>
      <c r="AC5792" s="206"/>
    </row>
    <row r="5793" spans="27:29">
      <c r="AA5793" s="298"/>
      <c r="AC5793" s="206"/>
    </row>
    <row r="5794" spans="27:29">
      <c r="AA5794" s="298"/>
      <c r="AC5794" s="206"/>
    </row>
    <row r="5795" spans="27:29">
      <c r="AA5795" s="298"/>
      <c r="AC5795" s="206"/>
    </row>
    <row r="5796" spans="27:29">
      <c r="AA5796" s="298"/>
      <c r="AC5796" s="206"/>
    </row>
    <row r="5797" spans="27:29">
      <c r="AA5797" s="298"/>
      <c r="AC5797" s="206"/>
    </row>
    <row r="5798" spans="27:29">
      <c r="AA5798" s="298"/>
      <c r="AC5798" s="206"/>
    </row>
    <row r="5799" spans="27:29">
      <c r="AA5799" s="298"/>
      <c r="AC5799" s="206"/>
    </row>
    <row r="5800" spans="27:29">
      <c r="AA5800" s="298"/>
      <c r="AC5800" s="206"/>
    </row>
    <row r="5801" spans="27:29">
      <c r="AA5801" s="298"/>
      <c r="AC5801" s="206"/>
    </row>
    <row r="5802" spans="27:29">
      <c r="AA5802" s="298"/>
      <c r="AC5802" s="206"/>
    </row>
    <row r="5803" spans="27:29">
      <c r="AA5803" s="298"/>
      <c r="AC5803" s="206"/>
    </row>
    <row r="5804" spans="27:29">
      <c r="AA5804" s="298"/>
      <c r="AC5804" s="206"/>
    </row>
    <row r="5805" spans="27:29">
      <c r="AA5805" s="298"/>
      <c r="AC5805" s="206"/>
    </row>
    <row r="5806" spans="27:29">
      <c r="AA5806" s="298"/>
      <c r="AC5806" s="206"/>
    </row>
    <row r="5807" spans="27:29">
      <c r="AA5807" s="298"/>
      <c r="AC5807" s="206"/>
    </row>
    <row r="5808" spans="27:29">
      <c r="AA5808" s="298"/>
      <c r="AC5808" s="206"/>
    </row>
    <row r="5809" spans="27:29">
      <c r="AA5809" s="298"/>
      <c r="AC5809" s="206"/>
    </row>
    <row r="5810" spans="27:29">
      <c r="AA5810" s="298"/>
      <c r="AC5810" s="206"/>
    </row>
    <row r="5811" spans="27:29">
      <c r="AA5811" s="298"/>
      <c r="AC5811" s="206"/>
    </row>
    <row r="5812" spans="27:29">
      <c r="AA5812" s="298"/>
      <c r="AC5812" s="206"/>
    </row>
    <row r="5813" spans="27:29">
      <c r="AA5813" s="298"/>
      <c r="AC5813" s="206"/>
    </row>
    <row r="5814" spans="27:29">
      <c r="AA5814" s="298"/>
      <c r="AC5814" s="206"/>
    </row>
    <row r="5815" spans="27:29">
      <c r="AA5815" s="298"/>
      <c r="AC5815" s="206"/>
    </row>
    <row r="5816" spans="27:29">
      <c r="AA5816" s="298"/>
      <c r="AC5816" s="206"/>
    </row>
    <row r="5817" spans="27:29">
      <c r="AA5817" s="298"/>
      <c r="AC5817" s="206"/>
    </row>
    <row r="5818" spans="27:29">
      <c r="AA5818" s="298"/>
      <c r="AC5818" s="206"/>
    </row>
    <row r="5819" spans="27:29">
      <c r="AA5819" s="298"/>
      <c r="AC5819" s="206"/>
    </row>
    <row r="5820" spans="27:29">
      <c r="AA5820" s="298"/>
      <c r="AC5820" s="206"/>
    </row>
    <row r="5821" spans="27:29">
      <c r="AA5821" s="298"/>
      <c r="AC5821" s="206"/>
    </row>
    <row r="5822" spans="27:29">
      <c r="AA5822" s="298"/>
      <c r="AC5822" s="206"/>
    </row>
    <row r="5823" spans="27:29">
      <c r="AA5823" s="298"/>
      <c r="AC5823" s="206"/>
    </row>
    <row r="5824" spans="27:29">
      <c r="AA5824" s="298"/>
      <c r="AC5824" s="206"/>
    </row>
    <row r="5825" spans="27:29">
      <c r="AA5825" s="298"/>
      <c r="AC5825" s="206"/>
    </row>
    <row r="5826" spans="27:29">
      <c r="AA5826" s="298"/>
      <c r="AC5826" s="206"/>
    </row>
    <row r="5827" spans="27:29">
      <c r="AA5827" s="298"/>
      <c r="AC5827" s="206"/>
    </row>
    <row r="5828" spans="27:29">
      <c r="AA5828" s="298"/>
      <c r="AC5828" s="206"/>
    </row>
    <row r="5829" spans="27:29">
      <c r="AA5829" s="298"/>
      <c r="AC5829" s="206"/>
    </row>
    <row r="5830" spans="27:29">
      <c r="AA5830" s="298"/>
      <c r="AC5830" s="206"/>
    </row>
    <row r="5831" spans="27:29">
      <c r="AA5831" s="298"/>
      <c r="AC5831" s="206"/>
    </row>
    <row r="5832" spans="27:29">
      <c r="AA5832" s="298"/>
      <c r="AC5832" s="206"/>
    </row>
    <row r="5833" spans="27:29">
      <c r="AA5833" s="298"/>
      <c r="AC5833" s="206"/>
    </row>
    <row r="5834" spans="27:29">
      <c r="AA5834" s="298"/>
      <c r="AC5834" s="206"/>
    </row>
    <row r="5835" spans="27:29">
      <c r="AA5835" s="298"/>
      <c r="AC5835" s="206"/>
    </row>
    <row r="5836" spans="27:29">
      <c r="AA5836" s="298"/>
      <c r="AC5836" s="206"/>
    </row>
    <row r="5837" spans="27:29">
      <c r="AA5837" s="298"/>
      <c r="AC5837" s="206"/>
    </row>
    <row r="5838" spans="27:29">
      <c r="AA5838" s="298"/>
      <c r="AC5838" s="206"/>
    </row>
    <row r="5839" spans="27:29">
      <c r="AA5839" s="298"/>
      <c r="AC5839" s="206"/>
    </row>
    <row r="5840" spans="27:29">
      <c r="AA5840" s="298"/>
      <c r="AC5840" s="206"/>
    </row>
    <row r="5841" spans="27:29">
      <c r="AA5841" s="298"/>
      <c r="AC5841" s="206"/>
    </row>
    <row r="5842" spans="27:29">
      <c r="AA5842" s="298"/>
      <c r="AC5842" s="206"/>
    </row>
    <row r="5843" spans="27:29">
      <c r="AA5843" s="298"/>
      <c r="AC5843" s="206"/>
    </row>
    <row r="5844" spans="27:29">
      <c r="AA5844" s="298"/>
      <c r="AC5844" s="206"/>
    </row>
    <row r="5845" spans="27:29">
      <c r="AA5845" s="298"/>
      <c r="AC5845" s="206"/>
    </row>
    <row r="5846" spans="27:29">
      <c r="AA5846" s="298"/>
      <c r="AC5846" s="206"/>
    </row>
    <row r="5847" spans="27:29">
      <c r="AA5847" s="298"/>
      <c r="AC5847" s="206"/>
    </row>
    <row r="5848" spans="27:29">
      <c r="AA5848" s="298"/>
      <c r="AC5848" s="206"/>
    </row>
    <row r="5849" spans="27:29">
      <c r="AA5849" s="298"/>
      <c r="AC5849" s="206"/>
    </row>
    <row r="5850" spans="27:29">
      <c r="AA5850" s="298"/>
      <c r="AC5850" s="206"/>
    </row>
    <row r="5851" spans="27:29">
      <c r="AA5851" s="298"/>
      <c r="AC5851" s="206"/>
    </row>
    <row r="5852" spans="27:29">
      <c r="AA5852" s="298"/>
      <c r="AC5852" s="206"/>
    </row>
    <row r="5853" spans="27:29">
      <c r="AA5853" s="298"/>
      <c r="AC5853" s="206"/>
    </row>
    <row r="5854" spans="27:29">
      <c r="AA5854" s="298"/>
      <c r="AC5854" s="206"/>
    </row>
    <row r="5855" spans="27:29">
      <c r="AA5855" s="298"/>
      <c r="AC5855" s="206"/>
    </row>
    <row r="5856" spans="27:29">
      <c r="AA5856" s="298"/>
      <c r="AC5856" s="206"/>
    </row>
    <row r="5857" spans="27:29">
      <c r="AA5857" s="298"/>
      <c r="AC5857" s="206"/>
    </row>
    <row r="5858" spans="27:29">
      <c r="AA5858" s="298"/>
      <c r="AC5858" s="206"/>
    </row>
    <row r="5859" spans="27:29">
      <c r="AA5859" s="298"/>
      <c r="AC5859" s="206"/>
    </row>
    <row r="5860" spans="27:29">
      <c r="AA5860" s="298"/>
      <c r="AC5860" s="206"/>
    </row>
    <row r="5861" spans="27:29">
      <c r="AA5861" s="298"/>
      <c r="AC5861" s="206"/>
    </row>
    <row r="5862" spans="27:29">
      <c r="AA5862" s="298"/>
      <c r="AC5862" s="206"/>
    </row>
    <row r="5863" spans="27:29">
      <c r="AA5863" s="298"/>
      <c r="AC5863" s="206"/>
    </row>
    <row r="5864" spans="27:29">
      <c r="AA5864" s="298"/>
      <c r="AC5864" s="206"/>
    </row>
    <row r="5865" spans="27:29">
      <c r="AA5865" s="298"/>
      <c r="AC5865" s="206"/>
    </row>
    <row r="5866" spans="27:29">
      <c r="AA5866" s="298"/>
      <c r="AC5866" s="206"/>
    </row>
    <row r="5867" spans="27:29">
      <c r="AA5867" s="298"/>
      <c r="AC5867" s="206"/>
    </row>
    <row r="5868" spans="27:29">
      <c r="AA5868" s="298"/>
      <c r="AC5868" s="206"/>
    </row>
    <row r="5869" spans="27:29">
      <c r="AA5869" s="298"/>
      <c r="AC5869" s="206"/>
    </row>
    <row r="5870" spans="27:29">
      <c r="AA5870" s="298"/>
      <c r="AC5870" s="206"/>
    </row>
    <row r="5871" spans="27:29">
      <c r="AA5871" s="298"/>
      <c r="AC5871" s="206"/>
    </row>
    <row r="5872" spans="27:29">
      <c r="AA5872" s="298"/>
      <c r="AC5872" s="206"/>
    </row>
    <row r="5873" spans="27:29">
      <c r="AA5873" s="298"/>
      <c r="AC5873" s="206"/>
    </row>
    <row r="5874" spans="27:29">
      <c r="AA5874" s="298"/>
      <c r="AC5874" s="206"/>
    </row>
    <row r="5875" spans="27:29">
      <c r="AA5875" s="298"/>
      <c r="AC5875" s="206"/>
    </row>
    <row r="5876" spans="27:29">
      <c r="AA5876" s="298"/>
      <c r="AC5876" s="206"/>
    </row>
    <row r="5877" spans="27:29">
      <c r="AA5877" s="298"/>
      <c r="AC5877" s="206"/>
    </row>
    <row r="5878" spans="27:29">
      <c r="AA5878" s="298"/>
      <c r="AC5878" s="206"/>
    </row>
    <row r="5879" spans="27:29">
      <c r="AA5879" s="298"/>
      <c r="AC5879" s="206"/>
    </row>
    <row r="5880" spans="27:29">
      <c r="AA5880" s="298"/>
      <c r="AC5880" s="206"/>
    </row>
    <row r="5881" spans="27:29">
      <c r="AA5881" s="298"/>
      <c r="AC5881" s="206"/>
    </row>
    <row r="5882" spans="27:29">
      <c r="AA5882" s="298"/>
      <c r="AC5882" s="206"/>
    </row>
    <row r="5883" spans="27:29">
      <c r="AA5883" s="298"/>
      <c r="AC5883" s="206"/>
    </row>
    <row r="5884" spans="27:29">
      <c r="AA5884" s="298"/>
      <c r="AC5884" s="206"/>
    </row>
    <row r="5885" spans="27:29">
      <c r="AA5885" s="298"/>
      <c r="AC5885" s="206"/>
    </row>
    <row r="5886" spans="27:29">
      <c r="AA5886" s="298"/>
      <c r="AC5886" s="206"/>
    </row>
    <row r="5887" spans="27:29">
      <c r="AA5887" s="298"/>
      <c r="AC5887" s="206"/>
    </row>
    <row r="5888" spans="27:29">
      <c r="AA5888" s="298"/>
      <c r="AC5888" s="206"/>
    </row>
    <row r="5889" spans="27:29">
      <c r="AA5889" s="298"/>
      <c r="AC5889" s="206"/>
    </row>
    <row r="5890" spans="27:29">
      <c r="AA5890" s="298"/>
      <c r="AC5890" s="206"/>
    </row>
    <row r="5891" spans="27:29">
      <c r="AA5891" s="298"/>
      <c r="AC5891" s="206"/>
    </row>
    <row r="5892" spans="27:29">
      <c r="AA5892" s="298"/>
      <c r="AC5892" s="206"/>
    </row>
    <row r="5893" spans="27:29">
      <c r="AA5893" s="298"/>
      <c r="AC5893" s="206"/>
    </row>
    <row r="5894" spans="27:29">
      <c r="AA5894" s="298"/>
      <c r="AC5894" s="206"/>
    </row>
    <row r="5895" spans="27:29">
      <c r="AA5895" s="298"/>
      <c r="AC5895" s="206"/>
    </row>
    <row r="5896" spans="27:29">
      <c r="AA5896" s="298"/>
      <c r="AC5896" s="206"/>
    </row>
    <row r="5897" spans="27:29">
      <c r="AA5897" s="298"/>
      <c r="AC5897" s="206"/>
    </row>
    <row r="5898" spans="27:29">
      <c r="AA5898" s="298"/>
      <c r="AC5898" s="206"/>
    </row>
    <row r="5899" spans="27:29">
      <c r="AA5899" s="298"/>
      <c r="AC5899" s="206"/>
    </row>
    <row r="5900" spans="27:29">
      <c r="AA5900" s="298"/>
      <c r="AC5900" s="206"/>
    </row>
    <row r="5901" spans="27:29">
      <c r="AA5901" s="298"/>
      <c r="AC5901" s="206"/>
    </row>
    <row r="5902" spans="27:29">
      <c r="AA5902" s="298"/>
      <c r="AC5902" s="206"/>
    </row>
    <row r="5903" spans="27:29">
      <c r="AA5903" s="298"/>
      <c r="AC5903" s="206"/>
    </row>
    <row r="5904" spans="27:29">
      <c r="AA5904" s="298"/>
      <c r="AC5904" s="206"/>
    </row>
    <row r="5905" spans="27:29">
      <c r="AA5905" s="298"/>
      <c r="AC5905" s="206"/>
    </row>
    <row r="5906" spans="27:29">
      <c r="AA5906" s="298"/>
      <c r="AC5906" s="206"/>
    </row>
    <row r="5907" spans="27:29">
      <c r="AA5907" s="298"/>
      <c r="AC5907" s="206"/>
    </row>
    <row r="5908" spans="27:29">
      <c r="AA5908" s="298"/>
      <c r="AC5908" s="206"/>
    </row>
    <row r="5909" spans="27:29">
      <c r="AA5909" s="298"/>
      <c r="AC5909" s="206"/>
    </row>
    <row r="5910" spans="27:29">
      <c r="AA5910" s="298"/>
      <c r="AC5910" s="206"/>
    </row>
    <row r="5911" spans="27:29">
      <c r="AA5911" s="298"/>
      <c r="AC5911" s="206"/>
    </row>
    <row r="5912" spans="27:29">
      <c r="AA5912" s="298"/>
      <c r="AC5912" s="206"/>
    </row>
    <row r="5913" spans="27:29">
      <c r="AA5913" s="298"/>
      <c r="AC5913" s="206"/>
    </row>
    <row r="5914" spans="27:29">
      <c r="AA5914" s="298"/>
      <c r="AC5914" s="206"/>
    </row>
    <row r="5915" spans="27:29">
      <c r="AA5915" s="298"/>
      <c r="AC5915" s="206"/>
    </row>
    <row r="5916" spans="27:29">
      <c r="AA5916" s="298"/>
      <c r="AC5916" s="206"/>
    </row>
    <row r="5917" spans="27:29">
      <c r="AA5917" s="298"/>
      <c r="AC5917" s="206"/>
    </row>
    <row r="5918" spans="27:29">
      <c r="AA5918" s="298"/>
      <c r="AC5918" s="206"/>
    </row>
    <row r="5919" spans="27:29">
      <c r="AA5919" s="298"/>
      <c r="AC5919" s="206"/>
    </row>
    <row r="5920" spans="27:29">
      <c r="AA5920" s="298"/>
      <c r="AC5920" s="206"/>
    </row>
    <row r="5921" spans="27:29">
      <c r="AA5921" s="298"/>
      <c r="AC5921" s="206"/>
    </row>
    <row r="5922" spans="27:29">
      <c r="AA5922" s="298"/>
      <c r="AC5922" s="206"/>
    </row>
    <row r="5923" spans="27:29">
      <c r="AA5923" s="298"/>
      <c r="AC5923" s="206"/>
    </row>
    <row r="5924" spans="27:29">
      <c r="AA5924" s="298"/>
      <c r="AC5924" s="206"/>
    </row>
    <row r="5925" spans="27:29">
      <c r="AA5925" s="298"/>
      <c r="AC5925" s="206"/>
    </row>
    <row r="5926" spans="27:29">
      <c r="AA5926" s="298"/>
      <c r="AC5926" s="206"/>
    </row>
    <row r="5927" spans="27:29">
      <c r="AA5927" s="298"/>
      <c r="AC5927" s="206"/>
    </row>
    <row r="5928" spans="27:29">
      <c r="AA5928" s="298"/>
      <c r="AC5928" s="206"/>
    </row>
    <row r="5929" spans="27:29">
      <c r="AA5929" s="298"/>
      <c r="AC5929" s="206"/>
    </row>
    <row r="5930" spans="27:29">
      <c r="AA5930" s="298"/>
      <c r="AC5930" s="206"/>
    </row>
    <row r="5931" spans="27:29">
      <c r="AA5931" s="298"/>
      <c r="AC5931" s="206"/>
    </row>
    <row r="5932" spans="27:29">
      <c r="AA5932" s="298"/>
      <c r="AC5932" s="206"/>
    </row>
    <row r="5933" spans="27:29">
      <c r="AA5933" s="298"/>
      <c r="AC5933" s="206"/>
    </row>
    <row r="5934" spans="27:29">
      <c r="AA5934" s="298"/>
      <c r="AC5934" s="206"/>
    </row>
    <row r="5935" spans="27:29">
      <c r="AA5935" s="298"/>
      <c r="AC5935" s="206"/>
    </row>
    <row r="5936" spans="27:29">
      <c r="AA5936" s="298"/>
      <c r="AC5936" s="206"/>
    </row>
    <row r="5937" spans="27:29">
      <c r="AA5937" s="298"/>
      <c r="AC5937" s="206"/>
    </row>
    <row r="5938" spans="27:29">
      <c r="AA5938" s="298"/>
      <c r="AC5938" s="206"/>
    </row>
    <row r="5939" spans="27:29">
      <c r="AA5939" s="298"/>
      <c r="AC5939" s="206"/>
    </row>
    <row r="5940" spans="27:29">
      <c r="AA5940" s="298"/>
      <c r="AC5940" s="206"/>
    </row>
    <row r="5941" spans="27:29">
      <c r="AA5941" s="298"/>
      <c r="AC5941" s="206"/>
    </row>
    <row r="5942" spans="27:29">
      <c r="AA5942" s="298"/>
      <c r="AC5942" s="206"/>
    </row>
    <row r="5943" spans="27:29">
      <c r="AA5943" s="298"/>
      <c r="AC5943" s="206"/>
    </row>
    <row r="5944" spans="27:29">
      <c r="AA5944" s="298"/>
      <c r="AC5944" s="206"/>
    </row>
    <row r="5945" spans="27:29">
      <c r="AA5945" s="298"/>
      <c r="AC5945" s="206"/>
    </row>
    <row r="5946" spans="27:29">
      <c r="AA5946" s="298"/>
      <c r="AC5946" s="206"/>
    </row>
    <row r="5947" spans="27:29">
      <c r="AA5947" s="298"/>
      <c r="AC5947" s="206"/>
    </row>
    <row r="5948" spans="27:29">
      <c r="AA5948" s="298"/>
      <c r="AC5948" s="206"/>
    </row>
    <row r="5949" spans="27:29">
      <c r="AA5949" s="298"/>
      <c r="AC5949" s="206"/>
    </row>
    <row r="5950" spans="27:29">
      <c r="AA5950" s="298"/>
      <c r="AC5950" s="206"/>
    </row>
    <row r="5951" spans="27:29">
      <c r="AA5951" s="298"/>
      <c r="AC5951" s="206"/>
    </row>
    <row r="5952" spans="27:29">
      <c r="AA5952" s="298"/>
      <c r="AC5952" s="206"/>
    </row>
    <row r="5953" spans="27:29">
      <c r="AA5953" s="298"/>
      <c r="AC5953" s="206"/>
    </row>
    <row r="5954" spans="27:29">
      <c r="AA5954" s="298"/>
      <c r="AC5954" s="206"/>
    </row>
    <row r="5955" spans="27:29">
      <c r="AA5955" s="298"/>
      <c r="AC5955" s="206"/>
    </row>
    <row r="5956" spans="27:29">
      <c r="AA5956" s="298"/>
      <c r="AC5956" s="206"/>
    </row>
    <row r="5957" spans="27:29">
      <c r="AA5957" s="298"/>
      <c r="AC5957" s="206"/>
    </row>
    <row r="5958" spans="27:29">
      <c r="AA5958" s="298"/>
      <c r="AC5958" s="206"/>
    </row>
    <row r="5959" spans="27:29">
      <c r="AA5959" s="298"/>
      <c r="AC5959" s="206"/>
    </row>
    <row r="5960" spans="27:29">
      <c r="AA5960" s="298"/>
      <c r="AC5960" s="206"/>
    </row>
    <row r="5961" spans="27:29">
      <c r="AA5961" s="298"/>
      <c r="AC5961" s="206"/>
    </row>
    <row r="5962" spans="27:29">
      <c r="AA5962" s="298"/>
      <c r="AC5962" s="206"/>
    </row>
    <row r="5963" spans="27:29">
      <c r="AA5963" s="298"/>
      <c r="AC5963" s="206"/>
    </row>
    <row r="5964" spans="27:29">
      <c r="AA5964" s="298"/>
      <c r="AC5964" s="206"/>
    </row>
    <row r="5965" spans="27:29">
      <c r="AA5965" s="298"/>
      <c r="AC5965" s="206"/>
    </row>
    <row r="5966" spans="27:29">
      <c r="AA5966" s="298"/>
      <c r="AC5966" s="206"/>
    </row>
    <row r="5967" spans="27:29">
      <c r="AA5967" s="298"/>
      <c r="AC5967" s="206"/>
    </row>
    <row r="5968" spans="27:29">
      <c r="AA5968" s="298"/>
      <c r="AC5968" s="206"/>
    </row>
    <row r="5969" spans="27:29">
      <c r="AA5969" s="298"/>
      <c r="AC5969" s="206"/>
    </row>
    <row r="5970" spans="27:29">
      <c r="AA5970" s="298"/>
      <c r="AC5970" s="206"/>
    </row>
    <row r="5971" spans="27:29">
      <c r="AA5971" s="298"/>
      <c r="AC5971" s="206"/>
    </row>
    <row r="5972" spans="27:29">
      <c r="AA5972" s="298"/>
      <c r="AC5972" s="206"/>
    </row>
    <row r="5973" spans="27:29">
      <c r="AA5973" s="298"/>
      <c r="AC5973" s="206"/>
    </row>
    <row r="5974" spans="27:29">
      <c r="AA5974" s="298"/>
      <c r="AC5974" s="206"/>
    </row>
    <row r="5975" spans="27:29">
      <c r="AA5975" s="298"/>
      <c r="AC5975" s="206"/>
    </row>
    <row r="5976" spans="27:29">
      <c r="AA5976" s="298"/>
      <c r="AC5976" s="206"/>
    </row>
    <row r="5977" spans="27:29">
      <c r="AA5977" s="298"/>
      <c r="AC5977" s="206"/>
    </row>
    <row r="5978" spans="27:29">
      <c r="AA5978" s="298"/>
      <c r="AC5978" s="206"/>
    </row>
    <row r="5979" spans="27:29">
      <c r="AA5979" s="298"/>
      <c r="AC5979" s="206"/>
    </row>
    <row r="5980" spans="27:29">
      <c r="AA5980" s="298"/>
      <c r="AC5980" s="206"/>
    </row>
    <row r="5981" spans="27:29">
      <c r="AA5981" s="298"/>
      <c r="AC5981" s="206"/>
    </row>
    <row r="5982" spans="27:29">
      <c r="AA5982" s="298"/>
      <c r="AC5982" s="206"/>
    </row>
    <row r="5983" spans="27:29">
      <c r="AA5983" s="298"/>
      <c r="AC5983" s="206"/>
    </row>
    <row r="5984" spans="27:29">
      <c r="AA5984" s="298"/>
      <c r="AC5984" s="206"/>
    </row>
    <row r="5985" spans="27:29">
      <c r="AA5985" s="298"/>
      <c r="AC5985" s="206"/>
    </row>
    <row r="5986" spans="27:29">
      <c r="AA5986" s="298"/>
      <c r="AC5986" s="206"/>
    </row>
    <row r="5987" spans="27:29">
      <c r="AA5987" s="298"/>
      <c r="AC5987" s="206"/>
    </row>
    <row r="5988" spans="27:29">
      <c r="AA5988" s="298"/>
      <c r="AC5988" s="206"/>
    </row>
    <row r="5989" spans="27:29">
      <c r="AA5989" s="298"/>
      <c r="AC5989" s="206"/>
    </row>
    <row r="5990" spans="27:29">
      <c r="AA5990" s="298"/>
      <c r="AC5990" s="206"/>
    </row>
    <row r="5991" spans="27:29">
      <c r="AA5991" s="298"/>
      <c r="AC5991" s="206"/>
    </row>
    <row r="5992" spans="27:29">
      <c r="AA5992" s="298"/>
      <c r="AC5992" s="206"/>
    </row>
    <row r="5993" spans="27:29">
      <c r="AA5993" s="298"/>
      <c r="AC5993" s="206"/>
    </row>
    <row r="5994" spans="27:29">
      <c r="AA5994" s="298"/>
      <c r="AC5994" s="206"/>
    </row>
    <row r="5995" spans="27:29">
      <c r="AA5995" s="298"/>
      <c r="AC5995" s="206"/>
    </row>
    <row r="5996" spans="27:29">
      <c r="AA5996" s="298"/>
      <c r="AC5996" s="206"/>
    </row>
    <row r="5997" spans="27:29">
      <c r="AA5997" s="298"/>
      <c r="AC5997" s="206"/>
    </row>
    <row r="5998" spans="27:29">
      <c r="AA5998" s="298"/>
      <c r="AC5998" s="206"/>
    </row>
    <row r="5999" spans="27:29">
      <c r="AA5999" s="298"/>
      <c r="AC5999" s="206"/>
    </row>
    <row r="6000" spans="27:29">
      <c r="AA6000" s="298"/>
      <c r="AC6000" s="206"/>
    </row>
    <row r="6001" spans="27:29">
      <c r="AA6001" s="298"/>
      <c r="AC6001" s="206"/>
    </row>
    <row r="6002" spans="27:29">
      <c r="AA6002" s="298"/>
      <c r="AC6002" s="206"/>
    </row>
    <row r="6003" spans="27:29">
      <c r="AA6003" s="298"/>
      <c r="AC6003" s="206"/>
    </row>
    <row r="6004" spans="27:29">
      <c r="AA6004" s="298"/>
      <c r="AC6004" s="206"/>
    </row>
    <row r="6005" spans="27:29">
      <c r="AA6005" s="298"/>
      <c r="AC6005" s="206"/>
    </row>
    <row r="6006" spans="27:29">
      <c r="AA6006" s="298"/>
      <c r="AC6006" s="206"/>
    </row>
    <row r="6007" spans="27:29">
      <c r="AA6007" s="298"/>
      <c r="AC6007" s="206"/>
    </row>
    <row r="6008" spans="27:29">
      <c r="AA6008" s="298"/>
      <c r="AC6008" s="206"/>
    </row>
    <row r="6009" spans="27:29">
      <c r="AA6009" s="298"/>
      <c r="AC6009" s="206"/>
    </row>
    <row r="6010" spans="27:29">
      <c r="AA6010" s="298"/>
      <c r="AC6010" s="206"/>
    </row>
    <row r="6011" spans="27:29">
      <c r="AA6011" s="298"/>
      <c r="AC6011" s="206"/>
    </row>
    <row r="6012" spans="27:29">
      <c r="AA6012" s="298"/>
      <c r="AC6012" s="206"/>
    </row>
    <row r="6013" spans="27:29">
      <c r="AA6013" s="298"/>
      <c r="AC6013" s="206"/>
    </row>
    <row r="6014" spans="27:29">
      <c r="AA6014" s="298"/>
      <c r="AC6014" s="206"/>
    </row>
    <row r="6015" spans="27:29">
      <c r="AA6015" s="298"/>
      <c r="AC6015" s="206"/>
    </row>
    <row r="6016" spans="27:29">
      <c r="AA6016" s="298"/>
      <c r="AC6016" s="206"/>
    </row>
    <row r="6017" spans="27:29">
      <c r="AA6017" s="298"/>
      <c r="AC6017" s="206"/>
    </row>
    <row r="6018" spans="27:29">
      <c r="AA6018" s="298"/>
      <c r="AC6018" s="206"/>
    </row>
    <row r="6019" spans="27:29">
      <c r="AA6019" s="298"/>
      <c r="AC6019" s="206"/>
    </row>
    <row r="6020" spans="27:29">
      <c r="AA6020" s="298"/>
      <c r="AC6020" s="206"/>
    </row>
    <row r="6021" spans="27:29">
      <c r="AA6021" s="298"/>
      <c r="AC6021" s="206"/>
    </row>
    <row r="6022" spans="27:29">
      <c r="AA6022" s="298"/>
      <c r="AC6022" s="206"/>
    </row>
    <row r="6023" spans="27:29">
      <c r="AA6023" s="298"/>
      <c r="AC6023" s="206"/>
    </row>
    <row r="6024" spans="27:29">
      <c r="AA6024" s="298"/>
      <c r="AC6024" s="206"/>
    </row>
    <row r="6025" spans="27:29">
      <c r="AA6025" s="298"/>
      <c r="AC6025" s="206"/>
    </row>
    <row r="6026" spans="27:29">
      <c r="AA6026" s="298"/>
      <c r="AC6026" s="206"/>
    </row>
    <row r="6027" spans="27:29">
      <c r="AA6027" s="298"/>
      <c r="AC6027" s="206"/>
    </row>
    <row r="6028" spans="27:29">
      <c r="AA6028" s="298"/>
      <c r="AC6028" s="206"/>
    </row>
    <row r="6029" spans="27:29">
      <c r="AA6029" s="298"/>
      <c r="AC6029" s="206"/>
    </row>
    <row r="6030" spans="27:29">
      <c r="AA6030" s="298"/>
      <c r="AC6030" s="206"/>
    </row>
    <row r="6031" spans="27:29">
      <c r="AA6031" s="298"/>
      <c r="AC6031" s="206"/>
    </row>
    <row r="6032" spans="27:29">
      <c r="AA6032" s="298"/>
      <c r="AC6032" s="206"/>
    </row>
    <row r="6033" spans="27:29">
      <c r="AA6033" s="298"/>
      <c r="AC6033" s="206"/>
    </row>
    <row r="6034" spans="27:29">
      <c r="AA6034" s="298"/>
      <c r="AC6034" s="206"/>
    </row>
    <row r="6035" spans="27:29">
      <c r="AA6035" s="298"/>
      <c r="AC6035" s="206"/>
    </row>
    <row r="6036" spans="27:29">
      <c r="AA6036" s="298"/>
      <c r="AC6036" s="206"/>
    </row>
    <row r="6037" spans="27:29">
      <c r="AA6037" s="298"/>
      <c r="AC6037" s="206"/>
    </row>
    <row r="6038" spans="27:29">
      <c r="AA6038" s="298"/>
      <c r="AC6038" s="206"/>
    </row>
    <row r="6039" spans="27:29">
      <c r="AA6039" s="298"/>
      <c r="AC6039" s="206"/>
    </row>
    <row r="6040" spans="27:29">
      <c r="AA6040" s="298"/>
      <c r="AC6040" s="206"/>
    </row>
    <row r="6041" spans="27:29">
      <c r="AA6041" s="298"/>
      <c r="AC6041" s="206"/>
    </row>
    <row r="6042" spans="27:29">
      <c r="AA6042" s="298"/>
      <c r="AC6042" s="206"/>
    </row>
    <row r="6043" spans="27:29">
      <c r="AA6043" s="298"/>
      <c r="AC6043" s="206"/>
    </row>
    <row r="6044" spans="27:29">
      <c r="AA6044" s="298"/>
      <c r="AC6044" s="206"/>
    </row>
    <row r="6045" spans="27:29">
      <c r="AA6045" s="298"/>
      <c r="AC6045" s="206"/>
    </row>
    <row r="6046" spans="27:29">
      <c r="AA6046" s="298"/>
      <c r="AC6046" s="206"/>
    </row>
    <row r="6047" spans="27:29">
      <c r="AA6047" s="298"/>
      <c r="AC6047" s="206"/>
    </row>
    <row r="6048" spans="27:29">
      <c r="AA6048" s="298"/>
      <c r="AC6048" s="206"/>
    </row>
    <row r="6049" spans="27:29">
      <c r="AA6049" s="298"/>
      <c r="AC6049" s="206"/>
    </row>
    <row r="6050" spans="27:29">
      <c r="AA6050" s="298"/>
      <c r="AC6050" s="206"/>
    </row>
    <row r="6051" spans="27:29">
      <c r="AA6051" s="298"/>
      <c r="AC6051" s="206"/>
    </row>
    <row r="6052" spans="27:29">
      <c r="AA6052" s="298"/>
      <c r="AC6052" s="206"/>
    </row>
    <row r="6053" spans="27:29">
      <c r="AA6053" s="298"/>
      <c r="AC6053" s="206"/>
    </row>
    <row r="6054" spans="27:29">
      <c r="AA6054" s="298"/>
      <c r="AC6054" s="206"/>
    </row>
    <row r="6055" spans="27:29">
      <c r="AA6055" s="298"/>
      <c r="AC6055" s="206"/>
    </row>
    <row r="6056" spans="27:29">
      <c r="AA6056" s="298"/>
      <c r="AC6056" s="206"/>
    </row>
    <row r="6057" spans="27:29">
      <c r="AA6057" s="298"/>
      <c r="AC6057" s="206"/>
    </row>
    <row r="6058" spans="27:29">
      <c r="AA6058" s="298"/>
      <c r="AC6058" s="206"/>
    </row>
    <row r="6059" spans="27:29">
      <c r="AA6059" s="298"/>
      <c r="AC6059" s="206"/>
    </row>
    <row r="6060" spans="27:29">
      <c r="AA6060" s="298"/>
      <c r="AC6060" s="206"/>
    </row>
    <row r="6061" spans="27:29">
      <c r="AA6061" s="298"/>
      <c r="AC6061" s="206"/>
    </row>
    <row r="6062" spans="27:29">
      <c r="AA6062" s="298"/>
      <c r="AC6062" s="206"/>
    </row>
    <row r="6063" spans="27:29">
      <c r="AA6063" s="298"/>
      <c r="AC6063" s="206"/>
    </row>
    <row r="6064" spans="27:29">
      <c r="AA6064" s="298"/>
      <c r="AC6064" s="206"/>
    </row>
    <row r="6065" spans="27:29">
      <c r="AA6065" s="298"/>
      <c r="AC6065" s="206"/>
    </row>
    <row r="6066" spans="27:29">
      <c r="AA6066" s="298"/>
      <c r="AC6066" s="206"/>
    </row>
    <row r="6067" spans="27:29">
      <c r="AA6067" s="298"/>
      <c r="AC6067" s="206"/>
    </row>
    <row r="6068" spans="27:29">
      <c r="AA6068" s="298"/>
      <c r="AC6068" s="206"/>
    </row>
    <row r="6069" spans="27:29">
      <c r="AA6069" s="298"/>
      <c r="AC6069" s="206"/>
    </row>
    <row r="6070" spans="27:29">
      <c r="AA6070" s="298"/>
      <c r="AC6070" s="206"/>
    </row>
    <row r="6071" spans="27:29">
      <c r="AA6071" s="298"/>
      <c r="AC6071" s="206"/>
    </row>
    <row r="6072" spans="27:29">
      <c r="AA6072" s="298"/>
      <c r="AC6072" s="206"/>
    </row>
    <row r="6073" spans="27:29">
      <c r="AA6073" s="298"/>
      <c r="AC6073" s="206"/>
    </row>
    <row r="6074" spans="27:29">
      <c r="AA6074" s="298"/>
      <c r="AC6074" s="206"/>
    </row>
    <row r="6075" spans="27:29">
      <c r="AA6075" s="298"/>
      <c r="AC6075" s="206"/>
    </row>
    <row r="6076" spans="27:29">
      <c r="AA6076" s="298"/>
      <c r="AC6076" s="206"/>
    </row>
    <row r="6077" spans="27:29">
      <c r="AA6077" s="298"/>
      <c r="AC6077" s="206"/>
    </row>
    <row r="6078" spans="27:29">
      <c r="AA6078" s="298"/>
      <c r="AC6078" s="206"/>
    </row>
    <row r="6079" spans="27:29">
      <c r="AA6079" s="298"/>
      <c r="AC6079" s="206"/>
    </row>
    <row r="6080" spans="27:29">
      <c r="AA6080" s="298"/>
      <c r="AC6080" s="206"/>
    </row>
    <row r="6081" spans="27:29">
      <c r="AA6081" s="298"/>
      <c r="AC6081" s="206"/>
    </row>
    <row r="6082" spans="27:29">
      <c r="AA6082" s="298"/>
      <c r="AC6082" s="206"/>
    </row>
    <row r="6083" spans="27:29">
      <c r="AA6083" s="298"/>
      <c r="AC6083" s="206"/>
    </row>
    <row r="6084" spans="27:29">
      <c r="AA6084" s="298"/>
      <c r="AC6084" s="206"/>
    </row>
    <row r="6085" spans="27:29">
      <c r="AA6085" s="298"/>
      <c r="AC6085" s="206"/>
    </row>
    <row r="6086" spans="27:29">
      <c r="AA6086" s="298"/>
      <c r="AC6086" s="206"/>
    </row>
    <row r="6087" spans="27:29">
      <c r="AA6087" s="298"/>
      <c r="AC6087" s="206"/>
    </row>
    <row r="6088" spans="27:29">
      <c r="AA6088" s="298"/>
      <c r="AC6088" s="206"/>
    </row>
    <row r="6089" spans="27:29">
      <c r="AA6089" s="298"/>
      <c r="AC6089" s="206"/>
    </row>
    <row r="6090" spans="27:29">
      <c r="AA6090" s="298"/>
      <c r="AC6090" s="206"/>
    </row>
    <row r="6091" spans="27:29">
      <c r="AA6091" s="298"/>
      <c r="AC6091" s="206"/>
    </row>
    <row r="6092" spans="27:29">
      <c r="AA6092" s="298"/>
      <c r="AC6092" s="206"/>
    </row>
    <row r="6093" spans="27:29">
      <c r="AA6093" s="298"/>
      <c r="AC6093" s="206"/>
    </row>
    <row r="6094" spans="27:29">
      <c r="AA6094" s="298"/>
      <c r="AC6094" s="206"/>
    </row>
    <row r="6095" spans="27:29">
      <c r="AA6095" s="298"/>
      <c r="AC6095" s="206"/>
    </row>
    <row r="6096" spans="27:29">
      <c r="AA6096" s="298"/>
      <c r="AC6096" s="206"/>
    </row>
    <row r="6097" spans="27:29">
      <c r="AA6097" s="298"/>
      <c r="AC6097" s="206"/>
    </row>
    <row r="6098" spans="27:29">
      <c r="AA6098" s="298"/>
      <c r="AC6098" s="206"/>
    </row>
    <row r="6099" spans="27:29">
      <c r="AA6099" s="298"/>
      <c r="AC6099" s="206"/>
    </row>
    <row r="6100" spans="27:29">
      <c r="AA6100" s="298"/>
      <c r="AC6100" s="206"/>
    </row>
    <row r="6101" spans="27:29">
      <c r="AA6101" s="298"/>
      <c r="AC6101" s="206"/>
    </row>
    <row r="6102" spans="27:29">
      <c r="AA6102" s="298"/>
      <c r="AC6102" s="206"/>
    </row>
    <row r="6103" spans="27:29">
      <c r="AA6103" s="298"/>
      <c r="AC6103" s="206"/>
    </row>
    <row r="6104" spans="27:29">
      <c r="AA6104" s="298"/>
      <c r="AC6104" s="206"/>
    </row>
    <row r="6105" spans="27:29">
      <c r="AA6105" s="298"/>
      <c r="AC6105" s="206"/>
    </row>
    <row r="6106" spans="27:29">
      <c r="AA6106" s="298"/>
      <c r="AC6106" s="206"/>
    </row>
    <row r="6107" spans="27:29">
      <c r="AA6107" s="298"/>
      <c r="AC6107" s="206"/>
    </row>
    <row r="6108" spans="27:29">
      <c r="AA6108" s="298"/>
      <c r="AC6108" s="206"/>
    </row>
    <row r="6109" spans="27:29">
      <c r="AA6109" s="298"/>
      <c r="AC6109" s="206"/>
    </row>
    <row r="6110" spans="27:29">
      <c r="AA6110" s="298"/>
      <c r="AC6110" s="206"/>
    </row>
    <row r="6111" spans="27:29">
      <c r="AA6111" s="298"/>
      <c r="AC6111" s="206"/>
    </row>
    <row r="6112" spans="27:29">
      <c r="AA6112" s="298"/>
      <c r="AC6112" s="206"/>
    </row>
    <row r="6113" spans="27:29">
      <c r="AA6113" s="298"/>
      <c r="AC6113" s="206"/>
    </row>
    <row r="6114" spans="27:29">
      <c r="AA6114" s="298"/>
      <c r="AC6114" s="206"/>
    </row>
    <row r="6115" spans="27:29">
      <c r="AA6115" s="298"/>
      <c r="AC6115" s="206"/>
    </row>
    <row r="6116" spans="27:29">
      <c r="AA6116" s="298"/>
      <c r="AC6116" s="206"/>
    </row>
    <row r="6117" spans="27:29">
      <c r="AA6117" s="298"/>
      <c r="AC6117" s="206"/>
    </row>
    <row r="6118" spans="27:29">
      <c r="AA6118" s="298"/>
      <c r="AC6118" s="206"/>
    </row>
    <row r="6119" spans="27:29">
      <c r="AA6119" s="298"/>
      <c r="AC6119" s="206"/>
    </row>
    <row r="6120" spans="27:29">
      <c r="AA6120" s="298"/>
      <c r="AC6120" s="206"/>
    </row>
    <row r="6121" spans="27:29">
      <c r="AA6121" s="298"/>
      <c r="AC6121" s="206"/>
    </row>
    <row r="6122" spans="27:29">
      <c r="AA6122" s="298"/>
      <c r="AC6122" s="206"/>
    </row>
    <row r="6123" spans="27:29">
      <c r="AA6123" s="298"/>
      <c r="AC6123" s="206"/>
    </row>
    <row r="6124" spans="27:29">
      <c r="AA6124" s="298"/>
      <c r="AC6124" s="206"/>
    </row>
    <row r="6125" spans="27:29">
      <c r="AA6125" s="298"/>
      <c r="AC6125" s="206"/>
    </row>
    <row r="6126" spans="27:29">
      <c r="AA6126" s="298"/>
      <c r="AC6126" s="206"/>
    </row>
    <row r="6127" spans="27:29">
      <c r="AA6127" s="298"/>
      <c r="AC6127" s="206"/>
    </row>
    <row r="6128" spans="27:29">
      <c r="AA6128" s="298"/>
      <c r="AC6128" s="206"/>
    </row>
    <row r="6129" spans="27:29">
      <c r="AA6129" s="298"/>
      <c r="AC6129" s="206"/>
    </row>
    <row r="6130" spans="27:29">
      <c r="AA6130" s="298"/>
      <c r="AC6130" s="206"/>
    </row>
    <row r="6131" spans="27:29">
      <c r="AA6131" s="298"/>
      <c r="AC6131" s="206"/>
    </row>
    <row r="6132" spans="27:29">
      <c r="AA6132" s="298"/>
      <c r="AC6132" s="206"/>
    </row>
    <row r="6133" spans="27:29">
      <c r="AA6133" s="298"/>
      <c r="AC6133" s="206"/>
    </row>
    <row r="6134" spans="27:29">
      <c r="AA6134" s="298"/>
      <c r="AC6134" s="206"/>
    </row>
    <row r="6135" spans="27:29">
      <c r="AA6135" s="298"/>
      <c r="AC6135" s="206"/>
    </row>
    <row r="6136" spans="27:29">
      <c r="AA6136" s="298"/>
      <c r="AC6136" s="206"/>
    </row>
    <row r="6137" spans="27:29">
      <c r="AA6137" s="298"/>
      <c r="AC6137" s="206"/>
    </row>
    <row r="6138" spans="27:29">
      <c r="AA6138" s="298"/>
      <c r="AC6138" s="206"/>
    </row>
    <row r="6139" spans="27:29">
      <c r="AA6139" s="298"/>
      <c r="AC6139" s="206"/>
    </row>
    <row r="6140" spans="27:29">
      <c r="AA6140" s="298"/>
      <c r="AC6140" s="206"/>
    </row>
    <row r="6141" spans="27:29">
      <c r="AA6141" s="298"/>
      <c r="AC6141" s="206"/>
    </row>
    <row r="6142" spans="27:29">
      <c r="AA6142" s="298"/>
      <c r="AC6142" s="206"/>
    </row>
    <row r="6143" spans="27:29">
      <c r="AA6143" s="298"/>
      <c r="AC6143" s="206"/>
    </row>
    <row r="6144" spans="27:29">
      <c r="AA6144" s="298"/>
      <c r="AC6144" s="206"/>
    </row>
    <row r="6145" spans="27:29">
      <c r="AA6145" s="298"/>
      <c r="AC6145" s="206"/>
    </row>
    <row r="6146" spans="27:29">
      <c r="AA6146" s="298"/>
      <c r="AC6146" s="206"/>
    </row>
    <row r="6147" spans="27:29">
      <c r="AA6147" s="298"/>
      <c r="AC6147" s="206"/>
    </row>
    <row r="6148" spans="27:29">
      <c r="AA6148" s="298"/>
      <c r="AC6148" s="206"/>
    </row>
    <row r="6149" spans="27:29">
      <c r="AA6149" s="298"/>
      <c r="AC6149" s="206"/>
    </row>
    <row r="6150" spans="27:29">
      <c r="AA6150" s="298"/>
      <c r="AC6150" s="206"/>
    </row>
    <row r="6151" spans="27:29">
      <c r="AA6151" s="298"/>
      <c r="AC6151" s="206"/>
    </row>
    <row r="6152" spans="27:29">
      <c r="AA6152" s="298"/>
      <c r="AC6152" s="206"/>
    </row>
    <row r="6153" spans="27:29">
      <c r="AA6153" s="298"/>
      <c r="AC6153" s="206"/>
    </row>
    <row r="6154" spans="27:29">
      <c r="AA6154" s="298"/>
      <c r="AC6154" s="206"/>
    </row>
    <row r="6155" spans="27:29">
      <c r="AA6155" s="298"/>
      <c r="AC6155" s="206"/>
    </row>
    <row r="6156" spans="27:29">
      <c r="AA6156" s="298"/>
      <c r="AC6156" s="206"/>
    </row>
    <row r="6157" spans="27:29">
      <c r="AA6157" s="298"/>
      <c r="AC6157" s="206"/>
    </row>
    <row r="6158" spans="27:29">
      <c r="AA6158" s="298"/>
      <c r="AC6158" s="206"/>
    </row>
    <row r="6159" spans="27:29">
      <c r="AA6159" s="298"/>
      <c r="AC6159" s="206"/>
    </row>
    <row r="6160" spans="27:29">
      <c r="AA6160" s="298"/>
      <c r="AC6160" s="206"/>
    </row>
    <row r="6161" spans="27:29">
      <c r="AA6161" s="298"/>
      <c r="AC6161" s="206"/>
    </row>
    <row r="6162" spans="27:29">
      <c r="AA6162" s="298"/>
      <c r="AC6162" s="206"/>
    </row>
    <row r="6163" spans="27:29">
      <c r="AA6163" s="298"/>
      <c r="AC6163" s="206"/>
    </row>
    <row r="6164" spans="27:29">
      <c r="AA6164" s="298"/>
      <c r="AC6164" s="206"/>
    </row>
    <row r="6165" spans="27:29">
      <c r="AA6165" s="298"/>
      <c r="AC6165" s="206"/>
    </row>
    <row r="6166" spans="27:29">
      <c r="AA6166" s="298"/>
      <c r="AC6166" s="206"/>
    </row>
    <row r="6167" spans="27:29">
      <c r="AA6167" s="298"/>
      <c r="AC6167" s="206"/>
    </row>
    <row r="6168" spans="27:29">
      <c r="AA6168" s="298"/>
      <c r="AC6168" s="206"/>
    </row>
    <row r="6169" spans="27:29">
      <c r="AA6169" s="298"/>
      <c r="AC6169" s="206"/>
    </row>
    <row r="6170" spans="27:29">
      <c r="AA6170" s="298"/>
      <c r="AC6170" s="206"/>
    </row>
    <row r="6171" spans="27:29">
      <c r="AA6171" s="298"/>
      <c r="AC6171" s="206"/>
    </row>
    <row r="6172" spans="27:29">
      <c r="AA6172" s="298"/>
      <c r="AC6172" s="206"/>
    </row>
    <row r="6173" spans="27:29">
      <c r="AA6173" s="298"/>
      <c r="AC6173" s="206"/>
    </row>
    <row r="6174" spans="27:29">
      <c r="AA6174" s="298"/>
      <c r="AC6174" s="206"/>
    </row>
    <row r="6175" spans="27:29">
      <c r="AA6175" s="298"/>
      <c r="AC6175" s="206"/>
    </row>
    <row r="6176" spans="27:29">
      <c r="AA6176" s="298"/>
      <c r="AC6176" s="206"/>
    </row>
    <row r="6177" spans="27:29">
      <c r="AA6177" s="298"/>
      <c r="AC6177" s="206"/>
    </row>
    <row r="6178" spans="27:29">
      <c r="AA6178" s="298"/>
      <c r="AC6178" s="206"/>
    </row>
    <row r="6179" spans="27:29">
      <c r="AA6179" s="298"/>
      <c r="AC6179" s="206"/>
    </row>
    <row r="6180" spans="27:29">
      <c r="AA6180" s="298"/>
      <c r="AC6180" s="206"/>
    </row>
    <row r="6181" spans="27:29">
      <c r="AA6181" s="298"/>
      <c r="AC6181" s="206"/>
    </row>
    <row r="6182" spans="27:29">
      <c r="AA6182" s="298"/>
      <c r="AC6182" s="206"/>
    </row>
    <row r="6183" spans="27:29">
      <c r="AA6183" s="298"/>
      <c r="AC6183" s="206"/>
    </row>
    <row r="6184" spans="27:29">
      <c r="AA6184" s="298"/>
      <c r="AC6184" s="206"/>
    </row>
    <row r="6185" spans="27:29">
      <c r="AA6185" s="298"/>
      <c r="AC6185" s="206"/>
    </row>
    <row r="6186" spans="27:29">
      <c r="AA6186" s="298"/>
      <c r="AC6186" s="206"/>
    </row>
    <row r="6187" spans="27:29">
      <c r="AA6187" s="298"/>
      <c r="AC6187" s="206"/>
    </row>
    <row r="6188" spans="27:29">
      <c r="AA6188" s="298"/>
      <c r="AC6188" s="206"/>
    </row>
    <row r="6189" spans="27:29">
      <c r="AA6189" s="298"/>
      <c r="AC6189" s="206"/>
    </row>
    <row r="6190" spans="27:29">
      <c r="AA6190" s="298"/>
      <c r="AC6190" s="206"/>
    </row>
    <row r="6191" spans="27:29">
      <c r="AA6191" s="298"/>
      <c r="AC6191" s="206"/>
    </row>
    <row r="6192" spans="27:29">
      <c r="AA6192" s="298"/>
      <c r="AC6192" s="206"/>
    </row>
    <row r="6193" spans="27:29">
      <c r="AA6193" s="298"/>
      <c r="AC6193" s="206"/>
    </row>
    <row r="6194" spans="27:29">
      <c r="AA6194" s="298"/>
      <c r="AC6194" s="206"/>
    </row>
    <row r="6195" spans="27:29">
      <c r="AA6195" s="298"/>
      <c r="AC6195" s="206"/>
    </row>
    <row r="6196" spans="27:29">
      <c r="AA6196" s="298"/>
      <c r="AC6196" s="206"/>
    </row>
    <row r="6197" spans="27:29">
      <c r="AA6197" s="298"/>
      <c r="AC6197" s="206"/>
    </row>
    <row r="6198" spans="27:29">
      <c r="AA6198" s="298"/>
      <c r="AC6198" s="206"/>
    </row>
    <row r="6199" spans="27:29">
      <c r="AA6199" s="298"/>
      <c r="AC6199" s="206"/>
    </row>
    <row r="6200" spans="27:29">
      <c r="AA6200" s="298"/>
      <c r="AC6200" s="206"/>
    </row>
    <row r="6201" spans="27:29">
      <c r="AA6201" s="298"/>
      <c r="AC6201" s="206"/>
    </row>
    <row r="6202" spans="27:29">
      <c r="AA6202" s="298"/>
      <c r="AC6202" s="206"/>
    </row>
    <row r="6203" spans="27:29">
      <c r="AA6203" s="298"/>
      <c r="AC6203" s="206"/>
    </row>
    <row r="6204" spans="27:29">
      <c r="AA6204" s="298"/>
      <c r="AC6204" s="206"/>
    </row>
    <row r="6205" spans="27:29">
      <c r="AA6205" s="298"/>
      <c r="AC6205" s="206"/>
    </row>
    <row r="6206" spans="27:29">
      <c r="AA6206" s="298"/>
      <c r="AC6206" s="206"/>
    </row>
    <row r="6207" spans="27:29">
      <c r="AA6207" s="298"/>
      <c r="AC6207" s="206"/>
    </row>
    <row r="6208" spans="27:29">
      <c r="AA6208" s="298"/>
      <c r="AC6208" s="206"/>
    </row>
    <row r="6209" spans="27:29">
      <c r="AA6209" s="298"/>
      <c r="AC6209" s="206"/>
    </row>
    <row r="6210" spans="27:29">
      <c r="AA6210" s="298"/>
      <c r="AC6210" s="206"/>
    </row>
    <row r="6211" spans="27:29">
      <c r="AA6211" s="298"/>
      <c r="AC6211" s="206"/>
    </row>
    <row r="6212" spans="27:29">
      <c r="AA6212" s="298"/>
      <c r="AC6212" s="206"/>
    </row>
    <row r="6213" spans="27:29">
      <c r="AA6213" s="298"/>
      <c r="AC6213" s="206"/>
    </row>
    <row r="6214" spans="27:29">
      <c r="AA6214" s="298"/>
      <c r="AC6214" s="206"/>
    </row>
    <row r="6215" spans="27:29">
      <c r="AA6215" s="298"/>
      <c r="AC6215" s="206"/>
    </row>
    <row r="6216" spans="27:29">
      <c r="AA6216" s="298"/>
      <c r="AC6216" s="206"/>
    </row>
    <row r="6217" spans="27:29">
      <c r="AA6217" s="298"/>
      <c r="AC6217" s="206"/>
    </row>
    <row r="6218" spans="27:29">
      <c r="AA6218" s="298"/>
      <c r="AC6218" s="206"/>
    </row>
    <row r="6219" spans="27:29">
      <c r="AA6219" s="298"/>
      <c r="AC6219" s="206"/>
    </row>
    <row r="6220" spans="27:29">
      <c r="AA6220" s="298"/>
      <c r="AC6220" s="206"/>
    </row>
    <row r="6221" spans="27:29">
      <c r="AA6221" s="298"/>
      <c r="AC6221" s="206"/>
    </row>
    <row r="6222" spans="27:29">
      <c r="AA6222" s="298"/>
      <c r="AC6222" s="206"/>
    </row>
    <row r="6223" spans="27:29">
      <c r="AA6223" s="298"/>
      <c r="AC6223" s="206"/>
    </row>
    <row r="6224" spans="27:29">
      <c r="AA6224" s="298"/>
      <c r="AC6224" s="206"/>
    </row>
    <row r="6225" spans="27:29">
      <c r="AA6225" s="298"/>
      <c r="AC6225" s="206"/>
    </row>
    <row r="6226" spans="27:29">
      <c r="AA6226" s="298"/>
      <c r="AC6226" s="206"/>
    </row>
    <row r="6227" spans="27:29">
      <c r="AA6227" s="298"/>
      <c r="AC6227" s="206"/>
    </row>
    <row r="6228" spans="27:29">
      <c r="AA6228" s="298"/>
      <c r="AC6228" s="206"/>
    </row>
    <row r="6229" spans="27:29">
      <c r="AA6229" s="298"/>
      <c r="AC6229" s="206"/>
    </row>
    <row r="6230" spans="27:29">
      <c r="AA6230" s="298"/>
      <c r="AC6230" s="206"/>
    </row>
    <row r="6231" spans="27:29">
      <c r="AA6231" s="298"/>
      <c r="AC6231" s="206"/>
    </row>
    <row r="6232" spans="27:29">
      <c r="AA6232" s="298"/>
      <c r="AC6232" s="206"/>
    </row>
    <row r="6233" spans="27:29">
      <c r="AA6233" s="298"/>
      <c r="AC6233" s="206"/>
    </row>
    <row r="6234" spans="27:29">
      <c r="AA6234" s="298"/>
      <c r="AC6234" s="206"/>
    </row>
    <row r="6235" spans="27:29">
      <c r="AA6235" s="298"/>
      <c r="AC6235" s="206"/>
    </row>
    <row r="6236" spans="27:29">
      <c r="AA6236" s="298"/>
      <c r="AC6236" s="206"/>
    </row>
    <row r="6237" spans="27:29">
      <c r="AA6237" s="298"/>
      <c r="AC6237" s="206"/>
    </row>
    <row r="6238" spans="27:29">
      <c r="AA6238" s="298"/>
      <c r="AC6238" s="206"/>
    </row>
    <row r="6239" spans="27:29">
      <c r="AA6239" s="298"/>
      <c r="AC6239" s="206"/>
    </row>
    <row r="6240" spans="27:29">
      <c r="AA6240" s="298"/>
      <c r="AC6240" s="206"/>
    </row>
    <row r="6241" spans="27:29">
      <c r="AA6241" s="298"/>
      <c r="AC6241" s="206"/>
    </row>
    <row r="6242" spans="27:29">
      <c r="AA6242" s="298"/>
      <c r="AC6242" s="206"/>
    </row>
    <row r="6243" spans="27:29">
      <c r="AA6243" s="298"/>
      <c r="AC6243" s="206"/>
    </row>
    <row r="6244" spans="27:29">
      <c r="AA6244" s="298"/>
      <c r="AC6244" s="206"/>
    </row>
    <row r="6245" spans="27:29">
      <c r="AA6245" s="298"/>
      <c r="AC6245" s="206"/>
    </row>
    <row r="6246" spans="27:29">
      <c r="AA6246" s="298"/>
      <c r="AC6246" s="206"/>
    </row>
    <row r="6247" spans="27:29">
      <c r="AA6247" s="298"/>
      <c r="AC6247" s="206"/>
    </row>
    <row r="6248" spans="27:29">
      <c r="AA6248" s="298"/>
      <c r="AC6248" s="206"/>
    </row>
    <row r="6249" spans="27:29">
      <c r="AA6249" s="298"/>
      <c r="AC6249" s="206"/>
    </row>
    <row r="6250" spans="27:29">
      <c r="AA6250" s="298"/>
      <c r="AC6250" s="206"/>
    </row>
    <row r="6251" spans="27:29">
      <c r="AA6251" s="298"/>
      <c r="AC6251" s="206"/>
    </row>
    <row r="6252" spans="27:29">
      <c r="AA6252" s="298"/>
      <c r="AC6252" s="206"/>
    </row>
    <row r="6253" spans="27:29">
      <c r="AA6253" s="298"/>
      <c r="AC6253" s="206"/>
    </row>
    <row r="6254" spans="27:29">
      <c r="AA6254" s="298"/>
      <c r="AC6254" s="206"/>
    </row>
    <row r="6255" spans="27:29">
      <c r="AA6255" s="298"/>
      <c r="AC6255" s="206"/>
    </row>
    <row r="6256" spans="27:29">
      <c r="AA6256" s="298"/>
      <c r="AC6256" s="206"/>
    </row>
    <row r="6257" spans="27:29">
      <c r="AA6257" s="298"/>
      <c r="AC6257" s="206"/>
    </row>
    <row r="6258" spans="27:29">
      <c r="AA6258" s="298"/>
      <c r="AC6258" s="206"/>
    </row>
    <row r="6259" spans="27:29">
      <c r="AA6259" s="298"/>
      <c r="AC6259" s="206"/>
    </row>
    <row r="6260" spans="27:29">
      <c r="AA6260" s="298"/>
      <c r="AC6260" s="206"/>
    </row>
    <row r="6261" spans="27:29">
      <c r="AA6261" s="298"/>
      <c r="AC6261" s="206"/>
    </row>
    <row r="6262" spans="27:29">
      <c r="AA6262" s="298"/>
      <c r="AC6262" s="206"/>
    </row>
    <row r="6263" spans="27:29">
      <c r="AA6263" s="298"/>
      <c r="AC6263" s="206"/>
    </row>
    <row r="6264" spans="27:29">
      <c r="AA6264" s="298"/>
      <c r="AC6264" s="206"/>
    </row>
    <row r="6265" spans="27:29">
      <c r="AA6265" s="298"/>
      <c r="AC6265" s="206"/>
    </row>
    <row r="6266" spans="27:29">
      <c r="AA6266" s="298"/>
      <c r="AC6266" s="206"/>
    </row>
    <row r="6267" spans="27:29">
      <c r="AA6267" s="298"/>
      <c r="AC6267" s="206"/>
    </row>
    <row r="6268" spans="27:29">
      <c r="AA6268" s="298"/>
      <c r="AC6268" s="206"/>
    </row>
    <row r="6269" spans="27:29">
      <c r="AA6269" s="298"/>
      <c r="AC6269" s="206"/>
    </row>
    <row r="6270" spans="27:29">
      <c r="AA6270" s="298"/>
      <c r="AC6270" s="206"/>
    </row>
    <row r="6271" spans="27:29">
      <c r="AA6271" s="298"/>
      <c r="AC6271" s="206"/>
    </row>
    <row r="6272" spans="27:29">
      <c r="AA6272" s="298"/>
      <c r="AC6272" s="206"/>
    </row>
    <row r="6273" spans="27:29">
      <c r="AA6273" s="298"/>
      <c r="AC6273" s="206"/>
    </row>
    <row r="6274" spans="27:29">
      <c r="AA6274" s="298"/>
      <c r="AC6274" s="206"/>
    </row>
    <row r="6275" spans="27:29">
      <c r="AA6275" s="298"/>
      <c r="AC6275" s="206"/>
    </row>
    <row r="6276" spans="27:29">
      <c r="AA6276" s="298"/>
      <c r="AC6276" s="206"/>
    </row>
    <row r="6277" spans="27:29">
      <c r="AA6277" s="298"/>
      <c r="AC6277" s="206"/>
    </row>
    <row r="6278" spans="27:29">
      <c r="AA6278" s="298"/>
      <c r="AC6278" s="206"/>
    </row>
    <row r="6279" spans="27:29">
      <c r="AA6279" s="298"/>
      <c r="AC6279" s="206"/>
    </row>
    <row r="6280" spans="27:29">
      <c r="AA6280" s="298"/>
      <c r="AC6280" s="206"/>
    </row>
    <row r="6281" spans="27:29">
      <c r="AA6281" s="298"/>
      <c r="AC6281" s="206"/>
    </row>
    <row r="6282" spans="27:29">
      <c r="AA6282" s="298"/>
      <c r="AC6282" s="206"/>
    </row>
    <row r="6283" spans="27:29">
      <c r="AA6283" s="298"/>
      <c r="AC6283" s="206"/>
    </row>
    <row r="6284" spans="27:29">
      <c r="AA6284" s="298"/>
      <c r="AC6284" s="206"/>
    </row>
    <row r="6285" spans="27:29">
      <c r="AA6285" s="298"/>
      <c r="AC6285" s="206"/>
    </row>
    <row r="6286" spans="27:29">
      <c r="AA6286" s="298"/>
      <c r="AC6286" s="206"/>
    </row>
    <row r="6287" spans="27:29">
      <c r="AA6287" s="298"/>
      <c r="AC6287" s="206"/>
    </row>
    <row r="6288" spans="27:29">
      <c r="AA6288" s="298"/>
      <c r="AC6288" s="206"/>
    </row>
    <row r="6289" spans="27:29">
      <c r="AA6289" s="298"/>
      <c r="AC6289" s="206"/>
    </row>
    <row r="6290" spans="27:29">
      <c r="AA6290" s="298"/>
      <c r="AC6290" s="206"/>
    </row>
    <row r="6291" spans="27:29">
      <c r="AA6291" s="298"/>
      <c r="AC6291" s="206"/>
    </row>
    <row r="6292" spans="27:29">
      <c r="AA6292" s="298"/>
      <c r="AC6292" s="206"/>
    </row>
    <row r="6293" spans="27:29">
      <c r="AA6293" s="298"/>
      <c r="AC6293" s="206"/>
    </row>
    <row r="6294" spans="27:29">
      <c r="AA6294" s="298"/>
      <c r="AC6294" s="206"/>
    </row>
    <row r="6295" spans="27:29">
      <c r="AA6295" s="298"/>
      <c r="AC6295" s="206"/>
    </row>
    <row r="6296" spans="27:29">
      <c r="AA6296" s="298"/>
      <c r="AC6296" s="206"/>
    </row>
    <row r="6297" spans="27:29">
      <c r="AA6297" s="298"/>
      <c r="AC6297" s="206"/>
    </row>
    <row r="6298" spans="27:29">
      <c r="AA6298" s="298"/>
      <c r="AC6298" s="206"/>
    </row>
    <row r="6299" spans="27:29">
      <c r="AA6299" s="298"/>
      <c r="AC6299" s="206"/>
    </row>
    <row r="6300" spans="27:29">
      <c r="AA6300" s="298"/>
      <c r="AC6300" s="206"/>
    </row>
    <row r="6301" spans="27:29">
      <c r="AA6301" s="298"/>
      <c r="AC6301" s="206"/>
    </row>
    <row r="6302" spans="27:29">
      <c r="AA6302" s="298"/>
      <c r="AC6302" s="206"/>
    </row>
    <row r="6303" spans="27:29">
      <c r="AA6303" s="298"/>
      <c r="AC6303" s="206"/>
    </row>
    <row r="6304" spans="27:29">
      <c r="AA6304" s="298"/>
      <c r="AC6304" s="206"/>
    </row>
    <row r="6305" spans="27:29">
      <c r="AA6305" s="298"/>
      <c r="AC6305" s="206"/>
    </row>
    <row r="6306" spans="27:29">
      <c r="AA6306" s="298"/>
      <c r="AC6306" s="206"/>
    </row>
    <row r="6307" spans="27:29">
      <c r="AA6307" s="298"/>
      <c r="AC6307" s="206"/>
    </row>
    <row r="6308" spans="27:29">
      <c r="AA6308" s="298"/>
      <c r="AC6308" s="206"/>
    </row>
    <row r="6309" spans="27:29">
      <c r="AA6309" s="298"/>
      <c r="AC6309" s="206"/>
    </row>
    <row r="6310" spans="27:29">
      <c r="AA6310" s="298"/>
      <c r="AC6310" s="206"/>
    </row>
    <row r="6311" spans="27:29">
      <c r="AA6311" s="298"/>
      <c r="AC6311" s="206"/>
    </row>
    <row r="6312" spans="27:29">
      <c r="AA6312" s="298"/>
      <c r="AC6312" s="206"/>
    </row>
    <row r="6313" spans="27:29">
      <c r="AA6313" s="298"/>
      <c r="AC6313" s="206"/>
    </row>
    <row r="6314" spans="27:29">
      <c r="AA6314" s="298"/>
      <c r="AC6314" s="206"/>
    </row>
    <row r="6315" spans="27:29">
      <c r="AA6315" s="298"/>
      <c r="AC6315" s="206"/>
    </row>
    <row r="6316" spans="27:29">
      <c r="AA6316" s="298"/>
      <c r="AC6316" s="206"/>
    </row>
    <row r="6317" spans="27:29">
      <c r="AA6317" s="298"/>
      <c r="AC6317" s="206"/>
    </row>
    <row r="6318" spans="27:29">
      <c r="AA6318" s="298"/>
      <c r="AC6318" s="206"/>
    </row>
    <row r="6319" spans="27:29">
      <c r="AA6319" s="298"/>
      <c r="AC6319" s="206"/>
    </row>
    <row r="6320" spans="27:29">
      <c r="AA6320" s="298"/>
      <c r="AC6320" s="206"/>
    </row>
    <row r="6321" spans="27:29">
      <c r="AA6321" s="298"/>
      <c r="AC6321" s="206"/>
    </row>
    <row r="6322" spans="27:29">
      <c r="AA6322" s="298"/>
      <c r="AC6322" s="206"/>
    </row>
    <row r="6323" spans="27:29">
      <c r="AA6323" s="298"/>
      <c r="AC6323" s="206"/>
    </row>
    <row r="6324" spans="27:29">
      <c r="AA6324" s="298"/>
      <c r="AC6324" s="206"/>
    </row>
    <row r="6325" spans="27:29">
      <c r="AA6325" s="298"/>
      <c r="AC6325" s="206"/>
    </row>
    <row r="6326" spans="27:29">
      <c r="AA6326" s="298"/>
      <c r="AC6326" s="206"/>
    </row>
    <row r="6327" spans="27:29">
      <c r="AA6327" s="298"/>
      <c r="AC6327" s="206"/>
    </row>
    <row r="6328" spans="27:29">
      <c r="AA6328" s="298"/>
      <c r="AC6328" s="206"/>
    </row>
    <row r="6329" spans="27:29">
      <c r="AA6329" s="298"/>
      <c r="AC6329" s="206"/>
    </row>
    <row r="6330" spans="27:29">
      <c r="AA6330" s="298"/>
      <c r="AC6330" s="206"/>
    </row>
    <row r="6331" spans="27:29">
      <c r="AA6331" s="298"/>
      <c r="AC6331" s="206"/>
    </row>
    <row r="6332" spans="27:29">
      <c r="AA6332" s="298"/>
      <c r="AC6332" s="206"/>
    </row>
    <row r="6333" spans="27:29">
      <c r="AA6333" s="298"/>
      <c r="AC6333" s="206"/>
    </row>
    <row r="6334" spans="27:29">
      <c r="AA6334" s="298"/>
      <c r="AC6334" s="206"/>
    </row>
    <row r="6335" spans="27:29">
      <c r="AA6335" s="298"/>
      <c r="AC6335" s="206"/>
    </row>
    <row r="6336" spans="27:29">
      <c r="AA6336" s="298"/>
      <c r="AC6336" s="206"/>
    </row>
    <row r="6337" spans="27:29">
      <c r="AA6337" s="298"/>
      <c r="AC6337" s="206"/>
    </row>
    <row r="6338" spans="27:29">
      <c r="AA6338" s="298"/>
      <c r="AC6338" s="206"/>
    </row>
    <row r="6339" spans="27:29">
      <c r="AA6339" s="298"/>
      <c r="AC6339" s="206"/>
    </row>
    <row r="6340" spans="27:29">
      <c r="AA6340" s="298"/>
      <c r="AC6340" s="206"/>
    </row>
    <row r="6341" spans="27:29">
      <c r="AA6341" s="298"/>
      <c r="AC6341" s="206"/>
    </row>
    <row r="6342" spans="27:29">
      <c r="AA6342" s="298"/>
      <c r="AC6342" s="206"/>
    </row>
    <row r="6343" spans="27:29">
      <c r="AA6343" s="298"/>
      <c r="AC6343" s="206"/>
    </row>
    <row r="6344" spans="27:29">
      <c r="AA6344" s="298"/>
      <c r="AC6344" s="206"/>
    </row>
    <row r="6345" spans="27:29">
      <c r="AA6345" s="298"/>
      <c r="AC6345" s="206"/>
    </row>
    <row r="6346" spans="27:29">
      <c r="AA6346" s="298"/>
      <c r="AC6346" s="206"/>
    </row>
    <row r="6347" spans="27:29">
      <c r="AA6347" s="298"/>
      <c r="AC6347" s="206"/>
    </row>
    <row r="6348" spans="27:29">
      <c r="AA6348" s="298"/>
      <c r="AC6348" s="206"/>
    </row>
    <row r="6349" spans="27:29">
      <c r="AA6349" s="298"/>
      <c r="AC6349" s="206"/>
    </row>
    <row r="6350" spans="27:29">
      <c r="AA6350" s="298"/>
      <c r="AC6350" s="206"/>
    </row>
    <row r="6351" spans="27:29">
      <c r="AA6351" s="298"/>
      <c r="AC6351" s="206"/>
    </row>
    <row r="6352" spans="27:29">
      <c r="AA6352" s="298"/>
      <c r="AC6352" s="206"/>
    </row>
    <row r="6353" spans="27:29">
      <c r="AA6353" s="298"/>
      <c r="AC6353" s="206"/>
    </row>
    <row r="6354" spans="27:29">
      <c r="AA6354" s="298"/>
      <c r="AC6354" s="206"/>
    </row>
    <row r="6355" spans="27:29">
      <c r="AA6355" s="298"/>
      <c r="AC6355" s="206"/>
    </row>
    <row r="6356" spans="27:29">
      <c r="AA6356" s="298"/>
      <c r="AC6356" s="206"/>
    </row>
    <row r="6357" spans="27:29">
      <c r="AA6357" s="298"/>
      <c r="AC6357" s="206"/>
    </row>
    <row r="6358" spans="27:29">
      <c r="AA6358" s="298"/>
      <c r="AC6358" s="206"/>
    </row>
    <row r="6359" spans="27:29">
      <c r="AA6359" s="298"/>
      <c r="AC6359" s="206"/>
    </row>
    <row r="6360" spans="27:29">
      <c r="AA6360" s="298"/>
      <c r="AC6360" s="206"/>
    </row>
    <row r="6361" spans="27:29">
      <c r="AA6361" s="298"/>
      <c r="AC6361" s="206"/>
    </row>
    <row r="6362" spans="27:29">
      <c r="AA6362" s="298"/>
      <c r="AC6362" s="206"/>
    </row>
    <row r="6363" spans="27:29">
      <c r="AA6363" s="298"/>
      <c r="AC6363" s="206"/>
    </row>
    <row r="6364" spans="27:29">
      <c r="AA6364" s="298"/>
      <c r="AC6364" s="206"/>
    </row>
    <row r="6365" spans="27:29">
      <c r="AA6365" s="298"/>
      <c r="AC6365" s="206"/>
    </row>
    <row r="6366" spans="27:29">
      <c r="AA6366" s="298"/>
      <c r="AC6366" s="206"/>
    </row>
    <row r="6367" spans="27:29">
      <c r="AA6367" s="298"/>
      <c r="AC6367" s="206"/>
    </row>
    <row r="6368" spans="27:29">
      <c r="AA6368" s="298"/>
      <c r="AC6368" s="206"/>
    </row>
    <row r="6369" spans="27:29">
      <c r="AA6369" s="298"/>
      <c r="AC6369" s="206"/>
    </row>
    <row r="6370" spans="27:29">
      <c r="AA6370" s="298"/>
      <c r="AC6370" s="206"/>
    </row>
    <row r="6371" spans="27:29">
      <c r="AA6371" s="298"/>
      <c r="AC6371" s="206"/>
    </row>
    <row r="6372" spans="27:29">
      <c r="AA6372" s="298"/>
      <c r="AC6372" s="206"/>
    </row>
    <row r="6373" spans="27:29">
      <c r="AA6373" s="298"/>
      <c r="AC6373" s="206"/>
    </row>
    <row r="6374" spans="27:29">
      <c r="AA6374" s="298"/>
      <c r="AC6374" s="206"/>
    </row>
    <row r="6375" spans="27:29">
      <c r="AA6375" s="298"/>
      <c r="AC6375" s="206"/>
    </row>
    <row r="6376" spans="27:29">
      <c r="AA6376" s="298"/>
      <c r="AC6376" s="206"/>
    </row>
    <row r="6377" spans="27:29">
      <c r="AA6377" s="298"/>
      <c r="AC6377" s="206"/>
    </row>
    <row r="6378" spans="27:29">
      <c r="AA6378" s="298"/>
      <c r="AC6378" s="206"/>
    </row>
    <row r="6379" spans="27:29">
      <c r="AA6379" s="298"/>
      <c r="AC6379" s="206"/>
    </row>
    <row r="6380" spans="27:29">
      <c r="AA6380" s="298"/>
      <c r="AC6380" s="206"/>
    </row>
    <row r="6381" spans="27:29">
      <c r="AA6381" s="298"/>
      <c r="AC6381" s="206"/>
    </row>
    <row r="6382" spans="27:29">
      <c r="AA6382" s="298"/>
      <c r="AC6382" s="206"/>
    </row>
    <row r="6383" spans="27:29">
      <c r="AA6383" s="298"/>
      <c r="AC6383" s="206"/>
    </row>
    <row r="6384" spans="27:29">
      <c r="AA6384" s="298"/>
      <c r="AC6384" s="206"/>
    </row>
    <row r="6385" spans="27:29">
      <c r="AA6385" s="298"/>
      <c r="AC6385" s="206"/>
    </row>
    <row r="6386" spans="27:29">
      <c r="AA6386" s="298"/>
      <c r="AC6386" s="206"/>
    </row>
    <row r="6387" spans="27:29">
      <c r="AA6387" s="298"/>
      <c r="AC6387" s="206"/>
    </row>
    <row r="6388" spans="27:29">
      <c r="AA6388" s="298"/>
      <c r="AC6388" s="206"/>
    </row>
    <row r="6389" spans="27:29">
      <c r="AA6389" s="298"/>
      <c r="AC6389" s="206"/>
    </row>
    <row r="6390" spans="27:29">
      <c r="AA6390" s="298"/>
      <c r="AC6390" s="206"/>
    </row>
    <row r="6391" spans="27:29">
      <c r="AA6391" s="298"/>
      <c r="AC6391" s="206"/>
    </row>
    <row r="6392" spans="27:29">
      <c r="AA6392" s="298"/>
      <c r="AC6392" s="206"/>
    </row>
    <row r="6393" spans="27:29">
      <c r="AA6393" s="298"/>
      <c r="AC6393" s="206"/>
    </row>
    <row r="6394" spans="27:29">
      <c r="AA6394" s="298"/>
      <c r="AC6394" s="206"/>
    </row>
    <row r="6395" spans="27:29">
      <c r="AA6395" s="298"/>
      <c r="AC6395" s="206"/>
    </row>
    <row r="6396" spans="27:29">
      <c r="AA6396" s="298"/>
      <c r="AC6396" s="206"/>
    </row>
    <row r="6397" spans="27:29">
      <c r="AA6397" s="298"/>
      <c r="AC6397" s="206"/>
    </row>
    <row r="6398" spans="27:29">
      <c r="AA6398" s="298"/>
      <c r="AC6398" s="206"/>
    </row>
    <row r="6399" spans="27:29">
      <c r="AA6399" s="298"/>
      <c r="AC6399" s="206"/>
    </row>
    <row r="6400" spans="27:29">
      <c r="AA6400" s="298"/>
      <c r="AC6400" s="206"/>
    </row>
    <row r="6401" spans="27:29">
      <c r="AA6401" s="298"/>
      <c r="AC6401" s="206"/>
    </row>
    <row r="6402" spans="27:29">
      <c r="AA6402" s="298"/>
      <c r="AC6402" s="206"/>
    </row>
    <row r="6403" spans="27:29">
      <c r="AA6403" s="298"/>
      <c r="AC6403" s="206"/>
    </row>
    <row r="6404" spans="27:29">
      <c r="AA6404" s="298"/>
      <c r="AC6404" s="206"/>
    </row>
    <row r="6405" spans="27:29">
      <c r="AA6405" s="298"/>
      <c r="AC6405" s="206"/>
    </row>
    <row r="6406" spans="27:29">
      <c r="AA6406" s="298"/>
      <c r="AC6406" s="206"/>
    </row>
    <row r="6407" spans="27:29">
      <c r="AA6407" s="298"/>
      <c r="AC6407" s="206"/>
    </row>
    <row r="6408" spans="27:29">
      <c r="AA6408" s="298"/>
      <c r="AC6408" s="206"/>
    </row>
    <row r="6409" spans="27:29">
      <c r="AA6409" s="298"/>
      <c r="AC6409" s="206"/>
    </row>
    <row r="6410" spans="27:29">
      <c r="AA6410" s="298"/>
      <c r="AC6410" s="206"/>
    </row>
    <row r="6411" spans="27:29">
      <c r="AA6411" s="298"/>
      <c r="AC6411" s="206"/>
    </row>
    <row r="6412" spans="27:29">
      <c r="AA6412" s="298"/>
      <c r="AC6412" s="206"/>
    </row>
    <row r="6413" spans="27:29">
      <c r="AA6413" s="298"/>
      <c r="AC6413" s="206"/>
    </row>
    <row r="6414" spans="27:29">
      <c r="AA6414" s="298"/>
      <c r="AC6414" s="206"/>
    </row>
    <row r="6415" spans="27:29">
      <c r="AA6415" s="298"/>
      <c r="AC6415" s="206"/>
    </row>
    <row r="6416" spans="27:29">
      <c r="AA6416" s="298"/>
      <c r="AC6416" s="206"/>
    </row>
    <row r="6417" spans="27:29">
      <c r="AA6417" s="298"/>
      <c r="AC6417" s="206"/>
    </row>
    <row r="6418" spans="27:29">
      <c r="AA6418" s="298"/>
      <c r="AC6418" s="206"/>
    </row>
    <row r="6419" spans="27:29">
      <c r="AA6419" s="298"/>
      <c r="AC6419" s="206"/>
    </row>
    <row r="6420" spans="27:29">
      <c r="AA6420" s="298"/>
      <c r="AC6420" s="206"/>
    </row>
    <row r="6421" spans="27:29">
      <c r="AA6421" s="298"/>
      <c r="AC6421" s="206"/>
    </row>
    <row r="6422" spans="27:29">
      <c r="AA6422" s="298"/>
      <c r="AC6422" s="206"/>
    </row>
    <row r="6423" spans="27:29">
      <c r="AA6423" s="298"/>
      <c r="AC6423" s="206"/>
    </row>
    <row r="6424" spans="27:29">
      <c r="AA6424" s="298"/>
      <c r="AC6424" s="206"/>
    </row>
    <row r="6425" spans="27:29">
      <c r="AA6425" s="298"/>
      <c r="AC6425" s="206"/>
    </row>
    <row r="6426" spans="27:29">
      <c r="AA6426" s="298"/>
      <c r="AC6426" s="206"/>
    </row>
    <row r="6427" spans="27:29">
      <c r="AA6427" s="298"/>
      <c r="AC6427" s="206"/>
    </row>
    <row r="6428" spans="27:29">
      <c r="AA6428" s="298"/>
      <c r="AC6428" s="206"/>
    </row>
    <row r="6429" spans="27:29">
      <c r="AA6429" s="298"/>
      <c r="AC6429" s="206"/>
    </row>
    <row r="6430" spans="27:29">
      <c r="AA6430" s="298"/>
      <c r="AC6430" s="206"/>
    </row>
    <row r="6431" spans="27:29">
      <c r="AA6431" s="298"/>
      <c r="AC6431" s="206"/>
    </row>
    <row r="6432" spans="27:29">
      <c r="AA6432" s="298"/>
      <c r="AC6432" s="206"/>
    </row>
    <row r="6433" spans="27:29">
      <c r="AA6433" s="298"/>
      <c r="AC6433" s="206"/>
    </row>
    <row r="6434" spans="27:29">
      <c r="AA6434" s="298"/>
      <c r="AC6434" s="206"/>
    </row>
    <row r="6435" spans="27:29">
      <c r="AA6435" s="298"/>
      <c r="AC6435" s="206"/>
    </row>
    <row r="6436" spans="27:29">
      <c r="AA6436" s="298"/>
      <c r="AC6436" s="206"/>
    </row>
    <row r="6437" spans="27:29">
      <c r="AA6437" s="298"/>
      <c r="AC6437" s="206"/>
    </row>
    <row r="6438" spans="27:29">
      <c r="AA6438" s="298"/>
      <c r="AC6438" s="206"/>
    </row>
    <row r="6439" spans="27:29">
      <c r="AA6439" s="298"/>
      <c r="AC6439" s="206"/>
    </row>
    <row r="6440" spans="27:29">
      <c r="AA6440" s="298"/>
      <c r="AC6440" s="206"/>
    </row>
    <row r="6441" spans="27:29">
      <c r="AA6441" s="298"/>
      <c r="AC6441" s="206"/>
    </row>
    <row r="6442" spans="27:29">
      <c r="AA6442" s="298"/>
      <c r="AC6442" s="206"/>
    </row>
    <row r="6443" spans="27:29">
      <c r="AA6443" s="298"/>
      <c r="AC6443" s="206"/>
    </row>
    <row r="6444" spans="27:29">
      <c r="AA6444" s="298"/>
      <c r="AC6444" s="206"/>
    </row>
    <row r="6445" spans="27:29">
      <c r="AA6445" s="298"/>
      <c r="AC6445" s="206"/>
    </row>
    <row r="6446" spans="27:29">
      <c r="AA6446" s="298"/>
      <c r="AC6446" s="206"/>
    </row>
    <row r="6447" spans="27:29">
      <c r="AA6447" s="298"/>
      <c r="AC6447" s="206"/>
    </row>
    <row r="6448" spans="27:29">
      <c r="AA6448" s="298"/>
      <c r="AC6448" s="206"/>
    </row>
    <row r="6449" spans="27:29">
      <c r="AA6449" s="298"/>
      <c r="AC6449" s="206"/>
    </row>
    <row r="6450" spans="27:29">
      <c r="AA6450" s="298"/>
      <c r="AC6450" s="206"/>
    </row>
    <row r="6451" spans="27:29">
      <c r="AA6451" s="298"/>
      <c r="AC6451" s="206"/>
    </row>
    <row r="6452" spans="27:29">
      <c r="AA6452" s="298"/>
      <c r="AC6452" s="206"/>
    </row>
    <row r="6453" spans="27:29">
      <c r="AA6453" s="298"/>
      <c r="AC6453" s="206"/>
    </row>
    <row r="6454" spans="27:29">
      <c r="AA6454" s="298"/>
      <c r="AC6454" s="206"/>
    </row>
    <row r="6455" spans="27:29">
      <c r="AA6455" s="298"/>
      <c r="AC6455" s="206"/>
    </row>
    <row r="6456" spans="27:29">
      <c r="AA6456" s="298"/>
      <c r="AC6456" s="206"/>
    </row>
    <row r="6457" spans="27:29">
      <c r="AA6457" s="298"/>
      <c r="AC6457" s="206"/>
    </row>
    <row r="6458" spans="27:29">
      <c r="AA6458" s="298"/>
      <c r="AC6458" s="206"/>
    </row>
    <row r="6459" spans="27:29">
      <c r="AA6459" s="298"/>
      <c r="AC6459" s="206"/>
    </row>
    <row r="6460" spans="27:29">
      <c r="AA6460" s="298"/>
      <c r="AC6460" s="206"/>
    </row>
    <row r="6461" spans="27:29">
      <c r="AA6461" s="298"/>
      <c r="AC6461" s="206"/>
    </row>
    <row r="6462" spans="27:29">
      <c r="AA6462" s="298"/>
      <c r="AC6462" s="206"/>
    </row>
    <row r="6463" spans="27:29">
      <c r="AA6463" s="298"/>
      <c r="AC6463" s="206"/>
    </row>
    <row r="6464" spans="27:29">
      <c r="AA6464" s="298"/>
      <c r="AC6464" s="206"/>
    </row>
    <row r="6465" spans="27:29">
      <c r="AA6465" s="298"/>
      <c r="AC6465" s="206"/>
    </row>
    <row r="6466" spans="27:29">
      <c r="AA6466" s="298"/>
      <c r="AC6466" s="206"/>
    </row>
    <row r="6467" spans="27:29">
      <c r="AA6467" s="298"/>
      <c r="AC6467" s="206"/>
    </row>
    <row r="6468" spans="27:29">
      <c r="AA6468" s="298"/>
      <c r="AC6468" s="206"/>
    </row>
    <row r="6469" spans="27:29">
      <c r="AA6469" s="298"/>
      <c r="AC6469" s="206"/>
    </row>
    <row r="6470" spans="27:29">
      <c r="AA6470" s="298"/>
      <c r="AC6470" s="206"/>
    </row>
    <row r="6471" spans="27:29">
      <c r="AA6471" s="298"/>
      <c r="AC6471" s="206"/>
    </row>
    <row r="6472" spans="27:29">
      <c r="AA6472" s="298"/>
      <c r="AC6472" s="206"/>
    </row>
    <row r="6473" spans="27:29">
      <c r="AA6473" s="298"/>
      <c r="AC6473" s="206"/>
    </row>
    <row r="6474" spans="27:29">
      <c r="AA6474" s="298"/>
      <c r="AC6474" s="206"/>
    </row>
    <row r="6475" spans="27:29">
      <c r="AA6475" s="298"/>
      <c r="AC6475" s="206"/>
    </row>
    <row r="6476" spans="27:29">
      <c r="AA6476" s="298"/>
      <c r="AC6476" s="206"/>
    </row>
    <row r="6477" spans="27:29">
      <c r="AA6477" s="298"/>
      <c r="AC6477" s="206"/>
    </row>
    <row r="6478" spans="27:29">
      <c r="AA6478" s="298"/>
      <c r="AC6478" s="206"/>
    </row>
    <row r="6479" spans="27:29">
      <c r="AA6479" s="298"/>
      <c r="AC6479" s="206"/>
    </row>
    <row r="6480" spans="27:29">
      <c r="AA6480" s="298"/>
      <c r="AC6480" s="206"/>
    </row>
    <row r="6481" spans="27:29">
      <c r="AA6481" s="298"/>
      <c r="AC6481" s="206"/>
    </row>
    <row r="6482" spans="27:29">
      <c r="AA6482" s="298"/>
      <c r="AC6482" s="206"/>
    </row>
    <row r="6483" spans="27:29">
      <c r="AA6483" s="298"/>
      <c r="AC6483" s="206"/>
    </row>
    <row r="6484" spans="27:29">
      <c r="AA6484" s="298"/>
      <c r="AC6484" s="206"/>
    </row>
    <row r="6485" spans="27:29">
      <c r="AA6485" s="298"/>
      <c r="AC6485" s="206"/>
    </row>
    <row r="6486" spans="27:29">
      <c r="AA6486" s="298"/>
      <c r="AC6486" s="206"/>
    </row>
    <row r="6487" spans="27:29">
      <c r="AA6487" s="298"/>
      <c r="AC6487" s="206"/>
    </row>
    <row r="6488" spans="27:29">
      <c r="AA6488" s="298"/>
      <c r="AC6488" s="206"/>
    </row>
    <row r="6489" spans="27:29">
      <c r="AA6489" s="298"/>
      <c r="AC6489" s="206"/>
    </row>
    <row r="6490" spans="27:29">
      <c r="AA6490" s="298"/>
      <c r="AC6490" s="206"/>
    </row>
    <row r="6491" spans="27:29">
      <c r="AA6491" s="298"/>
      <c r="AC6491" s="206"/>
    </row>
    <row r="6492" spans="27:29">
      <c r="AA6492" s="298"/>
      <c r="AC6492" s="206"/>
    </row>
    <row r="6493" spans="27:29">
      <c r="AA6493" s="298"/>
      <c r="AC6493" s="206"/>
    </row>
    <row r="6494" spans="27:29">
      <c r="AA6494" s="298"/>
      <c r="AC6494" s="206"/>
    </row>
    <row r="6495" spans="27:29">
      <c r="AA6495" s="298"/>
      <c r="AC6495" s="206"/>
    </row>
    <row r="6496" spans="27:29">
      <c r="AA6496" s="298"/>
      <c r="AC6496" s="206"/>
    </row>
    <row r="6497" spans="27:29">
      <c r="AA6497" s="298"/>
      <c r="AC6497" s="206"/>
    </row>
    <row r="6498" spans="27:29">
      <c r="AA6498" s="298"/>
      <c r="AC6498" s="206"/>
    </row>
    <row r="6499" spans="27:29">
      <c r="AA6499" s="298"/>
      <c r="AC6499" s="206"/>
    </row>
    <row r="6500" spans="27:29">
      <c r="AA6500" s="298"/>
      <c r="AC6500" s="206"/>
    </row>
    <row r="6501" spans="27:29">
      <c r="AA6501" s="298"/>
      <c r="AC6501" s="206"/>
    </row>
    <row r="6502" spans="27:29">
      <c r="AA6502" s="298"/>
      <c r="AC6502" s="206"/>
    </row>
    <row r="6503" spans="27:29">
      <c r="AA6503" s="298"/>
      <c r="AC6503" s="206"/>
    </row>
    <row r="6504" spans="27:29">
      <c r="AA6504" s="298"/>
      <c r="AC6504" s="206"/>
    </row>
    <row r="6505" spans="27:29">
      <c r="AA6505" s="298"/>
      <c r="AC6505" s="206"/>
    </row>
    <row r="6506" spans="27:29">
      <c r="AA6506" s="298"/>
      <c r="AC6506" s="206"/>
    </row>
    <row r="6507" spans="27:29">
      <c r="AA6507" s="298"/>
      <c r="AC6507" s="206"/>
    </row>
    <row r="6508" spans="27:29">
      <c r="AA6508" s="298"/>
      <c r="AC6508" s="206"/>
    </row>
    <row r="6509" spans="27:29">
      <c r="AA6509" s="298"/>
      <c r="AC6509" s="206"/>
    </row>
    <row r="6510" spans="27:29">
      <c r="AA6510" s="298"/>
      <c r="AC6510" s="206"/>
    </row>
    <row r="6511" spans="27:29">
      <c r="AA6511" s="298"/>
      <c r="AC6511" s="206"/>
    </row>
    <row r="6512" spans="27:29">
      <c r="AA6512" s="298"/>
      <c r="AC6512" s="206"/>
    </row>
    <row r="6513" spans="27:29">
      <c r="AA6513" s="298"/>
      <c r="AC6513" s="206"/>
    </row>
    <row r="6514" spans="27:29">
      <c r="AA6514" s="298"/>
      <c r="AC6514" s="206"/>
    </row>
    <row r="6515" spans="27:29">
      <c r="AA6515" s="298"/>
      <c r="AC6515" s="206"/>
    </row>
    <row r="6516" spans="27:29">
      <c r="AA6516" s="298"/>
      <c r="AC6516" s="206"/>
    </row>
    <row r="6517" spans="27:29">
      <c r="AA6517" s="298"/>
      <c r="AC6517" s="206"/>
    </row>
    <row r="6518" spans="27:29">
      <c r="AA6518" s="298"/>
      <c r="AC6518" s="206"/>
    </row>
    <row r="6519" spans="27:29">
      <c r="AA6519" s="298"/>
      <c r="AC6519" s="206"/>
    </row>
    <row r="6520" spans="27:29">
      <c r="AA6520" s="298"/>
      <c r="AC6520" s="206"/>
    </row>
    <row r="6521" spans="27:29">
      <c r="AA6521" s="298"/>
      <c r="AC6521" s="206"/>
    </row>
    <row r="6522" spans="27:29">
      <c r="AA6522" s="298"/>
      <c r="AC6522" s="206"/>
    </row>
    <row r="6523" spans="27:29">
      <c r="AA6523" s="298"/>
      <c r="AC6523" s="206"/>
    </row>
    <row r="6524" spans="27:29">
      <c r="AA6524" s="298"/>
      <c r="AC6524" s="206"/>
    </row>
    <row r="6525" spans="27:29">
      <c r="AA6525" s="298"/>
      <c r="AC6525" s="206"/>
    </row>
    <row r="6526" spans="27:29">
      <c r="AA6526" s="298"/>
      <c r="AC6526" s="206"/>
    </row>
    <row r="6527" spans="27:29">
      <c r="AA6527" s="298"/>
      <c r="AC6527" s="206"/>
    </row>
    <row r="6528" spans="27:29">
      <c r="AA6528" s="298"/>
      <c r="AC6528" s="206"/>
    </row>
    <row r="6529" spans="27:29">
      <c r="AA6529" s="298"/>
      <c r="AC6529" s="206"/>
    </row>
    <row r="6530" spans="27:29">
      <c r="AA6530" s="298"/>
      <c r="AC6530" s="206"/>
    </row>
    <row r="6531" spans="27:29">
      <c r="AA6531" s="298"/>
      <c r="AC6531" s="206"/>
    </row>
    <row r="6532" spans="27:29">
      <c r="AA6532" s="298"/>
      <c r="AC6532" s="206"/>
    </row>
    <row r="6533" spans="27:29">
      <c r="AA6533" s="298"/>
      <c r="AC6533" s="206"/>
    </row>
    <row r="6534" spans="27:29">
      <c r="AA6534" s="298"/>
      <c r="AC6534" s="206"/>
    </row>
    <row r="6535" spans="27:29">
      <c r="AA6535" s="298"/>
      <c r="AC6535" s="206"/>
    </row>
    <row r="6536" spans="27:29">
      <c r="AA6536" s="298"/>
      <c r="AC6536" s="206"/>
    </row>
    <row r="6537" spans="27:29">
      <c r="AA6537" s="298"/>
      <c r="AC6537" s="206"/>
    </row>
    <row r="6538" spans="27:29">
      <c r="AA6538" s="298"/>
      <c r="AC6538" s="206"/>
    </row>
    <row r="6539" spans="27:29">
      <c r="AA6539" s="298"/>
      <c r="AC6539" s="206"/>
    </row>
    <row r="6540" spans="27:29">
      <c r="AA6540" s="298"/>
      <c r="AC6540" s="206"/>
    </row>
    <row r="6541" spans="27:29">
      <c r="AA6541" s="298"/>
      <c r="AC6541" s="206"/>
    </row>
    <row r="6542" spans="27:29">
      <c r="AA6542" s="298"/>
      <c r="AC6542" s="206"/>
    </row>
    <row r="6543" spans="27:29">
      <c r="AA6543" s="298"/>
      <c r="AC6543" s="206"/>
    </row>
    <row r="6544" spans="27:29">
      <c r="AA6544" s="298"/>
      <c r="AC6544" s="206"/>
    </row>
    <row r="6545" spans="27:29">
      <c r="AA6545" s="298"/>
      <c r="AC6545" s="206"/>
    </row>
    <row r="6546" spans="27:29">
      <c r="AA6546" s="298"/>
      <c r="AC6546" s="206"/>
    </row>
    <row r="6547" spans="27:29">
      <c r="AA6547" s="298"/>
      <c r="AC6547" s="206"/>
    </row>
    <row r="6548" spans="27:29">
      <c r="AA6548" s="298"/>
      <c r="AC6548" s="206"/>
    </row>
    <row r="6549" spans="27:29">
      <c r="AA6549" s="298"/>
      <c r="AC6549" s="206"/>
    </row>
    <row r="6550" spans="27:29">
      <c r="AA6550" s="298"/>
      <c r="AC6550" s="206"/>
    </row>
    <row r="6551" spans="27:29">
      <c r="AA6551" s="298"/>
      <c r="AC6551" s="206"/>
    </row>
    <row r="6552" spans="27:29">
      <c r="AA6552" s="298"/>
      <c r="AC6552" s="206"/>
    </row>
    <row r="6553" spans="27:29">
      <c r="AA6553" s="298"/>
      <c r="AC6553" s="206"/>
    </row>
    <row r="6554" spans="27:29">
      <c r="AA6554" s="298"/>
      <c r="AC6554" s="206"/>
    </row>
    <row r="6555" spans="27:29">
      <c r="AA6555" s="298"/>
      <c r="AC6555" s="206"/>
    </row>
    <row r="6556" spans="27:29">
      <c r="AA6556" s="298"/>
      <c r="AC6556" s="206"/>
    </row>
    <row r="6557" spans="27:29">
      <c r="AA6557" s="298"/>
      <c r="AC6557" s="206"/>
    </row>
    <row r="6558" spans="27:29">
      <c r="AA6558" s="298"/>
      <c r="AC6558" s="206"/>
    </row>
    <row r="6559" spans="27:29">
      <c r="AA6559" s="298"/>
      <c r="AC6559" s="206"/>
    </row>
    <row r="6560" spans="27:29">
      <c r="AA6560" s="298"/>
      <c r="AC6560" s="206"/>
    </row>
    <row r="6561" spans="27:29">
      <c r="AA6561" s="298"/>
      <c r="AC6561" s="206"/>
    </row>
    <row r="6562" spans="27:29">
      <c r="AA6562" s="298"/>
      <c r="AC6562" s="206"/>
    </row>
    <row r="6563" spans="27:29">
      <c r="AA6563" s="298"/>
      <c r="AC6563" s="206"/>
    </row>
    <row r="6564" spans="27:29">
      <c r="AA6564" s="298"/>
      <c r="AC6564" s="206"/>
    </row>
    <row r="6565" spans="27:29">
      <c r="AA6565" s="298"/>
      <c r="AC6565" s="206"/>
    </row>
    <row r="6566" spans="27:29">
      <c r="AA6566" s="298"/>
      <c r="AC6566" s="206"/>
    </row>
    <row r="6567" spans="27:29">
      <c r="AA6567" s="298"/>
      <c r="AC6567" s="206"/>
    </row>
    <row r="6568" spans="27:29">
      <c r="AA6568" s="298"/>
      <c r="AC6568" s="206"/>
    </row>
    <row r="6569" spans="27:29">
      <c r="AA6569" s="298"/>
      <c r="AC6569" s="206"/>
    </row>
    <row r="6570" spans="27:29">
      <c r="AA6570" s="298"/>
      <c r="AC6570" s="206"/>
    </row>
    <row r="6571" spans="27:29">
      <c r="AA6571" s="298"/>
      <c r="AC6571" s="206"/>
    </row>
    <row r="6572" spans="27:29">
      <c r="AA6572" s="298"/>
      <c r="AC6572" s="206"/>
    </row>
    <row r="6573" spans="27:29">
      <c r="AA6573" s="298"/>
      <c r="AC6573" s="206"/>
    </row>
    <row r="6574" spans="27:29">
      <c r="AA6574" s="298"/>
      <c r="AC6574" s="206"/>
    </row>
    <row r="6575" spans="27:29">
      <c r="AA6575" s="298"/>
      <c r="AC6575" s="206"/>
    </row>
    <row r="6576" spans="27:29">
      <c r="AA6576" s="298"/>
      <c r="AC6576" s="206"/>
    </row>
    <row r="6577" spans="27:29">
      <c r="AA6577" s="298"/>
      <c r="AC6577" s="206"/>
    </row>
    <row r="6578" spans="27:29">
      <c r="AA6578" s="298"/>
      <c r="AC6578" s="206"/>
    </row>
    <row r="6579" spans="27:29">
      <c r="AA6579" s="298"/>
      <c r="AC6579" s="206"/>
    </row>
    <row r="6580" spans="27:29">
      <c r="AA6580" s="298"/>
      <c r="AC6580" s="206"/>
    </row>
    <row r="6581" spans="27:29">
      <c r="AA6581" s="298"/>
      <c r="AC6581" s="206"/>
    </row>
    <row r="6582" spans="27:29">
      <c r="AA6582" s="298"/>
      <c r="AC6582" s="206"/>
    </row>
    <row r="6583" spans="27:29">
      <c r="AA6583" s="298"/>
      <c r="AC6583" s="206"/>
    </row>
    <row r="6584" spans="27:29">
      <c r="AA6584" s="298"/>
      <c r="AC6584" s="206"/>
    </row>
    <row r="6585" spans="27:29">
      <c r="AA6585" s="298"/>
      <c r="AC6585" s="206"/>
    </row>
    <row r="6586" spans="27:29">
      <c r="AA6586" s="298"/>
      <c r="AC6586" s="206"/>
    </row>
    <row r="6587" spans="27:29">
      <c r="AA6587" s="298"/>
      <c r="AC6587" s="206"/>
    </row>
    <row r="6588" spans="27:29">
      <c r="AA6588" s="298"/>
      <c r="AC6588" s="206"/>
    </row>
    <row r="6589" spans="27:29">
      <c r="AA6589" s="298"/>
      <c r="AC6589" s="206"/>
    </row>
    <row r="6590" spans="27:29">
      <c r="AA6590" s="298"/>
      <c r="AC6590" s="206"/>
    </row>
    <row r="6591" spans="27:29">
      <c r="AA6591" s="298"/>
      <c r="AC6591" s="206"/>
    </row>
    <row r="6592" spans="27:29">
      <c r="AA6592" s="298"/>
      <c r="AC6592" s="206"/>
    </row>
    <row r="6593" spans="27:29">
      <c r="AA6593" s="298"/>
      <c r="AC6593" s="206"/>
    </row>
    <row r="6594" spans="27:29">
      <c r="AA6594" s="298"/>
      <c r="AC6594" s="206"/>
    </row>
    <row r="6595" spans="27:29">
      <c r="AA6595" s="298"/>
      <c r="AC6595" s="206"/>
    </row>
    <row r="6596" spans="27:29">
      <c r="AA6596" s="298"/>
      <c r="AC6596" s="206"/>
    </row>
    <row r="6597" spans="27:29">
      <c r="AA6597" s="298"/>
      <c r="AC6597" s="206"/>
    </row>
    <row r="6598" spans="27:29">
      <c r="AA6598" s="298"/>
      <c r="AC6598" s="206"/>
    </row>
    <row r="6599" spans="27:29">
      <c r="AA6599" s="298"/>
      <c r="AC6599" s="206"/>
    </row>
    <row r="6600" spans="27:29">
      <c r="AA6600" s="298"/>
      <c r="AC6600" s="206"/>
    </row>
    <row r="6601" spans="27:29">
      <c r="AA6601" s="298"/>
      <c r="AC6601" s="206"/>
    </row>
    <row r="6602" spans="27:29">
      <c r="AA6602" s="298"/>
      <c r="AC6602" s="206"/>
    </row>
    <row r="6603" spans="27:29">
      <c r="AA6603" s="298"/>
      <c r="AC6603" s="206"/>
    </row>
    <row r="6604" spans="27:29">
      <c r="AA6604" s="298"/>
      <c r="AC6604" s="206"/>
    </row>
    <row r="6605" spans="27:29">
      <c r="AA6605" s="298"/>
      <c r="AC6605" s="206"/>
    </row>
    <row r="6606" spans="27:29">
      <c r="AA6606" s="298"/>
      <c r="AC6606" s="206"/>
    </row>
    <row r="6607" spans="27:29">
      <c r="AA6607" s="298"/>
      <c r="AC6607" s="206"/>
    </row>
    <row r="6608" spans="27:29">
      <c r="AA6608" s="298"/>
      <c r="AC6608" s="206"/>
    </row>
    <row r="6609" spans="27:29">
      <c r="AA6609" s="298"/>
      <c r="AC6609" s="206"/>
    </row>
    <row r="6610" spans="27:29">
      <c r="AA6610" s="298"/>
      <c r="AC6610" s="206"/>
    </row>
    <row r="6611" spans="27:29">
      <c r="AA6611" s="298"/>
      <c r="AC6611" s="206"/>
    </row>
    <row r="6612" spans="27:29">
      <c r="AA6612" s="298"/>
      <c r="AC6612" s="206"/>
    </row>
    <row r="6613" spans="27:29">
      <c r="AA6613" s="298"/>
      <c r="AC6613" s="206"/>
    </row>
    <row r="6614" spans="27:29">
      <c r="AA6614" s="298"/>
      <c r="AC6614" s="206"/>
    </row>
    <row r="6615" spans="27:29">
      <c r="AA6615" s="298"/>
      <c r="AC6615" s="206"/>
    </row>
    <row r="6616" spans="27:29">
      <c r="AA6616" s="298"/>
      <c r="AC6616" s="206"/>
    </row>
    <row r="6617" spans="27:29">
      <c r="AA6617" s="298"/>
      <c r="AC6617" s="206"/>
    </row>
    <row r="6618" spans="27:29">
      <c r="AA6618" s="298"/>
      <c r="AC6618" s="206"/>
    </row>
    <row r="6619" spans="27:29">
      <c r="AA6619" s="298"/>
      <c r="AC6619" s="206"/>
    </row>
    <row r="6620" spans="27:29">
      <c r="AA6620" s="298"/>
      <c r="AC6620" s="206"/>
    </row>
    <row r="6621" spans="27:29">
      <c r="AA6621" s="298"/>
      <c r="AC6621" s="206"/>
    </row>
    <row r="6622" spans="27:29">
      <c r="AA6622" s="298"/>
      <c r="AC6622" s="206"/>
    </row>
    <row r="6623" spans="27:29">
      <c r="AA6623" s="298"/>
      <c r="AC6623" s="206"/>
    </row>
    <row r="6624" spans="27:29">
      <c r="AA6624" s="298"/>
      <c r="AC6624" s="206"/>
    </row>
    <row r="6625" spans="27:29">
      <c r="AA6625" s="298"/>
      <c r="AC6625" s="206"/>
    </row>
    <row r="6626" spans="27:29">
      <c r="AA6626" s="298"/>
      <c r="AC6626" s="206"/>
    </row>
    <row r="6627" spans="27:29">
      <c r="AA6627" s="298"/>
      <c r="AC6627" s="206"/>
    </row>
    <row r="6628" spans="27:29">
      <c r="AA6628" s="298"/>
      <c r="AC6628" s="206"/>
    </row>
    <row r="6629" spans="27:29">
      <c r="AA6629" s="298"/>
      <c r="AC6629" s="206"/>
    </row>
    <row r="6630" spans="27:29">
      <c r="AA6630" s="298"/>
      <c r="AC6630" s="206"/>
    </row>
    <row r="6631" spans="27:29">
      <c r="AA6631" s="298"/>
      <c r="AC6631" s="206"/>
    </row>
    <row r="6632" spans="27:29">
      <c r="AA6632" s="298"/>
      <c r="AC6632" s="206"/>
    </row>
    <row r="6633" spans="27:29">
      <c r="AA6633" s="298"/>
      <c r="AC6633" s="206"/>
    </row>
    <row r="6634" spans="27:29">
      <c r="AA6634" s="298"/>
      <c r="AC6634" s="206"/>
    </row>
    <row r="6635" spans="27:29">
      <c r="AA6635" s="298"/>
      <c r="AC6635" s="206"/>
    </row>
    <row r="6636" spans="27:29">
      <c r="AA6636" s="298"/>
      <c r="AC6636" s="206"/>
    </row>
    <row r="6637" spans="27:29">
      <c r="AA6637" s="298"/>
      <c r="AC6637" s="206"/>
    </row>
    <row r="6638" spans="27:29">
      <c r="AA6638" s="298"/>
      <c r="AC6638" s="206"/>
    </row>
    <row r="6639" spans="27:29">
      <c r="AA6639" s="298"/>
      <c r="AC6639" s="206"/>
    </row>
    <row r="6640" spans="27:29">
      <c r="AA6640" s="298"/>
      <c r="AC6640" s="206"/>
    </row>
    <row r="6641" spans="27:29">
      <c r="AA6641" s="298"/>
      <c r="AC6641" s="206"/>
    </row>
    <row r="6642" spans="27:29">
      <c r="AA6642" s="298"/>
      <c r="AC6642" s="206"/>
    </row>
    <row r="6643" spans="27:29">
      <c r="AA6643" s="298"/>
      <c r="AC6643" s="206"/>
    </row>
    <row r="6644" spans="27:29">
      <c r="AA6644" s="298"/>
      <c r="AC6644" s="206"/>
    </row>
    <row r="6645" spans="27:29">
      <c r="AA6645" s="298"/>
      <c r="AC6645" s="206"/>
    </row>
    <row r="6646" spans="27:29">
      <c r="AA6646" s="298"/>
      <c r="AC6646" s="206"/>
    </row>
    <row r="6647" spans="27:29">
      <c r="AA6647" s="298"/>
      <c r="AC6647" s="206"/>
    </row>
    <row r="6648" spans="27:29">
      <c r="AA6648" s="298"/>
      <c r="AC6648" s="206"/>
    </row>
    <row r="6649" spans="27:29">
      <c r="AA6649" s="298"/>
      <c r="AC6649" s="206"/>
    </row>
    <row r="6650" spans="27:29">
      <c r="AA6650" s="298"/>
      <c r="AC6650" s="206"/>
    </row>
    <row r="6651" spans="27:29">
      <c r="AA6651" s="298"/>
      <c r="AC6651" s="206"/>
    </row>
    <row r="6652" spans="27:29">
      <c r="AA6652" s="298"/>
      <c r="AC6652" s="206"/>
    </row>
    <row r="6653" spans="27:29">
      <c r="AA6653" s="298"/>
      <c r="AC6653" s="206"/>
    </row>
    <row r="6654" spans="27:29">
      <c r="AA6654" s="298"/>
      <c r="AC6654" s="206"/>
    </row>
    <row r="6655" spans="27:29">
      <c r="AA6655" s="298"/>
      <c r="AC6655" s="206"/>
    </row>
    <row r="6656" spans="27:29">
      <c r="AA6656" s="298"/>
      <c r="AC6656" s="206"/>
    </row>
    <row r="6657" spans="27:29">
      <c r="AA6657" s="298"/>
      <c r="AC6657" s="206"/>
    </row>
    <row r="6658" spans="27:29">
      <c r="AA6658" s="298"/>
      <c r="AC6658" s="206"/>
    </row>
    <row r="6659" spans="27:29">
      <c r="AA6659" s="298"/>
      <c r="AC6659" s="206"/>
    </row>
    <row r="6660" spans="27:29">
      <c r="AA6660" s="298"/>
      <c r="AC6660" s="206"/>
    </row>
    <row r="6661" spans="27:29">
      <c r="AA6661" s="298"/>
      <c r="AC6661" s="206"/>
    </row>
    <row r="6662" spans="27:29">
      <c r="AA6662" s="298"/>
      <c r="AC6662" s="206"/>
    </row>
    <row r="6663" spans="27:29">
      <c r="AA6663" s="298"/>
      <c r="AC6663" s="206"/>
    </row>
    <row r="6664" spans="27:29">
      <c r="AA6664" s="298"/>
      <c r="AC6664" s="206"/>
    </row>
    <row r="6665" spans="27:29">
      <c r="AA6665" s="298"/>
      <c r="AC6665" s="206"/>
    </row>
    <row r="6666" spans="27:29">
      <c r="AA6666" s="298"/>
      <c r="AC6666" s="206"/>
    </row>
    <row r="6667" spans="27:29">
      <c r="AA6667" s="298"/>
      <c r="AC6667" s="206"/>
    </row>
    <row r="6668" spans="27:29">
      <c r="AA6668" s="298"/>
      <c r="AC6668" s="206"/>
    </row>
    <row r="6669" spans="27:29">
      <c r="AA6669" s="298"/>
      <c r="AC6669" s="206"/>
    </row>
    <row r="6670" spans="27:29">
      <c r="AA6670" s="298"/>
      <c r="AC6670" s="206"/>
    </row>
    <row r="6671" spans="27:29">
      <c r="AA6671" s="298"/>
      <c r="AC6671" s="206"/>
    </row>
    <row r="6672" spans="27:29">
      <c r="AA6672" s="298"/>
      <c r="AC6672" s="206"/>
    </row>
    <row r="6673" spans="27:29">
      <c r="AA6673" s="298"/>
      <c r="AC6673" s="206"/>
    </row>
    <row r="6674" spans="27:29">
      <c r="AA6674" s="298"/>
      <c r="AC6674" s="206"/>
    </row>
    <row r="6675" spans="27:29">
      <c r="AA6675" s="298"/>
      <c r="AC6675" s="206"/>
    </row>
    <row r="6676" spans="27:29">
      <c r="AA6676" s="298"/>
      <c r="AC6676" s="206"/>
    </row>
    <row r="6677" spans="27:29">
      <c r="AA6677" s="298"/>
      <c r="AC6677" s="206"/>
    </row>
    <row r="6678" spans="27:29">
      <c r="AA6678" s="298"/>
      <c r="AC6678" s="206"/>
    </row>
    <row r="6679" spans="27:29">
      <c r="AA6679" s="298"/>
      <c r="AC6679" s="206"/>
    </row>
    <row r="6680" spans="27:29">
      <c r="AA6680" s="298"/>
      <c r="AC6680" s="206"/>
    </row>
    <row r="6681" spans="27:29">
      <c r="AA6681" s="298"/>
      <c r="AC6681" s="206"/>
    </row>
    <row r="6682" spans="27:29">
      <c r="AA6682" s="298"/>
      <c r="AC6682" s="206"/>
    </row>
    <row r="6683" spans="27:29">
      <c r="AA6683" s="298"/>
      <c r="AC6683" s="206"/>
    </row>
    <row r="6684" spans="27:29">
      <c r="AA6684" s="298"/>
      <c r="AC6684" s="206"/>
    </row>
    <row r="6685" spans="27:29">
      <c r="AA6685" s="298"/>
      <c r="AC6685" s="206"/>
    </row>
    <row r="6686" spans="27:29">
      <c r="AA6686" s="298"/>
      <c r="AC6686" s="206"/>
    </row>
    <row r="6687" spans="27:29">
      <c r="AA6687" s="298"/>
      <c r="AC6687" s="206"/>
    </row>
    <row r="6688" spans="27:29">
      <c r="AA6688" s="298"/>
      <c r="AC6688" s="206"/>
    </row>
    <row r="6689" spans="27:29">
      <c r="AA6689" s="298"/>
      <c r="AC6689" s="206"/>
    </row>
    <row r="6690" spans="27:29">
      <c r="AA6690" s="298"/>
      <c r="AC6690" s="206"/>
    </row>
    <row r="6691" spans="27:29">
      <c r="AA6691" s="298"/>
      <c r="AC6691" s="206"/>
    </row>
    <row r="6692" spans="27:29">
      <c r="AA6692" s="298"/>
      <c r="AC6692" s="206"/>
    </row>
    <row r="6693" spans="27:29">
      <c r="AA6693" s="298"/>
      <c r="AC6693" s="206"/>
    </row>
    <row r="6694" spans="27:29">
      <c r="AA6694" s="298"/>
      <c r="AC6694" s="206"/>
    </row>
    <row r="6695" spans="27:29">
      <c r="AA6695" s="298"/>
      <c r="AC6695" s="206"/>
    </row>
    <row r="6696" spans="27:29">
      <c r="AA6696" s="298"/>
      <c r="AC6696" s="206"/>
    </row>
    <row r="6697" spans="27:29">
      <c r="AA6697" s="298"/>
      <c r="AC6697" s="206"/>
    </row>
    <row r="6698" spans="27:29">
      <c r="AA6698" s="298"/>
      <c r="AC6698" s="206"/>
    </row>
    <row r="6699" spans="27:29">
      <c r="AA6699" s="298"/>
      <c r="AC6699" s="206"/>
    </row>
    <row r="6700" spans="27:29">
      <c r="AA6700" s="298"/>
      <c r="AC6700" s="206"/>
    </row>
    <row r="6701" spans="27:29">
      <c r="AA6701" s="298"/>
      <c r="AC6701" s="206"/>
    </row>
    <row r="6702" spans="27:29">
      <c r="AA6702" s="298"/>
      <c r="AC6702" s="206"/>
    </row>
    <row r="6703" spans="27:29">
      <c r="AA6703" s="298"/>
      <c r="AC6703" s="206"/>
    </row>
    <row r="6704" spans="27:29">
      <c r="AA6704" s="298"/>
      <c r="AC6704" s="206"/>
    </row>
    <row r="6705" spans="27:29">
      <c r="AA6705" s="298"/>
      <c r="AC6705" s="206"/>
    </row>
    <row r="6706" spans="27:29">
      <c r="AA6706" s="298"/>
      <c r="AC6706" s="206"/>
    </row>
    <row r="6707" spans="27:29">
      <c r="AA6707" s="298"/>
      <c r="AC6707" s="206"/>
    </row>
    <row r="6708" spans="27:29">
      <c r="AA6708" s="298"/>
      <c r="AC6708" s="206"/>
    </row>
    <row r="6709" spans="27:29">
      <c r="AA6709" s="298"/>
      <c r="AC6709" s="206"/>
    </row>
    <row r="6710" spans="27:29">
      <c r="AA6710" s="298"/>
      <c r="AC6710" s="206"/>
    </row>
    <row r="6711" spans="27:29">
      <c r="AA6711" s="298"/>
      <c r="AC6711" s="206"/>
    </row>
    <row r="6712" spans="27:29">
      <c r="AA6712" s="298"/>
      <c r="AC6712" s="206"/>
    </row>
    <row r="6713" spans="27:29">
      <c r="AA6713" s="298"/>
      <c r="AC6713" s="206"/>
    </row>
    <row r="6714" spans="27:29">
      <c r="AA6714" s="298"/>
      <c r="AC6714" s="206"/>
    </row>
    <row r="6715" spans="27:29">
      <c r="AA6715" s="298"/>
      <c r="AC6715" s="206"/>
    </row>
    <row r="6716" spans="27:29">
      <c r="AA6716" s="298"/>
      <c r="AC6716" s="206"/>
    </row>
    <row r="6717" spans="27:29">
      <c r="AA6717" s="298"/>
      <c r="AC6717" s="206"/>
    </row>
    <row r="6718" spans="27:29">
      <c r="AA6718" s="298"/>
      <c r="AC6718" s="206"/>
    </row>
    <row r="6719" spans="27:29">
      <c r="AA6719" s="298"/>
      <c r="AC6719" s="206"/>
    </row>
    <row r="6720" spans="27:29">
      <c r="AA6720" s="298"/>
      <c r="AC6720" s="206"/>
    </row>
    <row r="6721" spans="27:29">
      <c r="AA6721" s="298"/>
      <c r="AC6721" s="206"/>
    </row>
    <row r="6722" spans="27:29">
      <c r="AA6722" s="298"/>
      <c r="AC6722" s="206"/>
    </row>
    <row r="6723" spans="27:29">
      <c r="AA6723" s="298"/>
      <c r="AC6723" s="206"/>
    </row>
    <row r="6724" spans="27:29">
      <c r="AA6724" s="298"/>
      <c r="AC6724" s="206"/>
    </row>
    <row r="6725" spans="27:29">
      <c r="AA6725" s="298"/>
      <c r="AC6725" s="206"/>
    </row>
    <row r="6726" spans="27:29">
      <c r="AA6726" s="298"/>
      <c r="AC6726" s="206"/>
    </row>
    <row r="6727" spans="27:29">
      <c r="AA6727" s="298"/>
      <c r="AC6727" s="206"/>
    </row>
    <row r="6728" spans="27:29">
      <c r="AA6728" s="298"/>
      <c r="AC6728" s="206"/>
    </row>
    <row r="6729" spans="27:29">
      <c r="AA6729" s="298"/>
      <c r="AC6729" s="206"/>
    </row>
    <row r="6730" spans="27:29">
      <c r="AA6730" s="298"/>
      <c r="AC6730" s="206"/>
    </row>
    <row r="6731" spans="27:29">
      <c r="AA6731" s="298"/>
      <c r="AC6731" s="206"/>
    </row>
    <row r="6732" spans="27:29">
      <c r="AA6732" s="298"/>
      <c r="AC6732" s="206"/>
    </row>
    <row r="6733" spans="27:29">
      <c r="AA6733" s="298"/>
      <c r="AC6733" s="206"/>
    </row>
    <row r="6734" spans="27:29">
      <c r="AA6734" s="298"/>
      <c r="AC6734" s="206"/>
    </row>
    <row r="6735" spans="27:29">
      <c r="AA6735" s="298"/>
      <c r="AC6735" s="206"/>
    </row>
    <row r="6736" spans="27:29">
      <c r="AA6736" s="298"/>
      <c r="AC6736" s="206"/>
    </row>
    <row r="6737" spans="27:29">
      <c r="AA6737" s="298"/>
      <c r="AC6737" s="206"/>
    </row>
    <row r="6738" spans="27:29">
      <c r="AA6738" s="298"/>
      <c r="AC6738" s="206"/>
    </row>
    <row r="6739" spans="27:29">
      <c r="AA6739" s="298"/>
      <c r="AC6739" s="206"/>
    </row>
    <row r="6740" spans="27:29">
      <c r="AA6740" s="298"/>
      <c r="AC6740" s="206"/>
    </row>
    <row r="6741" spans="27:29">
      <c r="AA6741" s="298"/>
      <c r="AC6741" s="206"/>
    </row>
    <row r="6742" spans="27:29">
      <c r="AA6742" s="298"/>
      <c r="AC6742" s="206"/>
    </row>
    <row r="6743" spans="27:29">
      <c r="AA6743" s="298"/>
      <c r="AC6743" s="206"/>
    </row>
    <row r="6744" spans="27:29">
      <c r="AA6744" s="298"/>
      <c r="AC6744" s="206"/>
    </row>
    <row r="6745" spans="27:29">
      <c r="AA6745" s="298"/>
      <c r="AC6745" s="206"/>
    </row>
    <row r="6746" spans="27:29">
      <c r="AA6746" s="298"/>
      <c r="AC6746" s="206"/>
    </row>
    <row r="6747" spans="27:29">
      <c r="AA6747" s="298"/>
      <c r="AC6747" s="206"/>
    </row>
    <row r="6748" spans="27:29">
      <c r="AA6748" s="298"/>
      <c r="AC6748" s="206"/>
    </row>
    <row r="6749" spans="27:29">
      <c r="AA6749" s="298"/>
      <c r="AC6749" s="206"/>
    </row>
    <row r="6750" spans="27:29">
      <c r="AA6750" s="298"/>
      <c r="AC6750" s="206"/>
    </row>
    <row r="6751" spans="27:29">
      <c r="AA6751" s="298"/>
      <c r="AC6751" s="206"/>
    </row>
    <row r="6752" spans="27:29">
      <c r="AA6752" s="298"/>
      <c r="AC6752" s="206"/>
    </row>
    <row r="6753" spans="27:29">
      <c r="AA6753" s="298"/>
      <c r="AC6753" s="206"/>
    </row>
    <row r="6754" spans="27:29">
      <c r="AA6754" s="298"/>
      <c r="AC6754" s="206"/>
    </row>
    <row r="6755" spans="27:29">
      <c r="AA6755" s="298"/>
      <c r="AC6755" s="206"/>
    </row>
    <row r="6756" spans="27:29">
      <c r="AA6756" s="298"/>
      <c r="AC6756" s="206"/>
    </row>
    <row r="6757" spans="27:29">
      <c r="AA6757" s="298"/>
      <c r="AC6757" s="206"/>
    </row>
    <row r="6758" spans="27:29">
      <c r="AA6758" s="298"/>
      <c r="AC6758" s="206"/>
    </row>
    <row r="6759" spans="27:29">
      <c r="AA6759" s="298"/>
      <c r="AC6759" s="206"/>
    </row>
    <row r="6760" spans="27:29">
      <c r="AA6760" s="298"/>
      <c r="AC6760" s="206"/>
    </row>
    <row r="6761" spans="27:29">
      <c r="AA6761" s="298"/>
      <c r="AC6761" s="206"/>
    </row>
    <row r="6762" spans="27:29">
      <c r="AA6762" s="298"/>
      <c r="AC6762" s="206"/>
    </row>
    <row r="6763" spans="27:29">
      <c r="AA6763" s="298"/>
      <c r="AC6763" s="206"/>
    </row>
    <row r="6764" spans="27:29">
      <c r="AA6764" s="298"/>
      <c r="AC6764" s="206"/>
    </row>
    <row r="6765" spans="27:29">
      <c r="AA6765" s="298"/>
      <c r="AC6765" s="206"/>
    </row>
    <row r="6766" spans="27:29">
      <c r="AA6766" s="298"/>
      <c r="AC6766" s="206"/>
    </row>
    <row r="6767" spans="27:29">
      <c r="AA6767" s="298"/>
      <c r="AC6767" s="206"/>
    </row>
    <row r="6768" spans="27:29">
      <c r="AA6768" s="298"/>
      <c r="AC6768" s="206"/>
    </row>
    <row r="6769" spans="27:29">
      <c r="AA6769" s="298"/>
      <c r="AC6769" s="206"/>
    </row>
    <row r="6770" spans="27:29">
      <c r="AA6770" s="298"/>
      <c r="AC6770" s="206"/>
    </row>
    <row r="6771" spans="27:29">
      <c r="AA6771" s="298"/>
      <c r="AC6771" s="206"/>
    </row>
    <row r="6772" spans="27:29">
      <c r="AA6772" s="298"/>
      <c r="AC6772" s="206"/>
    </row>
    <row r="6773" spans="27:29">
      <c r="AA6773" s="298"/>
      <c r="AC6773" s="206"/>
    </row>
    <row r="6774" spans="27:29">
      <c r="AA6774" s="298"/>
      <c r="AC6774" s="206"/>
    </row>
    <row r="6775" spans="27:29">
      <c r="AA6775" s="298"/>
      <c r="AC6775" s="206"/>
    </row>
    <row r="6776" spans="27:29">
      <c r="AA6776" s="298"/>
      <c r="AC6776" s="206"/>
    </row>
    <row r="6777" spans="27:29">
      <c r="AA6777" s="298"/>
      <c r="AC6777" s="206"/>
    </row>
    <row r="6778" spans="27:29">
      <c r="AA6778" s="298"/>
      <c r="AC6778" s="206"/>
    </row>
    <row r="6779" spans="27:29">
      <c r="AA6779" s="298"/>
      <c r="AC6779" s="206"/>
    </row>
    <row r="6780" spans="27:29">
      <c r="AA6780" s="298"/>
      <c r="AC6780" s="206"/>
    </row>
    <row r="6781" spans="27:29">
      <c r="AA6781" s="298"/>
      <c r="AC6781" s="206"/>
    </row>
    <row r="6782" spans="27:29">
      <c r="AA6782" s="298"/>
      <c r="AC6782" s="206"/>
    </row>
    <row r="6783" spans="27:29">
      <c r="AA6783" s="298"/>
      <c r="AC6783" s="206"/>
    </row>
    <row r="6784" spans="27:29">
      <c r="AA6784" s="298"/>
      <c r="AC6784" s="206"/>
    </row>
    <row r="6785" spans="27:29">
      <c r="AA6785" s="298"/>
      <c r="AC6785" s="206"/>
    </row>
    <row r="6786" spans="27:29">
      <c r="AA6786" s="298"/>
      <c r="AC6786" s="206"/>
    </row>
    <row r="6787" spans="27:29">
      <c r="AA6787" s="298"/>
      <c r="AC6787" s="206"/>
    </row>
    <row r="6788" spans="27:29">
      <c r="AA6788" s="298"/>
      <c r="AC6788" s="206"/>
    </row>
    <row r="6789" spans="27:29">
      <c r="AA6789" s="298"/>
      <c r="AC6789" s="206"/>
    </row>
    <row r="6790" spans="27:29">
      <c r="AA6790" s="298"/>
      <c r="AC6790" s="206"/>
    </row>
    <row r="6791" spans="27:29">
      <c r="AA6791" s="298"/>
      <c r="AC6791" s="206"/>
    </row>
    <row r="6792" spans="27:29">
      <c r="AA6792" s="298"/>
      <c r="AC6792" s="206"/>
    </row>
    <row r="6793" spans="27:29">
      <c r="AA6793" s="298"/>
      <c r="AC6793" s="206"/>
    </row>
    <row r="6794" spans="27:29">
      <c r="AA6794" s="298"/>
      <c r="AC6794" s="206"/>
    </row>
    <row r="6795" spans="27:29">
      <c r="AA6795" s="298"/>
      <c r="AC6795" s="206"/>
    </row>
    <row r="6796" spans="27:29">
      <c r="AA6796" s="298"/>
      <c r="AC6796" s="206"/>
    </row>
    <row r="6797" spans="27:29">
      <c r="AA6797" s="298"/>
      <c r="AC6797" s="206"/>
    </row>
    <row r="6798" spans="27:29">
      <c r="AA6798" s="298"/>
      <c r="AC6798" s="206"/>
    </row>
    <row r="6799" spans="27:29">
      <c r="AA6799" s="298"/>
      <c r="AC6799" s="206"/>
    </row>
    <row r="6800" spans="27:29">
      <c r="AA6800" s="298"/>
      <c r="AC6800" s="206"/>
    </row>
    <row r="6801" spans="27:29">
      <c r="AA6801" s="298"/>
      <c r="AC6801" s="206"/>
    </row>
    <row r="6802" spans="27:29">
      <c r="AA6802" s="298"/>
      <c r="AC6802" s="206"/>
    </row>
    <row r="6803" spans="27:29">
      <c r="AA6803" s="298"/>
      <c r="AC6803" s="206"/>
    </row>
    <row r="6804" spans="27:29">
      <c r="AA6804" s="298"/>
      <c r="AC6804" s="206"/>
    </row>
    <row r="6805" spans="27:29">
      <c r="AA6805" s="298"/>
      <c r="AC6805" s="206"/>
    </row>
    <row r="6806" spans="27:29">
      <c r="AA6806" s="298"/>
      <c r="AC6806" s="206"/>
    </row>
    <row r="6807" spans="27:29">
      <c r="AA6807" s="298"/>
      <c r="AC6807" s="206"/>
    </row>
    <row r="6808" spans="27:29">
      <c r="AA6808" s="298"/>
      <c r="AC6808" s="206"/>
    </row>
    <row r="6809" spans="27:29">
      <c r="AA6809" s="298"/>
      <c r="AC6809" s="206"/>
    </row>
    <row r="6810" spans="27:29">
      <c r="AA6810" s="298"/>
      <c r="AC6810" s="206"/>
    </row>
    <row r="6811" spans="27:29">
      <c r="AA6811" s="298"/>
      <c r="AC6811" s="206"/>
    </row>
    <row r="6812" spans="27:29">
      <c r="AA6812" s="298"/>
      <c r="AC6812" s="206"/>
    </row>
    <row r="6813" spans="27:29">
      <c r="AA6813" s="298"/>
      <c r="AC6813" s="206"/>
    </row>
    <row r="6814" spans="27:29">
      <c r="AA6814" s="298"/>
      <c r="AC6814" s="206"/>
    </row>
    <row r="6815" spans="27:29">
      <c r="AA6815" s="298"/>
      <c r="AC6815" s="206"/>
    </row>
    <row r="6816" spans="27:29">
      <c r="AA6816" s="298"/>
      <c r="AC6816" s="206"/>
    </row>
    <row r="6817" spans="27:29">
      <c r="AA6817" s="298"/>
      <c r="AC6817" s="206"/>
    </row>
    <row r="6818" spans="27:29">
      <c r="AA6818" s="298"/>
      <c r="AC6818" s="206"/>
    </row>
    <row r="6819" spans="27:29">
      <c r="AA6819" s="298"/>
      <c r="AC6819" s="206"/>
    </row>
    <row r="6820" spans="27:29">
      <c r="AA6820" s="298"/>
      <c r="AC6820" s="206"/>
    </row>
    <row r="6821" spans="27:29">
      <c r="AA6821" s="298"/>
      <c r="AC6821" s="206"/>
    </row>
    <row r="6822" spans="27:29">
      <c r="AA6822" s="298"/>
      <c r="AC6822" s="206"/>
    </row>
    <row r="6823" spans="27:29">
      <c r="AA6823" s="298"/>
      <c r="AC6823" s="206"/>
    </row>
    <row r="6824" spans="27:29">
      <c r="AA6824" s="298"/>
      <c r="AC6824" s="206"/>
    </row>
    <row r="6825" spans="27:29">
      <c r="AA6825" s="298"/>
      <c r="AC6825" s="206"/>
    </row>
    <row r="6826" spans="27:29">
      <c r="AA6826" s="298"/>
      <c r="AC6826" s="206"/>
    </row>
    <row r="6827" spans="27:29">
      <c r="AA6827" s="298"/>
      <c r="AC6827" s="206"/>
    </row>
    <row r="6828" spans="27:29">
      <c r="AA6828" s="298"/>
      <c r="AC6828" s="206"/>
    </row>
    <row r="6829" spans="27:29">
      <c r="AA6829" s="298"/>
      <c r="AC6829" s="206"/>
    </row>
    <row r="6830" spans="27:29">
      <c r="AA6830" s="298"/>
      <c r="AC6830" s="206"/>
    </row>
    <row r="6831" spans="27:29">
      <c r="AA6831" s="298"/>
      <c r="AC6831" s="206"/>
    </row>
    <row r="6832" spans="27:29">
      <c r="AA6832" s="298"/>
      <c r="AC6832" s="206"/>
    </row>
    <row r="6833" spans="27:29">
      <c r="AA6833" s="298"/>
      <c r="AC6833" s="206"/>
    </row>
    <row r="6834" spans="27:29">
      <c r="AA6834" s="298"/>
      <c r="AC6834" s="206"/>
    </row>
    <row r="6835" spans="27:29">
      <c r="AA6835" s="298"/>
      <c r="AC6835" s="206"/>
    </row>
    <row r="6836" spans="27:29">
      <c r="AA6836" s="298"/>
      <c r="AC6836" s="206"/>
    </row>
    <row r="6837" spans="27:29">
      <c r="AA6837" s="298"/>
      <c r="AC6837" s="206"/>
    </row>
    <row r="6838" spans="27:29">
      <c r="AA6838" s="298"/>
      <c r="AC6838" s="206"/>
    </row>
    <row r="6839" spans="27:29">
      <c r="AA6839" s="298"/>
      <c r="AC6839" s="206"/>
    </row>
    <row r="6840" spans="27:29">
      <c r="AA6840" s="298"/>
      <c r="AC6840" s="206"/>
    </row>
    <row r="6841" spans="27:29">
      <c r="AA6841" s="298"/>
      <c r="AC6841" s="206"/>
    </row>
    <row r="6842" spans="27:29">
      <c r="AA6842" s="298"/>
      <c r="AC6842" s="206"/>
    </row>
    <row r="6843" spans="27:29">
      <c r="AA6843" s="298"/>
      <c r="AC6843" s="206"/>
    </row>
    <row r="6844" spans="27:29">
      <c r="AA6844" s="298"/>
      <c r="AC6844" s="206"/>
    </row>
    <row r="6845" spans="27:29">
      <c r="AA6845" s="298"/>
      <c r="AC6845" s="206"/>
    </row>
    <row r="6846" spans="27:29">
      <c r="AA6846" s="298"/>
      <c r="AC6846" s="206"/>
    </row>
    <row r="6847" spans="27:29">
      <c r="AA6847" s="298"/>
      <c r="AC6847" s="206"/>
    </row>
    <row r="6848" spans="27:29">
      <c r="AA6848" s="298"/>
      <c r="AC6848" s="206"/>
    </row>
    <row r="6849" spans="27:29">
      <c r="AA6849" s="298"/>
      <c r="AC6849" s="206"/>
    </row>
    <row r="6850" spans="27:29">
      <c r="AA6850" s="298"/>
      <c r="AC6850" s="206"/>
    </row>
    <row r="6851" spans="27:29">
      <c r="AA6851" s="298"/>
      <c r="AC6851" s="206"/>
    </row>
    <row r="6852" spans="27:29">
      <c r="AA6852" s="298"/>
      <c r="AC6852" s="206"/>
    </row>
    <row r="6853" spans="27:29">
      <c r="AA6853" s="298"/>
      <c r="AC6853" s="206"/>
    </row>
    <row r="6854" spans="27:29">
      <c r="AA6854" s="298"/>
      <c r="AC6854" s="206"/>
    </row>
    <row r="6855" spans="27:29">
      <c r="AA6855" s="298"/>
      <c r="AC6855" s="206"/>
    </row>
    <row r="6856" spans="27:29">
      <c r="AA6856" s="298"/>
      <c r="AC6856" s="206"/>
    </row>
    <row r="6857" spans="27:29">
      <c r="AA6857" s="298"/>
      <c r="AC6857" s="206"/>
    </row>
    <row r="6858" spans="27:29">
      <c r="AA6858" s="298"/>
      <c r="AC6858" s="206"/>
    </row>
    <row r="6859" spans="27:29">
      <c r="AA6859" s="298"/>
      <c r="AC6859" s="206"/>
    </row>
    <row r="6860" spans="27:29">
      <c r="AA6860" s="298"/>
      <c r="AC6860" s="206"/>
    </row>
    <row r="6861" spans="27:29">
      <c r="AA6861" s="298"/>
      <c r="AC6861" s="206"/>
    </row>
    <row r="6862" spans="27:29">
      <c r="AA6862" s="298"/>
      <c r="AC6862" s="206"/>
    </row>
    <row r="6863" spans="27:29">
      <c r="AA6863" s="298"/>
      <c r="AC6863" s="206"/>
    </row>
    <row r="6864" spans="27:29">
      <c r="AA6864" s="298"/>
      <c r="AC6864" s="206"/>
    </row>
    <row r="6865" spans="27:29">
      <c r="AA6865" s="298"/>
      <c r="AC6865" s="206"/>
    </row>
    <row r="6866" spans="27:29">
      <c r="AA6866" s="298"/>
      <c r="AC6866" s="206"/>
    </row>
    <row r="6867" spans="27:29">
      <c r="AA6867" s="298"/>
      <c r="AC6867" s="206"/>
    </row>
    <row r="6868" spans="27:29">
      <c r="AA6868" s="298"/>
      <c r="AC6868" s="206"/>
    </row>
    <row r="6869" spans="27:29">
      <c r="AA6869" s="298"/>
      <c r="AC6869" s="206"/>
    </row>
    <row r="6870" spans="27:29">
      <c r="AA6870" s="298"/>
      <c r="AC6870" s="206"/>
    </row>
    <row r="6871" spans="27:29">
      <c r="AA6871" s="298"/>
      <c r="AC6871" s="206"/>
    </row>
    <row r="6872" spans="27:29">
      <c r="AA6872" s="298"/>
      <c r="AC6872" s="206"/>
    </row>
    <row r="6873" spans="27:29">
      <c r="AA6873" s="298"/>
      <c r="AC6873" s="206"/>
    </row>
    <row r="6874" spans="27:29">
      <c r="AA6874" s="298"/>
      <c r="AC6874" s="206"/>
    </row>
    <row r="6875" spans="27:29">
      <c r="AA6875" s="298"/>
      <c r="AC6875" s="206"/>
    </row>
    <row r="6876" spans="27:29">
      <c r="AA6876" s="298"/>
      <c r="AC6876" s="206"/>
    </row>
    <row r="6877" spans="27:29">
      <c r="AA6877" s="298"/>
      <c r="AC6877" s="206"/>
    </row>
    <row r="6878" spans="27:29">
      <c r="AA6878" s="298"/>
      <c r="AC6878" s="206"/>
    </row>
    <row r="6879" spans="27:29">
      <c r="AA6879" s="298"/>
      <c r="AC6879" s="206"/>
    </row>
    <row r="6880" spans="27:29">
      <c r="AA6880" s="298"/>
      <c r="AC6880" s="206"/>
    </row>
    <row r="6881" spans="27:29">
      <c r="AA6881" s="298"/>
      <c r="AC6881" s="206"/>
    </row>
    <row r="6882" spans="27:29">
      <c r="AA6882" s="298"/>
      <c r="AC6882" s="206"/>
    </row>
    <row r="6883" spans="27:29">
      <c r="AA6883" s="298"/>
      <c r="AC6883" s="206"/>
    </row>
    <row r="6884" spans="27:29">
      <c r="AA6884" s="298"/>
      <c r="AC6884" s="206"/>
    </row>
    <row r="6885" spans="27:29">
      <c r="AA6885" s="298"/>
      <c r="AC6885" s="206"/>
    </row>
    <row r="6886" spans="27:29">
      <c r="AA6886" s="298"/>
      <c r="AC6886" s="206"/>
    </row>
    <row r="6887" spans="27:29">
      <c r="AA6887" s="298"/>
      <c r="AC6887" s="206"/>
    </row>
    <row r="6888" spans="27:29">
      <c r="AA6888" s="298"/>
      <c r="AC6888" s="206"/>
    </row>
    <row r="6889" spans="27:29">
      <c r="AA6889" s="298"/>
      <c r="AC6889" s="206"/>
    </row>
    <row r="6890" spans="27:29">
      <c r="AA6890" s="298"/>
      <c r="AC6890" s="206"/>
    </row>
    <row r="6891" spans="27:29">
      <c r="AA6891" s="298"/>
      <c r="AC6891" s="206"/>
    </row>
    <row r="6892" spans="27:29">
      <c r="AA6892" s="298"/>
      <c r="AC6892" s="206"/>
    </row>
    <row r="6893" spans="27:29">
      <c r="AA6893" s="298"/>
      <c r="AC6893" s="206"/>
    </row>
    <row r="6894" spans="27:29">
      <c r="AA6894" s="298"/>
      <c r="AC6894" s="206"/>
    </row>
    <row r="6895" spans="27:29">
      <c r="AA6895" s="298"/>
      <c r="AC6895" s="206"/>
    </row>
    <row r="6896" spans="27:29">
      <c r="AA6896" s="298"/>
      <c r="AC6896" s="206"/>
    </row>
    <row r="6897" spans="27:29">
      <c r="AA6897" s="298"/>
      <c r="AC6897" s="206"/>
    </row>
    <row r="6898" spans="27:29">
      <c r="AA6898" s="298"/>
      <c r="AC6898" s="206"/>
    </row>
    <row r="6899" spans="27:29">
      <c r="AA6899" s="298"/>
      <c r="AC6899" s="206"/>
    </row>
    <row r="6900" spans="27:29">
      <c r="AA6900" s="298"/>
      <c r="AC6900" s="206"/>
    </row>
    <row r="6901" spans="27:29">
      <c r="AA6901" s="298"/>
      <c r="AC6901" s="206"/>
    </row>
    <row r="6902" spans="27:29">
      <c r="AA6902" s="298"/>
      <c r="AC6902" s="206"/>
    </row>
    <row r="6903" spans="27:29">
      <c r="AA6903" s="298"/>
      <c r="AC6903" s="206"/>
    </row>
    <row r="6904" spans="27:29">
      <c r="AA6904" s="298"/>
      <c r="AC6904" s="206"/>
    </row>
    <row r="6905" spans="27:29">
      <c r="AA6905" s="298"/>
      <c r="AC6905" s="206"/>
    </row>
    <row r="6906" spans="27:29">
      <c r="AA6906" s="298"/>
      <c r="AC6906" s="206"/>
    </row>
    <row r="6907" spans="27:29">
      <c r="AA6907" s="298"/>
      <c r="AC6907" s="206"/>
    </row>
    <row r="6908" spans="27:29">
      <c r="AA6908" s="298"/>
      <c r="AC6908" s="206"/>
    </row>
    <row r="6909" spans="27:29">
      <c r="AA6909" s="298"/>
      <c r="AC6909" s="206"/>
    </row>
    <row r="6910" spans="27:29">
      <c r="AA6910" s="298"/>
      <c r="AC6910" s="206"/>
    </row>
    <row r="6911" spans="27:29">
      <c r="AA6911" s="298"/>
      <c r="AC6911" s="206"/>
    </row>
    <row r="6912" spans="27:29">
      <c r="AA6912" s="298"/>
      <c r="AC6912" s="206"/>
    </row>
    <row r="6913" spans="27:29">
      <c r="AA6913" s="298"/>
      <c r="AC6913" s="206"/>
    </row>
    <row r="6914" spans="27:29">
      <c r="AA6914" s="298"/>
      <c r="AC6914" s="206"/>
    </row>
    <row r="6915" spans="27:29">
      <c r="AA6915" s="298"/>
      <c r="AC6915" s="206"/>
    </row>
    <row r="6916" spans="27:29">
      <c r="AA6916" s="298"/>
      <c r="AC6916" s="206"/>
    </row>
    <row r="6917" spans="27:29">
      <c r="AA6917" s="298"/>
      <c r="AC6917" s="206"/>
    </row>
    <row r="6918" spans="27:29">
      <c r="AA6918" s="298"/>
      <c r="AC6918" s="206"/>
    </row>
    <row r="6919" spans="27:29">
      <c r="AA6919" s="298"/>
      <c r="AC6919" s="206"/>
    </row>
    <row r="6920" spans="27:29">
      <c r="AA6920" s="298"/>
      <c r="AC6920" s="206"/>
    </row>
    <row r="6921" spans="27:29">
      <c r="AA6921" s="298"/>
      <c r="AC6921" s="206"/>
    </row>
    <row r="6922" spans="27:29">
      <c r="AA6922" s="298"/>
      <c r="AC6922" s="206"/>
    </row>
    <row r="6923" spans="27:29">
      <c r="AA6923" s="298"/>
      <c r="AC6923" s="206"/>
    </row>
    <row r="6924" spans="27:29">
      <c r="AA6924" s="298"/>
      <c r="AC6924" s="206"/>
    </row>
    <row r="6925" spans="27:29">
      <c r="AA6925" s="298"/>
      <c r="AC6925" s="206"/>
    </row>
    <row r="6926" spans="27:29">
      <c r="AA6926" s="298"/>
      <c r="AC6926" s="206"/>
    </row>
    <row r="6927" spans="27:29">
      <c r="AA6927" s="298"/>
      <c r="AC6927" s="206"/>
    </row>
    <row r="6928" spans="27:29">
      <c r="AA6928" s="298"/>
      <c r="AC6928" s="206"/>
    </row>
    <row r="6929" spans="27:29">
      <c r="AA6929" s="298"/>
      <c r="AC6929" s="206"/>
    </row>
    <row r="6930" spans="27:29">
      <c r="AA6930" s="298"/>
      <c r="AC6930" s="206"/>
    </row>
    <row r="6931" spans="27:29">
      <c r="AA6931" s="298"/>
      <c r="AC6931" s="206"/>
    </row>
    <row r="6932" spans="27:29">
      <c r="AA6932" s="298"/>
      <c r="AC6932" s="206"/>
    </row>
    <row r="6933" spans="27:29">
      <c r="AA6933" s="298"/>
      <c r="AC6933" s="206"/>
    </row>
    <row r="6934" spans="27:29">
      <c r="AA6934" s="298"/>
      <c r="AC6934" s="206"/>
    </row>
    <row r="6935" spans="27:29">
      <c r="AA6935" s="298"/>
      <c r="AC6935" s="206"/>
    </row>
    <row r="6936" spans="27:29">
      <c r="AA6936" s="298"/>
      <c r="AC6936" s="206"/>
    </row>
    <row r="6937" spans="27:29">
      <c r="AA6937" s="298"/>
      <c r="AC6937" s="206"/>
    </row>
    <row r="6938" spans="27:29">
      <c r="AA6938" s="298"/>
      <c r="AC6938" s="206"/>
    </row>
    <row r="6939" spans="27:29">
      <c r="AA6939" s="298"/>
      <c r="AC6939" s="206"/>
    </row>
    <row r="6940" spans="27:29">
      <c r="AA6940" s="298"/>
      <c r="AC6940" s="206"/>
    </row>
    <row r="6941" spans="27:29">
      <c r="AA6941" s="298"/>
      <c r="AC6941" s="206"/>
    </row>
    <row r="6942" spans="27:29">
      <c r="AA6942" s="298"/>
      <c r="AC6942" s="206"/>
    </row>
    <row r="6943" spans="27:29">
      <c r="AA6943" s="298"/>
      <c r="AC6943" s="206"/>
    </row>
    <row r="6944" spans="27:29">
      <c r="AA6944" s="298"/>
      <c r="AC6944" s="206"/>
    </row>
    <row r="6945" spans="27:29">
      <c r="AA6945" s="298"/>
      <c r="AC6945" s="206"/>
    </row>
    <row r="6946" spans="27:29">
      <c r="AA6946" s="298"/>
      <c r="AC6946" s="206"/>
    </row>
    <row r="6947" spans="27:29">
      <c r="AA6947" s="298"/>
      <c r="AC6947" s="206"/>
    </row>
    <row r="6948" spans="27:29">
      <c r="AA6948" s="298"/>
      <c r="AC6948" s="206"/>
    </row>
    <row r="6949" spans="27:29">
      <c r="AA6949" s="298"/>
      <c r="AC6949" s="206"/>
    </row>
    <row r="6950" spans="27:29">
      <c r="AA6950" s="298"/>
      <c r="AC6950" s="206"/>
    </row>
    <row r="6951" spans="27:29">
      <c r="AA6951" s="298"/>
      <c r="AC6951" s="206"/>
    </row>
    <row r="6952" spans="27:29">
      <c r="AA6952" s="298"/>
      <c r="AC6952" s="206"/>
    </row>
    <row r="6953" spans="27:29">
      <c r="AA6953" s="298"/>
      <c r="AC6953" s="206"/>
    </row>
    <row r="6954" spans="27:29">
      <c r="AA6954" s="298"/>
      <c r="AC6954" s="206"/>
    </row>
    <row r="6955" spans="27:29">
      <c r="AA6955" s="298"/>
      <c r="AC6955" s="206"/>
    </row>
    <row r="6956" spans="27:29">
      <c r="AA6956" s="298"/>
      <c r="AC6956" s="206"/>
    </row>
    <row r="6957" spans="27:29">
      <c r="AA6957" s="298"/>
      <c r="AC6957" s="206"/>
    </row>
    <row r="6958" spans="27:29">
      <c r="AA6958" s="298"/>
      <c r="AC6958" s="206"/>
    </row>
    <row r="6959" spans="27:29">
      <c r="AA6959" s="298"/>
      <c r="AC6959" s="206"/>
    </row>
    <row r="6960" spans="27:29">
      <c r="AA6960" s="298"/>
      <c r="AC6960" s="206"/>
    </row>
    <row r="6961" spans="27:29">
      <c r="AA6961" s="298"/>
      <c r="AC6961" s="206"/>
    </row>
    <row r="6962" spans="27:29">
      <c r="AA6962" s="298"/>
      <c r="AC6962" s="206"/>
    </row>
    <row r="6963" spans="27:29">
      <c r="AA6963" s="298"/>
      <c r="AC6963" s="206"/>
    </row>
    <row r="6964" spans="27:29">
      <c r="AA6964" s="298"/>
      <c r="AC6964" s="206"/>
    </row>
    <row r="6965" spans="27:29">
      <c r="AA6965" s="298"/>
      <c r="AC6965" s="206"/>
    </row>
    <row r="6966" spans="27:29">
      <c r="AA6966" s="298"/>
      <c r="AC6966" s="206"/>
    </row>
    <row r="6967" spans="27:29">
      <c r="AA6967" s="298"/>
      <c r="AC6967" s="206"/>
    </row>
    <row r="6968" spans="27:29">
      <c r="AA6968" s="298"/>
      <c r="AC6968" s="206"/>
    </row>
    <row r="6969" spans="27:29">
      <c r="AA6969" s="298"/>
      <c r="AC6969" s="206"/>
    </row>
    <row r="6970" spans="27:29">
      <c r="AA6970" s="298"/>
      <c r="AC6970" s="206"/>
    </row>
    <row r="6971" spans="27:29">
      <c r="AA6971" s="298"/>
      <c r="AC6971" s="206"/>
    </row>
    <row r="6972" spans="27:29">
      <c r="AA6972" s="298"/>
      <c r="AC6972" s="206"/>
    </row>
    <row r="6973" spans="27:29">
      <c r="AA6973" s="298"/>
      <c r="AC6973" s="206"/>
    </row>
    <row r="6974" spans="27:29">
      <c r="AA6974" s="298"/>
      <c r="AC6974" s="206"/>
    </row>
    <row r="6975" spans="27:29">
      <c r="AA6975" s="298"/>
      <c r="AC6975" s="206"/>
    </row>
    <row r="6976" spans="27:29">
      <c r="AA6976" s="298"/>
      <c r="AC6976" s="206"/>
    </row>
    <row r="6977" spans="27:29">
      <c r="AA6977" s="298"/>
      <c r="AC6977" s="206"/>
    </row>
    <row r="6978" spans="27:29">
      <c r="AA6978" s="298"/>
      <c r="AC6978" s="206"/>
    </row>
    <row r="6979" spans="27:29">
      <c r="AA6979" s="298"/>
      <c r="AC6979" s="206"/>
    </row>
    <row r="6980" spans="27:29">
      <c r="AA6980" s="298"/>
      <c r="AC6980" s="206"/>
    </row>
    <row r="6981" spans="27:29">
      <c r="AA6981" s="298"/>
      <c r="AC6981" s="206"/>
    </row>
    <row r="6982" spans="27:29">
      <c r="AA6982" s="298"/>
      <c r="AC6982" s="206"/>
    </row>
    <row r="6983" spans="27:29">
      <c r="AA6983" s="298"/>
      <c r="AC6983" s="206"/>
    </row>
    <row r="6984" spans="27:29">
      <c r="AA6984" s="298"/>
      <c r="AC6984" s="206"/>
    </row>
    <row r="6985" spans="27:29">
      <c r="AA6985" s="298"/>
      <c r="AC6985" s="206"/>
    </row>
    <row r="6986" spans="27:29">
      <c r="AA6986" s="298"/>
      <c r="AC6986" s="206"/>
    </row>
    <row r="6987" spans="27:29">
      <c r="AA6987" s="298"/>
      <c r="AC6987" s="206"/>
    </row>
    <row r="6988" spans="27:29">
      <c r="AA6988" s="298"/>
      <c r="AC6988" s="206"/>
    </row>
    <row r="6989" spans="27:29">
      <c r="AA6989" s="298"/>
      <c r="AC6989" s="206"/>
    </row>
    <row r="6990" spans="27:29">
      <c r="AA6990" s="298"/>
      <c r="AC6990" s="206"/>
    </row>
    <row r="6991" spans="27:29">
      <c r="AA6991" s="298"/>
      <c r="AC6991" s="206"/>
    </row>
    <row r="6992" spans="27:29">
      <c r="AA6992" s="298"/>
      <c r="AC6992" s="206"/>
    </row>
    <row r="6993" spans="27:29">
      <c r="AA6993" s="298"/>
      <c r="AC6993" s="206"/>
    </row>
    <row r="6994" spans="27:29">
      <c r="AA6994" s="298"/>
      <c r="AC6994" s="206"/>
    </row>
    <row r="6995" spans="27:29">
      <c r="AA6995" s="298"/>
      <c r="AC6995" s="206"/>
    </row>
    <row r="6996" spans="27:29">
      <c r="AA6996" s="298"/>
      <c r="AC6996" s="206"/>
    </row>
    <row r="6997" spans="27:29">
      <c r="AA6997" s="298"/>
      <c r="AC6997" s="206"/>
    </row>
    <row r="6998" spans="27:29">
      <c r="AA6998" s="298"/>
      <c r="AC6998" s="206"/>
    </row>
    <row r="6999" spans="27:29">
      <c r="AA6999" s="298"/>
      <c r="AC6999" s="206"/>
    </row>
    <row r="7000" spans="27:29">
      <c r="AA7000" s="298"/>
      <c r="AC7000" s="206"/>
    </row>
    <row r="7001" spans="27:29">
      <c r="AA7001" s="298"/>
      <c r="AC7001" s="206"/>
    </row>
    <row r="7002" spans="27:29">
      <c r="AA7002" s="298"/>
      <c r="AC7002" s="206"/>
    </row>
    <row r="7003" spans="27:29">
      <c r="AA7003" s="298"/>
      <c r="AC7003" s="206"/>
    </row>
    <row r="7004" spans="27:29">
      <c r="AA7004" s="298"/>
      <c r="AC7004" s="206"/>
    </row>
    <row r="7005" spans="27:29">
      <c r="AA7005" s="298"/>
      <c r="AC7005" s="206"/>
    </row>
    <row r="7006" spans="27:29">
      <c r="AA7006" s="298"/>
      <c r="AC7006" s="206"/>
    </row>
    <row r="7007" spans="27:29">
      <c r="AA7007" s="298"/>
      <c r="AC7007" s="206"/>
    </row>
    <row r="7008" spans="27:29">
      <c r="AA7008" s="298"/>
      <c r="AC7008" s="206"/>
    </row>
    <row r="7009" spans="27:29">
      <c r="AA7009" s="298"/>
      <c r="AC7009" s="206"/>
    </row>
    <row r="7010" spans="27:29">
      <c r="AA7010" s="298"/>
      <c r="AC7010" s="206"/>
    </row>
    <row r="7011" spans="27:29">
      <c r="AA7011" s="298"/>
      <c r="AC7011" s="206"/>
    </row>
    <row r="7012" spans="27:29">
      <c r="AA7012" s="298"/>
      <c r="AC7012" s="206"/>
    </row>
    <row r="7013" spans="27:29">
      <c r="AA7013" s="298"/>
      <c r="AC7013" s="206"/>
    </row>
    <row r="7014" spans="27:29">
      <c r="AA7014" s="298"/>
      <c r="AC7014" s="206"/>
    </row>
    <row r="7015" spans="27:29">
      <c r="AA7015" s="298"/>
      <c r="AC7015" s="206"/>
    </row>
    <row r="7016" spans="27:29">
      <c r="AA7016" s="298"/>
      <c r="AC7016" s="206"/>
    </row>
    <row r="7017" spans="27:29">
      <c r="AA7017" s="298"/>
      <c r="AC7017" s="206"/>
    </row>
    <row r="7018" spans="27:29">
      <c r="AA7018" s="298"/>
      <c r="AC7018" s="206"/>
    </row>
    <row r="7019" spans="27:29">
      <c r="AA7019" s="298"/>
      <c r="AC7019" s="206"/>
    </row>
    <row r="7020" spans="27:29">
      <c r="AA7020" s="298"/>
      <c r="AC7020" s="206"/>
    </row>
    <row r="7021" spans="27:29">
      <c r="AA7021" s="298"/>
      <c r="AC7021" s="206"/>
    </row>
    <row r="7022" spans="27:29">
      <c r="AA7022" s="298"/>
      <c r="AC7022" s="206"/>
    </row>
    <row r="7023" spans="27:29">
      <c r="AA7023" s="298"/>
      <c r="AC7023" s="206"/>
    </row>
    <row r="7024" spans="27:29">
      <c r="AA7024" s="298"/>
      <c r="AC7024" s="206"/>
    </row>
    <row r="7025" spans="27:29">
      <c r="AA7025" s="298"/>
      <c r="AC7025" s="206"/>
    </row>
    <row r="7026" spans="27:29">
      <c r="AA7026" s="298"/>
      <c r="AC7026" s="206"/>
    </row>
    <row r="7027" spans="27:29">
      <c r="AA7027" s="298"/>
      <c r="AC7027" s="206"/>
    </row>
    <row r="7028" spans="27:29">
      <c r="AA7028" s="298"/>
      <c r="AC7028" s="206"/>
    </row>
    <row r="7029" spans="27:29">
      <c r="AA7029" s="298"/>
      <c r="AC7029" s="206"/>
    </row>
    <row r="7030" spans="27:29">
      <c r="AA7030" s="298"/>
      <c r="AC7030" s="206"/>
    </row>
    <row r="7031" spans="27:29">
      <c r="AA7031" s="298"/>
      <c r="AC7031" s="206"/>
    </row>
    <row r="7032" spans="27:29">
      <c r="AA7032" s="298"/>
      <c r="AC7032" s="206"/>
    </row>
    <row r="7033" spans="27:29">
      <c r="AA7033" s="298"/>
      <c r="AC7033" s="206"/>
    </row>
    <row r="7034" spans="27:29">
      <c r="AA7034" s="298"/>
      <c r="AC7034" s="206"/>
    </row>
    <row r="7035" spans="27:29">
      <c r="AA7035" s="298"/>
      <c r="AC7035" s="206"/>
    </row>
    <row r="7036" spans="27:29">
      <c r="AA7036" s="298"/>
      <c r="AC7036" s="206"/>
    </row>
    <row r="7037" spans="27:29">
      <c r="AA7037" s="298"/>
      <c r="AC7037" s="206"/>
    </row>
    <row r="7038" spans="27:29">
      <c r="AA7038" s="298"/>
      <c r="AC7038" s="206"/>
    </row>
    <row r="7039" spans="27:29">
      <c r="AA7039" s="298"/>
      <c r="AC7039" s="206"/>
    </row>
    <row r="7040" spans="27:29">
      <c r="AA7040" s="298"/>
      <c r="AC7040" s="206"/>
    </row>
    <row r="7041" spans="27:29">
      <c r="AA7041" s="298"/>
      <c r="AC7041" s="206"/>
    </row>
    <row r="7042" spans="27:29">
      <c r="AA7042" s="298"/>
      <c r="AC7042" s="206"/>
    </row>
    <row r="7043" spans="27:29">
      <c r="AA7043" s="298"/>
      <c r="AC7043" s="206"/>
    </row>
    <row r="7044" spans="27:29">
      <c r="AA7044" s="298"/>
      <c r="AC7044" s="206"/>
    </row>
    <row r="7045" spans="27:29">
      <c r="AA7045" s="298"/>
      <c r="AC7045" s="206"/>
    </row>
    <row r="7046" spans="27:29">
      <c r="AA7046" s="298"/>
      <c r="AC7046" s="206"/>
    </row>
    <row r="7047" spans="27:29">
      <c r="AA7047" s="298"/>
      <c r="AC7047" s="206"/>
    </row>
    <row r="7048" spans="27:29">
      <c r="AA7048" s="298"/>
      <c r="AC7048" s="206"/>
    </row>
    <row r="7049" spans="27:29">
      <c r="AA7049" s="298"/>
      <c r="AC7049" s="206"/>
    </row>
    <row r="7050" spans="27:29">
      <c r="AA7050" s="298"/>
      <c r="AC7050" s="206"/>
    </row>
    <row r="7051" spans="27:29">
      <c r="AA7051" s="298"/>
      <c r="AC7051" s="206"/>
    </row>
    <row r="7052" spans="27:29">
      <c r="AA7052" s="298"/>
      <c r="AC7052" s="206"/>
    </row>
    <row r="7053" spans="27:29">
      <c r="AA7053" s="298"/>
      <c r="AC7053" s="206"/>
    </row>
    <row r="7054" spans="27:29">
      <c r="AA7054" s="298"/>
      <c r="AC7054" s="206"/>
    </row>
    <row r="7055" spans="27:29">
      <c r="AA7055" s="298"/>
      <c r="AC7055" s="206"/>
    </row>
    <row r="7056" spans="27:29">
      <c r="AA7056" s="298"/>
      <c r="AC7056" s="206"/>
    </row>
    <row r="7057" spans="27:29">
      <c r="AA7057" s="298"/>
      <c r="AC7057" s="206"/>
    </row>
    <row r="7058" spans="27:29">
      <c r="AA7058" s="298"/>
      <c r="AC7058" s="206"/>
    </row>
    <row r="7059" spans="27:29">
      <c r="AA7059" s="298"/>
      <c r="AC7059" s="206"/>
    </row>
    <row r="7060" spans="27:29">
      <c r="AA7060" s="298"/>
      <c r="AC7060" s="206"/>
    </row>
    <row r="7061" spans="27:29">
      <c r="AA7061" s="298"/>
      <c r="AC7061" s="206"/>
    </row>
    <row r="7062" spans="27:29">
      <c r="AA7062" s="298"/>
      <c r="AC7062" s="206"/>
    </row>
    <row r="7063" spans="27:29">
      <c r="AA7063" s="298"/>
      <c r="AC7063" s="206"/>
    </row>
    <row r="7064" spans="27:29">
      <c r="AA7064" s="298"/>
      <c r="AC7064" s="206"/>
    </row>
    <row r="7065" spans="27:29">
      <c r="AA7065" s="298"/>
      <c r="AC7065" s="206"/>
    </row>
    <row r="7066" spans="27:29">
      <c r="AA7066" s="298"/>
      <c r="AC7066" s="206"/>
    </row>
    <row r="7067" spans="27:29">
      <c r="AA7067" s="298"/>
      <c r="AC7067" s="206"/>
    </row>
    <row r="7068" spans="27:29">
      <c r="AA7068" s="298"/>
      <c r="AC7068" s="206"/>
    </row>
    <row r="7069" spans="27:29">
      <c r="AA7069" s="298"/>
      <c r="AC7069" s="206"/>
    </row>
    <row r="7070" spans="27:29">
      <c r="AA7070" s="298"/>
      <c r="AC7070" s="206"/>
    </row>
    <row r="7071" spans="27:29">
      <c r="AA7071" s="298"/>
      <c r="AC7071" s="206"/>
    </row>
    <row r="7072" spans="27:29">
      <c r="AA7072" s="298"/>
      <c r="AC7072" s="206"/>
    </row>
    <row r="7073" spans="27:29">
      <c r="AA7073" s="298"/>
      <c r="AC7073" s="206"/>
    </row>
    <row r="7074" spans="27:29">
      <c r="AA7074" s="298"/>
      <c r="AC7074" s="206"/>
    </row>
    <row r="7075" spans="27:29">
      <c r="AA7075" s="298"/>
      <c r="AC7075" s="206"/>
    </row>
    <row r="7076" spans="27:29">
      <c r="AA7076" s="298"/>
      <c r="AC7076" s="206"/>
    </row>
    <row r="7077" spans="27:29">
      <c r="AA7077" s="298"/>
      <c r="AC7077" s="206"/>
    </row>
    <row r="7078" spans="27:29">
      <c r="AA7078" s="298"/>
      <c r="AC7078" s="206"/>
    </row>
    <row r="7079" spans="27:29">
      <c r="AA7079" s="298"/>
      <c r="AC7079" s="206"/>
    </row>
    <row r="7080" spans="27:29">
      <c r="AA7080" s="298"/>
      <c r="AC7080" s="206"/>
    </row>
    <row r="7081" spans="27:29">
      <c r="AA7081" s="298"/>
      <c r="AC7081" s="206"/>
    </row>
    <row r="7082" spans="27:29">
      <c r="AA7082" s="298"/>
      <c r="AC7082" s="206"/>
    </row>
    <row r="7083" spans="27:29">
      <c r="AA7083" s="298"/>
      <c r="AC7083" s="206"/>
    </row>
    <row r="7084" spans="27:29">
      <c r="AA7084" s="298"/>
      <c r="AC7084" s="206"/>
    </row>
    <row r="7085" spans="27:29">
      <c r="AA7085" s="298"/>
      <c r="AC7085" s="206"/>
    </row>
    <row r="7086" spans="27:29">
      <c r="AA7086" s="298"/>
      <c r="AC7086" s="206"/>
    </row>
    <row r="7087" spans="27:29">
      <c r="AA7087" s="298"/>
      <c r="AC7087" s="206"/>
    </row>
    <row r="7088" spans="27:29">
      <c r="AA7088" s="298"/>
      <c r="AC7088" s="206"/>
    </row>
    <row r="7089" spans="27:29">
      <c r="AA7089" s="298"/>
      <c r="AC7089" s="206"/>
    </row>
    <row r="7090" spans="27:29">
      <c r="AA7090" s="298"/>
      <c r="AC7090" s="206"/>
    </row>
    <row r="7091" spans="27:29">
      <c r="AA7091" s="298"/>
      <c r="AC7091" s="206"/>
    </row>
    <row r="7092" spans="27:29">
      <c r="AA7092" s="298"/>
      <c r="AC7092" s="206"/>
    </row>
    <row r="7093" spans="27:29">
      <c r="AA7093" s="298"/>
      <c r="AC7093" s="206"/>
    </row>
    <row r="7094" spans="27:29">
      <c r="AA7094" s="298"/>
      <c r="AC7094" s="206"/>
    </row>
    <row r="7095" spans="27:29">
      <c r="AA7095" s="298"/>
      <c r="AC7095" s="206"/>
    </row>
    <row r="7096" spans="27:29">
      <c r="AA7096" s="298"/>
      <c r="AC7096" s="206"/>
    </row>
    <row r="7097" spans="27:29">
      <c r="AA7097" s="298"/>
      <c r="AC7097" s="206"/>
    </row>
    <row r="7098" spans="27:29">
      <c r="AA7098" s="298"/>
      <c r="AC7098" s="206"/>
    </row>
    <row r="7099" spans="27:29">
      <c r="AA7099" s="298"/>
      <c r="AC7099" s="206"/>
    </row>
    <row r="7100" spans="27:29">
      <c r="AA7100" s="298"/>
      <c r="AC7100" s="206"/>
    </row>
    <row r="7101" spans="27:29">
      <c r="AA7101" s="298"/>
      <c r="AC7101" s="206"/>
    </row>
    <row r="7102" spans="27:29">
      <c r="AA7102" s="298"/>
      <c r="AC7102" s="206"/>
    </row>
    <row r="7103" spans="27:29">
      <c r="AA7103" s="298"/>
      <c r="AC7103" s="206"/>
    </row>
    <row r="7104" spans="27:29">
      <c r="AA7104" s="298"/>
      <c r="AC7104" s="206"/>
    </row>
    <row r="7105" spans="27:29">
      <c r="AA7105" s="298"/>
      <c r="AC7105" s="206"/>
    </row>
    <row r="7106" spans="27:29">
      <c r="AA7106" s="298"/>
      <c r="AC7106" s="206"/>
    </row>
    <row r="7107" spans="27:29">
      <c r="AA7107" s="298"/>
      <c r="AC7107" s="206"/>
    </row>
    <row r="7108" spans="27:29">
      <c r="AA7108" s="298"/>
      <c r="AC7108" s="206"/>
    </row>
    <row r="7109" spans="27:29">
      <c r="AA7109" s="298"/>
      <c r="AC7109" s="206"/>
    </row>
    <row r="7110" spans="27:29">
      <c r="AA7110" s="298"/>
      <c r="AC7110" s="206"/>
    </row>
    <row r="7111" spans="27:29">
      <c r="AA7111" s="298"/>
      <c r="AC7111" s="206"/>
    </row>
    <row r="7112" spans="27:29">
      <c r="AA7112" s="298"/>
      <c r="AC7112" s="206"/>
    </row>
    <row r="7113" spans="27:29">
      <c r="AA7113" s="298"/>
      <c r="AC7113" s="206"/>
    </row>
    <row r="7114" spans="27:29">
      <c r="AA7114" s="298"/>
      <c r="AC7114" s="206"/>
    </row>
    <row r="7115" spans="27:29">
      <c r="AA7115" s="298"/>
      <c r="AC7115" s="206"/>
    </row>
    <row r="7116" spans="27:29">
      <c r="AA7116" s="298"/>
      <c r="AC7116" s="206"/>
    </row>
    <row r="7117" spans="27:29">
      <c r="AA7117" s="298"/>
      <c r="AC7117" s="206"/>
    </row>
    <row r="7118" spans="27:29">
      <c r="AA7118" s="298"/>
      <c r="AC7118" s="206"/>
    </row>
    <row r="7119" spans="27:29">
      <c r="AA7119" s="298"/>
      <c r="AC7119" s="206"/>
    </row>
    <row r="7120" spans="27:29">
      <c r="AA7120" s="298"/>
      <c r="AC7120" s="206"/>
    </row>
    <row r="7121" spans="27:29">
      <c r="AA7121" s="298"/>
      <c r="AC7121" s="206"/>
    </row>
    <row r="7122" spans="27:29">
      <c r="AA7122" s="298"/>
      <c r="AC7122" s="206"/>
    </row>
    <row r="7123" spans="27:29">
      <c r="AA7123" s="298"/>
      <c r="AC7123" s="206"/>
    </row>
    <row r="7124" spans="27:29">
      <c r="AA7124" s="298"/>
      <c r="AC7124" s="206"/>
    </row>
    <row r="7125" spans="27:29">
      <c r="AA7125" s="298"/>
      <c r="AC7125" s="206"/>
    </row>
    <row r="7126" spans="27:29">
      <c r="AA7126" s="298"/>
      <c r="AC7126" s="206"/>
    </row>
    <row r="7127" spans="27:29">
      <c r="AA7127" s="298"/>
      <c r="AC7127" s="206"/>
    </row>
    <row r="7128" spans="27:29">
      <c r="AA7128" s="298"/>
      <c r="AC7128" s="206"/>
    </row>
    <row r="7129" spans="27:29">
      <c r="AA7129" s="298"/>
      <c r="AC7129" s="206"/>
    </row>
    <row r="7130" spans="27:29">
      <c r="AA7130" s="298"/>
      <c r="AC7130" s="206"/>
    </row>
    <row r="7131" spans="27:29">
      <c r="AA7131" s="298"/>
      <c r="AC7131" s="206"/>
    </row>
    <row r="7132" spans="27:29">
      <c r="AA7132" s="298"/>
      <c r="AC7132" s="206"/>
    </row>
    <row r="7133" spans="27:29">
      <c r="AA7133" s="298"/>
      <c r="AC7133" s="206"/>
    </row>
    <row r="7134" spans="27:29">
      <c r="AA7134" s="298"/>
      <c r="AC7134" s="206"/>
    </row>
    <row r="7135" spans="27:29">
      <c r="AA7135" s="298"/>
      <c r="AC7135" s="206"/>
    </row>
    <row r="7136" spans="27:29">
      <c r="AA7136" s="298"/>
      <c r="AC7136" s="206"/>
    </row>
    <row r="7137" spans="27:29">
      <c r="AA7137" s="298"/>
      <c r="AC7137" s="206"/>
    </row>
    <row r="7138" spans="27:29">
      <c r="AA7138" s="298"/>
      <c r="AC7138" s="206"/>
    </row>
    <row r="7139" spans="27:29">
      <c r="AA7139" s="298"/>
      <c r="AC7139" s="206"/>
    </row>
    <row r="7140" spans="27:29">
      <c r="AA7140" s="298"/>
      <c r="AC7140" s="206"/>
    </row>
    <row r="7141" spans="27:29">
      <c r="AA7141" s="298"/>
      <c r="AC7141" s="206"/>
    </row>
    <row r="7142" spans="27:29">
      <c r="AA7142" s="298"/>
      <c r="AC7142" s="206"/>
    </row>
    <row r="7143" spans="27:29">
      <c r="AA7143" s="298"/>
      <c r="AC7143" s="206"/>
    </row>
    <row r="7144" spans="27:29">
      <c r="AA7144" s="298"/>
      <c r="AC7144" s="206"/>
    </row>
    <row r="7145" spans="27:29">
      <c r="AA7145" s="298"/>
      <c r="AC7145" s="206"/>
    </row>
    <row r="7146" spans="27:29">
      <c r="AA7146" s="298"/>
      <c r="AC7146" s="206"/>
    </row>
    <row r="7147" spans="27:29">
      <c r="AA7147" s="298"/>
      <c r="AC7147" s="206"/>
    </row>
    <row r="7148" spans="27:29">
      <c r="AA7148" s="298"/>
      <c r="AC7148" s="206"/>
    </row>
    <row r="7149" spans="27:29">
      <c r="AA7149" s="298"/>
      <c r="AC7149" s="206"/>
    </row>
    <row r="7150" spans="27:29">
      <c r="AA7150" s="298"/>
      <c r="AC7150" s="206"/>
    </row>
    <row r="7151" spans="27:29">
      <c r="AA7151" s="298"/>
      <c r="AC7151" s="206"/>
    </row>
    <row r="7152" spans="27:29">
      <c r="AA7152" s="298"/>
      <c r="AC7152" s="206"/>
    </row>
    <row r="7153" spans="27:29">
      <c r="AA7153" s="298"/>
      <c r="AC7153" s="206"/>
    </row>
    <row r="7154" spans="27:29">
      <c r="AA7154" s="298"/>
      <c r="AC7154" s="206"/>
    </row>
    <row r="7155" spans="27:29">
      <c r="AA7155" s="298"/>
      <c r="AC7155" s="206"/>
    </row>
    <row r="7156" spans="27:29">
      <c r="AA7156" s="298"/>
      <c r="AC7156" s="206"/>
    </row>
    <row r="7157" spans="27:29">
      <c r="AA7157" s="298"/>
      <c r="AC7157" s="206"/>
    </row>
    <row r="7158" spans="27:29">
      <c r="AA7158" s="298"/>
      <c r="AC7158" s="206"/>
    </row>
    <row r="7159" spans="27:29">
      <c r="AA7159" s="298"/>
      <c r="AC7159" s="206"/>
    </row>
    <row r="7160" spans="27:29">
      <c r="AA7160" s="298"/>
      <c r="AC7160" s="206"/>
    </row>
    <row r="7161" spans="27:29">
      <c r="AA7161" s="298"/>
      <c r="AC7161" s="206"/>
    </row>
    <row r="7162" spans="27:29">
      <c r="AA7162" s="298"/>
      <c r="AC7162" s="206"/>
    </row>
    <row r="7163" spans="27:29">
      <c r="AA7163" s="298"/>
      <c r="AC7163" s="206"/>
    </row>
    <row r="7164" spans="27:29">
      <c r="AA7164" s="298"/>
      <c r="AC7164" s="206"/>
    </row>
    <row r="7165" spans="27:29">
      <c r="AA7165" s="298"/>
      <c r="AC7165" s="206"/>
    </row>
    <row r="7166" spans="27:29">
      <c r="AA7166" s="298"/>
      <c r="AC7166" s="206"/>
    </row>
    <row r="7167" spans="27:29">
      <c r="AA7167" s="298"/>
      <c r="AC7167" s="206"/>
    </row>
    <row r="7168" spans="27:29">
      <c r="AA7168" s="298"/>
      <c r="AC7168" s="206"/>
    </row>
    <row r="7169" spans="27:29">
      <c r="AA7169" s="298"/>
      <c r="AC7169" s="206"/>
    </row>
    <row r="7170" spans="27:29">
      <c r="AA7170" s="298"/>
      <c r="AC7170" s="206"/>
    </row>
    <row r="7171" spans="27:29">
      <c r="AA7171" s="298"/>
      <c r="AC7171" s="206"/>
    </row>
    <row r="7172" spans="27:29">
      <c r="AA7172" s="298"/>
      <c r="AC7172" s="206"/>
    </row>
    <row r="7173" spans="27:29">
      <c r="AA7173" s="298"/>
      <c r="AC7173" s="206"/>
    </row>
    <row r="7174" spans="27:29">
      <c r="AA7174" s="298"/>
      <c r="AC7174" s="206"/>
    </row>
    <row r="7175" spans="27:29">
      <c r="AA7175" s="298"/>
      <c r="AC7175" s="206"/>
    </row>
    <row r="7176" spans="27:29">
      <c r="AA7176" s="298"/>
      <c r="AC7176" s="206"/>
    </row>
    <row r="7177" spans="27:29">
      <c r="AA7177" s="298"/>
      <c r="AC7177" s="206"/>
    </row>
    <row r="7178" spans="27:29">
      <c r="AA7178" s="298"/>
      <c r="AC7178" s="206"/>
    </row>
    <row r="7179" spans="27:29">
      <c r="AA7179" s="298"/>
      <c r="AC7179" s="206"/>
    </row>
    <row r="7180" spans="27:29">
      <c r="AA7180" s="298"/>
      <c r="AC7180" s="206"/>
    </row>
    <row r="7181" spans="27:29">
      <c r="AA7181" s="298"/>
      <c r="AC7181" s="206"/>
    </row>
    <row r="7182" spans="27:29">
      <c r="AA7182" s="298"/>
      <c r="AC7182" s="206"/>
    </row>
    <row r="7183" spans="27:29">
      <c r="AA7183" s="298"/>
      <c r="AC7183" s="206"/>
    </row>
    <row r="7184" spans="27:29">
      <c r="AA7184" s="298"/>
      <c r="AC7184" s="206"/>
    </row>
    <row r="7185" spans="27:29">
      <c r="AA7185" s="298"/>
      <c r="AC7185" s="206"/>
    </row>
    <row r="7186" spans="27:29">
      <c r="AA7186" s="298"/>
      <c r="AC7186" s="206"/>
    </row>
    <row r="7187" spans="27:29">
      <c r="AA7187" s="298"/>
      <c r="AC7187" s="206"/>
    </row>
    <row r="7188" spans="27:29">
      <c r="AA7188" s="298"/>
      <c r="AC7188" s="206"/>
    </row>
    <row r="7189" spans="27:29">
      <c r="AA7189" s="298"/>
      <c r="AC7189" s="206"/>
    </row>
    <row r="7190" spans="27:29">
      <c r="AA7190" s="298"/>
      <c r="AC7190" s="206"/>
    </row>
    <row r="7191" spans="27:29">
      <c r="AA7191" s="298"/>
      <c r="AC7191" s="206"/>
    </row>
    <row r="7192" spans="27:29">
      <c r="AA7192" s="298"/>
      <c r="AC7192" s="206"/>
    </row>
    <row r="7193" spans="27:29">
      <c r="AA7193" s="298"/>
      <c r="AC7193" s="206"/>
    </row>
    <row r="7194" spans="27:29">
      <c r="AA7194" s="298"/>
      <c r="AC7194" s="206"/>
    </row>
    <row r="7195" spans="27:29">
      <c r="AA7195" s="298"/>
      <c r="AC7195" s="206"/>
    </row>
    <row r="7196" spans="27:29">
      <c r="AA7196" s="298"/>
      <c r="AC7196" s="206"/>
    </row>
    <row r="7197" spans="27:29">
      <c r="AA7197" s="298"/>
      <c r="AC7197" s="206"/>
    </row>
    <row r="7198" spans="27:29">
      <c r="AA7198" s="298"/>
      <c r="AC7198" s="206"/>
    </row>
    <row r="7199" spans="27:29">
      <c r="AA7199" s="298"/>
      <c r="AC7199" s="206"/>
    </row>
    <row r="7200" spans="27:29">
      <c r="AA7200" s="298"/>
      <c r="AC7200" s="206"/>
    </row>
    <row r="7201" spans="27:29">
      <c r="AA7201" s="298"/>
      <c r="AC7201" s="206"/>
    </row>
    <row r="7202" spans="27:29">
      <c r="AA7202" s="298"/>
      <c r="AC7202" s="206"/>
    </row>
    <row r="7203" spans="27:29">
      <c r="AA7203" s="298"/>
      <c r="AC7203" s="206"/>
    </row>
    <row r="7204" spans="27:29">
      <c r="AA7204" s="298"/>
      <c r="AC7204" s="206"/>
    </row>
    <row r="7205" spans="27:29">
      <c r="AA7205" s="298"/>
      <c r="AC7205" s="206"/>
    </row>
    <row r="7206" spans="27:29">
      <c r="AA7206" s="298"/>
      <c r="AC7206" s="206"/>
    </row>
    <row r="7207" spans="27:29">
      <c r="AA7207" s="298"/>
      <c r="AC7207" s="206"/>
    </row>
    <row r="7208" spans="27:29">
      <c r="AA7208" s="298"/>
      <c r="AC7208" s="206"/>
    </row>
    <row r="7209" spans="27:29">
      <c r="AA7209" s="298"/>
      <c r="AC7209" s="206"/>
    </row>
    <row r="7210" spans="27:29">
      <c r="AA7210" s="298"/>
      <c r="AC7210" s="206"/>
    </row>
    <row r="7211" spans="27:29">
      <c r="AA7211" s="298"/>
      <c r="AC7211" s="206"/>
    </row>
    <row r="7212" spans="27:29">
      <c r="AA7212" s="298"/>
      <c r="AC7212" s="206"/>
    </row>
    <row r="7213" spans="27:29">
      <c r="AA7213" s="298"/>
      <c r="AC7213" s="206"/>
    </row>
    <row r="7214" spans="27:29">
      <c r="AA7214" s="298"/>
      <c r="AC7214" s="206"/>
    </row>
    <row r="7215" spans="27:29">
      <c r="AA7215" s="298"/>
      <c r="AC7215" s="206"/>
    </row>
    <row r="7216" spans="27:29">
      <c r="AA7216" s="298"/>
      <c r="AC7216" s="206"/>
    </row>
    <row r="7217" spans="27:29">
      <c r="AA7217" s="298"/>
      <c r="AC7217" s="206"/>
    </row>
    <row r="7218" spans="27:29">
      <c r="AA7218" s="298"/>
      <c r="AC7218" s="206"/>
    </row>
    <row r="7219" spans="27:29">
      <c r="AA7219" s="298"/>
      <c r="AC7219" s="206"/>
    </row>
    <row r="7220" spans="27:29">
      <c r="AA7220" s="298"/>
      <c r="AC7220" s="206"/>
    </row>
    <row r="7221" spans="27:29">
      <c r="AA7221" s="298"/>
      <c r="AC7221" s="206"/>
    </row>
    <row r="7222" spans="27:29">
      <c r="AA7222" s="298"/>
      <c r="AC7222" s="206"/>
    </row>
    <row r="7223" spans="27:29">
      <c r="AA7223" s="298"/>
      <c r="AC7223" s="206"/>
    </row>
    <row r="7224" spans="27:29">
      <c r="AA7224" s="298"/>
      <c r="AC7224" s="206"/>
    </row>
    <row r="7225" spans="27:29">
      <c r="AA7225" s="298"/>
      <c r="AC7225" s="206"/>
    </row>
    <row r="7226" spans="27:29">
      <c r="AA7226" s="298"/>
      <c r="AC7226" s="206"/>
    </row>
    <row r="7227" spans="27:29">
      <c r="AA7227" s="298"/>
      <c r="AC7227" s="206"/>
    </row>
    <row r="7228" spans="27:29">
      <c r="AA7228" s="298"/>
      <c r="AC7228" s="206"/>
    </row>
    <row r="7229" spans="27:29">
      <c r="AA7229" s="298"/>
      <c r="AC7229" s="206"/>
    </row>
    <row r="7230" spans="27:29">
      <c r="AA7230" s="298"/>
      <c r="AC7230" s="206"/>
    </row>
    <row r="7231" spans="27:29">
      <c r="AA7231" s="298"/>
      <c r="AC7231" s="206"/>
    </row>
    <row r="7232" spans="27:29">
      <c r="AA7232" s="298"/>
      <c r="AC7232" s="206"/>
    </row>
    <row r="7233" spans="27:29">
      <c r="AA7233" s="298"/>
      <c r="AC7233" s="206"/>
    </row>
    <row r="7234" spans="27:29">
      <c r="AA7234" s="298"/>
      <c r="AC7234" s="206"/>
    </row>
    <row r="7235" spans="27:29">
      <c r="AA7235" s="298"/>
      <c r="AC7235" s="206"/>
    </row>
    <row r="7236" spans="27:29">
      <c r="AA7236" s="298"/>
      <c r="AC7236" s="206"/>
    </row>
    <row r="7237" spans="27:29">
      <c r="AA7237" s="298"/>
      <c r="AC7237" s="206"/>
    </row>
    <row r="7238" spans="27:29">
      <c r="AA7238" s="298"/>
      <c r="AC7238" s="206"/>
    </row>
    <row r="7239" spans="27:29">
      <c r="AA7239" s="298"/>
      <c r="AC7239" s="206"/>
    </row>
    <row r="7240" spans="27:29">
      <c r="AA7240" s="298"/>
      <c r="AC7240" s="206"/>
    </row>
    <row r="7241" spans="27:29">
      <c r="AA7241" s="298"/>
      <c r="AC7241" s="206"/>
    </row>
    <row r="7242" spans="27:29">
      <c r="AA7242" s="298"/>
      <c r="AC7242" s="206"/>
    </row>
    <row r="7243" spans="27:29">
      <c r="AA7243" s="298"/>
      <c r="AC7243" s="206"/>
    </row>
    <row r="7244" spans="27:29">
      <c r="AA7244" s="298"/>
      <c r="AC7244" s="206"/>
    </row>
    <row r="7245" spans="27:29">
      <c r="AA7245" s="298"/>
      <c r="AC7245" s="206"/>
    </row>
    <row r="7246" spans="27:29">
      <c r="AA7246" s="298"/>
      <c r="AC7246" s="206"/>
    </row>
    <row r="7247" spans="27:29">
      <c r="AA7247" s="298"/>
      <c r="AC7247" s="206"/>
    </row>
    <row r="7248" spans="27:29">
      <c r="AA7248" s="298"/>
      <c r="AC7248" s="206"/>
    </row>
    <row r="7249" spans="27:29">
      <c r="AA7249" s="298"/>
      <c r="AC7249" s="206"/>
    </row>
    <row r="7250" spans="27:29">
      <c r="AA7250" s="298"/>
      <c r="AC7250" s="206"/>
    </row>
    <row r="7251" spans="27:29">
      <c r="AA7251" s="298"/>
      <c r="AC7251" s="206"/>
    </row>
    <row r="7252" spans="27:29">
      <c r="AA7252" s="298"/>
      <c r="AC7252" s="206"/>
    </row>
    <row r="7253" spans="27:29">
      <c r="AA7253" s="298"/>
      <c r="AC7253" s="206"/>
    </row>
    <row r="7254" spans="27:29">
      <c r="AA7254" s="298"/>
      <c r="AC7254" s="206"/>
    </row>
    <row r="7255" spans="27:29">
      <c r="AA7255" s="298"/>
      <c r="AC7255" s="206"/>
    </row>
    <row r="7256" spans="27:29">
      <c r="AA7256" s="298"/>
      <c r="AC7256" s="206"/>
    </row>
    <row r="7257" spans="27:29">
      <c r="AA7257" s="298"/>
      <c r="AC7257" s="206"/>
    </row>
    <row r="7258" spans="27:29">
      <c r="AA7258" s="298"/>
      <c r="AC7258" s="206"/>
    </row>
    <row r="7259" spans="27:29">
      <c r="AA7259" s="298"/>
      <c r="AC7259" s="206"/>
    </row>
    <row r="7260" spans="27:29">
      <c r="AA7260" s="298"/>
      <c r="AC7260" s="206"/>
    </row>
    <row r="7261" spans="27:29">
      <c r="AA7261" s="298"/>
      <c r="AC7261" s="206"/>
    </row>
    <row r="7262" spans="27:29">
      <c r="AA7262" s="298"/>
      <c r="AC7262" s="206"/>
    </row>
    <row r="7263" spans="27:29">
      <c r="AA7263" s="298"/>
      <c r="AC7263" s="206"/>
    </row>
    <row r="7264" spans="27:29">
      <c r="AA7264" s="298"/>
      <c r="AC7264" s="206"/>
    </row>
    <row r="7265" spans="27:29">
      <c r="AA7265" s="298"/>
      <c r="AC7265" s="206"/>
    </row>
    <row r="7266" spans="27:29">
      <c r="AA7266" s="298"/>
      <c r="AC7266" s="206"/>
    </row>
    <row r="7267" spans="27:29">
      <c r="AA7267" s="298"/>
      <c r="AC7267" s="206"/>
    </row>
    <row r="7268" spans="27:29">
      <c r="AA7268" s="298"/>
      <c r="AC7268" s="206"/>
    </row>
    <row r="7269" spans="27:29">
      <c r="AA7269" s="298"/>
      <c r="AC7269" s="206"/>
    </row>
    <row r="7270" spans="27:29">
      <c r="AA7270" s="298"/>
      <c r="AC7270" s="206"/>
    </row>
    <row r="7271" spans="27:29">
      <c r="AA7271" s="298"/>
      <c r="AC7271" s="206"/>
    </row>
    <row r="7272" spans="27:29">
      <c r="AA7272" s="298"/>
      <c r="AC7272" s="206"/>
    </row>
    <row r="7273" spans="27:29">
      <c r="AA7273" s="298"/>
      <c r="AC7273" s="206"/>
    </row>
    <row r="7274" spans="27:29">
      <c r="AA7274" s="298"/>
      <c r="AC7274" s="206"/>
    </row>
    <row r="7275" spans="27:29">
      <c r="AA7275" s="298"/>
      <c r="AC7275" s="206"/>
    </row>
    <row r="7276" spans="27:29">
      <c r="AA7276" s="298"/>
      <c r="AC7276" s="206"/>
    </row>
    <row r="7277" spans="27:29">
      <c r="AA7277" s="298"/>
      <c r="AC7277" s="206"/>
    </row>
    <row r="7278" spans="27:29">
      <c r="AA7278" s="298"/>
      <c r="AC7278" s="206"/>
    </row>
    <row r="7279" spans="27:29">
      <c r="AA7279" s="298"/>
      <c r="AC7279" s="206"/>
    </row>
    <row r="7280" spans="27:29">
      <c r="AA7280" s="298"/>
      <c r="AC7280" s="206"/>
    </row>
    <row r="7281" spans="27:29">
      <c r="AA7281" s="298"/>
      <c r="AC7281" s="206"/>
    </row>
    <row r="7282" spans="27:29">
      <c r="AA7282" s="298"/>
      <c r="AC7282" s="206"/>
    </row>
    <row r="7283" spans="27:29">
      <c r="AA7283" s="298"/>
      <c r="AC7283" s="206"/>
    </row>
    <row r="7284" spans="27:29">
      <c r="AA7284" s="298"/>
      <c r="AC7284" s="206"/>
    </row>
    <row r="7285" spans="27:29">
      <c r="AA7285" s="298"/>
      <c r="AC7285" s="206"/>
    </row>
    <row r="7286" spans="27:29">
      <c r="AA7286" s="298"/>
      <c r="AC7286" s="206"/>
    </row>
    <row r="7287" spans="27:29">
      <c r="AA7287" s="298"/>
      <c r="AC7287" s="206"/>
    </row>
    <row r="7288" spans="27:29">
      <c r="AA7288" s="298"/>
      <c r="AC7288" s="206"/>
    </row>
    <row r="7289" spans="27:29">
      <c r="AA7289" s="298"/>
      <c r="AC7289" s="206"/>
    </row>
    <row r="7290" spans="27:29">
      <c r="AA7290" s="298"/>
      <c r="AC7290" s="206"/>
    </row>
    <row r="7291" spans="27:29">
      <c r="AA7291" s="298"/>
      <c r="AC7291" s="206"/>
    </row>
    <row r="7292" spans="27:29">
      <c r="AA7292" s="298"/>
      <c r="AC7292" s="206"/>
    </row>
    <row r="7293" spans="27:29">
      <c r="AA7293" s="298"/>
      <c r="AC7293" s="206"/>
    </row>
    <row r="7294" spans="27:29">
      <c r="AA7294" s="298"/>
      <c r="AC7294" s="206"/>
    </row>
    <row r="7295" spans="27:29">
      <c r="AA7295" s="298"/>
      <c r="AC7295" s="206"/>
    </row>
    <row r="7296" spans="27:29">
      <c r="AA7296" s="298"/>
      <c r="AC7296" s="206"/>
    </row>
    <row r="7297" spans="27:29">
      <c r="AA7297" s="298"/>
      <c r="AC7297" s="206"/>
    </row>
    <row r="7298" spans="27:29">
      <c r="AA7298" s="298"/>
      <c r="AC7298" s="206"/>
    </row>
    <row r="7299" spans="27:29">
      <c r="AA7299" s="298"/>
      <c r="AC7299" s="206"/>
    </row>
    <row r="7300" spans="27:29">
      <c r="AA7300" s="298"/>
      <c r="AC7300" s="206"/>
    </row>
    <row r="7301" spans="27:29">
      <c r="AA7301" s="298"/>
      <c r="AC7301" s="206"/>
    </row>
    <row r="7302" spans="27:29">
      <c r="AA7302" s="298"/>
      <c r="AC7302" s="206"/>
    </row>
    <row r="7303" spans="27:29">
      <c r="AA7303" s="298"/>
      <c r="AC7303" s="206"/>
    </row>
    <row r="7304" spans="27:29">
      <c r="AA7304" s="298"/>
      <c r="AC7304" s="206"/>
    </row>
    <row r="7305" spans="27:29">
      <c r="AA7305" s="298"/>
      <c r="AC7305" s="206"/>
    </row>
    <row r="7306" spans="27:29">
      <c r="AA7306" s="298"/>
      <c r="AC7306" s="206"/>
    </row>
    <row r="7307" spans="27:29">
      <c r="AA7307" s="298"/>
      <c r="AC7307" s="206"/>
    </row>
    <row r="7308" spans="27:29">
      <c r="AA7308" s="298"/>
      <c r="AC7308" s="206"/>
    </row>
    <row r="7309" spans="27:29">
      <c r="AA7309" s="298"/>
      <c r="AC7309" s="206"/>
    </row>
    <row r="7310" spans="27:29">
      <c r="AA7310" s="298"/>
      <c r="AC7310" s="206"/>
    </row>
    <row r="7311" spans="27:29">
      <c r="AA7311" s="298"/>
      <c r="AC7311" s="206"/>
    </row>
    <row r="7312" spans="27:29">
      <c r="AA7312" s="298"/>
      <c r="AC7312" s="206"/>
    </row>
    <row r="7313" spans="27:29">
      <c r="AA7313" s="298"/>
      <c r="AC7313" s="206"/>
    </row>
    <row r="7314" spans="27:29">
      <c r="AA7314" s="298"/>
      <c r="AC7314" s="206"/>
    </row>
    <row r="7315" spans="27:29">
      <c r="AA7315" s="298"/>
      <c r="AC7315" s="206"/>
    </row>
    <row r="7316" spans="27:29">
      <c r="AA7316" s="298"/>
      <c r="AC7316" s="206"/>
    </row>
    <row r="7317" spans="27:29">
      <c r="AA7317" s="298"/>
      <c r="AC7317" s="206"/>
    </row>
    <row r="7318" spans="27:29">
      <c r="AA7318" s="298"/>
      <c r="AC7318" s="206"/>
    </row>
    <row r="7319" spans="27:29">
      <c r="AA7319" s="298"/>
      <c r="AC7319" s="206"/>
    </row>
    <row r="7320" spans="27:29">
      <c r="AA7320" s="298"/>
      <c r="AC7320" s="206"/>
    </row>
    <row r="7321" spans="27:29">
      <c r="AA7321" s="298"/>
      <c r="AC7321" s="206"/>
    </row>
    <row r="7322" spans="27:29">
      <c r="AA7322" s="298"/>
      <c r="AC7322" s="206"/>
    </row>
    <row r="7323" spans="27:29">
      <c r="AA7323" s="298"/>
      <c r="AC7323" s="206"/>
    </row>
    <row r="7324" spans="27:29">
      <c r="AA7324" s="298"/>
      <c r="AC7324" s="206"/>
    </row>
    <row r="7325" spans="27:29">
      <c r="AA7325" s="298"/>
      <c r="AC7325" s="206"/>
    </row>
    <row r="7326" spans="27:29">
      <c r="AA7326" s="298"/>
      <c r="AC7326" s="206"/>
    </row>
    <row r="7327" spans="27:29">
      <c r="AA7327" s="298"/>
      <c r="AC7327" s="206"/>
    </row>
    <row r="7328" spans="27:29">
      <c r="AA7328" s="298"/>
      <c r="AC7328" s="206"/>
    </row>
    <row r="7329" spans="27:29">
      <c r="AA7329" s="298"/>
      <c r="AC7329" s="206"/>
    </row>
    <row r="7330" spans="27:29">
      <c r="AA7330" s="298"/>
      <c r="AC7330" s="206"/>
    </row>
    <row r="7331" spans="27:29">
      <c r="AA7331" s="298"/>
      <c r="AC7331" s="206"/>
    </row>
    <row r="7332" spans="27:29">
      <c r="AA7332" s="298"/>
      <c r="AC7332" s="206"/>
    </row>
    <row r="7333" spans="27:29">
      <c r="AA7333" s="298"/>
      <c r="AC7333" s="206"/>
    </row>
    <row r="7334" spans="27:29">
      <c r="AA7334" s="298"/>
      <c r="AC7334" s="206"/>
    </row>
    <row r="7335" spans="27:29">
      <c r="AA7335" s="298"/>
      <c r="AC7335" s="206"/>
    </row>
    <row r="7336" spans="27:29">
      <c r="AA7336" s="298"/>
      <c r="AC7336" s="206"/>
    </row>
    <row r="7337" spans="27:29">
      <c r="AA7337" s="298"/>
      <c r="AC7337" s="206"/>
    </row>
    <row r="7338" spans="27:29">
      <c r="AA7338" s="298"/>
      <c r="AC7338" s="206"/>
    </row>
    <row r="7339" spans="27:29">
      <c r="AA7339" s="298"/>
      <c r="AC7339" s="206"/>
    </row>
    <row r="7340" spans="27:29">
      <c r="AA7340" s="298"/>
      <c r="AC7340" s="206"/>
    </row>
    <row r="7341" spans="27:29">
      <c r="AA7341" s="298"/>
      <c r="AC7341" s="206"/>
    </row>
    <row r="7342" spans="27:29">
      <c r="AA7342" s="298"/>
      <c r="AC7342" s="206"/>
    </row>
    <row r="7343" spans="27:29">
      <c r="AA7343" s="298"/>
      <c r="AC7343" s="206"/>
    </row>
    <row r="7344" spans="27:29">
      <c r="AA7344" s="298"/>
      <c r="AC7344" s="206"/>
    </row>
    <row r="7345" spans="27:29">
      <c r="AA7345" s="298"/>
      <c r="AC7345" s="206"/>
    </row>
    <row r="7346" spans="27:29">
      <c r="AA7346" s="298"/>
      <c r="AC7346" s="206"/>
    </row>
    <row r="7347" spans="27:29">
      <c r="AA7347" s="298"/>
      <c r="AC7347" s="206"/>
    </row>
    <row r="7348" spans="27:29">
      <c r="AA7348" s="298"/>
      <c r="AC7348" s="206"/>
    </row>
    <row r="7349" spans="27:29">
      <c r="AA7349" s="298"/>
      <c r="AC7349" s="206"/>
    </row>
    <row r="7350" spans="27:29">
      <c r="AA7350" s="298"/>
      <c r="AC7350" s="206"/>
    </row>
    <row r="7351" spans="27:29">
      <c r="AA7351" s="298"/>
      <c r="AC7351" s="206"/>
    </row>
    <row r="7352" spans="27:29">
      <c r="AA7352" s="298"/>
      <c r="AC7352" s="206"/>
    </row>
    <row r="7353" spans="27:29">
      <c r="AA7353" s="298"/>
      <c r="AC7353" s="206"/>
    </row>
    <row r="7354" spans="27:29">
      <c r="AA7354" s="298"/>
      <c r="AC7354" s="206"/>
    </row>
    <row r="7355" spans="27:29">
      <c r="AA7355" s="298"/>
      <c r="AC7355" s="206"/>
    </row>
    <row r="7356" spans="27:29">
      <c r="AA7356" s="298"/>
      <c r="AC7356" s="206"/>
    </row>
    <row r="7357" spans="27:29">
      <c r="AA7357" s="298"/>
      <c r="AC7357" s="206"/>
    </row>
    <row r="7358" spans="27:29">
      <c r="AA7358" s="298"/>
      <c r="AC7358" s="206"/>
    </row>
    <row r="7359" spans="27:29">
      <c r="AA7359" s="298"/>
      <c r="AC7359" s="206"/>
    </row>
    <row r="7360" spans="27:29">
      <c r="AA7360" s="298"/>
      <c r="AC7360" s="206"/>
    </row>
    <row r="7361" spans="27:29">
      <c r="AA7361" s="298"/>
      <c r="AC7361" s="206"/>
    </row>
    <row r="7362" spans="27:29">
      <c r="AA7362" s="298"/>
      <c r="AC7362" s="206"/>
    </row>
    <row r="7363" spans="27:29">
      <c r="AA7363" s="298"/>
      <c r="AC7363" s="206"/>
    </row>
    <row r="7364" spans="27:29">
      <c r="AA7364" s="298"/>
      <c r="AC7364" s="206"/>
    </row>
    <row r="7365" spans="27:29">
      <c r="AA7365" s="298"/>
      <c r="AC7365" s="206"/>
    </row>
    <row r="7366" spans="27:29">
      <c r="AA7366" s="298"/>
      <c r="AC7366" s="206"/>
    </row>
    <row r="7367" spans="27:29">
      <c r="AA7367" s="298"/>
      <c r="AC7367" s="206"/>
    </row>
    <row r="7368" spans="27:29">
      <c r="AA7368" s="298"/>
      <c r="AC7368" s="206"/>
    </row>
    <row r="7369" spans="27:29">
      <c r="AA7369" s="298"/>
      <c r="AC7369" s="206"/>
    </row>
    <row r="7370" spans="27:29">
      <c r="AA7370" s="298"/>
      <c r="AC7370" s="206"/>
    </row>
    <row r="7371" spans="27:29">
      <c r="AA7371" s="298"/>
      <c r="AC7371" s="206"/>
    </row>
    <row r="7372" spans="27:29">
      <c r="AA7372" s="298"/>
      <c r="AC7372" s="206"/>
    </row>
    <row r="7373" spans="27:29">
      <c r="AA7373" s="298"/>
      <c r="AC7373" s="206"/>
    </row>
    <row r="7374" spans="27:29">
      <c r="AA7374" s="298"/>
      <c r="AC7374" s="206"/>
    </row>
    <row r="7375" spans="27:29">
      <c r="AA7375" s="298"/>
      <c r="AC7375" s="206"/>
    </row>
    <row r="7376" spans="27:29">
      <c r="AA7376" s="298"/>
      <c r="AC7376" s="206"/>
    </row>
    <row r="7377" spans="27:29">
      <c r="AA7377" s="298"/>
      <c r="AC7377" s="206"/>
    </row>
    <row r="7378" spans="27:29">
      <c r="AA7378" s="298"/>
      <c r="AC7378" s="206"/>
    </row>
    <row r="7379" spans="27:29">
      <c r="AA7379" s="298"/>
      <c r="AC7379" s="206"/>
    </row>
    <row r="7380" spans="27:29">
      <c r="AA7380" s="298"/>
      <c r="AC7380" s="206"/>
    </row>
    <row r="7381" spans="27:29">
      <c r="AA7381" s="298"/>
      <c r="AC7381" s="206"/>
    </row>
    <row r="7382" spans="27:29">
      <c r="AA7382" s="298"/>
      <c r="AC7382" s="206"/>
    </row>
    <row r="7383" spans="27:29">
      <c r="AA7383" s="298"/>
      <c r="AC7383" s="206"/>
    </row>
    <row r="7384" spans="27:29">
      <c r="AA7384" s="298"/>
      <c r="AC7384" s="206"/>
    </row>
    <row r="7385" spans="27:29">
      <c r="AA7385" s="298"/>
      <c r="AC7385" s="206"/>
    </row>
    <row r="7386" spans="27:29">
      <c r="AA7386" s="298"/>
      <c r="AC7386" s="206"/>
    </row>
    <row r="7387" spans="27:29">
      <c r="AA7387" s="298"/>
      <c r="AC7387" s="206"/>
    </row>
    <row r="7388" spans="27:29">
      <c r="AA7388" s="298"/>
      <c r="AC7388" s="206"/>
    </row>
    <row r="7389" spans="27:29">
      <c r="AA7389" s="298"/>
      <c r="AC7389" s="206"/>
    </row>
    <row r="7390" spans="27:29">
      <c r="AA7390" s="298"/>
      <c r="AC7390" s="206"/>
    </row>
    <row r="7391" spans="27:29">
      <c r="AA7391" s="298"/>
      <c r="AC7391" s="206"/>
    </row>
    <row r="7392" spans="27:29">
      <c r="AA7392" s="298"/>
      <c r="AC7392" s="206"/>
    </row>
    <row r="7393" spans="27:29">
      <c r="AA7393" s="298"/>
      <c r="AC7393" s="206"/>
    </row>
    <row r="7394" spans="27:29">
      <c r="AA7394" s="298"/>
      <c r="AC7394" s="206"/>
    </row>
    <row r="7395" spans="27:29">
      <c r="AA7395" s="298"/>
      <c r="AC7395" s="206"/>
    </row>
    <row r="7396" spans="27:29">
      <c r="AA7396" s="298"/>
      <c r="AC7396" s="206"/>
    </row>
    <row r="7397" spans="27:29">
      <c r="AA7397" s="298"/>
      <c r="AC7397" s="206"/>
    </row>
    <row r="7398" spans="27:29">
      <c r="AA7398" s="298"/>
      <c r="AC7398" s="206"/>
    </row>
    <row r="7399" spans="27:29">
      <c r="AA7399" s="298"/>
      <c r="AC7399" s="206"/>
    </row>
    <row r="7400" spans="27:29">
      <c r="AA7400" s="298"/>
      <c r="AC7400" s="206"/>
    </row>
    <row r="7401" spans="27:29">
      <c r="AA7401" s="298"/>
      <c r="AC7401" s="206"/>
    </row>
    <row r="7402" spans="27:29">
      <c r="AA7402" s="298"/>
      <c r="AC7402" s="206"/>
    </row>
    <row r="7403" spans="27:29">
      <c r="AA7403" s="298"/>
      <c r="AC7403" s="206"/>
    </row>
    <row r="7404" spans="27:29">
      <c r="AA7404" s="298"/>
      <c r="AC7404" s="206"/>
    </row>
    <row r="7405" spans="27:29">
      <c r="AA7405" s="298"/>
      <c r="AC7405" s="206"/>
    </row>
    <row r="7406" spans="27:29">
      <c r="AA7406" s="298"/>
      <c r="AC7406" s="206"/>
    </row>
    <row r="7407" spans="27:29">
      <c r="AA7407" s="298"/>
      <c r="AC7407" s="206"/>
    </row>
    <row r="7408" spans="27:29">
      <c r="AA7408" s="298"/>
      <c r="AC7408" s="206"/>
    </row>
    <row r="7409" spans="27:29">
      <c r="AA7409" s="298"/>
      <c r="AC7409" s="206"/>
    </row>
    <row r="7410" spans="27:29">
      <c r="AA7410" s="298"/>
      <c r="AC7410" s="206"/>
    </row>
    <row r="7411" spans="27:29">
      <c r="AA7411" s="298"/>
      <c r="AC7411" s="206"/>
    </row>
    <row r="7412" spans="27:29">
      <c r="AA7412" s="298"/>
      <c r="AC7412" s="206"/>
    </row>
    <row r="7413" spans="27:29">
      <c r="AA7413" s="298"/>
      <c r="AC7413" s="206"/>
    </row>
    <row r="7414" spans="27:29">
      <c r="AA7414" s="298"/>
      <c r="AC7414" s="206"/>
    </row>
    <row r="7415" spans="27:29">
      <c r="AA7415" s="298"/>
      <c r="AC7415" s="206"/>
    </row>
    <row r="7416" spans="27:29">
      <c r="AA7416" s="298"/>
      <c r="AC7416" s="206"/>
    </row>
    <row r="7417" spans="27:29">
      <c r="AA7417" s="298"/>
      <c r="AC7417" s="206"/>
    </row>
    <row r="7418" spans="27:29">
      <c r="AA7418" s="298"/>
      <c r="AC7418" s="206"/>
    </row>
    <row r="7419" spans="27:29">
      <c r="AA7419" s="298"/>
      <c r="AC7419" s="206"/>
    </row>
    <row r="7420" spans="27:29">
      <c r="AA7420" s="298"/>
      <c r="AC7420" s="206"/>
    </row>
    <row r="7421" spans="27:29">
      <c r="AA7421" s="298"/>
      <c r="AC7421" s="206"/>
    </row>
    <row r="7422" spans="27:29">
      <c r="AA7422" s="298"/>
      <c r="AC7422" s="206"/>
    </row>
    <row r="7423" spans="27:29">
      <c r="AA7423" s="298"/>
      <c r="AC7423" s="206"/>
    </row>
    <row r="7424" spans="27:29">
      <c r="AA7424" s="298"/>
      <c r="AC7424" s="206"/>
    </row>
    <row r="7425" spans="27:29">
      <c r="AA7425" s="298"/>
      <c r="AC7425" s="206"/>
    </row>
    <row r="7426" spans="27:29">
      <c r="AA7426" s="298"/>
      <c r="AC7426" s="206"/>
    </row>
    <row r="7427" spans="27:29">
      <c r="AA7427" s="298"/>
      <c r="AC7427" s="206"/>
    </row>
    <row r="7428" spans="27:29">
      <c r="AA7428" s="298"/>
      <c r="AC7428" s="206"/>
    </row>
    <row r="7429" spans="27:29">
      <c r="AA7429" s="298"/>
      <c r="AC7429" s="206"/>
    </row>
    <row r="7430" spans="27:29">
      <c r="AA7430" s="298"/>
      <c r="AC7430" s="206"/>
    </row>
    <row r="7431" spans="27:29">
      <c r="AA7431" s="298"/>
      <c r="AC7431" s="206"/>
    </row>
    <row r="7432" spans="27:29">
      <c r="AA7432" s="298"/>
      <c r="AC7432" s="206"/>
    </row>
    <row r="7433" spans="27:29">
      <c r="AA7433" s="298"/>
      <c r="AC7433" s="206"/>
    </row>
    <row r="7434" spans="27:29">
      <c r="AA7434" s="298"/>
      <c r="AC7434" s="206"/>
    </row>
    <row r="7435" spans="27:29">
      <c r="AA7435" s="298"/>
      <c r="AC7435" s="206"/>
    </row>
    <row r="7436" spans="27:29">
      <c r="AA7436" s="298"/>
      <c r="AC7436" s="206"/>
    </row>
    <row r="7437" spans="27:29">
      <c r="AA7437" s="298"/>
      <c r="AC7437" s="206"/>
    </row>
    <row r="7438" spans="27:29">
      <c r="AA7438" s="298"/>
      <c r="AC7438" s="206"/>
    </row>
    <row r="7439" spans="27:29">
      <c r="AA7439" s="298"/>
      <c r="AC7439" s="206"/>
    </row>
    <row r="7440" spans="27:29">
      <c r="AA7440" s="298"/>
      <c r="AC7440" s="206"/>
    </row>
    <row r="7441" spans="27:29">
      <c r="AA7441" s="298"/>
      <c r="AC7441" s="206"/>
    </row>
    <row r="7442" spans="27:29">
      <c r="AA7442" s="298"/>
      <c r="AC7442" s="206"/>
    </row>
    <row r="7443" spans="27:29">
      <c r="AA7443" s="298"/>
      <c r="AC7443" s="206"/>
    </row>
    <row r="7444" spans="27:29">
      <c r="AA7444" s="298"/>
      <c r="AC7444" s="206"/>
    </row>
    <row r="7445" spans="27:29">
      <c r="AA7445" s="298"/>
      <c r="AC7445" s="206"/>
    </row>
    <row r="7446" spans="27:29">
      <c r="AA7446" s="298"/>
      <c r="AC7446" s="206"/>
    </row>
    <row r="7447" spans="27:29">
      <c r="AA7447" s="298"/>
      <c r="AC7447" s="206"/>
    </row>
    <row r="7448" spans="27:29">
      <c r="AA7448" s="298"/>
      <c r="AC7448" s="206"/>
    </row>
    <row r="7449" spans="27:29">
      <c r="AA7449" s="298"/>
      <c r="AC7449" s="206"/>
    </row>
    <row r="7450" spans="27:29">
      <c r="AA7450" s="298"/>
      <c r="AC7450" s="206"/>
    </row>
    <row r="7451" spans="27:29">
      <c r="AA7451" s="298"/>
      <c r="AC7451" s="206"/>
    </row>
    <row r="7452" spans="27:29">
      <c r="AA7452" s="298"/>
      <c r="AC7452" s="206"/>
    </row>
    <row r="7453" spans="27:29">
      <c r="AA7453" s="298"/>
      <c r="AC7453" s="206"/>
    </row>
    <row r="7454" spans="27:29">
      <c r="AA7454" s="298"/>
      <c r="AC7454" s="206"/>
    </row>
    <row r="7455" spans="27:29">
      <c r="AA7455" s="298"/>
      <c r="AC7455" s="206"/>
    </row>
    <row r="7456" spans="27:29">
      <c r="AA7456" s="298"/>
      <c r="AC7456" s="206"/>
    </row>
    <row r="7457" spans="27:29">
      <c r="AA7457" s="298"/>
      <c r="AC7457" s="206"/>
    </row>
    <row r="7458" spans="27:29">
      <c r="AA7458" s="298"/>
      <c r="AC7458" s="206"/>
    </row>
    <row r="7459" spans="27:29">
      <c r="AA7459" s="298"/>
      <c r="AC7459" s="206"/>
    </row>
    <row r="7460" spans="27:29">
      <c r="AA7460" s="298"/>
      <c r="AC7460" s="206"/>
    </row>
    <row r="7461" spans="27:29">
      <c r="AA7461" s="298"/>
      <c r="AC7461" s="206"/>
    </row>
    <row r="7462" spans="27:29">
      <c r="AA7462" s="298"/>
      <c r="AC7462" s="206"/>
    </row>
    <row r="7463" spans="27:29">
      <c r="AA7463" s="298"/>
      <c r="AC7463" s="206"/>
    </row>
    <row r="7464" spans="27:29">
      <c r="AA7464" s="298"/>
      <c r="AC7464" s="206"/>
    </row>
    <row r="7465" spans="27:29">
      <c r="AA7465" s="298"/>
      <c r="AC7465" s="206"/>
    </row>
    <row r="7466" spans="27:29">
      <c r="AA7466" s="298"/>
      <c r="AC7466" s="206"/>
    </row>
    <row r="7467" spans="27:29">
      <c r="AA7467" s="298"/>
      <c r="AC7467" s="206"/>
    </row>
    <row r="7468" spans="27:29">
      <c r="AA7468" s="298"/>
      <c r="AC7468" s="206"/>
    </row>
    <row r="7469" spans="27:29">
      <c r="AA7469" s="298"/>
      <c r="AC7469" s="206"/>
    </row>
    <row r="7470" spans="27:29">
      <c r="AA7470" s="298"/>
      <c r="AC7470" s="206"/>
    </row>
    <row r="7471" spans="27:29">
      <c r="AA7471" s="298"/>
      <c r="AC7471" s="206"/>
    </row>
    <row r="7472" spans="27:29">
      <c r="AA7472" s="298"/>
      <c r="AC7472" s="206"/>
    </row>
    <row r="7473" spans="27:29">
      <c r="AA7473" s="298"/>
      <c r="AC7473" s="206"/>
    </row>
    <row r="7474" spans="27:29">
      <c r="AA7474" s="298"/>
      <c r="AC7474" s="206"/>
    </row>
    <row r="7475" spans="27:29">
      <c r="AA7475" s="298"/>
      <c r="AC7475" s="206"/>
    </row>
    <row r="7476" spans="27:29">
      <c r="AA7476" s="298"/>
      <c r="AC7476" s="206"/>
    </row>
    <row r="7477" spans="27:29">
      <c r="AA7477" s="298"/>
      <c r="AC7477" s="206"/>
    </row>
    <row r="7478" spans="27:29">
      <c r="AA7478" s="298"/>
      <c r="AC7478" s="206"/>
    </row>
    <row r="7479" spans="27:29">
      <c r="AA7479" s="298"/>
      <c r="AC7479" s="206"/>
    </row>
    <row r="7480" spans="27:29">
      <c r="AA7480" s="298"/>
      <c r="AC7480" s="206"/>
    </row>
    <row r="7481" spans="27:29">
      <c r="AA7481" s="298"/>
      <c r="AC7481" s="206"/>
    </row>
    <row r="7482" spans="27:29">
      <c r="AA7482" s="298"/>
      <c r="AC7482" s="206"/>
    </row>
    <row r="7483" spans="27:29">
      <c r="AA7483" s="298"/>
      <c r="AC7483" s="206"/>
    </row>
    <row r="7484" spans="27:29">
      <c r="AA7484" s="298"/>
      <c r="AC7484" s="206"/>
    </row>
    <row r="7485" spans="27:29">
      <c r="AA7485" s="298"/>
      <c r="AC7485" s="206"/>
    </row>
    <row r="7486" spans="27:29">
      <c r="AA7486" s="298"/>
      <c r="AC7486" s="206"/>
    </row>
    <row r="7487" spans="27:29">
      <c r="AA7487" s="298"/>
      <c r="AC7487" s="206"/>
    </row>
    <row r="7488" spans="27:29">
      <c r="AA7488" s="298"/>
      <c r="AC7488" s="206"/>
    </row>
    <row r="7489" spans="27:29">
      <c r="AA7489" s="298"/>
      <c r="AC7489" s="206"/>
    </row>
    <row r="7490" spans="27:29">
      <c r="AA7490" s="298"/>
      <c r="AC7490" s="206"/>
    </row>
    <row r="7491" spans="27:29">
      <c r="AA7491" s="298"/>
      <c r="AC7491" s="206"/>
    </row>
    <row r="7492" spans="27:29">
      <c r="AA7492" s="298"/>
      <c r="AC7492" s="206"/>
    </row>
    <row r="7493" spans="27:29">
      <c r="AA7493" s="298"/>
      <c r="AC7493" s="206"/>
    </row>
    <row r="7494" spans="27:29">
      <c r="AA7494" s="298"/>
      <c r="AC7494" s="206"/>
    </row>
    <row r="7495" spans="27:29">
      <c r="AA7495" s="298"/>
      <c r="AC7495" s="206"/>
    </row>
    <row r="7496" spans="27:29">
      <c r="AA7496" s="298"/>
      <c r="AC7496" s="206"/>
    </row>
    <row r="7497" spans="27:29">
      <c r="AA7497" s="298"/>
      <c r="AC7497" s="206"/>
    </row>
    <row r="7498" spans="27:29">
      <c r="AA7498" s="298"/>
      <c r="AC7498" s="206"/>
    </row>
    <row r="7499" spans="27:29">
      <c r="AA7499" s="298"/>
      <c r="AC7499" s="206"/>
    </row>
    <row r="7500" spans="27:29">
      <c r="AA7500" s="298"/>
      <c r="AC7500" s="206"/>
    </row>
    <row r="7501" spans="27:29">
      <c r="AA7501" s="298"/>
      <c r="AC7501" s="206"/>
    </row>
    <row r="7502" spans="27:29">
      <c r="AA7502" s="298"/>
      <c r="AC7502" s="206"/>
    </row>
    <row r="7503" spans="27:29">
      <c r="AA7503" s="298"/>
      <c r="AC7503" s="206"/>
    </row>
    <row r="7504" spans="27:29">
      <c r="AA7504" s="298"/>
      <c r="AC7504" s="206"/>
    </row>
    <row r="7505" spans="27:29">
      <c r="AA7505" s="298"/>
      <c r="AC7505" s="206"/>
    </row>
    <row r="7506" spans="27:29">
      <c r="AA7506" s="298"/>
      <c r="AC7506" s="206"/>
    </row>
    <row r="7507" spans="27:29">
      <c r="AA7507" s="298"/>
      <c r="AC7507" s="206"/>
    </row>
    <row r="7508" spans="27:29">
      <c r="AA7508" s="298"/>
      <c r="AC7508" s="206"/>
    </row>
    <row r="7509" spans="27:29">
      <c r="AA7509" s="298"/>
      <c r="AC7509" s="206"/>
    </row>
    <row r="7510" spans="27:29">
      <c r="AA7510" s="298"/>
      <c r="AC7510" s="206"/>
    </row>
    <row r="7511" spans="27:29">
      <c r="AA7511" s="298"/>
      <c r="AC7511" s="206"/>
    </row>
    <row r="7512" spans="27:29">
      <c r="AA7512" s="298"/>
      <c r="AC7512" s="206"/>
    </row>
    <row r="7513" spans="27:29">
      <c r="AA7513" s="298"/>
      <c r="AC7513" s="206"/>
    </row>
    <row r="7514" spans="27:29">
      <c r="AA7514" s="298"/>
      <c r="AC7514" s="206"/>
    </row>
    <row r="7515" spans="27:29">
      <c r="AA7515" s="298"/>
      <c r="AC7515" s="206"/>
    </row>
    <row r="7516" spans="27:29">
      <c r="AA7516" s="298"/>
      <c r="AC7516" s="206"/>
    </row>
    <row r="7517" spans="27:29">
      <c r="AA7517" s="298"/>
      <c r="AC7517" s="206"/>
    </row>
    <row r="7518" spans="27:29">
      <c r="AA7518" s="298"/>
      <c r="AC7518" s="206"/>
    </row>
    <row r="7519" spans="27:29">
      <c r="AA7519" s="298"/>
      <c r="AC7519" s="206"/>
    </row>
    <row r="7520" spans="27:29">
      <c r="AA7520" s="298"/>
      <c r="AC7520" s="206"/>
    </row>
    <row r="7521" spans="27:29">
      <c r="AA7521" s="298"/>
      <c r="AC7521" s="206"/>
    </row>
    <row r="7522" spans="27:29">
      <c r="AA7522" s="298"/>
      <c r="AC7522" s="206"/>
    </row>
    <row r="7523" spans="27:29">
      <c r="AA7523" s="298"/>
      <c r="AC7523" s="206"/>
    </row>
    <row r="7524" spans="27:29">
      <c r="AA7524" s="298"/>
      <c r="AC7524" s="206"/>
    </row>
    <row r="7525" spans="27:29">
      <c r="AA7525" s="298"/>
      <c r="AC7525" s="206"/>
    </row>
    <row r="7526" spans="27:29">
      <c r="AA7526" s="298"/>
      <c r="AC7526" s="206"/>
    </row>
    <row r="7527" spans="27:29">
      <c r="AA7527" s="298"/>
      <c r="AC7527" s="206"/>
    </row>
    <row r="7528" spans="27:29">
      <c r="AA7528" s="298"/>
      <c r="AC7528" s="206"/>
    </row>
    <row r="7529" spans="27:29">
      <c r="AA7529" s="298"/>
      <c r="AC7529" s="206"/>
    </row>
    <row r="7530" spans="27:29">
      <c r="AA7530" s="298"/>
      <c r="AC7530" s="206"/>
    </row>
    <row r="7531" spans="27:29">
      <c r="AA7531" s="298"/>
      <c r="AC7531" s="206"/>
    </row>
    <row r="7532" spans="27:29">
      <c r="AA7532" s="298"/>
      <c r="AC7532" s="206"/>
    </row>
    <row r="7533" spans="27:29">
      <c r="AA7533" s="298"/>
      <c r="AC7533" s="206"/>
    </row>
    <row r="7534" spans="27:29">
      <c r="AA7534" s="298"/>
      <c r="AC7534" s="206"/>
    </row>
    <row r="7535" spans="27:29">
      <c r="AA7535" s="298"/>
      <c r="AC7535" s="206"/>
    </row>
    <row r="7536" spans="27:29">
      <c r="AA7536" s="298"/>
      <c r="AC7536" s="206"/>
    </row>
    <row r="7537" spans="27:29">
      <c r="AA7537" s="298"/>
      <c r="AC7537" s="206"/>
    </row>
    <row r="7538" spans="27:29">
      <c r="AA7538" s="298"/>
      <c r="AC7538" s="206"/>
    </row>
    <row r="7539" spans="27:29">
      <c r="AA7539" s="298"/>
      <c r="AC7539" s="206"/>
    </row>
    <row r="7540" spans="27:29">
      <c r="AA7540" s="298"/>
      <c r="AC7540" s="206"/>
    </row>
    <row r="7541" spans="27:29">
      <c r="AA7541" s="298"/>
      <c r="AC7541" s="206"/>
    </row>
    <row r="7542" spans="27:29">
      <c r="AA7542" s="298"/>
      <c r="AC7542" s="206"/>
    </row>
    <row r="7543" spans="27:29">
      <c r="AA7543" s="298"/>
      <c r="AC7543" s="206"/>
    </row>
    <row r="7544" spans="27:29">
      <c r="AA7544" s="298"/>
      <c r="AC7544" s="206"/>
    </row>
    <row r="7545" spans="27:29">
      <c r="AA7545" s="298"/>
      <c r="AC7545" s="206"/>
    </row>
    <row r="7546" spans="27:29">
      <c r="AA7546" s="298"/>
      <c r="AC7546" s="206"/>
    </row>
    <row r="7547" spans="27:29">
      <c r="AA7547" s="298"/>
      <c r="AC7547" s="206"/>
    </row>
    <row r="7548" spans="27:29">
      <c r="AA7548" s="298"/>
      <c r="AC7548" s="206"/>
    </row>
    <row r="7549" spans="27:29">
      <c r="AA7549" s="298"/>
      <c r="AC7549" s="206"/>
    </row>
    <row r="7550" spans="27:29">
      <c r="AA7550" s="298"/>
      <c r="AC7550" s="206"/>
    </row>
    <row r="7551" spans="27:29">
      <c r="AA7551" s="298"/>
      <c r="AC7551" s="206"/>
    </row>
    <row r="7552" spans="27:29">
      <c r="AA7552" s="298"/>
      <c r="AC7552" s="206"/>
    </row>
    <row r="7553" spans="27:29">
      <c r="AA7553" s="298"/>
      <c r="AC7553" s="206"/>
    </row>
    <row r="7554" spans="27:29">
      <c r="AA7554" s="298"/>
      <c r="AC7554" s="206"/>
    </row>
    <row r="7555" spans="27:29">
      <c r="AA7555" s="298"/>
      <c r="AC7555" s="206"/>
    </row>
    <row r="7556" spans="27:29">
      <c r="AA7556" s="298"/>
      <c r="AC7556" s="206"/>
    </row>
    <row r="7557" spans="27:29">
      <c r="AA7557" s="298"/>
      <c r="AC7557" s="206"/>
    </row>
    <row r="7558" spans="27:29">
      <c r="AA7558" s="298"/>
      <c r="AC7558" s="206"/>
    </row>
    <row r="7559" spans="27:29">
      <c r="AA7559" s="298"/>
      <c r="AC7559" s="206"/>
    </row>
    <row r="7560" spans="27:29">
      <c r="AA7560" s="298"/>
      <c r="AC7560" s="206"/>
    </row>
    <row r="7561" spans="27:29">
      <c r="AA7561" s="298"/>
      <c r="AC7561" s="206"/>
    </row>
    <row r="7562" spans="27:29">
      <c r="AA7562" s="298"/>
      <c r="AC7562" s="206"/>
    </row>
    <row r="7563" spans="27:29">
      <c r="AA7563" s="298"/>
      <c r="AC7563" s="206"/>
    </row>
    <row r="7564" spans="27:29">
      <c r="AA7564" s="298"/>
      <c r="AC7564" s="206"/>
    </row>
    <row r="7565" spans="27:29">
      <c r="AA7565" s="298"/>
      <c r="AC7565" s="206"/>
    </row>
    <row r="7566" spans="27:29">
      <c r="AA7566" s="298"/>
      <c r="AC7566" s="206"/>
    </row>
    <row r="7567" spans="27:29">
      <c r="AA7567" s="298"/>
      <c r="AC7567" s="206"/>
    </row>
    <row r="7568" spans="27:29">
      <c r="AA7568" s="298"/>
      <c r="AC7568" s="206"/>
    </row>
    <row r="7569" spans="27:29">
      <c r="AA7569" s="298"/>
      <c r="AC7569" s="206"/>
    </row>
    <row r="7570" spans="27:29">
      <c r="AA7570" s="298"/>
      <c r="AC7570" s="206"/>
    </row>
    <row r="7571" spans="27:29">
      <c r="AA7571" s="298"/>
      <c r="AC7571" s="206"/>
    </row>
    <row r="7572" spans="27:29">
      <c r="AA7572" s="298"/>
      <c r="AC7572" s="206"/>
    </row>
    <row r="7573" spans="27:29">
      <c r="AA7573" s="298"/>
      <c r="AC7573" s="206"/>
    </row>
    <row r="7574" spans="27:29">
      <c r="AA7574" s="298"/>
      <c r="AC7574" s="206"/>
    </row>
    <row r="7575" spans="27:29">
      <c r="AA7575" s="298"/>
      <c r="AC7575" s="206"/>
    </row>
    <row r="7576" spans="27:29">
      <c r="AA7576" s="298"/>
      <c r="AC7576" s="206"/>
    </row>
    <row r="7577" spans="27:29">
      <c r="AA7577" s="298"/>
      <c r="AC7577" s="206"/>
    </row>
    <row r="7578" spans="27:29">
      <c r="AA7578" s="298"/>
      <c r="AC7578" s="206"/>
    </row>
    <row r="7579" spans="27:29">
      <c r="AA7579" s="298"/>
      <c r="AC7579" s="206"/>
    </row>
    <row r="7580" spans="27:29">
      <c r="AA7580" s="298"/>
      <c r="AC7580" s="206"/>
    </row>
    <row r="7581" spans="27:29">
      <c r="AA7581" s="298"/>
      <c r="AC7581" s="206"/>
    </row>
    <row r="7582" spans="27:29">
      <c r="AA7582" s="298"/>
      <c r="AC7582" s="206"/>
    </row>
    <row r="7583" spans="27:29">
      <c r="AA7583" s="298"/>
      <c r="AC7583" s="206"/>
    </row>
    <row r="7584" spans="27:29">
      <c r="AA7584" s="298"/>
      <c r="AC7584" s="206"/>
    </row>
    <row r="7585" spans="27:29">
      <c r="AA7585" s="298"/>
      <c r="AC7585" s="206"/>
    </row>
    <row r="7586" spans="27:29">
      <c r="AA7586" s="298"/>
      <c r="AC7586" s="206"/>
    </row>
    <row r="7587" spans="27:29">
      <c r="AA7587" s="298"/>
      <c r="AC7587" s="206"/>
    </row>
    <row r="7588" spans="27:29">
      <c r="AA7588" s="298"/>
      <c r="AC7588" s="206"/>
    </row>
    <row r="7589" spans="27:29">
      <c r="AA7589" s="298"/>
      <c r="AC7589" s="206"/>
    </row>
    <row r="7590" spans="27:29">
      <c r="AA7590" s="298"/>
      <c r="AC7590" s="206"/>
    </row>
    <row r="7591" spans="27:29">
      <c r="AA7591" s="298"/>
      <c r="AC7591" s="206"/>
    </row>
    <row r="7592" spans="27:29">
      <c r="AA7592" s="298"/>
      <c r="AC7592" s="206"/>
    </row>
    <row r="7593" spans="27:29">
      <c r="AA7593" s="298"/>
      <c r="AC7593" s="206"/>
    </row>
    <row r="7594" spans="27:29">
      <c r="AA7594" s="298"/>
      <c r="AC7594" s="206"/>
    </row>
    <row r="7595" spans="27:29">
      <c r="AA7595" s="298"/>
      <c r="AC7595" s="206"/>
    </row>
    <row r="7596" spans="27:29">
      <c r="AA7596" s="298"/>
      <c r="AC7596" s="206"/>
    </row>
    <row r="7597" spans="27:29">
      <c r="AA7597" s="298"/>
      <c r="AC7597" s="206"/>
    </row>
    <row r="7598" spans="27:29">
      <c r="AA7598" s="298"/>
      <c r="AC7598" s="206"/>
    </row>
    <row r="7599" spans="27:29">
      <c r="AA7599" s="298"/>
      <c r="AC7599" s="206"/>
    </row>
    <row r="7600" spans="27:29">
      <c r="AA7600" s="298"/>
      <c r="AC7600" s="206"/>
    </row>
    <row r="7601" spans="27:29">
      <c r="AA7601" s="298"/>
      <c r="AC7601" s="206"/>
    </row>
    <row r="7602" spans="27:29">
      <c r="AA7602" s="298"/>
      <c r="AC7602" s="206"/>
    </row>
    <row r="7603" spans="27:29">
      <c r="AA7603" s="298"/>
      <c r="AC7603" s="206"/>
    </row>
    <row r="7604" spans="27:29">
      <c r="AA7604" s="298"/>
      <c r="AC7604" s="206"/>
    </row>
    <row r="7605" spans="27:29">
      <c r="AA7605" s="298"/>
      <c r="AC7605" s="206"/>
    </row>
    <row r="7606" spans="27:29">
      <c r="AA7606" s="298"/>
      <c r="AC7606" s="206"/>
    </row>
    <row r="7607" spans="27:29">
      <c r="AA7607" s="298"/>
      <c r="AC7607" s="206"/>
    </row>
    <row r="7608" spans="27:29">
      <c r="AA7608" s="298"/>
      <c r="AC7608" s="206"/>
    </row>
    <row r="7609" spans="27:29">
      <c r="AA7609" s="298"/>
      <c r="AC7609" s="206"/>
    </row>
    <row r="7610" spans="27:29">
      <c r="AA7610" s="298"/>
      <c r="AC7610" s="206"/>
    </row>
    <row r="7611" spans="27:29">
      <c r="AA7611" s="298"/>
      <c r="AC7611" s="206"/>
    </row>
    <row r="7612" spans="27:29">
      <c r="AA7612" s="298"/>
      <c r="AC7612" s="206"/>
    </row>
    <row r="7613" spans="27:29">
      <c r="AA7613" s="298"/>
      <c r="AC7613" s="206"/>
    </row>
    <row r="7614" spans="27:29">
      <c r="AA7614" s="298"/>
      <c r="AC7614" s="206"/>
    </row>
    <row r="7615" spans="27:29">
      <c r="AA7615" s="298"/>
      <c r="AC7615" s="206"/>
    </row>
    <row r="7616" spans="27:29">
      <c r="AA7616" s="298"/>
      <c r="AC7616" s="206"/>
    </row>
    <row r="7617" spans="27:29">
      <c r="AA7617" s="298"/>
      <c r="AC7617" s="206"/>
    </row>
    <row r="7618" spans="27:29">
      <c r="AA7618" s="298"/>
      <c r="AC7618" s="206"/>
    </row>
    <row r="7619" spans="27:29">
      <c r="AA7619" s="298"/>
      <c r="AC7619" s="206"/>
    </row>
    <row r="7620" spans="27:29">
      <c r="AA7620" s="298"/>
      <c r="AC7620" s="206"/>
    </row>
    <row r="7621" spans="27:29">
      <c r="AA7621" s="298"/>
      <c r="AC7621" s="206"/>
    </row>
    <row r="7622" spans="27:29">
      <c r="AA7622" s="298"/>
      <c r="AC7622" s="206"/>
    </row>
    <row r="7623" spans="27:29">
      <c r="AA7623" s="298"/>
      <c r="AC7623" s="206"/>
    </row>
    <row r="7624" spans="27:29">
      <c r="AA7624" s="298"/>
      <c r="AC7624" s="206"/>
    </row>
    <row r="7625" spans="27:29">
      <c r="AA7625" s="298"/>
      <c r="AC7625" s="206"/>
    </row>
    <row r="7626" spans="27:29">
      <c r="AA7626" s="298"/>
      <c r="AC7626" s="206"/>
    </row>
    <row r="7627" spans="27:29">
      <c r="AA7627" s="298"/>
      <c r="AC7627" s="206"/>
    </row>
    <row r="7628" spans="27:29">
      <c r="AA7628" s="298"/>
      <c r="AC7628" s="206"/>
    </row>
    <row r="7629" spans="27:29">
      <c r="AA7629" s="298"/>
      <c r="AC7629" s="206"/>
    </row>
    <row r="7630" spans="27:29">
      <c r="AA7630" s="298"/>
      <c r="AC7630" s="206"/>
    </row>
    <row r="7631" spans="27:29">
      <c r="AA7631" s="298"/>
      <c r="AC7631" s="206"/>
    </row>
    <row r="7632" spans="27:29">
      <c r="AA7632" s="298"/>
      <c r="AC7632" s="206"/>
    </row>
    <row r="7633" spans="27:29">
      <c r="AA7633" s="298"/>
      <c r="AC7633" s="206"/>
    </row>
    <row r="7634" spans="27:29">
      <c r="AA7634" s="298"/>
      <c r="AC7634" s="206"/>
    </row>
    <row r="7635" spans="27:29">
      <c r="AA7635" s="298"/>
      <c r="AC7635" s="206"/>
    </row>
    <row r="7636" spans="27:29">
      <c r="AA7636" s="298"/>
      <c r="AC7636" s="206"/>
    </row>
    <row r="7637" spans="27:29">
      <c r="AA7637" s="298"/>
      <c r="AC7637" s="206"/>
    </row>
    <row r="7638" spans="27:29">
      <c r="AA7638" s="298"/>
      <c r="AC7638" s="206"/>
    </row>
    <row r="7639" spans="27:29">
      <c r="AA7639" s="298"/>
      <c r="AC7639" s="206"/>
    </row>
    <row r="7640" spans="27:29">
      <c r="AA7640" s="298"/>
      <c r="AC7640" s="206"/>
    </row>
    <row r="7641" spans="27:29">
      <c r="AA7641" s="298"/>
      <c r="AC7641" s="206"/>
    </row>
    <row r="7642" spans="27:29">
      <c r="AA7642" s="298"/>
      <c r="AC7642" s="206"/>
    </row>
    <row r="7643" spans="27:29">
      <c r="AA7643" s="298"/>
      <c r="AC7643" s="206"/>
    </row>
    <row r="7644" spans="27:29">
      <c r="AA7644" s="298"/>
      <c r="AC7644" s="206"/>
    </row>
    <row r="7645" spans="27:29">
      <c r="AA7645" s="298"/>
      <c r="AC7645" s="206"/>
    </row>
    <row r="7646" spans="27:29">
      <c r="AA7646" s="298"/>
      <c r="AC7646" s="206"/>
    </row>
    <row r="7647" spans="27:29">
      <c r="AA7647" s="298"/>
      <c r="AC7647" s="206"/>
    </row>
    <row r="7648" spans="27:29">
      <c r="AA7648" s="298"/>
      <c r="AC7648" s="206"/>
    </row>
    <row r="7649" spans="27:29">
      <c r="AA7649" s="298"/>
      <c r="AC7649" s="206"/>
    </row>
    <row r="7650" spans="27:29">
      <c r="AA7650" s="298"/>
      <c r="AC7650" s="206"/>
    </row>
    <row r="7651" spans="27:29">
      <c r="AA7651" s="298"/>
      <c r="AC7651" s="206"/>
    </row>
    <row r="7652" spans="27:29">
      <c r="AA7652" s="298"/>
      <c r="AC7652" s="206"/>
    </row>
    <row r="7653" spans="27:29">
      <c r="AA7653" s="298"/>
      <c r="AC7653" s="206"/>
    </row>
    <row r="7654" spans="27:29">
      <c r="AA7654" s="298"/>
      <c r="AC7654" s="206"/>
    </row>
    <row r="7655" spans="27:29">
      <c r="AA7655" s="298"/>
      <c r="AC7655" s="206"/>
    </row>
    <row r="7656" spans="27:29">
      <c r="AA7656" s="298"/>
      <c r="AC7656" s="206"/>
    </row>
    <row r="7657" spans="27:29">
      <c r="AA7657" s="298"/>
      <c r="AC7657" s="206"/>
    </row>
    <row r="7658" spans="27:29">
      <c r="AA7658" s="298"/>
      <c r="AC7658" s="206"/>
    </row>
    <row r="7659" spans="27:29">
      <c r="AA7659" s="298"/>
      <c r="AC7659" s="206"/>
    </row>
    <row r="7660" spans="27:29">
      <c r="AA7660" s="298"/>
      <c r="AC7660" s="206"/>
    </row>
    <row r="7661" spans="27:29">
      <c r="AA7661" s="298"/>
      <c r="AC7661" s="206"/>
    </row>
    <row r="7662" spans="27:29">
      <c r="AA7662" s="298"/>
      <c r="AC7662" s="206"/>
    </row>
    <row r="7663" spans="27:29">
      <c r="AA7663" s="298"/>
      <c r="AC7663" s="206"/>
    </row>
    <row r="7664" spans="27:29">
      <c r="AA7664" s="298"/>
      <c r="AC7664" s="206"/>
    </row>
    <row r="7665" spans="27:29">
      <c r="AA7665" s="298"/>
      <c r="AC7665" s="206"/>
    </row>
    <row r="7666" spans="27:29">
      <c r="AA7666" s="298"/>
      <c r="AC7666" s="206"/>
    </row>
    <row r="7667" spans="27:29">
      <c r="AA7667" s="298"/>
      <c r="AC7667" s="206"/>
    </row>
    <row r="7668" spans="27:29">
      <c r="AA7668" s="298"/>
      <c r="AC7668" s="206"/>
    </row>
    <row r="7669" spans="27:29">
      <c r="AA7669" s="298"/>
      <c r="AC7669" s="206"/>
    </row>
    <row r="7670" spans="27:29">
      <c r="AA7670" s="298"/>
      <c r="AC7670" s="206"/>
    </row>
    <row r="7671" spans="27:29">
      <c r="AA7671" s="298"/>
      <c r="AC7671" s="206"/>
    </row>
    <row r="7672" spans="27:29">
      <c r="AA7672" s="298"/>
      <c r="AC7672" s="206"/>
    </row>
    <row r="7673" spans="27:29">
      <c r="AA7673" s="298"/>
      <c r="AC7673" s="206"/>
    </row>
    <row r="7674" spans="27:29">
      <c r="AA7674" s="298"/>
      <c r="AC7674" s="206"/>
    </row>
    <row r="7675" spans="27:29">
      <c r="AA7675" s="298"/>
      <c r="AC7675" s="206"/>
    </row>
    <row r="7676" spans="27:29">
      <c r="AA7676" s="298"/>
      <c r="AC7676" s="206"/>
    </row>
    <row r="7677" spans="27:29">
      <c r="AA7677" s="298"/>
      <c r="AC7677" s="206"/>
    </row>
    <row r="7678" spans="27:29">
      <c r="AA7678" s="298"/>
      <c r="AC7678" s="206"/>
    </row>
    <row r="7679" spans="27:29">
      <c r="AA7679" s="298"/>
      <c r="AC7679" s="206"/>
    </row>
    <row r="7680" spans="27:29">
      <c r="AA7680" s="298"/>
      <c r="AC7680" s="206"/>
    </row>
    <row r="7681" spans="27:29">
      <c r="AA7681" s="298"/>
      <c r="AC7681" s="206"/>
    </row>
    <row r="7682" spans="27:29">
      <c r="AA7682" s="298"/>
      <c r="AC7682" s="206"/>
    </row>
    <row r="7683" spans="27:29">
      <c r="AA7683" s="298"/>
      <c r="AC7683" s="206"/>
    </row>
    <row r="7684" spans="27:29">
      <c r="AA7684" s="298"/>
      <c r="AC7684" s="206"/>
    </row>
    <row r="7685" spans="27:29">
      <c r="AA7685" s="298"/>
      <c r="AC7685" s="206"/>
    </row>
    <row r="7686" spans="27:29">
      <c r="AA7686" s="298"/>
      <c r="AC7686" s="206"/>
    </row>
    <row r="7687" spans="27:29">
      <c r="AA7687" s="298"/>
      <c r="AC7687" s="206"/>
    </row>
    <row r="7688" spans="27:29">
      <c r="AA7688" s="298"/>
      <c r="AC7688" s="206"/>
    </row>
    <row r="7689" spans="27:29">
      <c r="AA7689" s="298"/>
      <c r="AC7689" s="206"/>
    </row>
    <row r="7690" spans="27:29">
      <c r="AA7690" s="298"/>
      <c r="AC7690" s="206"/>
    </row>
    <row r="7691" spans="27:29">
      <c r="AA7691" s="298"/>
      <c r="AC7691" s="206"/>
    </row>
    <row r="7692" spans="27:29">
      <c r="AA7692" s="298"/>
      <c r="AC7692" s="206"/>
    </row>
    <row r="7693" spans="27:29">
      <c r="AA7693" s="298"/>
      <c r="AC7693" s="206"/>
    </row>
    <row r="7694" spans="27:29">
      <c r="AA7694" s="298"/>
      <c r="AC7694" s="206"/>
    </row>
    <row r="7695" spans="27:29">
      <c r="AA7695" s="298"/>
      <c r="AC7695" s="206"/>
    </row>
    <row r="7696" spans="27:29">
      <c r="AA7696" s="298"/>
      <c r="AC7696" s="206"/>
    </row>
    <row r="7697" spans="27:29">
      <c r="AA7697" s="298"/>
      <c r="AC7697" s="206"/>
    </row>
    <row r="7698" spans="27:29">
      <c r="AA7698" s="298"/>
      <c r="AC7698" s="206"/>
    </row>
    <row r="7699" spans="27:29">
      <c r="AA7699" s="298"/>
      <c r="AC7699" s="206"/>
    </row>
    <row r="7700" spans="27:29">
      <c r="AA7700" s="298"/>
      <c r="AC7700" s="206"/>
    </row>
    <row r="7701" spans="27:29">
      <c r="AA7701" s="298"/>
      <c r="AC7701" s="206"/>
    </row>
    <row r="7702" spans="27:29">
      <c r="AA7702" s="298"/>
      <c r="AC7702" s="206"/>
    </row>
    <row r="7703" spans="27:29">
      <c r="AA7703" s="298"/>
      <c r="AC7703" s="206"/>
    </row>
    <row r="7704" spans="27:29">
      <c r="AA7704" s="298"/>
      <c r="AC7704" s="206"/>
    </row>
    <row r="7705" spans="27:29">
      <c r="AA7705" s="298"/>
      <c r="AC7705" s="206"/>
    </row>
    <row r="7706" spans="27:29">
      <c r="AA7706" s="298"/>
      <c r="AC7706" s="206"/>
    </row>
    <row r="7707" spans="27:29">
      <c r="AA7707" s="298"/>
      <c r="AC7707" s="206"/>
    </row>
    <row r="7708" spans="27:29">
      <c r="AA7708" s="298"/>
      <c r="AC7708" s="206"/>
    </row>
    <row r="7709" spans="27:29">
      <c r="AA7709" s="298"/>
      <c r="AC7709" s="206"/>
    </row>
    <row r="7710" spans="27:29">
      <c r="AA7710" s="298"/>
      <c r="AC7710" s="206"/>
    </row>
    <row r="7711" spans="27:29">
      <c r="AA7711" s="298"/>
      <c r="AC7711" s="206"/>
    </row>
    <row r="7712" spans="27:29">
      <c r="AA7712" s="298"/>
      <c r="AC7712" s="206"/>
    </row>
    <row r="7713" spans="27:29">
      <c r="AA7713" s="298"/>
      <c r="AC7713" s="206"/>
    </row>
    <row r="7714" spans="27:29">
      <c r="AA7714" s="298"/>
      <c r="AC7714" s="206"/>
    </row>
    <row r="7715" spans="27:29">
      <c r="AA7715" s="298"/>
      <c r="AC7715" s="206"/>
    </row>
    <row r="7716" spans="27:29">
      <c r="AA7716" s="298"/>
      <c r="AC7716" s="206"/>
    </row>
    <row r="7717" spans="27:29">
      <c r="AA7717" s="298"/>
      <c r="AC7717" s="206"/>
    </row>
    <row r="7718" spans="27:29">
      <c r="AA7718" s="298"/>
      <c r="AC7718" s="206"/>
    </row>
    <row r="7719" spans="27:29">
      <c r="AA7719" s="298"/>
      <c r="AC7719" s="206"/>
    </row>
    <row r="7720" spans="27:29">
      <c r="AA7720" s="298"/>
      <c r="AC7720" s="206"/>
    </row>
    <row r="7721" spans="27:29">
      <c r="AA7721" s="298"/>
      <c r="AC7721" s="206"/>
    </row>
    <row r="7722" spans="27:29">
      <c r="AA7722" s="298"/>
      <c r="AC7722" s="206"/>
    </row>
    <row r="7723" spans="27:29">
      <c r="AA7723" s="298"/>
      <c r="AC7723" s="206"/>
    </row>
    <row r="7724" spans="27:29">
      <c r="AA7724" s="298"/>
      <c r="AC7724" s="206"/>
    </row>
    <row r="7725" spans="27:29">
      <c r="AA7725" s="298"/>
      <c r="AC7725" s="206"/>
    </row>
    <row r="7726" spans="27:29">
      <c r="AA7726" s="298"/>
      <c r="AC7726" s="206"/>
    </row>
    <row r="7727" spans="27:29">
      <c r="AA7727" s="298"/>
      <c r="AC7727" s="206"/>
    </row>
    <row r="7728" spans="27:29">
      <c r="AA7728" s="298"/>
      <c r="AC7728" s="206"/>
    </row>
    <row r="7729" spans="27:29">
      <c r="AA7729" s="298"/>
      <c r="AC7729" s="206"/>
    </row>
    <row r="7730" spans="27:29">
      <c r="AA7730" s="298"/>
      <c r="AC7730" s="206"/>
    </row>
    <row r="7731" spans="27:29">
      <c r="AA7731" s="298"/>
      <c r="AC7731" s="206"/>
    </row>
    <row r="7732" spans="27:29">
      <c r="AA7732" s="298"/>
      <c r="AC7732" s="206"/>
    </row>
    <row r="7733" spans="27:29">
      <c r="AA7733" s="298"/>
      <c r="AC7733" s="206"/>
    </row>
    <row r="7734" spans="27:29">
      <c r="AA7734" s="298"/>
      <c r="AC7734" s="206"/>
    </row>
    <row r="7735" spans="27:29">
      <c r="AA7735" s="298"/>
      <c r="AC7735" s="206"/>
    </row>
    <row r="7736" spans="27:29">
      <c r="AA7736" s="298"/>
      <c r="AC7736" s="206"/>
    </row>
    <row r="7737" spans="27:29">
      <c r="AA7737" s="298"/>
      <c r="AC7737" s="206"/>
    </row>
    <row r="7738" spans="27:29">
      <c r="AA7738" s="298"/>
      <c r="AC7738" s="206"/>
    </row>
    <row r="7739" spans="27:29">
      <c r="AA7739" s="298"/>
      <c r="AC7739" s="206"/>
    </row>
    <row r="7740" spans="27:29">
      <c r="AA7740" s="298"/>
      <c r="AC7740" s="206"/>
    </row>
    <row r="7741" spans="27:29">
      <c r="AA7741" s="298"/>
      <c r="AC7741" s="206"/>
    </row>
    <row r="7742" spans="27:29">
      <c r="AA7742" s="298"/>
      <c r="AC7742" s="206"/>
    </row>
    <row r="7743" spans="27:29">
      <c r="AA7743" s="298"/>
      <c r="AC7743" s="206"/>
    </row>
    <row r="7744" spans="27:29">
      <c r="AA7744" s="298"/>
      <c r="AC7744" s="206"/>
    </row>
    <row r="7745" spans="27:29">
      <c r="AA7745" s="298"/>
      <c r="AC7745" s="206"/>
    </row>
    <row r="7746" spans="27:29">
      <c r="AA7746" s="298"/>
      <c r="AC7746" s="206"/>
    </row>
    <row r="7747" spans="27:29">
      <c r="AA7747" s="298"/>
      <c r="AC7747" s="206"/>
    </row>
    <row r="7748" spans="27:29">
      <c r="AA7748" s="298"/>
      <c r="AC7748" s="206"/>
    </row>
    <row r="7749" spans="27:29">
      <c r="AA7749" s="298"/>
      <c r="AC7749" s="206"/>
    </row>
    <row r="7750" spans="27:29">
      <c r="AA7750" s="298"/>
      <c r="AC7750" s="206"/>
    </row>
    <row r="7751" spans="27:29">
      <c r="AA7751" s="298"/>
      <c r="AC7751" s="206"/>
    </row>
    <row r="7752" spans="27:29">
      <c r="AA7752" s="298"/>
      <c r="AC7752" s="206"/>
    </row>
    <row r="7753" spans="27:29">
      <c r="AA7753" s="298"/>
      <c r="AC7753" s="206"/>
    </row>
    <row r="7754" spans="27:29">
      <c r="AA7754" s="298"/>
      <c r="AC7754" s="206"/>
    </row>
    <row r="7755" spans="27:29">
      <c r="AA7755" s="298"/>
      <c r="AC7755" s="206"/>
    </row>
    <row r="7756" spans="27:29">
      <c r="AA7756" s="298"/>
      <c r="AC7756" s="206"/>
    </row>
    <row r="7757" spans="27:29">
      <c r="AA7757" s="298"/>
      <c r="AC7757" s="206"/>
    </row>
    <row r="7758" spans="27:29">
      <c r="AA7758" s="298"/>
      <c r="AC7758" s="206"/>
    </row>
    <row r="7759" spans="27:29">
      <c r="AA7759" s="298"/>
      <c r="AC7759" s="206"/>
    </row>
    <row r="7760" spans="27:29">
      <c r="AA7760" s="298"/>
      <c r="AC7760" s="206"/>
    </row>
    <row r="7761" spans="27:29">
      <c r="AA7761" s="298"/>
      <c r="AC7761" s="206"/>
    </row>
    <row r="7762" spans="27:29">
      <c r="AA7762" s="298"/>
      <c r="AC7762" s="206"/>
    </row>
    <row r="7763" spans="27:29">
      <c r="AA7763" s="298"/>
      <c r="AC7763" s="206"/>
    </row>
    <row r="7764" spans="27:29">
      <c r="AA7764" s="298"/>
      <c r="AC7764" s="206"/>
    </row>
    <row r="7765" spans="27:29">
      <c r="AA7765" s="298"/>
      <c r="AC7765" s="206"/>
    </row>
    <row r="7766" spans="27:29">
      <c r="AA7766" s="298"/>
      <c r="AC7766" s="206"/>
    </row>
    <row r="7767" spans="27:29">
      <c r="AA7767" s="298"/>
      <c r="AC7767" s="206"/>
    </row>
    <row r="7768" spans="27:29">
      <c r="AA7768" s="298"/>
      <c r="AC7768" s="206"/>
    </row>
    <row r="7769" spans="27:29">
      <c r="AA7769" s="298"/>
      <c r="AC7769" s="206"/>
    </row>
    <row r="7770" spans="27:29">
      <c r="AA7770" s="298"/>
      <c r="AC7770" s="206"/>
    </row>
    <row r="7771" spans="27:29">
      <c r="AA7771" s="298"/>
      <c r="AC7771" s="206"/>
    </row>
    <row r="7772" spans="27:29">
      <c r="AA7772" s="298"/>
      <c r="AC7772" s="206"/>
    </row>
    <row r="7773" spans="27:29">
      <c r="AA7773" s="298"/>
      <c r="AC7773" s="206"/>
    </row>
    <row r="7774" spans="27:29">
      <c r="AA7774" s="298"/>
      <c r="AC7774" s="206"/>
    </row>
    <row r="7775" spans="27:29">
      <c r="AA7775" s="298"/>
      <c r="AC7775" s="206"/>
    </row>
    <row r="7776" spans="27:29">
      <c r="AA7776" s="298"/>
      <c r="AC7776" s="206"/>
    </row>
    <row r="7777" spans="27:29">
      <c r="AA7777" s="298"/>
      <c r="AC7777" s="206"/>
    </row>
    <row r="7778" spans="27:29">
      <c r="AA7778" s="298"/>
      <c r="AC7778" s="206"/>
    </row>
    <row r="7779" spans="27:29">
      <c r="AA7779" s="298"/>
      <c r="AC7779" s="206"/>
    </row>
    <row r="7780" spans="27:29">
      <c r="AA7780" s="298"/>
      <c r="AC7780" s="206"/>
    </row>
    <row r="7781" spans="27:29">
      <c r="AA7781" s="298"/>
      <c r="AC7781" s="206"/>
    </row>
    <row r="7782" spans="27:29">
      <c r="AA7782" s="298"/>
      <c r="AC7782" s="206"/>
    </row>
    <row r="7783" spans="27:29">
      <c r="AA7783" s="298"/>
      <c r="AC7783" s="206"/>
    </row>
    <row r="7784" spans="27:29">
      <c r="AA7784" s="298"/>
      <c r="AC7784" s="206"/>
    </row>
    <row r="7785" spans="27:29">
      <c r="AA7785" s="298"/>
      <c r="AC7785" s="206"/>
    </row>
    <row r="7786" spans="27:29">
      <c r="AA7786" s="298"/>
      <c r="AC7786" s="206"/>
    </row>
    <row r="7787" spans="27:29">
      <c r="AA7787" s="298"/>
      <c r="AC7787" s="206"/>
    </row>
    <row r="7788" spans="27:29">
      <c r="AA7788" s="298"/>
      <c r="AC7788" s="206"/>
    </row>
    <row r="7789" spans="27:29">
      <c r="AA7789" s="298"/>
      <c r="AC7789" s="206"/>
    </row>
    <row r="7790" spans="27:29">
      <c r="AA7790" s="298"/>
      <c r="AC7790" s="206"/>
    </row>
    <row r="7791" spans="27:29">
      <c r="AA7791" s="298"/>
      <c r="AC7791" s="206"/>
    </row>
    <row r="7792" spans="27:29">
      <c r="AA7792" s="298"/>
      <c r="AC7792" s="206"/>
    </row>
    <row r="7793" spans="27:29">
      <c r="AA7793" s="298"/>
      <c r="AC7793" s="206"/>
    </row>
    <row r="7794" spans="27:29">
      <c r="AA7794" s="298"/>
      <c r="AC7794" s="206"/>
    </row>
    <row r="7795" spans="27:29">
      <c r="AA7795" s="298"/>
      <c r="AC7795" s="206"/>
    </row>
    <row r="7796" spans="27:29">
      <c r="AA7796" s="298"/>
      <c r="AC7796" s="206"/>
    </row>
    <row r="7797" spans="27:29">
      <c r="AA7797" s="298"/>
      <c r="AC7797" s="206"/>
    </row>
    <row r="7798" spans="27:29">
      <c r="AA7798" s="298"/>
      <c r="AC7798" s="206"/>
    </row>
    <row r="7799" spans="27:29">
      <c r="AA7799" s="298"/>
      <c r="AC7799" s="206"/>
    </row>
    <row r="7800" spans="27:29">
      <c r="AA7800" s="298"/>
      <c r="AC7800" s="206"/>
    </row>
    <row r="7801" spans="27:29">
      <c r="AA7801" s="298"/>
      <c r="AC7801" s="206"/>
    </row>
    <row r="7802" spans="27:29">
      <c r="AA7802" s="298"/>
      <c r="AC7802" s="206"/>
    </row>
    <row r="7803" spans="27:29">
      <c r="AA7803" s="298"/>
      <c r="AC7803" s="206"/>
    </row>
    <row r="7804" spans="27:29">
      <c r="AA7804" s="298"/>
      <c r="AC7804" s="206"/>
    </row>
    <row r="7805" spans="27:29">
      <c r="AA7805" s="298"/>
      <c r="AC7805" s="206"/>
    </row>
    <row r="7806" spans="27:29">
      <c r="AA7806" s="298"/>
      <c r="AC7806" s="206"/>
    </row>
    <row r="7807" spans="27:29">
      <c r="AA7807" s="298"/>
      <c r="AC7807" s="206"/>
    </row>
    <row r="7808" spans="27:29">
      <c r="AA7808" s="298"/>
      <c r="AC7808" s="206"/>
    </row>
    <row r="7809" spans="27:29">
      <c r="AA7809" s="298"/>
      <c r="AC7809" s="206"/>
    </row>
    <row r="7810" spans="27:29">
      <c r="AA7810" s="298"/>
      <c r="AC7810" s="206"/>
    </row>
    <row r="7811" spans="27:29">
      <c r="AA7811" s="298"/>
      <c r="AC7811" s="206"/>
    </row>
    <row r="7812" spans="27:29">
      <c r="AA7812" s="298"/>
      <c r="AC7812" s="206"/>
    </row>
    <row r="7813" spans="27:29">
      <c r="AA7813" s="298"/>
      <c r="AC7813" s="206"/>
    </row>
    <row r="7814" spans="27:29">
      <c r="AA7814" s="298"/>
      <c r="AC7814" s="206"/>
    </row>
    <row r="7815" spans="27:29">
      <c r="AA7815" s="298"/>
      <c r="AC7815" s="206"/>
    </row>
    <row r="7816" spans="27:29">
      <c r="AA7816" s="298"/>
      <c r="AC7816" s="206"/>
    </row>
    <row r="7817" spans="27:29">
      <c r="AA7817" s="298"/>
      <c r="AC7817" s="206"/>
    </row>
    <row r="7818" spans="27:29">
      <c r="AA7818" s="298"/>
      <c r="AC7818" s="206"/>
    </row>
    <row r="7819" spans="27:29">
      <c r="AA7819" s="298"/>
      <c r="AC7819" s="206"/>
    </row>
    <row r="7820" spans="27:29">
      <c r="AA7820" s="298"/>
      <c r="AC7820" s="206"/>
    </row>
    <row r="7821" spans="27:29">
      <c r="AA7821" s="298"/>
      <c r="AC7821" s="206"/>
    </row>
    <row r="7822" spans="27:29">
      <c r="AA7822" s="298"/>
      <c r="AC7822" s="206"/>
    </row>
    <row r="7823" spans="27:29">
      <c r="AA7823" s="298"/>
      <c r="AC7823" s="206"/>
    </row>
    <row r="7824" spans="27:29">
      <c r="AA7824" s="298"/>
      <c r="AC7824" s="206"/>
    </row>
    <row r="7825" spans="27:29">
      <c r="AA7825" s="298"/>
      <c r="AC7825" s="206"/>
    </row>
    <row r="7826" spans="27:29">
      <c r="AA7826" s="298"/>
      <c r="AC7826" s="206"/>
    </row>
    <row r="7827" spans="27:29">
      <c r="AA7827" s="298"/>
      <c r="AC7827" s="206"/>
    </row>
    <row r="7828" spans="27:29">
      <c r="AA7828" s="298"/>
      <c r="AC7828" s="206"/>
    </row>
    <row r="7829" spans="27:29">
      <c r="AA7829" s="298"/>
      <c r="AC7829" s="206"/>
    </row>
    <row r="7830" spans="27:29">
      <c r="AA7830" s="298"/>
      <c r="AC7830" s="206"/>
    </row>
    <row r="7831" spans="27:29">
      <c r="AA7831" s="298"/>
      <c r="AC7831" s="206"/>
    </row>
    <row r="7832" spans="27:29">
      <c r="AA7832" s="298"/>
      <c r="AC7832" s="206"/>
    </row>
    <row r="7833" spans="27:29">
      <c r="AA7833" s="298"/>
      <c r="AC7833" s="206"/>
    </row>
    <row r="7834" spans="27:29">
      <c r="AA7834" s="298"/>
      <c r="AC7834" s="206"/>
    </row>
    <row r="7835" spans="27:29">
      <c r="AA7835" s="298"/>
      <c r="AC7835" s="206"/>
    </row>
    <row r="7836" spans="27:29">
      <c r="AA7836" s="298"/>
      <c r="AC7836" s="206"/>
    </row>
    <row r="7837" spans="27:29">
      <c r="AA7837" s="298"/>
      <c r="AC7837" s="206"/>
    </row>
    <row r="7838" spans="27:29">
      <c r="AA7838" s="298"/>
      <c r="AC7838" s="206"/>
    </row>
    <row r="7839" spans="27:29">
      <c r="AA7839" s="298"/>
      <c r="AC7839" s="206"/>
    </row>
    <row r="7840" spans="27:29">
      <c r="AA7840" s="298"/>
      <c r="AC7840" s="206"/>
    </row>
    <row r="7841" spans="27:29">
      <c r="AA7841" s="298"/>
      <c r="AC7841" s="206"/>
    </row>
    <row r="7842" spans="27:29">
      <c r="AA7842" s="298"/>
      <c r="AC7842" s="206"/>
    </row>
    <row r="7843" spans="27:29">
      <c r="AA7843" s="298"/>
      <c r="AC7843" s="206"/>
    </row>
    <row r="7844" spans="27:29">
      <c r="AA7844" s="298"/>
      <c r="AC7844" s="206"/>
    </row>
    <row r="7845" spans="27:29">
      <c r="AA7845" s="298"/>
      <c r="AC7845" s="206"/>
    </row>
    <row r="7846" spans="27:29">
      <c r="AA7846" s="298"/>
      <c r="AC7846" s="206"/>
    </row>
    <row r="7847" spans="27:29">
      <c r="AA7847" s="298"/>
      <c r="AC7847" s="206"/>
    </row>
    <row r="7848" spans="27:29">
      <c r="AA7848" s="298"/>
      <c r="AC7848" s="206"/>
    </row>
    <row r="7849" spans="27:29">
      <c r="AA7849" s="298"/>
      <c r="AC7849" s="206"/>
    </row>
    <row r="7850" spans="27:29">
      <c r="AA7850" s="298"/>
      <c r="AC7850" s="206"/>
    </row>
    <row r="7851" spans="27:29">
      <c r="AA7851" s="298"/>
      <c r="AC7851" s="206"/>
    </row>
    <row r="7852" spans="27:29">
      <c r="AA7852" s="298"/>
      <c r="AC7852" s="206"/>
    </row>
    <row r="7853" spans="27:29">
      <c r="AA7853" s="298"/>
      <c r="AC7853" s="206"/>
    </row>
    <row r="7854" spans="27:29">
      <c r="AA7854" s="298"/>
      <c r="AC7854" s="206"/>
    </row>
    <row r="7855" spans="27:29">
      <c r="AA7855" s="298"/>
      <c r="AC7855" s="206"/>
    </row>
    <row r="7856" spans="27:29">
      <c r="AA7856" s="298"/>
      <c r="AC7856" s="206"/>
    </row>
    <row r="7857" spans="27:29">
      <c r="AA7857" s="298"/>
      <c r="AC7857" s="206"/>
    </row>
    <row r="7858" spans="27:29">
      <c r="AA7858" s="298"/>
      <c r="AC7858" s="206"/>
    </row>
    <row r="7859" spans="27:29">
      <c r="AA7859" s="298"/>
      <c r="AC7859" s="206"/>
    </row>
    <row r="7860" spans="27:29">
      <c r="AA7860" s="298"/>
      <c r="AC7860" s="206"/>
    </row>
    <row r="7861" spans="27:29">
      <c r="AA7861" s="298"/>
      <c r="AC7861" s="206"/>
    </row>
    <row r="7862" spans="27:29">
      <c r="AA7862" s="298"/>
      <c r="AC7862" s="206"/>
    </row>
    <row r="7863" spans="27:29">
      <c r="AA7863" s="298"/>
      <c r="AC7863" s="206"/>
    </row>
    <row r="7864" spans="27:29">
      <c r="AA7864" s="298"/>
      <c r="AC7864" s="206"/>
    </row>
    <row r="7865" spans="27:29">
      <c r="AA7865" s="298"/>
      <c r="AC7865" s="206"/>
    </row>
    <row r="7866" spans="27:29">
      <c r="AA7866" s="298"/>
      <c r="AC7866" s="206"/>
    </row>
    <row r="7867" spans="27:29">
      <c r="AA7867" s="298"/>
      <c r="AC7867" s="206"/>
    </row>
    <row r="7868" spans="27:29">
      <c r="AA7868" s="298"/>
      <c r="AC7868" s="206"/>
    </row>
    <row r="7869" spans="27:29">
      <c r="AA7869" s="298"/>
      <c r="AC7869" s="206"/>
    </row>
    <row r="7870" spans="27:29">
      <c r="AA7870" s="298"/>
      <c r="AC7870" s="206"/>
    </row>
    <row r="7871" spans="27:29">
      <c r="AA7871" s="298"/>
      <c r="AC7871" s="206"/>
    </row>
    <row r="7872" spans="27:29">
      <c r="AA7872" s="298"/>
      <c r="AC7872" s="206"/>
    </row>
    <row r="7873" spans="27:29">
      <c r="AA7873" s="298"/>
      <c r="AC7873" s="206"/>
    </row>
    <row r="7874" spans="27:29">
      <c r="AA7874" s="298"/>
      <c r="AC7874" s="206"/>
    </row>
    <row r="7875" spans="27:29">
      <c r="AA7875" s="298"/>
      <c r="AC7875" s="206"/>
    </row>
    <row r="7876" spans="27:29">
      <c r="AA7876" s="298"/>
      <c r="AC7876" s="206"/>
    </row>
    <row r="7877" spans="27:29">
      <c r="AA7877" s="298"/>
      <c r="AC7877" s="206"/>
    </row>
    <row r="7878" spans="27:29">
      <c r="AA7878" s="298"/>
      <c r="AC7878" s="206"/>
    </row>
    <row r="7879" spans="27:29">
      <c r="AA7879" s="298"/>
      <c r="AC7879" s="206"/>
    </row>
    <row r="7880" spans="27:29">
      <c r="AA7880" s="298"/>
      <c r="AC7880" s="206"/>
    </row>
    <row r="7881" spans="27:29">
      <c r="AA7881" s="298"/>
      <c r="AC7881" s="206"/>
    </row>
    <row r="7882" spans="27:29">
      <c r="AA7882" s="298"/>
      <c r="AC7882" s="206"/>
    </row>
    <row r="7883" spans="27:29">
      <c r="AA7883" s="298"/>
      <c r="AC7883" s="206"/>
    </row>
    <row r="7884" spans="27:29">
      <c r="AA7884" s="298"/>
      <c r="AC7884" s="206"/>
    </row>
    <row r="7885" spans="27:29">
      <c r="AA7885" s="298"/>
      <c r="AC7885" s="206"/>
    </row>
    <row r="7886" spans="27:29">
      <c r="AA7886" s="298"/>
      <c r="AC7886" s="206"/>
    </row>
    <row r="7887" spans="27:29">
      <c r="AA7887" s="298"/>
      <c r="AC7887" s="206"/>
    </row>
    <row r="7888" spans="27:29">
      <c r="AA7888" s="298"/>
      <c r="AC7888" s="206"/>
    </row>
    <row r="7889" spans="27:29">
      <c r="AA7889" s="298"/>
      <c r="AC7889" s="206"/>
    </row>
    <row r="7890" spans="27:29">
      <c r="AA7890" s="298"/>
      <c r="AC7890" s="206"/>
    </row>
    <row r="7891" spans="27:29">
      <c r="AA7891" s="298"/>
      <c r="AC7891" s="206"/>
    </row>
    <row r="7892" spans="27:29">
      <c r="AA7892" s="298"/>
      <c r="AC7892" s="206"/>
    </row>
    <row r="7893" spans="27:29">
      <c r="AA7893" s="298"/>
      <c r="AC7893" s="206"/>
    </row>
    <row r="7894" spans="27:29">
      <c r="AA7894" s="298"/>
      <c r="AC7894" s="206"/>
    </row>
    <row r="7895" spans="27:29">
      <c r="AA7895" s="298"/>
      <c r="AC7895" s="206"/>
    </row>
    <row r="7896" spans="27:29">
      <c r="AA7896" s="298"/>
      <c r="AC7896" s="206"/>
    </row>
    <row r="7897" spans="27:29">
      <c r="AA7897" s="298"/>
      <c r="AC7897" s="206"/>
    </row>
    <row r="7898" spans="27:29">
      <c r="AA7898" s="298"/>
      <c r="AC7898" s="206"/>
    </row>
    <row r="7899" spans="27:29">
      <c r="AA7899" s="298"/>
      <c r="AC7899" s="206"/>
    </row>
    <row r="7900" spans="27:29">
      <c r="AA7900" s="298"/>
      <c r="AC7900" s="206"/>
    </row>
    <row r="7901" spans="27:29">
      <c r="AA7901" s="298"/>
      <c r="AC7901" s="206"/>
    </row>
    <row r="7902" spans="27:29">
      <c r="AA7902" s="298"/>
      <c r="AC7902" s="206"/>
    </row>
    <row r="7903" spans="27:29">
      <c r="AA7903" s="298"/>
      <c r="AC7903" s="206"/>
    </row>
    <row r="7904" spans="27:29">
      <c r="AA7904" s="298"/>
      <c r="AC7904" s="206"/>
    </row>
    <row r="7905" spans="27:29">
      <c r="AA7905" s="298"/>
      <c r="AC7905" s="206"/>
    </row>
    <row r="7906" spans="27:29">
      <c r="AA7906" s="298"/>
      <c r="AC7906" s="206"/>
    </row>
    <row r="7907" spans="27:29">
      <c r="AA7907" s="298"/>
      <c r="AC7907" s="206"/>
    </row>
    <row r="7908" spans="27:29">
      <c r="AA7908" s="298"/>
      <c r="AC7908" s="206"/>
    </row>
    <row r="7909" spans="27:29">
      <c r="AA7909" s="298"/>
      <c r="AC7909" s="206"/>
    </row>
    <row r="7910" spans="27:29">
      <c r="AA7910" s="298"/>
      <c r="AC7910" s="206"/>
    </row>
    <row r="7911" spans="27:29">
      <c r="AA7911" s="298"/>
      <c r="AC7911" s="206"/>
    </row>
    <row r="7912" spans="27:29">
      <c r="AA7912" s="298"/>
      <c r="AC7912" s="206"/>
    </row>
    <row r="7913" spans="27:29">
      <c r="AA7913" s="298"/>
      <c r="AC7913" s="206"/>
    </row>
    <row r="7914" spans="27:29">
      <c r="AA7914" s="298"/>
      <c r="AC7914" s="206"/>
    </row>
    <row r="7915" spans="27:29">
      <c r="AA7915" s="298"/>
      <c r="AC7915" s="206"/>
    </row>
    <row r="7916" spans="27:29">
      <c r="AA7916" s="298"/>
      <c r="AC7916" s="206"/>
    </row>
    <row r="7917" spans="27:29">
      <c r="AA7917" s="298"/>
      <c r="AC7917" s="206"/>
    </row>
    <row r="7918" spans="27:29">
      <c r="AA7918" s="298"/>
      <c r="AC7918" s="206"/>
    </row>
    <row r="7919" spans="27:29">
      <c r="AA7919" s="298"/>
      <c r="AC7919" s="206"/>
    </row>
    <row r="7920" spans="27:29">
      <c r="AA7920" s="298"/>
      <c r="AC7920" s="206"/>
    </row>
    <row r="7921" spans="27:29">
      <c r="AA7921" s="298"/>
      <c r="AC7921" s="206"/>
    </row>
    <row r="7922" spans="27:29">
      <c r="AA7922" s="298"/>
      <c r="AC7922" s="206"/>
    </row>
    <row r="7923" spans="27:29">
      <c r="AA7923" s="298"/>
      <c r="AC7923" s="206"/>
    </row>
    <row r="7924" spans="27:29">
      <c r="AA7924" s="298"/>
      <c r="AC7924" s="206"/>
    </row>
    <row r="7925" spans="27:29">
      <c r="AA7925" s="298"/>
      <c r="AC7925" s="206"/>
    </row>
    <row r="7926" spans="27:29">
      <c r="AA7926" s="298"/>
      <c r="AC7926" s="206"/>
    </row>
    <row r="7927" spans="27:29">
      <c r="AA7927" s="298"/>
      <c r="AC7927" s="206"/>
    </row>
    <row r="7928" spans="27:29">
      <c r="AA7928" s="298"/>
      <c r="AC7928" s="206"/>
    </row>
    <row r="7929" spans="27:29">
      <c r="AA7929" s="298"/>
      <c r="AC7929" s="206"/>
    </row>
    <row r="7930" spans="27:29">
      <c r="AA7930" s="298"/>
      <c r="AC7930" s="206"/>
    </row>
    <row r="7931" spans="27:29">
      <c r="AA7931" s="298"/>
      <c r="AC7931" s="206"/>
    </row>
    <row r="7932" spans="27:29">
      <c r="AA7932" s="298"/>
      <c r="AC7932" s="206"/>
    </row>
    <row r="7933" spans="27:29">
      <c r="AA7933" s="298"/>
      <c r="AC7933" s="206"/>
    </row>
    <row r="7934" spans="27:29">
      <c r="AA7934" s="298"/>
      <c r="AC7934" s="206"/>
    </row>
    <row r="7935" spans="27:29">
      <c r="AA7935" s="298"/>
      <c r="AC7935" s="206"/>
    </row>
    <row r="7936" spans="27:29">
      <c r="AA7936" s="298"/>
      <c r="AC7936" s="206"/>
    </row>
    <row r="7937" spans="27:29">
      <c r="AA7937" s="298"/>
      <c r="AC7937" s="206"/>
    </row>
    <row r="7938" spans="27:29">
      <c r="AA7938" s="298"/>
      <c r="AC7938" s="206"/>
    </row>
    <row r="7939" spans="27:29">
      <c r="AA7939" s="298"/>
      <c r="AC7939" s="206"/>
    </row>
    <row r="7940" spans="27:29">
      <c r="AA7940" s="298"/>
      <c r="AC7940" s="206"/>
    </row>
    <row r="7941" spans="27:29">
      <c r="AA7941" s="298"/>
      <c r="AC7941" s="206"/>
    </row>
    <row r="7942" spans="27:29">
      <c r="AA7942" s="298"/>
      <c r="AC7942" s="206"/>
    </row>
    <row r="7943" spans="27:29">
      <c r="AA7943" s="298"/>
      <c r="AC7943" s="206"/>
    </row>
    <row r="7944" spans="27:29">
      <c r="AA7944" s="298"/>
      <c r="AC7944" s="206"/>
    </row>
    <row r="7945" spans="27:29">
      <c r="AA7945" s="298"/>
      <c r="AC7945" s="206"/>
    </row>
    <row r="7946" spans="27:29">
      <c r="AA7946" s="298"/>
      <c r="AC7946" s="206"/>
    </row>
    <row r="7947" spans="27:29">
      <c r="AA7947" s="298"/>
      <c r="AC7947" s="206"/>
    </row>
    <row r="7948" spans="27:29">
      <c r="AA7948" s="298"/>
      <c r="AC7948" s="206"/>
    </row>
    <row r="7949" spans="27:29">
      <c r="AA7949" s="298"/>
      <c r="AC7949" s="206"/>
    </row>
    <row r="7950" spans="27:29">
      <c r="AA7950" s="298"/>
      <c r="AC7950" s="206"/>
    </row>
    <row r="7951" spans="27:29">
      <c r="AA7951" s="298"/>
      <c r="AC7951" s="206"/>
    </row>
    <row r="7952" spans="27:29">
      <c r="AA7952" s="298"/>
      <c r="AC7952" s="206"/>
    </row>
    <row r="7953" spans="27:29">
      <c r="AA7953" s="298"/>
      <c r="AC7953" s="206"/>
    </row>
    <row r="7954" spans="27:29">
      <c r="AA7954" s="298"/>
      <c r="AC7954" s="206"/>
    </row>
    <row r="7955" spans="27:29">
      <c r="AA7955" s="298"/>
      <c r="AC7955" s="206"/>
    </row>
    <row r="7956" spans="27:29">
      <c r="AA7956" s="298"/>
      <c r="AC7956" s="206"/>
    </row>
    <row r="7957" spans="27:29">
      <c r="AA7957" s="298"/>
      <c r="AC7957" s="206"/>
    </row>
    <row r="7958" spans="27:29">
      <c r="AA7958" s="298"/>
      <c r="AC7958" s="206"/>
    </row>
    <row r="7959" spans="27:29">
      <c r="AA7959" s="298"/>
      <c r="AC7959" s="206"/>
    </row>
    <row r="7960" spans="27:29">
      <c r="AA7960" s="298"/>
      <c r="AC7960" s="206"/>
    </row>
    <row r="7961" spans="27:29">
      <c r="AA7961" s="298"/>
      <c r="AC7961" s="206"/>
    </row>
    <row r="7962" spans="27:29">
      <c r="AA7962" s="298"/>
      <c r="AC7962" s="206"/>
    </row>
    <row r="7963" spans="27:29">
      <c r="AA7963" s="298"/>
      <c r="AC7963" s="206"/>
    </row>
    <row r="7964" spans="27:29">
      <c r="AA7964" s="298"/>
      <c r="AC7964" s="206"/>
    </row>
    <row r="7965" spans="27:29">
      <c r="AA7965" s="298"/>
      <c r="AC7965" s="206"/>
    </row>
    <row r="7966" spans="27:29">
      <c r="AA7966" s="298"/>
      <c r="AC7966" s="206"/>
    </row>
    <row r="7967" spans="27:29">
      <c r="AA7967" s="298"/>
      <c r="AC7967" s="206"/>
    </row>
    <row r="7968" spans="27:29">
      <c r="AA7968" s="298"/>
      <c r="AC7968" s="206"/>
    </row>
    <row r="7969" spans="27:29">
      <c r="AA7969" s="298"/>
      <c r="AC7969" s="206"/>
    </row>
    <row r="7970" spans="27:29">
      <c r="AA7970" s="298"/>
      <c r="AC7970" s="206"/>
    </row>
    <row r="7971" spans="27:29">
      <c r="AA7971" s="298"/>
      <c r="AC7971" s="206"/>
    </row>
    <row r="7972" spans="27:29">
      <c r="AA7972" s="298"/>
      <c r="AC7972" s="206"/>
    </row>
    <row r="7973" spans="27:29">
      <c r="AA7973" s="298"/>
      <c r="AC7973" s="206"/>
    </row>
    <row r="7974" spans="27:29">
      <c r="AA7974" s="298"/>
      <c r="AC7974" s="206"/>
    </row>
    <row r="7975" spans="27:29">
      <c r="AA7975" s="298"/>
      <c r="AC7975" s="206"/>
    </row>
    <row r="7976" spans="27:29">
      <c r="AA7976" s="298"/>
      <c r="AC7976" s="206"/>
    </row>
    <row r="7977" spans="27:29">
      <c r="AA7977" s="298"/>
      <c r="AC7977" s="206"/>
    </row>
    <row r="7978" spans="27:29">
      <c r="AA7978" s="298"/>
      <c r="AC7978" s="206"/>
    </row>
    <row r="7979" spans="27:29">
      <c r="AA7979" s="298"/>
      <c r="AC7979" s="206"/>
    </row>
    <row r="7980" spans="27:29">
      <c r="AA7980" s="298"/>
      <c r="AC7980" s="206"/>
    </row>
    <row r="7981" spans="27:29">
      <c r="AA7981" s="298"/>
      <c r="AC7981" s="206"/>
    </row>
    <row r="7982" spans="27:29">
      <c r="AA7982" s="298"/>
      <c r="AC7982" s="206"/>
    </row>
    <row r="7983" spans="27:29">
      <c r="AA7983" s="298"/>
      <c r="AC7983" s="206"/>
    </row>
    <row r="7984" spans="27:29">
      <c r="AA7984" s="298"/>
      <c r="AC7984" s="206"/>
    </row>
    <row r="7985" spans="27:29">
      <c r="AA7985" s="298"/>
      <c r="AC7985" s="206"/>
    </row>
    <row r="7986" spans="27:29">
      <c r="AA7986" s="298"/>
      <c r="AC7986" s="206"/>
    </row>
    <row r="7987" spans="27:29">
      <c r="AA7987" s="298"/>
      <c r="AC7987" s="206"/>
    </row>
    <row r="7988" spans="27:29">
      <c r="AA7988" s="298"/>
      <c r="AC7988" s="206"/>
    </row>
    <row r="7989" spans="27:29">
      <c r="AA7989" s="298"/>
      <c r="AC7989" s="206"/>
    </row>
    <row r="7990" spans="27:29">
      <c r="AA7990" s="298"/>
      <c r="AC7990" s="206"/>
    </row>
    <row r="7991" spans="27:29">
      <c r="AA7991" s="298"/>
      <c r="AC7991" s="206"/>
    </row>
    <row r="7992" spans="27:29">
      <c r="AA7992" s="298"/>
      <c r="AC7992" s="206"/>
    </row>
    <row r="7993" spans="27:29">
      <c r="AA7993" s="298"/>
      <c r="AC7993" s="206"/>
    </row>
    <row r="7994" spans="27:29">
      <c r="AA7994" s="298"/>
      <c r="AC7994" s="206"/>
    </row>
    <row r="7995" spans="27:29">
      <c r="AA7995" s="298"/>
      <c r="AC7995" s="206"/>
    </row>
    <row r="7996" spans="27:29">
      <c r="AA7996" s="298"/>
      <c r="AC7996" s="206"/>
    </row>
    <row r="7997" spans="27:29">
      <c r="AA7997" s="298"/>
      <c r="AC7997" s="206"/>
    </row>
    <row r="7998" spans="27:29">
      <c r="AA7998" s="298"/>
      <c r="AC7998" s="206"/>
    </row>
    <row r="7999" spans="27:29">
      <c r="AA7999" s="298"/>
      <c r="AC7999" s="206"/>
    </row>
    <row r="8000" spans="27:29">
      <c r="AA8000" s="298"/>
      <c r="AC8000" s="206"/>
    </row>
    <row r="8001" spans="27:29">
      <c r="AA8001" s="298"/>
      <c r="AC8001" s="206"/>
    </row>
    <row r="8002" spans="27:29">
      <c r="AA8002" s="298"/>
      <c r="AC8002" s="206"/>
    </row>
    <row r="8003" spans="27:29">
      <c r="AA8003" s="298"/>
      <c r="AC8003" s="206"/>
    </row>
    <row r="8004" spans="27:29">
      <c r="AA8004" s="298"/>
      <c r="AC8004" s="206"/>
    </row>
    <row r="8005" spans="27:29">
      <c r="AA8005" s="298"/>
      <c r="AC8005" s="206"/>
    </row>
    <row r="8006" spans="27:29">
      <c r="AA8006" s="298"/>
      <c r="AC8006" s="206"/>
    </row>
    <row r="8007" spans="27:29">
      <c r="AA8007" s="298"/>
      <c r="AC8007" s="206"/>
    </row>
    <row r="8008" spans="27:29">
      <c r="AA8008" s="298"/>
      <c r="AC8008" s="206"/>
    </row>
    <row r="8009" spans="27:29">
      <c r="AA8009" s="298"/>
      <c r="AC8009" s="206"/>
    </row>
    <row r="8010" spans="27:29">
      <c r="AA8010" s="298"/>
      <c r="AC8010" s="206"/>
    </row>
    <row r="8011" spans="27:29">
      <c r="AA8011" s="298"/>
      <c r="AC8011" s="206"/>
    </row>
    <row r="8012" spans="27:29">
      <c r="AA8012" s="298"/>
      <c r="AC8012" s="206"/>
    </row>
    <row r="8013" spans="27:29">
      <c r="AA8013" s="298"/>
      <c r="AC8013" s="206"/>
    </row>
    <row r="8014" spans="27:29">
      <c r="AA8014" s="298"/>
      <c r="AC8014" s="206"/>
    </row>
    <row r="8015" spans="27:29">
      <c r="AA8015" s="298"/>
      <c r="AC8015" s="206"/>
    </row>
    <row r="8016" spans="27:29">
      <c r="AA8016" s="298"/>
      <c r="AC8016" s="206"/>
    </row>
    <row r="8017" spans="27:29">
      <c r="AA8017" s="298"/>
      <c r="AC8017" s="206"/>
    </row>
    <row r="8018" spans="27:29">
      <c r="AA8018" s="298"/>
      <c r="AC8018" s="206"/>
    </row>
    <row r="8019" spans="27:29">
      <c r="AA8019" s="298"/>
      <c r="AC8019" s="206"/>
    </row>
    <row r="8020" spans="27:29">
      <c r="AA8020" s="298"/>
      <c r="AC8020" s="206"/>
    </row>
    <row r="8021" spans="27:29">
      <c r="AA8021" s="298"/>
      <c r="AC8021" s="206"/>
    </row>
    <row r="8022" spans="27:29">
      <c r="AA8022" s="298"/>
      <c r="AC8022" s="206"/>
    </row>
    <row r="8023" spans="27:29">
      <c r="AA8023" s="298"/>
      <c r="AC8023" s="206"/>
    </row>
    <row r="8024" spans="27:29">
      <c r="AA8024" s="298"/>
      <c r="AC8024" s="206"/>
    </row>
    <row r="8025" spans="27:29">
      <c r="AA8025" s="298"/>
      <c r="AC8025" s="206"/>
    </row>
    <row r="8026" spans="27:29">
      <c r="AA8026" s="298"/>
      <c r="AC8026" s="206"/>
    </row>
    <row r="8027" spans="27:29">
      <c r="AA8027" s="298"/>
      <c r="AC8027" s="206"/>
    </row>
    <row r="8028" spans="27:29">
      <c r="AA8028" s="298"/>
      <c r="AC8028" s="206"/>
    </row>
    <row r="8029" spans="27:29">
      <c r="AA8029" s="298"/>
      <c r="AC8029" s="206"/>
    </row>
    <row r="8030" spans="27:29">
      <c r="AA8030" s="298"/>
      <c r="AC8030" s="206"/>
    </row>
    <row r="8031" spans="27:29">
      <c r="AA8031" s="298"/>
      <c r="AC8031" s="206"/>
    </row>
    <row r="8032" spans="27:29">
      <c r="AA8032" s="298"/>
      <c r="AC8032" s="206"/>
    </row>
    <row r="8033" spans="27:29">
      <c r="AA8033" s="298"/>
      <c r="AC8033" s="206"/>
    </row>
    <row r="8034" spans="27:29">
      <c r="AA8034" s="298"/>
      <c r="AC8034" s="206"/>
    </row>
    <row r="8035" spans="27:29">
      <c r="AA8035" s="298"/>
      <c r="AC8035" s="206"/>
    </row>
    <row r="8036" spans="27:29">
      <c r="AA8036" s="298"/>
      <c r="AC8036" s="206"/>
    </row>
    <row r="8037" spans="27:29">
      <c r="AA8037" s="298"/>
      <c r="AC8037" s="206"/>
    </row>
    <row r="8038" spans="27:29">
      <c r="AA8038" s="298"/>
      <c r="AC8038" s="206"/>
    </row>
    <row r="8039" spans="27:29">
      <c r="AA8039" s="298"/>
      <c r="AC8039" s="206"/>
    </row>
    <row r="8040" spans="27:29">
      <c r="AA8040" s="298"/>
      <c r="AC8040" s="206"/>
    </row>
    <row r="8041" spans="27:29">
      <c r="AA8041" s="298"/>
      <c r="AC8041" s="206"/>
    </row>
    <row r="8042" spans="27:29">
      <c r="AA8042" s="298"/>
      <c r="AC8042" s="206"/>
    </row>
    <row r="8043" spans="27:29">
      <c r="AA8043" s="298"/>
      <c r="AC8043" s="206"/>
    </row>
    <row r="8044" spans="27:29">
      <c r="AA8044" s="298"/>
      <c r="AC8044" s="206"/>
    </row>
    <row r="8045" spans="27:29">
      <c r="AA8045" s="298"/>
      <c r="AC8045" s="206"/>
    </row>
    <row r="8046" spans="27:29">
      <c r="AA8046" s="298"/>
      <c r="AC8046" s="206"/>
    </row>
    <row r="8047" spans="27:29">
      <c r="AA8047" s="298"/>
      <c r="AC8047" s="206"/>
    </row>
    <row r="8048" spans="27:29">
      <c r="AA8048" s="298"/>
      <c r="AC8048" s="206"/>
    </row>
    <row r="8049" spans="27:29">
      <c r="AA8049" s="298"/>
      <c r="AC8049" s="206"/>
    </row>
    <row r="8050" spans="27:29">
      <c r="AA8050" s="298"/>
      <c r="AC8050" s="206"/>
    </row>
    <row r="8051" spans="27:29">
      <c r="AA8051" s="298"/>
      <c r="AC8051" s="206"/>
    </row>
    <row r="8052" spans="27:29">
      <c r="AA8052" s="298"/>
      <c r="AC8052" s="206"/>
    </row>
    <row r="8053" spans="27:29">
      <c r="AA8053" s="298"/>
      <c r="AC8053" s="206"/>
    </row>
    <row r="8054" spans="27:29">
      <c r="AA8054" s="298"/>
      <c r="AC8054" s="206"/>
    </row>
    <row r="8055" spans="27:29">
      <c r="AA8055" s="298"/>
      <c r="AC8055" s="206"/>
    </row>
    <row r="8056" spans="27:29">
      <c r="AA8056" s="298"/>
      <c r="AC8056" s="206"/>
    </row>
    <row r="8057" spans="27:29">
      <c r="AA8057" s="298"/>
      <c r="AC8057" s="206"/>
    </row>
    <row r="8058" spans="27:29">
      <c r="AA8058" s="298"/>
      <c r="AC8058" s="206"/>
    </row>
    <row r="8059" spans="27:29">
      <c r="AA8059" s="298"/>
      <c r="AC8059" s="206"/>
    </row>
    <row r="8060" spans="27:29">
      <c r="AA8060" s="298"/>
      <c r="AC8060" s="206"/>
    </row>
    <row r="8061" spans="27:29">
      <c r="AA8061" s="298"/>
      <c r="AC8061" s="206"/>
    </row>
    <row r="8062" spans="27:29">
      <c r="AA8062" s="298"/>
      <c r="AC8062" s="206"/>
    </row>
    <row r="8063" spans="27:29">
      <c r="AA8063" s="298"/>
      <c r="AC8063" s="206"/>
    </row>
    <row r="8064" spans="27:29">
      <c r="AA8064" s="298"/>
      <c r="AC8064" s="206"/>
    </row>
    <row r="8065" spans="27:29">
      <c r="AA8065" s="298"/>
      <c r="AC8065" s="206"/>
    </row>
    <row r="8066" spans="27:29">
      <c r="AA8066" s="298"/>
      <c r="AC8066" s="206"/>
    </row>
    <row r="8067" spans="27:29">
      <c r="AA8067" s="298"/>
      <c r="AC8067" s="206"/>
    </row>
    <row r="8068" spans="27:29">
      <c r="AA8068" s="298"/>
      <c r="AC8068" s="206"/>
    </row>
    <row r="8069" spans="27:29">
      <c r="AA8069" s="298"/>
      <c r="AC8069" s="206"/>
    </row>
    <row r="8070" spans="27:29">
      <c r="AA8070" s="298"/>
      <c r="AC8070" s="206"/>
    </row>
    <row r="8071" spans="27:29">
      <c r="AA8071" s="298"/>
      <c r="AC8071" s="206"/>
    </row>
    <row r="8072" spans="27:29">
      <c r="AA8072" s="298"/>
      <c r="AC8072" s="206"/>
    </row>
    <row r="8073" spans="27:29">
      <c r="AA8073" s="298"/>
      <c r="AC8073" s="206"/>
    </row>
    <row r="8074" spans="27:29">
      <c r="AA8074" s="298"/>
      <c r="AC8074" s="206"/>
    </row>
    <row r="8075" spans="27:29">
      <c r="AA8075" s="298"/>
      <c r="AC8075" s="206"/>
    </row>
    <row r="8076" spans="27:29">
      <c r="AA8076" s="298"/>
      <c r="AC8076" s="206"/>
    </row>
    <row r="8077" spans="27:29">
      <c r="AA8077" s="298"/>
      <c r="AC8077" s="206"/>
    </row>
    <row r="8078" spans="27:29">
      <c r="AA8078" s="298"/>
      <c r="AC8078" s="206"/>
    </row>
    <row r="8079" spans="27:29">
      <c r="AA8079" s="298"/>
      <c r="AC8079" s="206"/>
    </row>
    <row r="8080" spans="27:29">
      <c r="AA8080" s="298"/>
      <c r="AC8080" s="206"/>
    </row>
    <row r="8081" spans="27:29">
      <c r="AA8081" s="298"/>
      <c r="AC8081" s="206"/>
    </row>
    <row r="8082" spans="27:29">
      <c r="AA8082" s="298"/>
      <c r="AC8082" s="206"/>
    </row>
    <row r="8083" spans="27:29">
      <c r="AA8083" s="298"/>
      <c r="AC8083" s="206"/>
    </row>
    <row r="8084" spans="27:29">
      <c r="AA8084" s="298"/>
      <c r="AC8084" s="206"/>
    </row>
    <row r="8085" spans="27:29">
      <c r="AA8085" s="298"/>
      <c r="AC8085" s="206"/>
    </row>
    <row r="8086" spans="27:29">
      <c r="AA8086" s="298"/>
      <c r="AC8086" s="206"/>
    </row>
    <row r="8087" spans="27:29">
      <c r="AA8087" s="298"/>
      <c r="AC8087" s="206"/>
    </row>
    <row r="8088" spans="27:29">
      <c r="AA8088" s="298"/>
      <c r="AC8088" s="206"/>
    </row>
    <row r="8089" spans="27:29">
      <c r="AA8089" s="298"/>
      <c r="AC8089" s="206"/>
    </row>
    <row r="8090" spans="27:29">
      <c r="AA8090" s="298"/>
      <c r="AC8090" s="206"/>
    </row>
    <row r="8091" spans="27:29">
      <c r="AA8091" s="298"/>
      <c r="AC8091" s="206"/>
    </row>
    <row r="8092" spans="27:29">
      <c r="AA8092" s="298"/>
      <c r="AC8092" s="206"/>
    </row>
    <row r="8093" spans="27:29">
      <c r="AA8093" s="298"/>
      <c r="AC8093" s="206"/>
    </row>
    <row r="8094" spans="27:29">
      <c r="AA8094" s="298"/>
      <c r="AC8094" s="206"/>
    </row>
    <row r="8095" spans="27:29">
      <c r="AA8095" s="298"/>
      <c r="AC8095" s="206"/>
    </row>
    <row r="8096" spans="27:29">
      <c r="AA8096" s="298"/>
      <c r="AC8096" s="206"/>
    </row>
    <row r="8097" spans="27:29">
      <c r="AA8097" s="298"/>
      <c r="AC8097" s="206"/>
    </row>
    <row r="8098" spans="27:29">
      <c r="AA8098" s="298"/>
      <c r="AC8098" s="206"/>
    </row>
    <row r="8099" spans="27:29">
      <c r="AA8099" s="298"/>
      <c r="AC8099" s="206"/>
    </row>
    <row r="8100" spans="27:29">
      <c r="AA8100" s="298"/>
      <c r="AC8100" s="206"/>
    </row>
    <row r="8101" spans="27:29">
      <c r="AA8101" s="298"/>
      <c r="AC8101" s="206"/>
    </row>
    <row r="8102" spans="27:29">
      <c r="AA8102" s="298"/>
      <c r="AC8102" s="206"/>
    </row>
    <row r="8103" spans="27:29">
      <c r="AA8103" s="298"/>
      <c r="AC8103" s="206"/>
    </row>
    <row r="8104" spans="27:29">
      <c r="AA8104" s="298"/>
      <c r="AC8104" s="206"/>
    </row>
    <row r="8105" spans="27:29">
      <c r="AA8105" s="298"/>
      <c r="AC8105" s="206"/>
    </row>
    <row r="8106" spans="27:29">
      <c r="AA8106" s="298"/>
      <c r="AC8106" s="206"/>
    </row>
    <row r="8107" spans="27:29">
      <c r="AA8107" s="298"/>
      <c r="AC8107" s="206"/>
    </row>
    <row r="8108" spans="27:29">
      <c r="AA8108" s="298"/>
      <c r="AC8108" s="206"/>
    </row>
    <row r="8109" spans="27:29">
      <c r="AA8109" s="298"/>
      <c r="AC8109" s="206"/>
    </row>
    <row r="8110" spans="27:29">
      <c r="AA8110" s="298"/>
      <c r="AC8110" s="206"/>
    </row>
    <row r="8111" spans="27:29">
      <c r="AA8111" s="298"/>
      <c r="AC8111" s="206"/>
    </row>
    <row r="8112" spans="27:29">
      <c r="AA8112" s="298"/>
      <c r="AC8112" s="206"/>
    </row>
    <row r="8113" spans="27:29">
      <c r="AA8113" s="298"/>
      <c r="AC8113" s="206"/>
    </row>
    <row r="8114" spans="27:29">
      <c r="AA8114" s="298"/>
      <c r="AC8114" s="206"/>
    </row>
    <row r="8115" spans="27:29">
      <c r="AA8115" s="298"/>
      <c r="AC8115" s="206"/>
    </row>
    <row r="8116" spans="27:29">
      <c r="AA8116" s="298"/>
      <c r="AC8116" s="206"/>
    </row>
    <row r="8117" spans="27:29">
      <c r="AA8117" s="298"/>
      <c r="AC8117" s="206"/>
    </row>
    <row r="8118" spans="27:29">
      <c r="AA8118" s="298"/>
      <c r="AC8118" s="206"/>
    </row>
    <row r="8119" spans="27:29">
      <c r="AA8119" s="298"/>
      <c r="AC8119" s="206"/>
    </row>
    <row r="8120" spans="27:29">
      <c r="AA8120" s="298"/>
      <c r="AC8120" s="206"/>
    </row>
    <row r="8121" spans="27:29">
      <c r="AA8121" s="298"/>
      <c r="AC8121" s="206"/>
    </row>
    <row r="8122" spans="27:29">
      <c r="AA8122" s="298"/>
      <c r="AC8122" s="206"/>
    </row>
    <row r="8123" spans="27:29">
      <c r="AA8123" s="298"/>
      <c r="AC8123" s="206"/>
    </row>
    <row r="8124" spans="27:29">
      <c r="AA8124" s="298"/>
      <c r="AC8124" s="206"/>
    </row>
    <row r="8125" spans="27:29">
      <c r="AA8125" s="298"/>
      <c r="AC8125" s="206"/>
    </row>
    <row r="8126" spans="27:29">
      <c r="AA8126" s="298"/>
      <c r="AC8126" s="206"/>
    </row>
    <row r="8127" spans="27:29">
      <c r="AA8127" s="298"/>
      <c r="AC8127" s="206"/>
    </row>
    <row r="8128" spans="27:29">
      <c r="AA8128" s="298"/>
      <c r="AC8128" s="206"/>
    </row>
    <row r="8129" spans="27:29">
      <c r="AA8129" s="298"/>
      <c r="AC8129" s="206"/>
    </row>
    <row r="8130" spans="27:29">
      <c r="AA8130" s="298"/>
      <c r="AC8130" s="206"/>
    </row>
    <row r="8131" spans="27:29">
      <c r="AA8131" s="298"/>
      <c r="AC8131" s="206"/>
    </row>
    <row r="8132" spans="27:29">
      <c r="AA8132" s="298"/>
      <c r="AC8132" s="206"/>
    </row>
    <row r="8133" spans="27:29">
      <c r="AA8133" s="298"/>
      <c r="AC8133" s="206"/>
    </row>
    <row r="8134" spans="27:29">
      <c r="AA8134" s="298"/>
      <c r="AC8134" s="206"/>
    </row>
    <row r="8135" spans="27:29">
      <c r="AA8135" s="298"/>
      <c r="AC8135" s="206"/>
    </row>
    <row r="8136" spans="27:29">
      <c r="AA8136" s="298"/>
      <c r="AC8136" s="206"/>
    </row>
    <row r="8137" spans="27:29">
      <c r="AA8137" s="298"/>
      <c r="AC8137" s="206"/>
    </row>
    <row r="8138" spans="27:29">
      <c r="AA8138" s="298"/>
      <c r="AC8138" s="206"/>
    </row>
    <row r="8139" spans="27:29">
      <c r="AA8139" s="298"/>
      <c r="AC8139" s="206"/>
    </row>
    <row r="8140" spans="27:29">
      <c r="AA8140" s="298"/>
      <c r="AC8140" s="206"/>
    </row>
    <row r="8141" spans="27:29">
      <c r="AA8141" s="298"/>
      <c r="AC8141" s="206"/>
    </row>
    <row r="8142" spans="27:29">
      <c r="AA8142" s="298"/>
      <c r="AC8142" s="206"/>
    </row>
    <row r="8143" spans="27:29">
      <c r="AA8143" s="298"/>
      <c r="AC8143" s="206"/>
    </row>
    <row r="8144" spans="27:29">
      <c r="AA8144" s="298"/>
      <c r="AC8144" s="206"/>
    </row>
    <row r="8145" spans="27:29">
      <c r="AA8145" s="298"/>
      <c r="AC8145" s="206"/>
    </row>
    <row r="8146" spans="27:29">
      <c r="AA8146" s="298"/>
      <c r="AC8146" s="206"/>
    </row>
    <row r="8147" spans="27:29">
      <c r="AA8147" s="298"/>
      <c r="AC8147" s="206"/>
    </row>
    <row r="8148" spans="27:29">
      <c r="AA8148" s="298"/>
      <c r="AC8148" s="206"/>
    </row>
    <row r="8149" spans="27:29">
      <c r="AA8149" s="298"/>
      <c r="AC8149" s="206"/>
    </row>
    <row r="8150" spans="27:29">
      <c r="AA8150" s="298"/>
      <c r="AC8150" s="206"/>
    </row>
    <row r="8151" spans="27:29">
      <c r="AA8151" s="298"/>
      <c r="AC8151" s="206"/>
    </row>
    <row r="8152" spans="27:29">
      <c r="AA8152" s="298"/>
      <c r="AC8152" s="206"/>
    </row>
    <row r="8153" spans="27:29">
      <c r="AA8153" s="298"/>
      <c r="AC8153" s="206"/>
    </row>
    <row r="8154" spans="27:29">
      <c r="AA8154" s="298"/>
      <c r="AC8154" s="206"/>
    </row>
    <row r="8155" spans="27:29">
      <c r="AA8155" s="298"/>
      <c r="AC8155" s="206"/>
    </row>
    <row r="8156" spans="27:29">
      <c r="AA8156" s="298"/>
      <c r="AC8156" s="206"/>
    </row>
    <row r="8157" spans="27:29">
      <c r="AA8157" s="298"/>
      <c r="AC8157" s="206"/>
    </row>
    <row r="8158" spans="27:29">
      <c r="AA8158" s="298"/>
      <c r="AC8158" s="206"/>
    </row>
    <row r="8159" spans="27:29">
      <c r="AA8159" s="298"/>
      <c r="AC8159" s="206"/>
    </row>
    <row r="8160" spans="27:29">
      <c r="AA8160" s="298"/>
      <c r="AC8160" s="206"/>
    </row>
    <row r="8161" spans="27:29">
      <c r="AA8161" s="298"/>
      <c r="AC8161" s="206"/>
    </row>
    <row r="8162" spans="27:29">
      <c r="AA8162" s="298"/>
      <c r="AC8162" s="206"/>
    </row>
    <row r="8163" spans="27:29">
      <c r="AA8163" s="298"/>
      <c r="AC8163" s="206"/>
    </row>
    <row r="8164" spans="27:29">
      <c r="AA8164" s="298"/>
      <c r="AC8164" s="206"/>
    </row>
    <row r="8165" spans="27:29">
      <c r="AA8165" s="298"/>
      <c r="AC8165" s="206"/>
    </row>
    <row r="8166" spans="27:29">
      <c r="AA8166" s="298"/>
      <c r="AC8166" s="206"/>
    </row>
    <row r="8167" spans="27:29">
      <c r="AA8167" s="298"/>
      <c r="AC8167" s="206"/>
    </row>
    <row r="8168" spans="27:29">
      <c r="AA8168" s="298"/>
      <c r="AC8168" s="206"/>
    </row>
    <row r="8169" spans="27:29">
      <c r="AA8169" s="298"/>
      <c r="AC8169" s="206"/>
    </row>
    <row r="8170" spans="27:29">
      <c r="AA8170" s="298"/>
      <c r="AC8170" s="206"/>
    </row>
    <row r="8171" spans="27:29">
      <c r="AA8171" s="298"/>
      <c r="AC8171" s="206"/>
    </row>
    <row r="8172" spans="27:29">
      <c r="AA8172" s="298"/>
      <c r="AC8172" s="206"/>
    </row>
    <row r="8173" spans="27:29">
      <c r="AA8173" s="298"/>
      <c r="AC8173" s="206"/>
    </row>
    <row r="8174" spans="27:29">
      <c r="AA8174" s="298"/>
      <c r="AC8174" s="206"/>
    </row>
    <row r="8175" spans="27:29">
      <c r="AA8175" s="298"/>
      <c r="AC8175" s="206"/>
    </row>
    <row r="8176" spans="27:29">
      <c r="AA8176" s="298"/>
      <c r="AC8176" s="206"/>
    </row>
    <row r="8177" spans="27:29">
      <c r="AA8177" s="298"/>
      <c r="AC8177" s="206"/>
    </row>
    <row r="8178" spans="27:29">
      <c r="AA8178" s="298"/>
      <c r="AC8178" s="206"/>
    </row>
    <row r="8179" spans="27:29">
      <c r="AA8179" s="298"/>
      <c r="AC8179" s="206"/>
    </row>
    <row r="8180" spans="27:29">
      <c r="AA8180" s="298"/>
      <c r="AC8180" s="206"/>
    </row>
    <row r="8181" spans="27:29">
      <c r="AA8181" s="298"/>
      <c r="AC8181" s="206"/>
    </row>
    <row r="8182" spans="27:29">
      <c r="AA8182" s="298"/>
      <c r="AC8182" s="206"/>
    </row>
    <row r="8183" spans="27:29">
      <c r="AA8183" s="298"/>
      <c r="AC8183" s="206"/>
    </row>
    <row r="8184" spans="27:29">
      <c r="AA8184" s="298"/>
      <c r="AC8184" s="206"/>
    </row>
    <row r="8185" spans="27:29">
      <c r="AA8185" s="298"/>
      <c r="AC8185" s="206"/>
    </row>
    <row r="8186" spans="27:29">
      <c r="AA8186" s="298"/>
      <c r="AC8186" s="206"/>
    </row>
    <row r="8187" spans="27:29">
      <c r="AA8187" s="298"/>
      <c r="AC8187" s="206"/>
    </row>
    <row r="8188" spans="27:29">
      <c r="AA8188" s="298"/>
      <c r="AC8188" s="206"/>
    </row>
    <row r="8189" spans="27:29">
      <c r="AA8189" s="298"/>
      <c r="AC8189" s="206"/>
    </row>
    <row r="8190" spans="27:29">
      <c r="AA8190" s="298"/>
      <c r="AC8190" s="206"/>
    </row>
    <row r="8191" spans="27:29">
      <c r="AA8191" s="298"/>
      <c r="AC8191" s="206"/>
    </row>
    <row r="8192" spans="27:29">
      <c r="AA8192" s="298"/>
      <c r="AC8192" s="206"/>
    </row>
    <row r="8193" spans="27:29">
      <c r="AA8193" s="298"/>
      <c r="AC8193" s="206"/>
    </row>
    <row r="8194" spans="27:29">
      <c r="AA8194" s="298"/>
      <c r="AC8194" s="206"/>
    </row>
    <row r="8195" spans="27:29">
      <c r="AA8195" s="298"/>
      <c r="AC8195" s="206"/>
    </row>
    <row r="8196" spans="27:29">
      <c r="AA8196" s="298"/>
      <c r="AC8196" s="206"/>
    </row>
    <row r="8197" spans="27:29">
      <c r="AA8197" s="298"/>
      <c r="AC8197" s="206"/>
    </row>
    <row r="8198" spans="27:29">
      <c r="AA8198" s="298"/>
      <c r="AC8198" s="206"/>
    </row>
    <row r="8199" spans="27:29">
      <c r="AA8199" s="298"/>
      <c r="AC8199" s="206"/>
    </row>
    <row r="8200" spans="27:29">
      <c r="AA8200" s="298"/>
      <c r="AC8200" s="206"/>
    </row>
    <row r="8201" spans="27:29">
      <c r="AA8201" s="298"/>
      <c r="AC8201" s="206"/>
    </row>
    <row r="8202" spans="27:29">
      <c r="AA8202" s="298"/>
      <c r="AC8202" s="206"/>
    </row>
    <row r="8203" spans="27:29">
      <c r="AA8203" s="298"/>
      <c r="AC8203" s="206"/>
    </row>
    <row r="8204" spans="27:29">
      <c r="AA8204" s="298"/>
      <c r="AC8204" s="206"/>
    </row>
    <row r="8205" spans="27:29">
      <c r="AA8205" s="298"/>
      <c r="AC8205" s="206"/>
    </row>
    <row r="8206" spans="27:29">
      <c r="AA8206" s="298"/>
      <c r="AC8206" s="206"/>
    </row>
    <row r="8207" spans="27:29">
      <c r="AA8207" s="298"/>
      <c r="AC8207" s="206"/>
    </row>
    <row r="8208" spans="27:29">
      <c r="AA8208" s="298"/>
      <c r="AC8208" s="206"/>
    </row>
    <row r="8209" spans="27:29">
      <c r="AA8209" s="298"/>
      <c r="AC8209" s="206"/>
    </row>
    <row r="8210" spans="27:29">
      <c r="AA8210" s="298"/>
      <c r="AC8210" s="206"/>
    </row>
    <row r="8211" spans="27:29">
      <c r="AA8211" s="298"/>
      <c r="AC8211" s="206"/>
    </row>
    <row r="8212" spans="27:29">
      <c r="AA8212" s="298"/>
      <c r="AC8212" s="206"/>
    </row>
    <row r="8213" spans="27:29">
      <c r="AA8213" s="298"/>
      <c r="AC8213" s="206"/>
    </row>
    <row r="8214" spans="27:29">
      <c r="AA8214" s="298"/>
      <c r="AC8214" s="206"/>
    </row>
    <row r="8215" spans="27:29">
      <c r="AA8215" s="298"/>
      <c r="AC8215" s="206"/>
    </row>
    <row r="8216" spans="27:29">
      <c r="AA8216" s="298"/>
      <c r="AC8216" s="206"/>
    </row>
    <row r="8217" spans="27:29">
      <c r="AA8217" s="298"/>
      <c r="AC8217" s="206"/>
    </row>
    <row r="8218" spans="27:29">
      <c r="AA8218" s="298"/>
      <c r="AC8218" s="206"/>
    </row>
    <row r="8219" spans="27:29">
      <c r="AA8219" s="298"/>
      <c r="AC8219" s="206"/>
    </row>
    <row r="8220" spans="27:29">
      <c r="AA8220" s="298"/>
      <c r="AC8220" s="206"/>
    </row>
    <row r="8221" spans="27:29">
      <c r="AA8221" s="298"/>
      <c r="AC8221" s="206"/>
    </row>
    <row r="8222" spans="27:29">
      <c r="AA8222" s="298"/>
      <c r="AC8222" s="206"/>
    </row>
    <row r="8223" spans="27:29">
      <c r="AA8223" s="298"/>
      <c r="AC8223" s="206"/>
    </row>
    <row r="8224" spans="27:29">
      <c r="AA8224" s="298"/>
      <c r="AC8224" s="206"/>
    </row>
    <row r="8225" spans="27:29">
      <c r="AA8225" s="298"/>
      <c r="AC8225" s="206"/>
    </row>
    <row r="8226" spans="27:29">
      <c r="AA8226" s="298"/>
      <c r="AC8226" s="206"/>
    </row>
    <row r="8227" spans="27:29">
      <c r="AA8227" s="298"/>
      <c r="AC8227" s="206"/>
    </row>
    <row r="8228" spans="27:29">
      <c r="AA8228" s="298"/>
      <c r="AC8228" s="206"/>
    </row>
    <row r="8229" spans="27:29">
      <c r="AA8229" s="298"/>
      <c r="AC8229" s="206"/>
    </row>
    <row r="8230" spans="27:29">
      <c r="AA8230" s="298"/>
      <c r="AC8230" s="206"/>
    </row>
    <row r="8231" spans="27:29">
      <c r="AA8231" s="298"/>
      <c r="AC8231" s="206"/>
    </row>
    <row r="8232" spans="27:29">
      <c r="AA8232" s="298"/>
      <c r="AC8232" s="206"/>
    </row>
    <row r="8233" spans="27:29">
      <c r="AA8233" s="298"/>
      <c r="AC8233" s="206"/>
    </row>
    <row r="8234" spans="27:29">
      <c r="AA8234" s="298"/>
      <c r="AC8234" s="206"/>
    </row>
    <row r="8235" spans="27:29">
      <c r="AA8235" s="298"/>
      <c r="AC8235" s="206"/>
    </row>
    <row r="8236" spans="27:29">
      <c r="AA8236" s="298"/>
      <c r="AC8236" s="206"/>
    </row>
    <row r="8237" spans="27:29">
      <c r="AA8237" s="298"/>
      <c r="AC8237" s="206"/>
    </row>
    <row r="8238" spans="27:29">
      <c r="AA8238" s="298"/>
      <c r="AC8238" s="206"/>
    </row>
    <row r="8239" spans="27:29">
      <c r="AA8239" s="298"/>
      <c r="AC8239" s="206"/>
    </row>
    <row r="8240" spans="27:29">
      <c r="AA8240" s="298"/>
      <c r="AC8240" s="206"/>
    </row>
    <row r="8241" spans="27:29">
      <c r="AA8241" s="298"/>
      <c r="AC8241" s="206"/>
    </row>
    <row r="8242" spans="27:29">
      <c r="AA8242" s="298"/>
      <c r="AC8242" s="206"/>
    </row>
    <row r="8243" spans="27:29">
      <c r="AA8243" s="298"/>
      <c r="AC8243" s="206"/>
    </row>
    <row r="8244" spans="27:29">
      <c r="AA8244" s="298"/>
      <c r="AC8244" s="206"/>
    </row>
    <row r="8245" spans="27:29">
      <c r="AA8245" s="298"/>
      <c r="AC8245" s="206"/>
    </row>
    <row r="8246" spans="27:29">
      <c r="AA8246" s="298"/>
      <c r="AC8246" s="206"/>
    </row>
    <row r="8247" spans="27:29">
      <c r="AA8247" s="298"/>
      <c r="AC8247" s="206"/>
    </row>
    <row r="8248" spans="27:29">
      <c r="AA8248" s="298"/>
      <c r="AC8248" s="206"/>
    </row>
    <row r="8249" spans="27:29">
      <c r="AA8249" s="298"/>
      <c r="AC8249" s="206"/>
    </row>
    <row r="8250" spans="27:29">
      <c r="AA8250" s="298"/>
      <c r="AC8250" s="206"/>
    </row>
    <row r="8251" spans="27:29">
      <c r="AA8251" s="298"/>
      <c r="AC8251" s="206"/>
    </row>
    <row r="8252" spans="27:29">
      <c r="AA8252" s="298"/>
      <c r="AC8252" s="206"/>
    </row>
    <row r="8253" spans="27:29">
      <c r="AA8253" s="298"/>
      <c r="AC8253" s="206"/>
    </row>
    <row r="8254" spans="27:29">
      <c r="AA8254" s="298"/>
      <c r="AC8254" s="206"/>
    </row>
    <row r="8255" spans="27:29">
      <c r="AA8255" s="298"/>
      <c r="AC8255" s="206"/>
    </row>
    <row r="8256" spans="27:29">
      <c r="AA8256" s="298"/>
      <c r="AC8256" s="206"/>
    </row>
    <row r="8257" spans="27:29">
      <c r="AA8257" s="298"/>
      <c r="AC8257" s="206"/>
    </row>
    <row r="8258" spans="27:29">
      <c r="AA8258" s="298"/>
      <c r="AC8258" s="206"/>
    </row>
    <row r="8259" spans="27:29">
      <c r="AA8259" s="298"/>
      <c r="AC8259" s="206"/>
    </row>
    <row r="8260" spans="27:29">
      <c r="AA8260" s="298"/>
      <c r="AC8260" s="206"/>
    </row>
    <row r="8261" spans="27:29">
      <c r="AA8261" s="298"/>
      <c r="AC8261" s="206"/>
    </row>
    <row r="8262" spans="27:29">
      <c r="AA8262" s="298"/>
      <c r="AC8262" s="206"/>
    </row>
    <row r="8263" spans="27:29">
      <c r="AA8263" s="298"/>
      <c r="AC8263" s="206"/>
    </row>
    <row r="8264" spans="27:29">
      <c r="AA8264" s="298"/>
      <c r="AC8264" s="206"/>
    </row>
    <row r="8265" spans="27:29">
      <c r="AA8265" s="298"/>
      <c r="AC8265" s="206"/>
    </row>
    <row r="8266" spans="27:29">
      <c r="AA8266" s="298"/>
      <c r="AC8266" s="206"/>
    </row>
    <row r="8267" spans="27:29">
      <c r="AA8267" s="298"/>
      <c r="AC8267" s="206"/>
    </row>
    <row r="8268" spans="27:29">
      <c r="AA8268" s="298"/>
      <c r="AC8268" s="206"/>
    </row>
    <row r="8269" spans="27:29">
      <c r="AA8269" s="298"/>
      <c r="AC8269" s="206"/>
    </row>
    <row r="8270" spans="27:29">
      <c r="AA8270" s="298"/>
      <c r="AC8270" s="206"/>
    </row>
    <row r="8271" spans="27:29">
      <c r="AA8271" s="298"/>
      <c r="AC8271" s="206"/>
    </row>
    <row r="8272" spans="27:29">
      <c r="AA8272" s="298"/>
      <c r="AC8272" s="206"/>
    </row>
    <row r="8273" spans="27:29">
      <c r="AA8273" s="298"/>
      <c r="AC8273" s="206"/>
    </row>
    <row r="8274" spans="27:29">
      <c r="AA8274" s="298"/>
      <c r="AC8274" s="206"/>
    </row>
    <row r="8275" spans="27:29">
      <c r="AA8275" s="298"/>
      <c r="AC8275" s="206"/>
    </row>
    <row r="8276" spans="27:29">
      <c r="AA8276" s="298"/>
      <c r="AC8276" s="206"/>
    </row>
    <row r="8277" spans="27:29">
      <c r="AA8277" s="298"/>
      <c r="AC8277" s="206"/>
    </row>
    <row r="8278" spans="27:29">
      <c r="AA8278" s="298"/>
      <c r="AC8278" s="206"/>
    </row>
    <row r="8279" spans="27:29">
      <c r="AA8279" s="298"/>
      <c r="AC8279" s="206"/>
    </row>
    <row r="8280" spans="27:29">
      <c r="AA8280" s="298"/>
      <c r="AC8280" s="206"/>
    </row>
    <row r="8281" spans="27:29">
      <c r="AA8281" s="298"/>
      <c r="AC8281" s="206"/>
    </row>
    <row r="8282" spans="27:29">
      <c r="AA8282" s="298"/>
      <c r="AC8282" s="206"/>
    </row>
    <row r="8283" spans="27:29">
      <c r="AA8283" s="298"/>
      <c r="AC8283" s="206"/>
    </row>
    <row r="8284" spans="27:29">
      <c r="AA8284" s="298"/>
      <c r="AC8284" s="206"/>
    </row>
    <row r="8285" spans="27:29">
      <c r="AA8285" s="298"/>
      <c r="AC8285" s="206"/>
    </row>
    <row r="8286" spans="27:29">
      <c r="AA8286" s="298"/>
      <c r="AC8286" s="206"/>
    </row>
    <row r="8287" spans="27:29">
      <c r="AA8287" s="298"/>
      <c r="AC8287" s="206"/>
    </row>
    <row r="8288" spans="27:29">
      <c r="AA8288" s="298"/>
      <c r="AC8288" s="206"/>
    </row>
    <row r="8289" spans="27:29">
      <c r="AA8289" s="298"/>
      <c r="AC8289" s="206"/>
    </row>
    <row r="8290" spans="27:29">
      <c r="AA8290" s="298"/>
      <c r="AC8290" s="206"/>
    </row>
    <row r="8291" spans="27:29">
      <c r="AA8291" s="298"/>
      <c r="AC8291" s="206"/>
    </row>
    <row r="8292" spans="27:29">
      <c r="AA8292" s="298"/>
      <c r="AC8292" s="206"/>
    </row>
    <row r="8293" spans="27:29">
      <c r="AA8293" s="298"/>
      <c r="AC8293" s="206"/>
    </row>
    <row r="8294" spans="27:29">
      <c r="AA8294" s="298"/>
      <c r="AC8294" s="206"/>
    </row>
    <row r="8295" spans="27:29">
      <c r="AA8295" s="298"/>
      <c r="AC8295" s="206"/>
    </row>
    <row r="8296" spans="27:29">
      <c r="AA8296" s="298"/>
      <c r="AC8296" s="206"/>
    </row>
    <row r="8297" spans="27:29">
      <c r="AA8297" s="298"/>
      <c r="AC8297" s="206"/>
    </row>
    <row r="8298" spans="27:29">
      <c r="AA8298" s="298"/>
      <c r="AC8298" s="206"/>
    </row>
    <row r="8299" spans="27:29">
      <c r="AA8299" s="298"/>
      <c r="AC8299" s="206"/>
    </row>
    <row r="8300" spans="27:29">
      <c r="AA8300" s="298"/>
      <c r="AC8300" s="206"/>
    </row>
    <row r="8301" spans="27:29">
      <c r="AA8301" s="298"/>
      <c r="AC8301" s="206"/>
    </row>
    <row r="8302" spans="27:29">
      <c r="AA8302" s="298"/>
      <c r="AC8302" s="206"/>
    </row>
    <row r="8303" spans="27:29">
      <c r="AA8303" s="298"/>
      <c r="AC8303" s="206"/>
    </row>
    <row r="8304" spans="27:29">
      <c r="AA8304" s="298"/>
      <c r="AC8304" s="206"/>
    </row>
    <row r="8305" spans="27:29">
      <c r="AA8305" s="298"/>
      <c r="AC8305" s="206"/>
    </row>
    <row r="8306" spans="27:29">
      <c r="AA8306" s="298"/>
      <c r="AC8306" s="206"/>
    </row>
    <row r="8307" spans="27:29">
      <c r="AA8307" s="298"/>
      <c r="AC8307" s="206"/>
    </row>
    <row r="8308" spans="27:29">
      <c r="AA8308" s="298"/>
      <c r="AC8308" s="206"/>
    </row>
    <row r="8309" spans="27:29">
      <c r="AA8309" s="298"/>
      <c r="AC8309" s="206"/>
    </row>
    <row r="8310" spans="27:29">
      <c r="AA8310" s="298"/>
      <c r="AC8310" s="206"/>
    </row>
    <row r="8311" spans="27:29">
      <c r="AA8311" s="298"/>
      <c r="AC8311" s="206"/>
    </row>
    <row r="8312" spans="27:29">
      <c r="AA8312" s="298"/>
      <c r="AC8312" s="206"/>
    </row>
    <row r="8313" spans="27:29">
      <c r="AA8313" s="298"/>
      <c r="AC8313" s="206"/>
    </row>
    <row r="8314" spans="27:29">
      <c r="AA8314" s="298"/>
      <c r="AC8314" s="206"/>
    </row>
    <row r="8315" spans="27:29">
      <c r="AA8315" s="298"/>
      <c r="AC8315" s="206"/>
    </row>
    <row r="8316" spans="27:29">
      <c r="AA8316" s="298"/>
      <c r="AC8316" s="206"/>
    </row>
    <row r="8317" spans="27:29">
      <c r="AA8317" s="298"/>
      <c r="AC8317" s="206"/>
    </row>
    <row r="8318" spans="27:29">
      <c r="AA8318" s="298"/>
      <c r="AC8318" s="206"/>
    </row>
    <row r="8319" spans="27:29">
      <c r="AA8319" s="298"/>
      <c r="AC8319" s="206"/>
    </row>
    <row r="8320" spans="27:29">
      <c r="AA8320" s="298"/>
      <c r="AC8320" s="206"/>
    </row>
    <row r="8321" spans="27:29">
      <c r="AA8321" s="298"/>
      <c r="AC8321" s="206"/>
    </row>
    <row r="8322" spans="27:29">
      <c r="AA8322" s="298"/>
      <c r="AC8322" s="206"/>
    </row>
    <row r="8323" spans="27:29">
      <c r="AA8323" s="298"/>
      <c r="AC8323" s="206"/>
    </row>
    <row r="8324" spans="27:29">
      <c r="AA8324" s="298"/>
      <c r="AC8324" s="206"/>
    </row>
    <row r="8325" spans="27:29">
      <c r="AA8325" s="298"/>
      <c r="AC8325" s="206"/>
    </row>
    <row r="8326" spans="27:29">
      <c r="AA8326" s="298"/>
      <c r="AC8326" s="206"/>
    </row>
    <row r="8327" spans="27:29">
      <c r="AA8327" s="298"/>
      <c r="AC8327" s="206"/>
    </row>
    <row r="8328" spans="27:29">
      <c r="AA8328" s="298"/>
      <c r="AC8328" s="206"/>
    </row>
    <row r="8329" spans="27:29">
      <c r="AA8329" s="298"/>
      <c r="AC8329" s="206"/>
    </row>
    <row r="8330" spans="27:29">
      <c r="AA8330" s="298"/>
      <c r="AC8330" s="206"/>
    </row>
    <row r="8331" spans="27:29">
      <c r="AA8331" s="298"/>
      <c r="AC8331" s="206"/>
    </row>
    <row r="8332" spans="27:29">
      <c r="AA8332" s="298"/>
      <c r="AC8332" s="206"/>
    </row>
    <row r="8333" spans="27:29">
      <c r="AA8333" s="298"/>
      <c r="AC8333" s="206"/>
    </row>
    <row r="8334" spans="27:29">
      <c r="AA8334" s="298"/>
      <c r="AC8334" s="206"/>
    </row>
    <row r="8335" spans="27:29">
      <c r="AA8335" s="298"/>
      <c r="AC8335" s="206"/>
    </row>
    <row r="8336" spans="27:29">
      <c r="AA8336" s="298"/>
      <c r="AC8336" s="206"/>
    </row>
    <row r="8337" spans="27:29">
      <c r="AA8337" s="298"/>
      <c r="AC8337" s="206"/>
    </row>
    <row r="8338" spans="27:29">
      <c r="AA8338" s="298"/>
      <c r="AC8338" s="206"/>
    </row>
    <row r="8339" spans="27:29">
      <c r="AA8339" s="298"/>
      <c r="AC8339" s="206"/>
    </row>
    <row r="8340" spans="27:29">
      <c r="AA8340" s="298"/>
      <c r="AC8340" s="206"/>
    </row>
    <row r="8341" spans="27:29">
      <c r="AA8341" s="298"/>
      <c r="AC8341" s="206"/>
    </row>
    <row r="8342" spans="27:29">
      <c r="AA8342" s="298"/>
      <c r="AC8342" s="206"/>
    </row>
    <row r="8343" spans="27:29">
      <c r="AA8343" s="298"/>
      <c r="AC8343" s="206"/>
    </row>
    <row r="8344" spans="27:29">
      <c r="AA8344" s="298"/>
      <c r="AC8344" s="206"/>
    </row>
    <row r="8345" spans="27:29">
      <c r="AA8345" s="298"/>
      <c r="AC8345" s="206"/>
    </row>
    <row r="8346" spans="27:29">
      <c r="AA8346" s="298"/>
      <c r="AC8346" s="206"/>
    </row>
    <row r="8347" spans="27:29">
      <c r="AA8347" s="298"/>
      <c r="AC8347" s="206"/>
    </row>
    <row r="8348" spans="27:29">
      <c r="AA8348" s="298"/>
      <c r="AC8348" s="206"/>
    </row>
    <row r="8349" spans="27:29">
      <c r="AA8349" s="298"/>
      <c r="AC8349" s="206"/>
    </row>
    <row r="8350" spans="27:29">
      <c r="AA8350" s="298"/>
      <c r="AC8350" s="206"/>
    </row>
    <row r="8351" spans="27:29">
      <c r="AA8351" s="298"/>
      <c r="AC8351" s="206"/>
    </row>
    <row r="8352" spans="27:29">
      <c r="AA8352" s="298"/>
      <c r="AC8352" s="206"/>
    </row>
    <row r="8353" spans="27:29">
      <c r="AA8353" s="298"/>
      <c r="AC8353" s="206"/>
    </row>
    <row r="8354" spans="27:29">
      <c r="AA8354" s="298"/>
      <c r="AC8354" s="206"/>
    </row>
    <row r="8355" spans="27:29">
      <c r="AA8355" s="298"/>
      <c r="AC8355" s="206"/>
    </row>
    <row r="8356" spans="27:29">
      <c r="AA8356" s="298"/>
      <c r="AC8356" s="206"/>
    </row>
    <row r="8357" spans="27:29">
      <c r="AA8357" s="298"/>
      <c r="AC8357" s="206"/>
    </row>
    <row r="8358" spans="27:29">
      <c r="AA8358" s="298"/>
      <c r="AC8358" s="206"/>
    </row>
    <row r="8359" spans="27:29">
      <c r="AA8359" s="298"/>
      <c r="AC8359" s="206"/>
    </row>
    <row r="8360" spans="27:29">
      <c r="AA8360" s="298"/>
      <c r="AC8360" s="206"/>
    </row>
    <row r="8361" spans="27:29">
      <c r="AA8361" s="298"/>
      <c r="AC8361" s="206"/>
    </row>
    <row r="8362" spans="27:29">
      <c r="AA8362" s="298"/>
      <c r="AC8362" s="206"/>
    </row>
    <row r="8363" spans="27:29">
      <c r="AA8363" s="298"/>
      <c r="AC8363" s="206"/>
    </row>
    <row r="8364" spans="27:29">
      <c r="AA8364" s="298"/>
      <c r="AC8364" s="206"/>
    </row>
    <row r="8365" spans="27:29">
      <c r="AA8365" s="298"/>
      <c r="AC8365" s="206"/>
    </row>
    <row r="8366" spans="27:29">
      <c r="AA8366" s="298"/>
      <c r="AC8366" s="206"/>
    </row>
    <row r="8367" spans="27:29">
      <c r="AA8367" s="298"/>
      <c r="AC8367" s="206"/>
    </row>
    <row r="8368" spans="27:29">
      <c r="AA8368" s="298"/>
      <c r="AC8368" s="206"/>
    </row>
    <row r="8369" spans="27:29">
      <c r="AA8369" s="298"/>
      <c r="AC8369" s="206"/>
    </row>
    <row r="8370" spans="27:29">
      <c r="AA8370" s="298"/>
      <c r="AC8370" s="206"/>
    </row>
    <row r="8371" spans="27:29">
      <c r="AA8371" s="298"/>
      <c r="AC8371" s="206"/>
    </row>
    <row r="8372" spans="27:29">
      <c r="AA8372" s="298"/>
      <c r="AC8372" s="206"/>
    </row>
    <row r="8373" spans="27:29">
      <c r="AA8373" s="298"/>
      <c r="AC8373" s="206"/>
    </row>
    <row r="8374" spans="27:29">
      <c r="AA8374" s="298"/>
      <c r="AC8374" s="206"/>
    </row>
    <row r="8375" spans="27:29">
      <c r="AA8375" s="298"/>
      <c r="AC8375" s="206"/>
    </row>
    <row r="8376" spans="27:29">
      <c r="AA8376" s="298"/>
      <c r="AC8376" s="206"/>
    </row>
    <row r="8377" spans="27:29">
      <c r="AA8377" s="298"/>
      <c r="AC8377" s="206"/>
    </row>
    <row r="8378" spans="27:29">
      <c r="AA8378" s="298"/>
      <c r="AC8378" s="206"/>
    </row>
    <row r="8379" spans="27:29">
      <c r="AA8379" s="298"/>
      <c r="AC8379" s="206"/>
    </row>
    <row r="8380" spans="27:29">
      <c r="AA8380" s="298"/>
      <c r="AC8380" s="206"/>
    </row>
    <row r="8381" spans="27:29">
      <c r="AA8381" s="298"/>
      <c r="AC8381" s="206"/>
    </row>
    <row r="8382" spans="27:29">
      <c r="AA8382" s="298"/>
      <c r="AC8382" s="206"/>
    </row>
    <row r="8383" spans="27:29">
      <c r="AA8383" s="298"/>
      <c r="AC8383" s="206"/>
    </row>
    <row r="8384" spans="27:29">
      <c r="AA8384" s="298"/>
      <c r="AC8384" s="206"/>
    </row>
    <row r="8385" spans="27:29">
      <c r="AA8385" s="298"/>
      <c r="AC8385" s="206"/>
    </row>
    <row r="8386" spans="27:29">
      <c r="AA8386" s="298"/>
      <c r="AC8386" s="206"/>
    </row>
    <row r="8387" spans="27:29">
      <c r="AA8387" s="298"/>
      <c r="AC8387" s="206"/>
    </row>
    <row r="8388" spans="27:29">
      <c r="AA8388" s="298"/>
      <c r="AC8388" s="206"/>
    </row>
    <row r="8389" spans="27:29">
      <c r="AA8389" s="298"/>
      <c r="AC8389" s="206"/>
    </row>
    <row r="8390" spans="27:29">
      <c r="AA8390" s="298"/>
      <c r="AC8390" s="206"/>
    </row>
    <row r="8391" spans="27:29">
      <c r="AA8391" s="298"/>
      <c r="AC8391" s="206"/>
    </row>
    <row r="8392" spans="27:29">
      <c r="AA8392" s="298"/>
      <c r="AC8392" s="206"/>
    </row>
    <row r="8393" spans="27:29">
      <c r="AA8393" s="298"/>
      <c r="AC8393" s="206"/>
    </row>
    <row r="8394" spans="27:29">
      <c r="AA8394" s="298"/>
      <c r="AC8394" s="206"/>
    </row>
    <row r="8395" spans="27:29">
      <c r="AA8395" s="298"/>
      <c r="AC8395" s="206"/>
    </row>
    <row r="8396" spans="27:29">
      <c r="AA8396" s="298"/>
      <c r="AC8396" s="206"/>
    </row>
    <row r="8397" spans="27:29">
      <c r="AA8397" s="298"/>
      <c r="AC8397" s="206"/>
    </row>
    <row r="8398" spans="27:29">
      <c r="AA8398" s="298"/>
      <c r="AC8398" s="206"/>
    </row>
    <row r="8399" spans="27:29">
      <c r="AA8399" s="298"/>
      <c r="AC8399" s="206"/>
    </row>
    <row r="8400" spans="27:29">
      <c r="AA8400" s="298"/>
      <c r="AC8400" s="206"/>
    </row>
    <row r="8401" spans="27:29">
      <c r="AA8401" s="298"/>
      <c r="AC8401" s="206"/>
    </row>
    <row r="8402" spans="27:29">
      <c r="AA8402" s="298"/>
      <c r="AC8402" s="206"/>
    </row>
    <row r="8403" spans="27:29">
      <c r="AA8403" s="298"/>
      <c r="AC8403" s="206"/>
    </row>
    <row r="8404" spans="27:29">
      <c r="AA8404" s="298"/>
      <c r="AC8404" s="206"/>
    </row>
    <row r="8405" spans="27:29">
      <c r="AA8405" s="298"/>
      <c r="AC8405" s="206"/>
    </row>
    <row r="8406" spans="27:29">
      <c r="AA8406" s="298"/>
      <c r="AC8406" s="206"/>
    </row>
    <row r="8407" spans="27:29">
      <c r="AA8407" s="298"/>
      <c r="AC8407" s="206"/>
    </row>
    <row r="8408" spans="27:29">
      <c r="AA8408" s="298"/>
      <c r="AC8408" s="206"/>
    </row>
    <row r="8409" spans="27:29">
      <c r="AA8409" s="298"/>
      <c r="AC8409" s="206"/>
    </row>
    <row r="8410" spans="27:29">
      <c r="AA8410" s="298"/>
      <c r="AC8410" s="206"/>
    </row>
    <row r="8411" spans="27:29">
      <c r="AA8411" s="298"/>
      <c r="AC8411" s="206"/>
    </row>
    <row r="8412" spans="27:29">
      <c r="AA8412" s="298"/>
      <c r="AC8412" s="206"/>
    </row>
    <row r="8413" spans="27:29">
      <c r="AA8413" s="298"/>
      <c r="AC8413" s="206"/>
    </row>
    <row r="8414" spans="27:29">
      <c r="AA8414" s="298"/>
      <c r="AC8414" s="206"/>
    </row>
    <row r="8415" spans="27:29">
      <c r="AA8415" s="298"/>
      <c r="AC8415" s="206"/>
    </row>
    <row r="8416" spans="27:29">
      <c r="AA8416" s="298"/>
      <c r="AC8416" s="206"/>
    </row>
    <row r="8417" spans="27:29">
      <c r="AA8417" s="298"/>
      <c r="AC8417" s="206"/>
    </row>
    <row r="8418" spans="27:29">
      <c r="AA8418" s="298"/>
      <c r="AC8418" s="206"/>
    </row>
    <row r="8419" spans="27:29">
      <c r="AA8419" s="298"/>
      <c r="AC8419" s="206"/>
    </row>
    <row r="8420" spans="27:29">
      <c r="AA8420" s="298"/>
      <c r="AC8420" s="206"/>
    </row>
    <row r="8421" spans="27:29">
      <c r="AA8421" s="298"/>
      <c r="AC8421" s="206"/>
    </row>
    <row r="8422" spans="27:29">
      <c r="AA8422" s="298"/>
      <c r="AC8422" s="206"/>
    </row>
    <row r="8423" spans="27:29">
      <c r="AA8423" s="298"/>
      <c r="AC8423" s="206"/>
    </row>
    <row r="8424" spans="27:29">
      <c r="AA8424" s="298"/>
      <c r="AC8424" s="206"/>
    </row>
    <row r="8425" spans="27:29">
      <c r="AA8425" s="298"/>
      <c r="AC8425" s="206"/>
    </row>
    <row r="8426" spans="27:29">
      <c r="AA8426" s="298"/>
      <c r="AC8426" s="206"/>
    </row>
    <row r="8427" spans="27:29">
      <c r="AA8427" s="298"/>
      <c r="AC8427" s="206"/>
    </row>
    <row r="8428" spans="27:29">
      <c r="AA8428" s="298"/>
      <c r="AC8428" s="206"/>
    </row>
    <row r="8429" spans="27:29">
      <c r="AA8429" s="298"/>
      <c r="AC8429" s="206"/>
    </row>
    <row r="8430" spans="27:29">
      <c r="AA8430" s="298"/>
      <c r="AC8430" s="206"/>
    </row>
    <row r="8431" spans="27:29">
      <c r="AA8431" s="298"/>
      <c r="AC8431" s="206"/>
    </row>
    <row r="8432" spans="27:29">
      <c r="AA8432" s="298"/>
      <c r="AC8432" s="206"/>
    </row>
    <row r="8433" spans="27:29">
      <c r="AA8433" s="298"/>
      <c r="AC8433" s="206"/>
    </row>
    <row r="8434" spans="27:29">
      <c r="AA8434" s="298"/>
      <c r="AC8434" s="206"/>
    </row>
    <row r="8435" spans="27:29">
      <c r="AA8435" s="298"/>
      <c r="AC8435" s="206"/>
    </row>
    <row r="8436" spans="27:29">
      <c r="AA8436" s="298"/>
      <c r="AC8436" s="206"/>
    </row>
    <row r="8437" spans="27:29">
      <c r="AA8437" s="298"/>
      <c r="AC8437" s="206"/>
    </row>
    <row r="8438" spans="27:29">
      <c r="AA8438" s="298"/>
      <c r="AC8438" s="206"/>
    </row>
    <row r="8439" spans="27:29">
      <c r="AA8439" s="298"/>
      <c r="AC8439" s="206"/>
    </row>
    <row r="8440" spans="27:29">
      <c r="AA8440" s="298"/>
      <c r="AC8440" s="206"/>
    </row>
    <row r="8441" spans="27:29">
      <c r="AA8441" s="298"/>
      <c r="AC8441" s="206"/>
    </row>
    <row r="8442" spans="27:29">
      <c r="AA8442" s="298"/>
      <c r="AC8442" s="206"/>
    </row>
    <row r="8443" spans="27:29">
      <c r="AA8443" s="298"/>
      <c r="AC8443" s="206"/>
    </row>
    <row r="8444" spans="27:29">
      <c r="AA8444" s="298"/>
      <c r="AC8444" s="206"/>
    </row>
    <row r="8445" spans="27:29">
      <c r="AA8445" s="298"/>
      <c r="AC8445" s="206"/>
    </row>
    <row r="8446" spans="27:29">
      <c r="AA8446" s="298"/>
      <c r="AC8446" s="206"/>
    </row>
    <row r="8447" spans="27:29">
      <c r="AA8447" s="298"/>
      <c r="AC8447" s="206"/>
    </row>
    <row r="8448" spans="27:29">
      <c r="AA8448" s="298"/>
      <c r="AC8448" s="206"/>
    </row>
    <row r="8449" spans="27:29">
      <c r="AA8449" s="298"/>
      <c r="AC8449" s="206"/>
    </row>
    <row r="8450" spans="27:29">
      <c r="AA8450" s="298"/>
      <c r="AC8450" s="206"/>
    </row>
    <row r="8451" spans="27:29">
      <c r="AA8451" s="298"/>
      <c r="AC8451" s="206"/>
    </row>
    <row r="8452" spans="27:29">
      <c r="AA8452" s="298"/>
      <c r="AC8452" s="206"/>
    </row>
    <row r="8453" spans="27:29">
      <c r="AA8453" s="298"/>
      <c r="AC8453" s="206"/>
    </row>
    <row r="8454" spans="27:29">
      <c r="AA8454" s="298"/>
      <c r="AC8454" s="206"/>
    </row>
    <row r="8455" spans="27:29">
      <c r="AA8455" s="298"/>
      <c r="AC8455" s="206"/>
    </row>
    <row r="8456" spans="27:29">
      <c r="AA8456" s="298"/>
      <c r="AC8456" s="206"/>
    </row>
    <row r="8457" spans="27:29">
      <c r="AA8457" s="298"/>
      <c r="AC8457" s="206"/>
    </row>
    <row r="8458" spans="27:29">
      <c r="AA8458" s="298"/>
      <c r="AC8458" s="206"/>
    </row>
    <row r="8459" spans="27:29">
      <c r="AA8459" s="298"/>
      <c r="AC8459" s="206"/>
    </row>
    <row r="8460" spans="27:29">
      <c r="AA8460" s="298"/>
      <c r="AC8460" s="206"/>
    </row>
    <row r="8461" spans="27:29">
      <c r="AA8461" s="298"/>
      <c r="AC8461" s="206"/>
    </row>
    <row r="8462" spans="27:29">
      <c r="AA8462" s="298"/>
      <c r="AC8462" s="206"/>
    </row>
    <row r="8463" spans="27:29">
      <c r="AA8463" s="298"/>
      <c r="AC8463" s="206"/>
    </row>
    <row r="8464" spans="27:29">
      <c r="AA8464" s="298"/>
      <c r="AC8464" s="206"/>
    </row>
    <row r="8465" spans="27:29">
      <c r="AA8465" s="298"/>
      <c r="AC8465" s="206"/>
    </row>
    <row r="8466" spans="27:29">
      <c r="AA8466" s="298"/>
      <c r="AC8466" s="206"/>
    </row>
    <row r="8467" spans="27:29">
      <c r="AA8467" s="298"/>
      <c r="AC8467" s="206"/>
    </row>
    <row r="8468" spans="27:29">
      <c r="AA8468" s="298"/>
      <c r="AC8468" s="206"/>
    </row>
    <row r="8469" spans="27:29">
      <c r="AA8469" s="298"/>
      <c r="AC8469" s="206"/>
    </row>
    <row r="8470" spans="27:29">
      <c r="AA8470" s="298"/>
      <c r="AC8470" s="206"/>
    </row>
    <row r="8471" spans="27:29">
      <c r="AA8471" s="298"/>
      <c r="AC8471" s="206"/>
    </row>
    <row r="8472" spans="27:29">
      <c r="AA8472" s="298"/>
      <c r="AC8472" s="206"/>
    </row>
    <row r="8473" spans="27:29">
      <c r="AA8473" s="298"/>
      <c r="AC8473" s="206"/>
    </row>
    <row r="8474" spans="27:29">
      <c r="AA8474" s="298"/>
      <c r="AC8474" s="206"/>
    </row>
    <row r="8475" spans="27:29">
      <c r="AA8475" s="298"/>
      <c r="AC8475" s="206"/>
    </row>
    <row r="8476" spans="27:29">
      <c r="AA8476" s="298"/>
      <c r="AC8476" s="206"/>
    </row>
    <row r="8477" spans="27:29">
      <c r="AA8477" s="298"/>
      <c r="AC8477" s="206"/>
    </row>
    <row r="8478" spans="27:29">
      <c r="AA8478" s="298"/>
      <c r="AC8478" s="206"/>
    </row>
    <row r="8479" spans="27:29">
      <c r="AA8479" s="298"/>
      <c r="AC8479" s="206"/>
    </row>
    <row r="8480" spans="27:29">
      <c r="AA8480" s="298"/>
      <c r="AC8480" s="206"/>
    </row>
    <row r="8481" spans="27:29">
      <c r="AA8481" s="298"/>
      <c r="AC8481" s="206"/>
    </row>
    <row r="8482" spans="27:29">
      <c r="AA8482" s="298"/>
      <c r="AC8482" s="206"/>
    </row>
    <row r="8483" spans="27:29">
      <c r="AA8483" s="298"/>
      <c r="AC8483" s="206"/>
    </row>
    <row r="8484" spans="27:29">
      <c r="AA8484" s="298"/>
      <c r="AC8484" s="206"/>
    </row>
    <row r="8485" spans="27:29">
      <c r="AA8485" s="298"/>
      <c r="AC8485" s="206"/>
    </row>
    <row r="8486" spans="27:29">
      <c r="AA8486" s="298"/>
      <c r="AC8486" s="206"/>
    </row>
    <row r="8487" spans="27:29">
      <c r="AA8487" s="298"/>
      <c r="AC8487" s="206"/>
    </row>
    <row r="8488" spans="27:29">
      <c r="AA8488" s="298"/>
      <c r="AC8488" s="206"/>
    </row>
    <row r="8489" spans="27:29">
      <c r="AA8489" s="298"/>
      <c r="AC8489" s="206"/>
    </row>
    <row r="8490" spans="27:29">
      <c r="AA8490" s="298"/>
      <c r="AC8490" s="206"/>
    </row>
    <row r="8491" spans="27:29">
      <c r="AA8491" s="298"/>
      <c r="AC8491" s="206"/>
    </row>
    <row r="8492" spans="27:29">
      <c r="AA8492" s="298"/>
      <c r="AC8492" s="206"/>
    </row>
    <row r="8493" spans="27:29">
      <c r="AA8493" s="298"/>
      <c r="AC8493" s="206"/>
    </row>
    <row r="8494" spans="27:29">
      <c r="AA8494" s="298"/>
      <c r="AC8494" s="206"/>
    </row>
    <row r="8495" spans="27:29">
      <c r="AA8495" s="298"/>
      <c r="AC8495" s="206"/>
    </row>
    <row r="8496" spans="27:29">
      <c r="AA8496" s="298"/>
      <c r="AC8496" s="206"/>
    </row>
    <row r="8497" spans="27:29">
      <c r="AA8497" s="298"/>
      <c r="AC8497" s="206"/>
    </row>
    <row r="8498" spans="27:29">
      <c r="AA8498" s="298"/>
      <c r="AC8498" s="206"/>
    </row>
    <row r="8499" spans="27:29">
      <c r="AA8499" s="298"/>
      <c r="AC8499" s="206"/>
    </row>
    <row r="8500" spans="27:29">
      <c r="AA8500" s="298"/>
      <c r="AC8500" s="206"/>
    </row>
    <row r="8501" spans="27:29">
      <c r="AA8501" s="298"/>
      <c r="AC8501" s="206"/>
    </row>
    <row r="8502" spans="27:29">
      <c r="AA8502" s="298"/>
      <c r="AC8502" s="206"/>
    </row>
    <row r="8503" spans="27:29">
      <c r="AA8503" s="298"/>
      <c r="AC8503" s="206"/>
    </row>
    <row r="8504" spans="27:29">
      <c r="AA8504" s="298"/>
      <c r="AC8504" s="206"/>
    </row>
    <row r="8505" spans="27:29">
      <c r="AA8505" s="298"/>
      <c r="AC8505" s="206"/>
    </row>
    <row r="8506" spans="27:29">
      <c r="AA8506" s="298"/>
      <c r="AC8506" s="206"/>
    </row>
    <row r="8507" spans="27:29">
      <c r="AA8507" s="298"/>
      <c r="AC8507" s="206"/>
    </row>
    <row r="8508" spans="27:29">
      <c r="AA8508" s="298"/>
      <c r="AC8508" s="206"/>
    </row>
    <row r="8509" spans="27:29">
      <c r="AA8509" s="298"/>
      <c r="AC8509" s="206"/>
    </row>
    <row r="8510" spans="27:29">
      <c r="AA8510" s="298"/>
      <c r="AC8510" s="206"/>
    </row>
    <row r="8511" spans="27:29">
      <c r="AA8511" s="298"/>
      <c r="AC8511" s="206"/>
    </row>
    <row r="8512" spans="27:29">
      <c r="AA8512" s="298"/>
      <c r="AC8512" s="206"/>
    </row>
    <row r="8513" spans="27:29">
      <c r="AA8513" s="298"/>
      <c r="AC8513" s="206"/>
    </row>
    <row r="8514" spans="27:29">
      <c r="AA8514" s="298"/>
      <c r="AC8514" s="206"/>
    </row>
    <row r="8515" spans="27:29">
      <c r="AA8515" s="298"/>
      <c r="AC8515" s="206"/>
    </row>
    <row r="8516" spans="27:29">
      <c r="AA8516" s="298"/>
      <c r="AC8516" s="206"/>
    </row>
    <row r="8517" spans="27:29">
      <c r="AA8517" s="298"/>
      <c r="AC8517" s="206"/>
    </row>
    <row r="8518" spans="27:29">
      <c r="AA8518" s="298"/>
      <c r="AC8518" s="206"/>
    </row>
    <row r="8519" spans="27:29">
      <c r="AA8519" s="298"/>
      <c r="AC8519" s="206"/>
    </row>
    <row r="8520" spans="27:29">
      <c r="AA8520" s="298"/>
      <c r="AC8520" s="206"/>
    </row>
    <row r="8521" spans="27:29">
      <c r="AA8521" s="298"/>
      <c r="AC8521" s="206"/>
    </row>
    <row r="8522" spans="27:29">
      <c r="AA8522" s="298"/>
      <c r="AC8522" s="206"/>
    </row>
    <row r="8523" spans="27:29">
      <c r="AA8523" s="298"/>
      <c r="AC8523" s="206"/>
    </row>
    <row r="8524" spans="27:29">
      <c r="AA8524" s="298"/>
      <c r="AC8524" s="206"/>
    </row>
    <row r="8525" spans="27:29">
      <c r="AA8525" s="298"/>
      <c r="AC8525" s="206"/>
    </row>
    <row r="8526" spans="27:29">
      <c r="AA8526" s="298"/>
      <c r="AC8526" s="206"/>
    </row>
    <row r="8527" spans="27:29">
      <c r="AA8527" s="298"/>
      <c r="AC8527" s="206"/>
    </row>
    <row r="8528" spans="27:29">
      <c r="AA8528" s="298"/>
      <c r="AC8528" s="206"/>
    </row>
    <row r="8529" spans="27:29">
      <c r="AA8529" s="298"/>
      <c r="AC8529" s="206"/>
    </row>
    <row r="8530" spans="27:29">
      <c r="AA8530" s="298"/>
      <c r="AC8530" s="206"/>
    </row>
    <row r="8531" spans="27:29">
      <c r="AA8531" s="298"/>
      <c r="AC8531" s="206"/>
    </row>
    <row r="8532" spans="27:29">
      <c r="AA8532" s="298"/>
      <c r="AC8532" s="206"/>
    </row>
    <row r="8533" spans="27:29">
      <c r="AA8533" s="298"/>
      <c r="AC8533" s="206"/>
    </row>
    <row r="8534" spans="27:29">
      <c r="AA8534" s="298"/>
      <c r="AC8534" s="206"/>
    </row>
    <row r="8535" spans="27:29">
      <c r="AA8535" s="298"/>
      <c r="AC8535" s="206"/>
    </row>
    <row r="8536" spans="27:29">
      <c r="AA8536" s="298"/>
      <c r="AC8536" s="206"/>
    </row>
    <row r="8537" spans="27:29">
      <c r="AA8537" s="298"/>
      <c r="AC8537" s="206"/>
    </row>
    <row r="8538" spans="27:29">
      <c r="AA8538" s="298"/>
      <c r="AC8538" s="206"/>
    </row>
    <row r="8539" spans="27:29">
      <c r="AA8539" s="298"/>
      <c r="AC8539" s="206"/>
    </row>
    <row r="8540" spans="27:29">
      <c r="AA8540" s="298"/>
      <c r="AC8540" s="206"/>
    </row>
    <row r="8541" spans="27:29">
      <c r="AA8541" s="298"/>
      <c r="AC8541" s="206"/>
    </row>
    <row r="8542" spans="27:29">
      <c r="AA8542" s="298"/>
      <c r="AC8542" s="206"/>
    </row>
    <row r="8543" spans="27:29">
      <c r="AA8543" s="298"/>
      <c r="AC8543" s="206"/>
    </row>
    <row r="8544" spans="27:29">
      <c r="AA8544" s="298"/>
      <c r="AC8544" s="206"/>
    </row>
    <row r="8545" spans="27:29">
      <c r="AA8545" s="298"/>
      <c r="AC8545" s="206"/>
    </row>
    <row r="8546" spans="27:29">
      <c r="AA8546" s="298"/>
      <c r="AC8546" s="206"/>
    </row>
    <row r="8547" spans="27:29">
      <c r="AA8547" s="298"/>
      <c r="AC8547" s="206"/>
    </row>
    <row r="8548" spans="27:29">
      <c r="AA8548" s="298"/>
      <c r="AC8548" s="206"/>
    </row>
    <row r="8549" spans="27:29">
      <c r="AA8549" s="298"/>
      <c r="AC8549" s="206"/>
    </row>
    <row r="8550" spans="27:29">
      <c r="AA8550" s="298"/>
      <c r="AC8550" s="206"/>
    </row>
    <row r="8551" spans="27:29">
      <c r="AA8551" s="298"/>
      <c r="AC8551" s="206"/>
    </row>
    <row r="8552" spans="27:29">
      <c r="AA8552" s="298"/>
      <c r="AC8552" s="206"/>
    </row>
    <row r="8553" spans="27:29">
      <c r="AA8553" s="298"/>
      <c r="AC8553" s="206"/>
    </row>
    <row r="8554" spans="27:29">
      <c r="AA8554" s="298"/>
      <c r="AC8554" s="206"/>
    </row>
    <row r="8555" spans="27:29">
      <c r="AA8555" s="298"/>
      <c r="AC8555" s="206"/>
    </row>
    <row r="8556" spans="27:29">
      <c r="AA8556" s="298"/>
      <c r="AC8556" s="206"/>
    </row>
    <row r="8557" spans="27:29">
      <c r="AA8557" s="298"/>
      <c r="AC8557" s="206"/>
    </row>
    <row r="8558" spans="27:29">
      <c r="AA8558" s="298"/>
      <c r="AC8558" s="206"/>
    </row>
    <row r="8559" spans="27:29">
      <c r="AA8559" s="298"/>
      <c r="AC8559" s="206"/>
    </row>
    <row r="8560" spans="27:29">
      <c r="AA8560" s="298"/>
      <c r="AC8560" s="206"/>
    </row>
    <row r="8561" spans="27:29">
      <c r="AA8561" s="298"/>
      <c r="AC8561" s="206"/>
    </row>
    <row r="8562" spans="27:29">
      <c r="AA8562" s="298"/>
      <c r="AC8562" s="206"/>
    </row>
    <row r="8563" spans="27:29">
      <c r="AA8563" s="298"/>
      <c r="AC8563" s="206"/>
    </row>
    <row r="8564" spans="27:29">
      <c r="AA8564" s="298"/>
      <c r="AC8564" s="206"/>
    </row>
    <row r="8565" spans="27:29">
      <c r="AA8565" s="298"/>
      <c r="AC8565" s="206"/>
    </row>
    <row r="8566" spans="27:29">
      <c r="AA8566" s="298"/>
      <c r="AC8566" s="206"/>
    </row>
    <row r="8567" spans="27:29">
      <c r="AA8567" s="298"/>
      <c r="AC8567" s="206"/>
    </row>
    <row r="8568" spans="27:29">
      <c r="AA8568" s="298"/>
      <c r="AC8568" s="206"/>
    </row>
    <row r="8569" spans="27:29">
      <c r="AA8569" s="298"/>
      <c r="AC8569" s="206"/>
    </row>
    <row r="8570" spans="27:29">
      <c r="AA8570" s="298"/>
      <c r="AC8570" s="206"/>
    </row>
    <row r="8571" spans="27:29">
      <c r="AA8571" s="298"/>
      <c r="AC8571" s="206"/>
    </row>
    <row r="8572" spans="27:29">
      <c r="AA8572" s="298"/>
      <c r="AC8572" s="206"/>
    </row>
    <row r="8573" spans="27:29">
      <c r="AA8573" s="298"/>
      <c r="AC8573" s="206"/>
    </row>
    <row r="8574" spans="27:29">
      <c r="AA8574" s="298"/>
      <c r="AC8574" s="206"/>
    </row>
    <row r="8575" spans="27:29">
      <c r="AA8575" s="298"/>
      <c r="AC8575" s="206"/>
    </row>
    <row r="8576" spans="27:29">
      <c r="AA8576" s="298"/>
      <c r="AC8576" s="206"/>
    </row>
    <row r="8577" spans="27:29">
      <c r="AA8577" s="298"/>
      <c r="AC8577" s="206"/>
    </row>
    <row r="8578" spans="27:29">
      <c r="AA8578" s="298"/>
      <c r="AC8578" s="206"/>
    </row>
    <row r="8579" spans="27:29">
      <c r="AA8579" s="298"/>
      <c r="AC8579" s="206"/>
    </row>
    <row r="8580" spans="27:29">
      <c r="AA8580" s="298"/>
      <c r="AC8580" s="206"/>
    </row>
    <row r="8581" spans="27:29">
      <c r="AA8581" s="298"/>
      <c r="AC8581" s="206"/>
    </row>
    <row r="8582" spans="27:29">
      <c r="AA8582" s="298"/>
      <c r="AC8582" s="206"/>
    </row>
    <row r="8583" spans="27:29">
      <c r="AA8583" s="298"/>
      <c r="AC8583" s="206"/>
    </row>
    <row r="8584" spans="27:29">
      <c r="AA8584" s="298"/>
      <c r="AC8584" s="206"/>
    </row>
    <row r="8585" spans="27:29">
      <c r="AA8585" s="298"/>
      <c r="AC8585" s="206"/>
    </row>
    <row r="8586" spans="27:29">
      <c r="AA8586" s="298"/>
      <c r="AC8586" s="206"/>
    </row>
    <row r="8587" spans="27:29">
      <c r="AA8587" s="298"/>
      <c r="AC8587" s="206"/>
    </row>
    <row r="8588" spans="27:29">
      <c r="AA8588" s="298"/>
      <c r="AC8588" s="206"/>
    </row>
    <row r="8589" spans="27:29">
      <c r="AA8589" s="298"/>
      <c r="AC8589" s="206"/>
    </row>
    <row r="8590" spans="27:29">
      <c r="AA8590" s="298"/>
      <c r="AC8590" s="206"/>
    </row>
    <row r="8591" spans="27:29">
      <c r="AA8591" s="298"/>
      <c r="AC8591" s="206"/>
    </row>
    <row r="8592" spans="27:29">
      <c r="AA8592" s="298"/>
      <c r="AC8592" s="206"/>
    </row>
    <row r="8593" spans="27:29">
      <c r="AA8593" s="298"/>
      <c r="AC8593" s="206"/>
    </row>
    <row r="8594" spans="27:29">
      <c r="AA8594" s="298"/>
      <c r="AC8594" s="206"/>
    </row>
    <row r="8595" spans="27:29">
      <c r="AA8595" s="298"/>
      <c r="AC8595" s="206"/>
    </row>
    <row r="8596" spans="27:29">
      <c r="AA8596" s="298"/>
      <c r="AC8596" s="206"/>
    </row>
    <row r="8597" spans="27:29">
      <c r="AA8597" s="298"/>
      <c r="AC8597" s="206"/>
    </row>
    <row r="8598" spans="27:29">
      <c r="AA8598" s="298"/>
      <c r="AC8598" s="206"/>
    </row>
    <row r="8599" spans="27:29">
      <c r="AA8599" s="298"/>
      <c r="AC8599" s="206"/>
    </row>
    <row r="8600" spans="27:29">
      <c r="AA8600" s="298"/>
      <c r="AC8600" s="206"/>
    </row>
    <row r="8601" spans="27:29">
      <c r="AA8601" s="298"/>
      <c r="AC8601" s="206"/>
    </row>
    <row r="8602" spans="27:29">
      <c r="AA8602" s="298"/>
      <c r="AC8602" s="206"/>
    </row>
    <row r="8603" spans="27:29">
      <c r="AA8603" s="298"/>
      <c r="AC8603" s="206"/>
    </row>
    <row r="8604" spans="27:29">
      <c r="AA8604" s="298"/>
      <c r="AC8604" s="206"/>
    </row>
    <row r="8605" spans="27:29">
      <c r="AA8605" s="298"/>
      <c r="AC8605" s="206"/>
    </row>
    <row r="8606" spans="27:29">
      <c r="AA8606" s="298"/>
      <c r="AC8606" s="206"/>
    </row>
    <row r="8607" spans="27:29">
      <c r="AA8607" s="298"/>
      <c r="AC8607" s="206"/>
    </row>
    <row r="8608" spans="27:29">
      <c r="AA8608" s="298"/>
      <c r="AC8608" s="206"/>
    </row>
    <row r="8609" spans="27:29">
      <c r="AA8609" s="298"/>
      <c r="AC8609" s="206"/>
    </row>
    <row r="8610" spans="27:29">
      <c r="AA8610" s="298"/>
      <c r="AC8610" s="206"/>
    </row>
    <row r="8611" spans="27:29">
      <c r="AA8611" s="298"/>
      <c r="AC8611" s="206"/>
    </row>
    <row r="8612" spans="27:29">
      <c r="AA8612" s="298"/>
      <c r="AC8612" s="206"/>
    </row>
    <row r="8613" spans="27:29">
      <c r="AA8613" s="298"/>
      <c r="AC8613" s="206"/>
    </row>
    <row r="8614" spans="27:29">
      <c r="AA8614" s="298"/>
      <c r="AC8614" s="206"/>
    </row>
    <row r="8615" spans="27:29">
      <c r="AA8615" s="298"/>
      <c r="AC8615" s="206"/>
    </row>
    <row r="8616" spans="27:29">
      <c r="AA8616" s="298"/>
      <c r="AC8616" s="206"/>
    </row>
    <row r="8617" spans="27:29">
      <c r="AA8617" s="298"/>
      <c r="AC8617" s="206"/>
    </row>
    <row r="8618" spans="27:29">
      <c r="AA8618" s="298"/>
      <c r="AC8618" s="206"/>
    </row>
    <row r="8619" spans="27:29">
      <c r="AA8619" s="298"/>
      <c r="AC8619" s="206"/>
    </row>
    <row r="8620" spans="27:29">
      <c r="AA8620" s="298"/>
      <c r="AC8620" s="206"/>
    </row>
    <row r="8621" spans="27:29">
      <c r="AA8621" s="298"/>
      <c r="AC8621" s="206"/>
    </row>
    <row r="8622" spans="27:29">
      <c r="AA8622" s="298"/>
      <c r="AC8622" s="206"/>
    </row>
    <row r="8623" spans="27:29">
      <c r="AA8623" s="298"/>
      <c r="AC8623" s="206"/>
    </row>
    <row r="8624" spans="27:29">
      <c r="AA8624" s="298"/>
      <c r="AC8624" s="206"/>
    </row>
    <row r="8625" spans="27:29">
      <c r="AA8625" s="298"/>
      <c r="AC8625" s="206"/>
    </row>
    <row r="8626" spans="27:29">
      <c r="AA8626" s="298"/>
      <c r="AC8626" s="206"/>
    </row>
    <row r="8627" spans="27:29">
      <c r="AA8627" s="298"/>
      <c r="AC8627" s="206"/>
    </row>
    <row r="8628" spans="27:29">
      <c r="AA8628" s="298"/>
      <c r="AC8628" s="206"/>
    </row>
    <row r="8629" spans="27:29">
      <c r="AA8629" s="298"/>
      <c r="AC8629" s="206"/>
    </row>
    <row r="8630" spans="27:29">
      <c r="AA8630" s="298"/>
      <c r="AC8630" s="206"/>
    </row>
    <row r="8631" spans="27:29">
      <c r="AA8631" s="298"/>
      <c r="AC8631" s="206"/>
    </row>
    <row r="8632" spans="27:29">
      <c r="AA8632" s="298"/>
      <c r="AC8632" s="206"/>
    </row>
    <row r="8633" spans="27:29">
      <c r="AA8633" s="298"/>
      <c r="AC8633" s="206"/>
    </row>
    <row r="8634" spans="27:29">
      <c r="AA8634" s="298"/>
      <c r="AC8634" s="206"/>
    </row>
    <row r="8635" spans="27:29">
      <c r="AA8635" s="298"/>
      <c r="AC8635" s="206"/>
    </row>
    <row r="8636" spans="27:29">
      <c r="AA8636" s="298"/>
      <c r="AC8636" s="206"/>
    </row>
    <row r="8637" spans="27:29">
      <c r="AA8637" s="298"/>
      <c r="AC8637" s="206"/>
    </row>
    <row r="8638" spans="27:29">
      <c r="AA8638" s="298"/>
      <c r="AC8638" s="206"/>
    </row>
    <row r="8639" spans="27:29">
      <c r="AA8639" s="298"/>
      <c r="AC8639" s="206"/>
    </row>
    <row r="8640" spans="27:29">
      <c r="AA8640" s="298"/>
      <c r="AC8640" s="206"/>
    </row>
    <row r="8641" spans="27:29">
      <c r="AA8641" s="298"/>
      <c r="AC8641" s="206"/>
    </row>
    <row r="8642" spans="27:29">
      <c r="AA8642" s="298"/>
      <c r="AC8642" s="206"/>
    </row>
    <row r="8643" spans="27:29">
      <c r="AA8643" s="298"/>
      <c r="AC8643" s="206"/>
    </row>
    <row r="8644" spans="27:29">
      <c r="AA8644" s="298"/>
      <c r="AC8644" s="206"/>
    </row>
    <row r="8645" spans="27:29">
      <c r="AA8645" s="298"/>
      <c r="AC8645" s="206"/>
    </row>
    <row r="8646" spans="27:29">
      <c r="AA8646" s="298"/>
      <c r="AC8646" s="206"/>
    </row>
    <row r="8647" spans="27:29">
      <c r="AA8647" s="298"/>
      <c r="AC8647" s="206"/>
    </row>
    <row r="8648" spans="27:29">
      <c r="AA8648" s="298"/>
      <c r="AC8648" s="206"/>
    </row>
    <row r="8649" spans="27:29">
      <c r="AA8649" s="298"/>
      <c r="AC8649" s="206"/>
    </row>
    <row r="8650" spans="27:29">
      <c r="AA8650" s="298"/>
      <c r="AC8650" s="206"/>
    </row>
    <row r="8651" spans="27:29">
      <c r="AA8651" s="298"/>
      <c r="AC8651" s="206"/>
    </row>
    <row r="8652" spans="27:29">
      <c r="AA8652" s="298"/>
      <c r="AC8652" s="206"/>
    </row>
    <row r="8653" spans="27:29">
      <c r="AA8653" s="298"/>
      <c r="AC8653" s="206"/>
    </row>
    <row r="8654" spans="27:29">
      <c r="AA8654" s="298"/>
      <c r="AC8654" s="206"/>
    </row>
    <row r="8655" spans="27:29">
      <c r="AA8655" s="298"/>
      <c r="AC8655" s="206"/>
    </row>
    <row r="8656" spans="27:29">
      <c r="AA8656" s="298"/>
      <c r="AC8656" s="206"/>
    </row>
    <row r="8657" spans="27:29">
      <c r="AA8657" s="298"/>
      <c r="AC8657" s="206"/>
    </row>
    <row r="8658" spans="27:29">
      <c r="AA8658" s="298"/>
      <c r="AC8658" s="206"/>
    </row>
    <row r="8659" spans="27:29">
      <c r="AA8659" s="298"/>
      <c r="AC8659" s="206"/>
    </row>
    <row r="8660" spans="27:29">
      <c r="AA8660" s="298"/>
      <c r="AC8660" s="206"/>
    </row>
    <row r="8661" spans="27:29">
      <c r="AA8661" s="298"/>
      <c r="AC8661" s="206"/>
    </row>
    <row r="8662" spans="27:29">
      <c r="AA8662" s="298"/>
      <c r="AC8662" s="206"/>
    </row>
    <row r="8663" spans="27:29">
      <c r="AA8663" s="298"/>
      <c r="AC8663" s="206"/>
    </row>
    <row r="8664" spans="27:29">
      <c r="AA8664" s="298"/>
      <c r="AC8664" s="206"/>
    </row>
    <row r="8665" spans="27:29">
      <c r="AA8665" s="298"/>
      <c r="AC8665" s="206"/>
    </row>
    <row r="8666" spans="27:29">
      <c r="AA8666" s="298"/>
      <c r="AC8666" s="206"/>
    </row>
    <row r="8667" spans="27:29">
      <c r="AA8667" s="298"/>
      <c r="AC8667" s="206"/>
    </row>
    <row r="8668" spans="27:29">
      <c r="AA8668" s="298"/>
      <c r="AC8668" s="206"/>
    </row>
    <row r="8669" spans="27:29">
      <c r="AA8669" s="298"/>
      <c r="AC8669" s="206"/>
    </row>
    <row r="8670" spans="27:29">
      <c r="AA8670" s="298"/>
      <c r="AC8670" s="206"/>
    </row>
    <row r="8671" spans="27:29">
      <c r="AA8671" s="298"/>
      <c r="AC8671" s="206"/>
    </row>
    <row r="8672" spans="27:29">
      <c r="AA8672" s="298"/>
      <c r="AC8672" s="206"/>
    </row>
    <row r="8673" spans="27:29">
      <c r="AA8673" s="298"/>
      <c r="AC8673" s="206"/>
    </row>
    <row r="8674" spans="27:29">
      <c r="AA8674" s="298"/>
      <c r="AC8674" s="206"/>
    </row>
    <row r="8675" spans="27:29">
      <c r="AA8675" s="298"/>
      <c r="AC8675" s="206"/>
    </row>
    <row r="8676" spans="27:29">
      <c r="AA8676" s="298"/>
      <c r="AC8676" s="206"/>
    </row>
    <row r="8677" spans="27:29">
      <c r="AA8677" s="298"/>
      <c r="AC8677" s="206"/>
    </row>
    <row r="8678" spans="27:29">
      <c r="AA8678" s="298"/>
      <c r="AC8678" s="206"/>
    </row>
    <row r="8679" spans="27:29">
      <c r="AA8679" s="298"/>
      <c r="AC8679" s="206"/>
    </row>
    <row r="8680" spans="27:29">
      <c r="AA8680" s="298"/>
      <c r="AC8680" s="206"/>
    </row>
    <row r="8681" spans="27:29">
      <c r="AA8681" s="298"/>
      <c r="AC8681" s="206"/>
    </row>
    <row r="8682" spans="27:29">
      <c r="AA8682" s="298"/>
      <c r="AC8682" s="206"/>
    </row>
    <row r="8683" spans="27:29">
      <c r="AA8683" s="298"/>
      <c r="AC8683" s="206"/>
    </row>
    <row r="8684" spans="27:29">
      <c r="AA8684" s="298"/>
      <c r="AC8684" s="206"/>
    </row>
    <row r="8685" spans="27:29">
      <c r="AA8685" s="298"/>
      <c r="AC8685" s="206"/>
    </row>
    <row r="8686" spans="27:29">
      <c r="AA8686" s="298"/>
      <c r="AC8686" s="206"/>
    </row>
    <row r="8687" spans="27:29">
      <c r="AA8687" s="298"/>
      <c r="AC8687" s="206"/>
    </row>
    <row r="8688" spans="27:29">
      <c r="AA8688" s="298"/>
      <c r="AC8688" s="206"/>
    </row>
    <row r="8689" spans="27:29">
      <c r="AA8689" s="298"/>
      <c r="AC8689" s="206"/>
    </row>
    <row r="8690" spans="27:29">
      <c r="AA8690" s="298"/>
      <c r="AC8690" s="206"/>
    </row>
    <row r="8691" spans="27:29">
      <c r="AA8691" s="298"/>
      <c r="AC8691" s="206"/>
    </row>
    <row r="8692" spans="27:29">
      <c r="AA8692" s="298"/>
      <c r="AC8692" s="206"/>
    </row>
    <row r="8693" spans="27:29">
      <c r="AA8693" s="298"/>
      <c r="AC8693" s="206"/>
    </row>
    <row r="8694" spans="27:29">
      <c r="AA8694" s="298"/>
      <c r="AC8694" s="206"/>
    </row>
    <row r="8695" spans="27:29">
      <c r="AA8695" s="298"/>
      <c r="AC8695" s="206"/>
    </row>
    <row r="8696" spans="27:29">
      <c r="AA8696" s="298"/>
      <c r="AC8696" s="206"/>
    </row>
    <row r="8697" spans="27:29">
      <c r="AA8697" s="298"/>
      <c r="AC8697" s="206"/>
    </row>
    <row r="8698" spans="27:29">
      <c r="AA8698" s="298"/>
      <c r="AC8698" s="206"/>
    </row>
    <row r="8699" spans="27:29">
      <c r="AA8699" s="298"/>
      <c r="AC8699" s="206"/>
    </row>
    <row r="8700" spans="27:29">
      <c r="AA8700" s="298"/>
      <c r="AC8700" s="206"/>
    </row>
    <row r="8701" spans="27:29">
      <c r="AA8701" s="298"/>
      <c r="AC8701" s="206"/>
    </row>
    <row r="8702" spans="27:29">
      <c r="AA8702" s="298"/>
      <c r="AC8702" s="206"/>
    </row>
    <row r="8703" spans="27:29">
      <c r="AA8703" s="298"/>
      <c r="AC8703" s="206"/>
    </row>
    <row r="8704" spans="27:29">
      <c r="AA8704" s="298"/>
      <c r="AC8704" s="206"/>
    </row>
    <row r="8705" spans="27:29">
      <c r="AA8705" s="298"/>
      <c r="AC8705" s="206"/>
    </row>
    <row r="8706" spans="27:29">
      <c r="AA8706" s="298"/>
      <c r="AC8706" s="206"/>
    </row>
    <row r="8707" spans="27:29">
      <c r="AA8707" s="298"/>
      <c r="AC8707" s="206"/>
    </row>
    <row r="8708" spans="27:29">
      <c r="AA8708" s="298"/>
      <c r="AC8708" s="206"/>
    </row>
    <row r="8709" spans="27:29">
      <c r="AA8709" s="298"/>
      <c r="AC8709" s="206"/>
    </row>
    <row r="8710" spans="27:29">
      <c r="AA8710" s="298"/>
      <c r="AC8710" s="206"/>
    </row>
    <row r="8711" spans="27:29">
      <c r="AA8711" s="298"/>
      <c r="AC8711" s="206"/>
    </row>
    <row r="8712" spans="27:29">
      <c r="AA8712" s="298"/>
      <c r="AC8712" s="206"/>
    </row>
    <row r="8713" spans="27:29">
      <c r="AA8713" s="298"/>
      <c r="AC8713" s="206"/>
    </row>
    <row r="8714" spans="27:29">
      <c r="AA8714" s="298"/>
      <c r="AC8714" s="206"/>
    </row>
    <row r="8715" spans="27:29">
      <c r="AA8715" s="298"/>
      <c r="AC8715" s="206"/>
    </row>
    <row r="8716" spans="27:29">
      <c r="AA8716" s="298"/>
      <c r="AC8716" s="206"/>
    </row>
    <row r="8717" spans="27:29">
      <c r="AA8717" s="298"/>
      <c r="AC8717" s="206"/>
    </row>
    <row r="8718" spans="27:29">
      <c r="AA8718" s="298"/>
      <c r="AC8718" s="206"/>
    </row>
    <row r="8719" spans="27:29">
      <c r="AA8719" s="298"/>
      <c r="AC8719" s="206"/>
    </row>
    <row r="8720" spans="27:29">
      <c r="AA8720" s="298"/>
      <c r="AC8720" s="206"/>
    </row>
    <row r="8721" spans="27:29">
      <c r="AA8721" s="298"/>
      <c r="AC8721" s="206"/>
    </row>
    <row r="8722" spans="27:29">
      <c r="AA8722" s="298"/>
      <c r="AC8722" s="206"/>
    </row>
    <row r="8723" spans="27:29">
      <c r="AA8723" s="298"/>
      <c r="AC8723" s="206"/>
    </row>
    <row r="8724" spans="27:29">
      <c r="AA8724" s="298"/>
      <c r="AC8724" s="206"/>
    </row>
    <row r="8725" spans="27:29">
      <c r="AA8725" s="298"/>
      <c r="AC8725" s="206"/>
    </row>
    <row r="8726" spans="27:29">
      <c r="AA8726" s="298"/>
      <c r="AC8726" s="206"/>
    </row>
    <row r="8727" spans="27:29">
      <c r="AA8727" s="298"/>
      <c r="AC8727" s="206"/>
    </row>
    <row r="8728" spans="27:29">
      <c r="AA8728" s="298"/>
      <c r="AC8728" s="206"/>
    </row>
    <row r="8729" spans="27:29">
      <c r="AA8729" s="298"/>
      <c r="AC8729" s="206"/>
    </row>
    <row r="8730" spans="27:29">
      <c r="AA8730" s="298"/>
      <c r="AC8730" s="206"/>
    </row>
    <row r="8731" spans="27:29">
      <c r="AA8731" s="298"/>
      <c r="AC8731" s="206"/>
    </row>
    <row r="8732" spans="27:29">
      <c r="AA8732" s="298"/>
      <c r="AC8732" s="206"/>
    </row>
    <row r="8733" spans="27:29">
      <c r="AA8733" s="298"/>
      <c r="AC8733" s="206"/>
    </row>
    <row r="8734" spans="27:29">
      <c r="AA8734" s="298"/>
      <c r="AC8734" s="206"/>
    </row>
    <row r="8735" spans="27:29">
      <c r="AA8735" s="298"/>
      <c r="AC8735" s="206"/>
    </row>
    <row r="8736" spans="27:29">
      <c r="AA8736" s="298"/>
      <c r="AC8736" s="206"/>
    </row>
    <row r="8737" spans="27:29">
      <c r="AA8737" s="298"/>
      <c r="AC8737" s="206"/>
    </row>
    <row r="8738" spans="27:29">
      <c r="AA8738" s="298"/>
      <c r="AC8738" s="206"/>
    </row>
    <row r="8739" spans="27:29">
      <c r="AA8739" s="298"/>
      <c r="AC8739" s="206"/>
    </row>
    <row r="8740" spans="27:29">
      <c r="AA8740" s="298"/>
      <c r="AC8740" s="206"/>
    </row>
    <row r="8741" spans="27:29">
      <c r="AA8741" s="298"/>
      <c r="AC8741" s="206"/>
    </row>
    <row r="8742" spans="27:29">
      <c r="AA8742" s="298"/>
      <c r="AC8742" s="206"/>
    </row>
    <row r="8743" spans="27:29">
      <c r="AA8743" s="298"/>
      <c r="AC8743" s="206"/>
    </row>
    <row r="8744" spans="27:29">
      <c r="AA8744" s="298"/>
      <c r="AC8744" s="206"/>
    </row>
    <row r="8745" spans="27:29">
      <c r="AA8745" s="298"/>
      <c r="AC8745" s="206"/>
    </row>
    <row r="8746" spans="27:29">
      <c r="AA8746" s="298"/>
      <c r="AC8746" s="206"/>
    </row>
    <row r="8747" spans="27:29">
      <c r="AA8747" s="298"/>
      <c r="AC8747" s="206"/>
    </row>
    <row r="8748" spans="27:29">
      <c r="AA8748" s="298"/>
      <c r="AC8748" s="206"/>
    </row>
    <row r="8749" spans="27:29">
      <c r="AA8749" s="298"/>
      <c r="AC8749" s="206"/>
    </row>
    <row r="8750" spans="27:29">
      <c r="AA8750" s="298"/>
      <c r="AC8750" s="206"/>
    </row>
    <row r="8751" spans="27:29">
      <c r="AA8751" s="298"/>
      <c r="AC8751" s="206"/>
    </row>
    <row r="8752" spans="27:29">
      <c r="AA8752" s="298"/>
      <c r="AC8752" s="206"/>
    </row>
    <row r="8753" spans="27:29">
      <c r="AA8753" s="298"/>
      <c r="AC8753" s="206"/>
    </row>
    <row r="8754" spans="27:29">
      <c r="AA8754" s="298"/>
      <c r="AC8754" s="206"/>
    </row>
    <row r="8755" spans="27:29">
      <c r="AA8755" s="298"/>
      <c r="AC8755" s="206"/>
    </row>
    <row r="8756" spans="27:29">
      <c r="AA8756" s="298"/>
      <c r="AC8756" s="206"/>
    </row>
    <row r="8757" spans="27:29">
      <c r="AA8757" s="298"/>
      <c r="AC8757" s="206"/>
    </row>
    <row r="8758" spans="27:29">
      <c r="AA8758" s="298"/>
      <c r="AC8758" s="206"/>
    </row>
    <row r="8759" spans="27:29">
      <c r="AA8759" s="298"/>
      <c r="AC8759" s="206"/>
    </row>
    <row r="8760" spans="27:29">
      <c r="AA8760" s="298"/>
      <c r="AC8760" s="206"/>
    </row>
    <row r="8761" spans="27:29">
      <c r="AA8761" s="298"/>
      <c r="AC8761" s="206"/>
    </row>
    <row r="8762" spans="27:29">
      <c r="AA8762" s="298"/>
      <c r="AC8762" s="206"/>
    </row>
    <row r="8763" spans="27:29">
      <c r="AA8763" s="298"/>
      <c r="AC8763" s="206"/>
    </row>
    <row r="8764" spans="27:29">
      <c r="AA8764" s="298"/>
      <c r="AC8764" s="206"/>
    </row>
    <row r="8765" spans="27:29">
      <c r="AA8765" s="298"/>
      <c r="AC8765" s="206"/>
    </row>
    <row r="8766" spans="27:29">
      <c r="AA8766" s="298"/>
      <c r="AC8766" s="206"/>
    </row>
    <row r="8767" spans="27:29">
      <c r="AA8767" s="298"/>
      <c r="AC8767" s="206"/>
    </row>
    <row r="8768" spans="27:29">
      <c r="AA8768" s="298"/>
      <c r="AC8768" s="206"/>
    </row>
    <row r="8769" spans="27:29">
      <c r="AA8769" s="298"/>
      <c r="AC8769" s="206"/>
    </row>
    <row r="8770" spans="27:29">
      <c r="AA8770" s="298"/>
      <c r="AC8770" s="206"/>
    </row>
    <row r="8771" spans="27:29">
      <c r="AA8771" s="298"/>
      <c r="AC8771" s="206"/>
    </row>
    <row r="8772" spans="27:29">
      <c r="AA8772" s="298"/>
      <c r="AC8772" s="206"/>
    </row>
    <row r="8773" spans="27:29">
      <c r="AA8773" s="298"/>
      <c r="AC8773" s="206"/>
    </row>
    <row r="8774" spans="27:29">
      <c r="AA8774" s="298"/>
      <c r="AC8774" s="206"/>
    </row>
    <row r="8775" spans="27:29">
      <c r="AA8775" s="298"/>
      <c r="AC8775" s="206"/>
    </row>
    <row r="8776" spans="27:29">
      <c r="AA8776" s="298"/>
      <c r="AC8776" s="206"/>
    </row>
    <row r="8777" spans="27:29">
      <c r="AA8777" s="298"/>
      <c r="AC8777" s="206"/>
    </row>
    <row r="8778" spans="27:29">
      <c r="AA8778" s="298"/>
      <c r="AC8778" s="206"/>
    </row>
    <row r="8779" spans="27:29">
      <c r="AA8779" s="298"/>
      <c r="AC8779" s="206"/>
    </row>
    <row r="8780" spans="27:29">
      <c r="AA8780" s="298"/>
      <c r="AC8780" s="206"/>
    </row>
    <row r="8781" spans="27:29">
      <c r="AA8781" s="298"/>
      <c r="AC8781" s="206"/>
    </row>
    <row r="8782" spans="27:29">
      <c r="AA8782" s="298"/>
      <c r="AC8782" s="206"/>
    </row>
    <row r="8783" spans="27:29">
      <c r="AA8783" s="298"/>
      <c r="AC8783" s="206"/>
    </row>
    <row r="8784" spans="27:29">
      <c r="AA8784" s="298"/>
      <c r="AC8784" s="206"/>
    </row>
    <row r="8785" spans="27:29">
      <c r="AA8785" s="298"/>
      <c r="AC8785" s="206"/>
    </row>
    <row r="8786" spans="27:29">
      <c r="AA8786" s="298"/>
      <c r="AC8786" s="206"/>
    </row>
    <row r="8787" spans="27:29">
      <c r="AA8787" s="298"/>
      <c r="AC8787" s="206"/>
    </row>
    <row r="8788" spans="27:29">
      <c r="AA8788" s="298"/>
      <c r="AC8788" s="206"/>
    </row>
    <row r="8789" spans="27:29">
      <c r="AA8789" s="298"/>
      <c r="AC8789" s="206"/>
    </row>
    <row r="8790" spans="27:29">
      <c r="AA8790" s="298"/>
      <c r="AC8790" s="206"/>
    </row>
    <row r="8791" spans="27:29">
      <c r="AA8791" s="298"/>
      <c r="AC8791" s="206"/>
    </row>
    <row r="8792" spans="27:29">
      <c r="AA8792" s="298"/>
      <c r="AC8792" s="206"/>
    </row>
    <row r="8793" spans="27:29">
      <c r="AA8793" s="298"/>
      <c r="AC8793" s="206"/>
    </row>
    <row r="8794" spans="27:29">
      <c r="AA8794" s="298"/>
      <c r="AC8794" s="206"/>
    </row>
    <row r="8795" spans="27:29">
      <c r="AA8795" s="298"/>
      <c r="AC8795" s="206"/>
    </row>
    <row r="8796" spans="27:29">
      <c r="AA8796" s="298"/>
      <c r="AC8796" s="206"/>
    </row>
    <row r="8797" spans="27:29">
      <c r="AA8797" s="298"/>
      <c r="AC8797" s="206"/>
    </row>
    <row r="8798" spans="27:29">
      <c r="AA8798" s="298"/>
      <c r="AC8798" s="206"/>
    </row>
    <row r="8799" spans="27:29">
      <c r="AA8799" s="298"/>
      <c r="AC8799" s="206"/>
    </row>
    <row r="8800" spans="27:29">
      <c r="AA8800" s="298"/>
      <c r="AC8800" s="206"/>
    </row>
    <row r="8801" spans="27:29">
      <c r="AA8801" s="298"/>
      <c r="AC8801" s="206"/>
    </row>
    <row r="8802" spans="27:29">
      <c r="AA8802" s="298"/>
      <c r="AC8802" s="206"/>
    </row>
    <row r="8803" spans="27:29">
      <c r="AA8803" s="298"/>
      <c r="AC8803" s="206"/>
    </row>
    <row r="8804" spans="27:29">
      <c r="AA8804" s="298"/>
      <c r="AC8804" s="206"/>
    </row>
    <row r="8805" spans="27:29">
      <c r="AA8805" s="298"/>
      <c r="AC8805" s="206"/>
    </row>
    <row r="8806" spans="27:29">
      <c r="AA8806" s="298"/>
      <c r="AC8806" s="206"/>
    </row>
    <row r="8807" spans="27:29">
      <c r="AA8807" s="298"/>
      <c r="AC8807" s="206"/>
    </row>
    <row r="8808" spans="27:29">
      <c r="AA8808" s="298"/>
      <c r="AC8808" s="206"/>
    </row>
    <row r="8809" spans="27:29">
      <c r="AA8809" s="298"/>
      <c r="AC8809" s="206"/>
    </row>
    <row r="8810" spans="27:29">
      <c r="AA8810" s="298"/>
      <c r="AC8810" s="206"/>
    </row>
    <row r="8811" spans="27:29">
      <c r="AA8811" s="298"/>
      <c r="AC8811" s="206"/>
    </row>
    <row r="8812" spans="27:29">
      <c r="AA8812" s="298"/>
      <c r="AC8812" s="206"/>
    </row>
    <row r="8813" spans="27:29">
      <c r="AA8813" s="298"/>
      <c r="AC8813" s="206"/>
    </row>
    <row r="8814" spans="27:29">
      <c r="AA8814" s="298"/>
      <c r="AC8814" s="206"/>
    </row>
    <row r="8815" spans="27:29">
      <c r="AA8815" s="298"/>
      <c r="AC8815" s="206"/>
    </row>
    <row r="8816" spans="27:29">
      <c r="AA8816" s="298"/>
      <c r="AC8816" s="206"/>
    </row>
    <row r="8817" spans="27:29">
      <c r="AA8817" s="298"/>
      <c r="AC8817" s="206"/>
    </row>
    <row r="8818" spans="27:29">
      <c r="AA8818" s="298"/>
      <c r="AC8818" s="206"/>
    </row>
    <row r="8819" spans="27:29">
      <c r="AA8819" s="298"/>
      <c r="AC8819" s="206"/>
    </row>
    <row r="8820" spans="27:29">
      <c r="AA8820" s="298"/>
      <c r="AC8820" s="206"/>
    </row>
    <row r="8821" spans="27:29">
      <c r="AA8821" s="298"/>
      <c r="AC8821" s="206"/>
    </row>
    <row r="8822" spans="27:29">
      <c r="AA8822" s="298"/>
      <c r="AC8822" s="206"/>
    </row>
    <row r="8823" spans="27:29">
      <c r="AA8823" s="298"/>
      <c r="AC8823" s="206"/>
    </row>
    <row r="8824" spans="27:29">
      <c r="AA8824" s="298"/>
      <c r="AC8824" s="206"/>
    </row>
    <row r="8825" spans="27:29">
      <c r="AA8825" s="298"/>
      <c r="AC8825" s="206"/>
    </row>
    <row r="8826" spans="27:29">
      <c r="AA8826" s="298"/>
      <c r="AC8826" s="206"/>
    </row>
    <row r="8827" spans="27:29">
      <c r="AA8827" s="298"/>
      <c r="AC8827" s="206"/>
    </row>
    <row r="8828" spans="27:29">
      <c r="AA8828" s="298"/>
      <c r="AC8828" s="206"/>
    </row>
    <row r="8829" spans="27:29">
      <c r="AA8829" s="298"/>
      <c r="AC8829" s="206"/>
    </row>
    <row r="8830" spans="27:29">
      <c r="AA8830" s="298"/>
      <c r="AC8830" s="206"/>
    </row>
    <row r="8831" spans="27:29">
      <c r="AA8831" s="298"/>
      <c r="AC8831" s="206"/>
    </row>
    <row r="8832" spans="27:29">
      <c r="AA8832" s="298"/>
      <c r="AC8832" s="206"/>
    </row>
    <row r="8833" spans="27:29">
      <c r="AA8833" s="298"/>
      <c r="AC8833" s="206"/>
    </row>
    <row r="8834" spans="27:29">
      <c r="AA8834" s="298"/>
      <c r="AC8834" s="206"/>
    </row>
    <row r="8835" spans="27:29">
      <c r="AA8835" s="298"/>
      <c r="AC8835" s="206"/>
    </row>
    <row r="8836" spans="27:29">
      <c r="AA8836" s="298"/>
      <c r="AC8836" s="206"/>
    </row>
    <row r="8837" spans="27:29">
      <c r="AA8837" s="298"/>
      <c r="AC8837" s="206"/>
    </row>
    <row r="8838" spans="27:29">
      <c r="AA8838" s="298"/>
      <c r="AC8838" s="206"/>
    </row>
    <row r="8839" spans="27:29">
      <c r="AA8839" s="298"/>
      <c r="AC8839" s="206"/>
    </row>
    <row r="8840" spans="27:29">
      <c r="AA8840" s="298"/>
      <c r="AC8840" s="206"/>
    </row>
    <row r="8841" spans="27:29">
      <c r="AA8841" s="298"/>
      <c r="AC8841" s="206"/>
    </row>
    <row r="8842" spans="27:29">
      <c r="AA8842" s="298"/>
      <c r="AC8842" s="206"/>
    </row>
    <row r="8843" spans="27:29">
      <c r="AA8843" s="298"/>
      <c r="AC8843" s="206"/>
    </row>
    <row r="8844" spans="27:29">
      <c r="AA8844" s="298"/>
      <c r="AC8844" s="206"/>
    </row>
    <row r="8845" spans="27:29">
      <c r="AA8845" s="298"/>
      <c r="AC8845" s="206"/>
    </row>
    <row r="8846" spans="27:29">
      <c r="AA8846" s="298"/>
      <c r="AC8846" s="206"/>
    </row>
    <row r="8847" spans="27:29">
      <c r="AA8847" s="298"/>
      <c r="AC8847" s="206"/>
    </row>
    <row r="8848" spans="27:29">
      <c r="AA8848" s="298"/>
      <c r="AC8848" s="206"/>
    </row>
    <row r="8849" spans="27:29">
      <c r="AA8849" s="298"/>
      <c r="AC8849" s="206"/>
    </row>
    <row r="8850" spans="27:29">
      <c r="AA8850" s="298"/>
      <c r="AC8850" s="206"/>
    </row>
    <row r="8851" spans="27:29">
      <c r="AA8851" s="298"/>
      <c r="AC8851" s="206"/>
    </row>
    <row r="8852" spans="27:29">
      <c r="AA8852" s="298"/>
      <c r="AC8852" s="206"/>
    </row>
    <row r="8853" spans="27:29">
      <c r="AA8853" s="298"/>
      <c r="AC8853" s="206"/>
    </row>
    <row r="8854" spans="27:29">
      <c r="AA8854" s="298"/>
      <c r="AC8854" s="206"/>
    </row>
    <row r="8855" spans="27:29">
      <c r="AA8855" s="298"/>
      <c r="AC8855" s="206"/>
    </row>
    <row r="8856" spans="27:29">
      <c r="AA8856" s="298"/>
      <c r="AC8856" s="206"/>
    </row>
    <row r="8857" spans="27:29">
      <c r="AA8857" s="298"/>
      <c r="AC8857" s="206"/>
    </row>
    <row r="8858" spans="27:29">
      <c r="AA8858" s="298"/>
      <c r="AC8858" s="206"/>
    </row>
    <row r="8859" spans="27:29">
      <c r="AA8859" s="298"/>
      <c r="AC8859" s="206"/>
    </row>
    <row r="8860" spans="27:29">
      <c r="AA8860" s="298"/>
      <c r="AC8860" s="206"/>
    </row>
    <row r="8861" spans="27:29">
      <c r="AA8861" s="298"/>
      <c r="AC8861" s="206"/>
    </row>
    <row r="8862" spans="27:29">
      <c r="AA8862" s="298"/>
      <c r="AC8862" s="206"/>
    </row>
    <row r="8863" spans="27:29">
      <c r="AA8863" s="298"/>
      <c r="AC8863" s="206"/>
    </row>
    <row r="8864" spans="27:29">
      <c r="AA8864" s="298"/>
      <c r="AC8864" s="206"/>
    </row>
    <row r="8865" spans="27:29">
      <c r="AA8865" s="298"/>
      <c r="AC8865" s="206"/>
    </row>
    <row r="8866" spans="27:29">
      <c r="AA8866" s="298"/>
      <c r="AC8866" s="206"/>
    </row>
    <row r="8867" spans="27:29">
      <c r="AA8867" s="298"/>
      <c r="AC8867" s="206"/>
    </row>
    <row r="8868" spans="27:29">
      <c r="AA8868" s="298"/>
      <c r="AC8868" s="206"/>
    </row>
    <row r="8869" spans="27:29">
      <c r="AA8869" s="298"/>
      <c r="AC8869" s="206"/>
    </row>
    <row r="8870" spans="27:29">
      <c r="AA8870" s="298"/>
      <c r="AC8870" s="206"/>
    </row>
    <row r="8871" spans="27:29">
      <c r="AA8871" s="298"/>
      <c r="AC8871" s="206"/>
    </row>
    <row r="8872" spans="27:29">
      <c r="AA8872" s="298"/>
      <c r="AC8872" s="206"/>
    </row>
    <row r="8873" spans="27:29">
      <c r="AA8873" s="298"/>
      <c r="AC8873" s="206"/>
    </row>
    <row r="8874" spans="27:29">
      <c r="AA8874" s="298"/>
      <c r="AC8874" s="206"/>
    </row>
    <row r="8875" spans="27:29">
      <c r="AA8875" s="298"/>
      <c r="AC8875" s="206"/>
    </row>
    <row r="8876" spans="27:29">
      <c r="AA8876" s="298"/>
      <c r="AC8876" s="206"/>
    </row>
    <row r="8877" spans="27:29">
      <c r="AA8877" s="298"/>
      <c r="AC8877" s="206"/>
    </row>
    <row r="8878" spans="27:29">
      <c r="AA8878" s="298"/>
      <c r="AC8878" s="206"/>
    </row>
    <row r="8879" spans="27:29">
      <c r="AA8879" s="298"/>
      <c r="AC8879" s="206"/>
    </row>
    <row r="8880" spans="27:29">
      <c r="AA8880" s="298"/>
      <c r="AC8880" s="206"/>
    </row>
    <row r="8881" spans="27:29">
      <c r="AA8881" s="298"/>
      <c r="AC8881" s="206"/>
    </row>
    <row r="8882" spans="27:29">
      <c r="AA8882" s="298"/>
      <c r="AC8882" s="206"/>
    </row>
    <row r="8883" spans="27:29">
      <c r="AA8883" s="298"/>
      <c r="AC8883" s="206"/>
    </row>
    <row r="8884" spans="27:29">
      <c r="AA8884" s="298"/>
      <c r="AC8884" s="206"/>
    </row>
    <row r="8885" spans="27:29">
      <c r="AA8885" s="298"/>
      <c r="AC8885" s="206"/>
    </row>
    <row r="8886" spans="27:29">
      <c r="AA8886" s="298"/>
      <c r="AC8886" s="206"/>
    </row>
    <row r="8887" spans="27:29">
      <c r="AA8887" s="298"/>
      <c r="AC8887" s="206"/>
    </row>
    <row r="8888" spans="27:29">
      <c r="AA8888" s="298"/>
      <c r="AC8888" s="206"/>
    </row>
    <row r="8889" spans="27:29">
      <c r="AA8889" s="298"/>
      <c r="AC8889" s="206"/>
    </row>
    <row r="8890" spans="27:29">
      <c r="AA8890" s="298"/>
      <c r="AC8890" s="206"/>
    </row>
    <row r="8891" spans="27:29">
      <c r="AA8891" s="298"/>
      <c r="AC8891" s="206"/>
    </row>
    <row r="8892" spans="27:29">
      <c r="AA8892" s="298"/>
      <c r="AC8892" s="206"/>
    </row>
    <row r="8893" spans="27:29">
      <c r="AA8893" s="298"/>
      <c r="AC8893" s="206"/>
    </row>
    <row r="8894" spans="27:29">
      <c r="AA8894" s="298"/>
      <c r="AC8894" s="206"/>
    </row>
    <row r="8895" spans="27:29">
      <c r="AA8895" s="298"/>
      <c r="AC8895" s="206"/>
    </row>
    <row r="8896" spans="27:29">
      <c r="AA8896" s="298"/>
      <c r="AC8896" s="206"/>
    </row>
    <row r="8897" spans="27:29">
      <c r="AA8897" s="298"/>
      <c r="AC8897" s="206"/>
    </row>
    <row r="8898" spans="27:29">
      <c r="AA8898" s="298"/>
      <c r="AC8898" s="206"/>
    </row>
    <row r="8899" spans="27:29">
      <c r="AA8899" s="298"/>
      <c r="AC8899" s="206"/>
    </row>
    <row r="8900" spans="27:29">
      <c r="AA8900" s="298"/>
      <c r="AC8900" s="206"/>
    </row>
    <row r="8901" spans="27:29">
      <c r="AA8901" s="298"/>
      <c r="AC8901" s="206"/>
    </row>
    <row r="8902" spans="27:29">
      <c r="AA8902" s="298"/>
      <c r="AC8902" s="206"/>
    </row>
    <row r="8903" spans="27:29">
      <c r="AA8903" s="298"/>
      <c r="AC8903" s="206"/>
    </row>
    <row r="8904" spans="27:29">
      <c r="AA8904" s="298"/>
      <c r="AC8904" s="206"/>
    </row>
    <row r="8905" spans="27:29">
      <c r="AA8905" s="298"/>
      <c r="AC8905" s="206"/>
    </row>
    <row r="8906" spans="27:29">
      <c r="AA8906" s="298"/>
      <c r="AC8906" s="206"/>
    </row>
    <row r="8907" spans="27:29">
      <c r="AA8907" s="298"/>
      <c r="AC8907" s="206"/>
    </row>
    <row r="8908" spans="27:29">
      <c r="AA8908" s="298"/>
      <c r="AC8908" s="206"/>
    </row>
    <row r="8909" spans="27:29">
      <c r="AA8909" s="298"/>
      <c r="AC8909" s="206"/>
    </row>
    <row r="8910" spans="27:29">
      <c r="AA8910" s="298"/>
      <c r="AC8910" s="206"/>
    </row>
    <row r="8911" spans="27:29">
      <c r="AA8911" s="298"/>
      <c r="AC8911" s="206"/>
    </row>
    <row r="8912" spans="27:29">
      <c r="AA8912" s="298"/>
      <c r="AC8912" s="206"/>
    </row>
    <row r="8913" spans="27:29">
      <c r="AA8913" s="298"/>
      <c r="AC8913" s="206"/>
    </row>
    <row r="8914" spans="27:29">
      <c r="AA8914" s="298"/>
      <c r="AC8914" s="206"/>
    </row>
    <row r="8915" spans="27:29">
      <c r="AA8915" s="298"/>
      <c r="AC8915" s="206"/>
    </row>
    <row r="8916" spans="27:29">
      <c r="AA8916" s="298"/>
      <c r="AC8916" s="206"/>
    </row>
    <row r="8917" spans="27:29">
      <c r="AA8917" s="298"/>
      <c r="AC8917" s="206"/>
    </row>
    <row r="8918" spans="27:29">
      <c r="AA8918" s="298"/>
      <c r="AC8918" s="206"/>
    </row>
    <row r="8919" spans="27:29">
      <c r="AA8919" s="298"/>
      <c r="AC8919" s="206"/>
    </row>
    <row r="8920" spans="27:29">
      <c r="AA8920" s="298"/>
      <c r="AC8920" s="206"/>
    </row>
    <row r="8921" spans="27:29">
      <c r="AA8921" s="298"/>
      <c r="AC8921" s="206"/>
    </row>
    <row r="8922" spans="27:29">
      <c r="AA8922" s="298"/>
      <c r="AC8922" s="206"/>
    </row>
    <row r="8923" spans="27:29">
      <c r="AA8923" s="298"/>
      <c r="AC8923" s="206"/>
    </row>
    <row r="8924" spans="27:29">
      <c r="AA8924" s="298"/>
      <c r="AC8924" s="206"/>
    </row>
    <row r="8925" spans="27:29">
      <c r="AA8925" s="298"/>
      <c r="AC8925" s="206"/>
    </row>
    <row r="8926" spans="27:29">
      <c r="AA8926" s="298"/>
      <c r="AC8926" s="206"/>
    </row>
    <row r="8927" spans="27:29">
      <c r="AA8927" s="298"/>
      <c r="AC8927" s="206"/>
    </row>
    <row r="8928" spans="27:29">
      <c r="AA8928" s="298"/>
      <c r="AC8928" s="206"/>
    </row>
    <row r="8929" spans="27:29">
      <c r="AA8929" s="298"/>
      <c r="AC8929" s="206"/>
    </row>
    <row r="8930" spans="27:29">
      <c r="AA8930" s="298"/>
      <c r="AC8930" s="206"/>
    </row>
    <row r="8931" spans="27:29">
      <c r="AA8931" s="298"/>
      <c r="AC8931" s="206"/>
    </row>
    <row r="8932" spans="27:29">
      <c r="AA8932" s="298"/>
      <c r="AC8932" s="206"/>
    </row>
    <row r="8933" spans="27:29">
      <c r="AA8933" s="298"/>
      <c r="AC8933" s="206"/>
    </row>
    <row r="8934" spans="27:29">
      <c r="AA8934" s="298"/>
      <c r="AC8934" s="206"/>
    </row>
    <row r="8935" spans="27:29">
      <c r="AA8935" s="298"/>
      <c r="AC8935" s="206"/>
    </row>
    <row r="8936" spans="27:29">
      <c r="AA8936" s="298"/>
      <c r="AC8936" s="206"/>
    </row>
    <row r="8937" spans="27:29">
      <c r="AA8937" s="298"/>
      <c r="AC8937" s="206"/>
    </row>
    <row r="8938" spans="27:29">
      <c r="AA8938" s="298"/>
      <c r="AC8938" s="206"/>
    </row>
    <row r="8939" spans="27:29">
      <c r="AA8939" s="298"/>
      <c r="AC8939" s="206"/>
    </row>
    <row r="8940" spans="27:29">
      <c r="AA8940" s="298"/>
      <c r="AC8940" s="206"/>
    </row>
    <row r="8941" spans="27:29">
      <c r="AA8941" s="298"/>
      <c r="AC8941" s="206"/>
    </row>
    <row r="8942" spans="27:29">
      <c r="AA8942" s="298"/>
      <c r="AC8942" s="206"/>
    </row>
    <row r="8943" spans="27:29">
      <c r="AA8943" s="298"/>
      <c r="AC8943" s="206"/>
    </row>
    <row r="8944" spans="27:29">
      <c r="AA8944" s="298"/>
      <c r="AC8944" s="206"/>
    </row>
    <row r="8945" spans="27:29">
      <c r="AA8945" s="298"/>
      <c r="AC8945" s="206"/>
    </row>
    <row r="8946" spans="27:29">
      <c r="AA8946" s="298"/>
      <c r="AC8946" s="206"/>
    </row>
    <row r="8947" spans="27:29">
      <c r="AA8947" s="298"/>
      <c r="AC8947" s="206"/>
    </row>
    <row r="8948" spans="27:29">
      <c r="AA8948" s="298"/>
      <c r="AC8948" s="206"/>
    </row>
    <row r="8949" spans="27:29">
      <c r="AA8949" s="298"/>
      <c r="AC8949" s="206"/>
    </row>
    <row r="8950" spans="27:29">
      <c r="AA8950" s="298"/>
      <c r="AC8950" s="206"/>
    </row>
    <row r="8951" spans="27:29">
      <c r="AA8951" s="298"/>
      <c r="AC8951" s="206"/>
    </row>
    <row r="8952" spans="27:29">
      <c r="AA8952" s="298"/>
      <c r="AC8952" s="206"/>
    </row>
    <row r="8953" spans="27:29">
      <c r="AA8953" s="298"/>
      <c r="AC8953" s="206"/>
    </row>
    <row r="8954" spans="27:29">
      <c r="AA8954" s="298"/>
      <c r="AC8954" s="206"/>
    </row>
    <row r="8955" spans="27:29">
      <c r="AA8955" s="298"/>
      <c r="AC8955" s="206"/>
    </row>
    <row r="8956" spans="27:29">
      <c r="AA8956" s="298"/>
      <c r="AC8956" s="206"/>
    </row>
    <row r="8957" spans="27:29">
      <c r="AA8957" s="298"/>
      <c r="AC8957" s="206"/>
    </row>
    <row r="8958" spans="27:29">
      <c r="AA8958" s="298"/>
      <c r="AC8958" s="206"/>
    </row>
    <row r="8959" spans="27:29">
      <c r="AA8959" s="298"/>
      <c r="AC8959" s="206"/>
    </row>
    <row r="8960" spans="27:29">
      <c r="AA8960" s="298"/>
      <c r="AC8960" s="206"/>
    </row>
    <row r="8961" spans="27:29">
      <c r="AA8961" s="298"/>
      <c r="AC8961" s="206"/>
    </row>
    <row r="8962" spans="27:29">
      <c r="AA8962" s="298"/>
      <c r="AC8962" s="206"/>
    </row>
    <row r="8963" spans="27:29">
      <c r="AA8963" s="298"/>
      <c r="AC8963" s="206"/>
    </row>
    <row r="8964" spans="27:29">
      <c r="AA8964" s="298"/>
      <c r="AC8964" s="206"/>
    </row>
    <row r="8965" spans="27:29">
      <c r="AA8965" s="298"/>
      <c r="AC8965" s="206"/>
    </row>
    <row r="8966" spans="27:29">
      <c r="AA8966" s="298"/>
      <c r="AC8966" s="206"/>
    </row>
    <row r="8967" spans="27:29">
      <c r="AA8967" s="298"/>
      <c r="AC8967" s="206"/>
    </row>
    <row r="8968" spans="27:29">
      <c r="AA8968" s="298"/>
      <c r="AC8968" s="206"/>
    </row>
    <row r="8969" spans="27:29">
      <c r="AA8969" s="298"/>
      <c r="AC8969" s="206"/>
    </row>
    <row r="8970" spans="27:29">
      <c r="AA8970" s="298"/>
      <c r="AC8970" s="206"/>
    </row>
    <row r="8971" spans="27:29">
      <c r="AA8971" s="298"/>
      <c r="AC8971" s="206"/>
    </row>
    <row r="8972" spans="27:29">
      <c r="AA8972" s="298"/>
      <c r="AC8972" s="206"/>
    </row>
    <row r="8973" spans="27:29">
      <c r="AA8973" s="298"/>
      <c r="AC8973" s="206"/>
    </row>
    <row r="8974" spans="27:29">
      <c r="AA8974" s="298"/>
      <c r="AC8974" s="206"/>
    </row>
    <row r="8975" spans="27:29">
      <c r="AA8975" s="298"/>
      <c r="AC8975" s="206"/>
    </row>
    <row r="8976" spans="27:29">
      <c r="AA8976" s="298"/>
      <c r="AC8976" s="206"/>
    </row>
    <row r="8977" spans="27:29">
      <c r="AA8977" s="298"/>
      <c r="AC8977" s="206"/>
    </row>
    <row r="8978" spans="27:29">
      <c r="AA8978" s="298"/>
      <c r="AC8978" s="206"/>
    </row>
    <row r="8979" spans="27:29">
      <c r="AA8979" s="298"/>
      <c r="AC8979" s="206"/>
    </row>
    <row r="8980" spans="27:29">
      <c r="AA8980" s="298"/>
      <c r="AC8980" s="206"/>
    </row>
    <row r="8981" spans="27:29">
      <c r="AA8981" s="298"/>
      <c r="AC8981" s="206"/>
    </row>
    <row r="8982" spans="27:29">
      <c r="AA8982" s="298"/>
      <c r="AC8982" s="206"/>
    </row>
    <row r="8983" spans="27:29">
      <c r="AA8983" s="298"/>
      <c r="AC8983" s="206"/>
    </row>
    <row r="8984" spans="27:29">
      <c r="AA8984" s="298"/>
      <c r="AC8984" s="206"/>
    </row>
    <row r="8985" spans="27:29">
      <c r="AA8985" s="298"/>
      <c r="AC8985" s="206"/>
    </row>
    <row r="8986" spans="27:29">
      <c r="AA8986" s="298"/>
      <c r="AC8986" s="206"/>
    </row>
    <row r="8987" spans="27:29">
      <c r="AA8987" s="298"/>
      <c r="AC8987" s="206"/>
    </row>
    <row r="8988" spans="27:29">
      <c r="AA8988" s="298"/>
      <c r="AC8988" s="206"/>
    </row>
    <row r="8989" spans="27:29">
      <c r="AA8989" s="298"/>
      <c r="AC8989" s="206"/>
    </row>
    <row r="8990" spans="27:29">
      <c r="AA8990" s="298"/>
      <c r="AC8990" s="206"/>
    </row>
    <row r="8991" spans="27:29">
      <c r="AA8991" s="298"/>
      <c r="AC8991" s="206"/>
    </row>
    <row r="8992" spans="27:29">
      <c r="AA8992" s="298"/>
      <c r="AC8992" s="206"/>
    </row>
    <row r="8993" spans="27:29">
      <c r="AA8993" s="298"/>
      <c r="AC8993" s="206"/>
    </row>
    <row r="8994" spans="27:29">
      <c r="AA8994" s="298"/>
      <c r="AC8994" s="206"/>
    </row>
    <row r="8995" spans="27:29">
      <c r="AA8995" s="298"/>
      <c r="AC8995" s="206"/>
    </row>
    <row r="8996" spans="27:29">
      <c r="AA8996" s="298"/>
      <c r="AC8996" s="206"/>
    </row>
    <row r="8997" spans="27:29">
      <c r="AA8997" s="298"/>
      <c r="AC8997" s="206"/>
    </row>
    <row r="8998" spans="27:29">
      <c r="AA8998" s="298"/>
      <c r="AC8998" s="206"/>
    </row>
    <row r="8999" spans="27:29">
      <c r="AA8999" s="298"/>
      <c r="AC8999" s="206"/>
    </row>
    <row r="9000" spans="27:29">
      <c r="AA9000" s="298"/>
      <c r="AC9000" s="206"/>
    </row>
    <row r="9001" spans="27:29">
      <c r="AA9001" s="298"/>
      <c r="AC9001" s="206"/>
    </row>
    <row r="9002" spans="27:29">
      <c r="AA9002" s="298"/>
      <c r="AC9002" s="206"/>
    </row>
    <row r="9003" spans="27:29">
      <c r="AA9003" s="298"/>
      <c r="AC9003" s="206"/>
    </row>
    <row r="9004" spans="27:29">
      <c r="AA9004" s="298"/>
      <c r="AC9004" s="206"/>
    </row>
    <row r="9005" spans="27:29">
      <c r="AA9005" s="298"/>
      <c r="AC9005" s="206"/>
    </row>
    <row r="9006" spans="27:29">
      <c r="AA9006" s="298"/>
      <c r="AC9006" s="206"/>
    </row>
    <row r="9007" spans="27:29">
      <c r="AA9007" s="298"/>
      <c r="AC9007" s="206"/>
    </row>
    <row r="9008" spans="27:29">
      <c r="AA9008" s="298"/>
      <c r="AC9008" s="206"/>
    </row>
    <row r="9009" spans="27:29">
      <c r="AA9009" s="298"/>
      <c r="AC9009" s="206"/>
    </row>
    <row r="9010" spans="27:29">
      <c r="AA9010" s="298"/>
      <c r="AC9010" s="206"/>
    </row>
    <row r="9011" spans="27:29">
      <c r="AA9011" s="298"/>
      <c r="AC9011" s="206"/>
    </row>
    <row r="9012" spans="27:29">
      <c r="AA9012" s="298"/>
      <c r="AC9012" s="206"/>
    </row>
    <row r="9013" spans="27:29">
      <c r="AA9013" s="298"/>
      <c r="AC9013" s="206"/>
    </row>
    <row r="9014" spans="27:29">
      <c r="AA9014" s="298"/>
      <c r="AC9014" s="206"/>
    </row>
    <row r="9015" spans="27:29">
      <c r="AA9015" s="298"/>
      <c r="AC9015" s="206"/>
    </row>
    <row r="9016" spans="27:29">
      <c r="AA9016" s="298"/>
      <c r="AC9016" s="206"/>
    </row>
    <row r="9017" spans="27:29">
      <c r="AA9017" s="298"/>
      <c r="AC9017" s="206"/>
    </row>
    <row r="9018" spans="27:29">
      <c r="AA9018" s="298"/>
      <c r="AC9018" s="206"/>
    </row>
    <row r="9019" spans="27:29">
      <c r="AA9019" s="298"/>
      <c r="AC9019" s="206"/>
    </row>
    <row r="9020" spans="27:29">
      <c r="AA9020" s="298"/>
      <c r="AC9020" s="206"/>
    </row>
    <row r="9021" spans="27:29">
      <c r="AA9021" s="298"/>
      <c r="AC9021" s="206"/>
    </row>
    <row r="9022" spans="27:29">
      <c r="AA9022" s="298"/>
      <c r="AC9022" s="206"/>
    </row>
    <row r="9023" spans="27:29">
      <c r="AA9023" s="298"/>
      <c r="AC9023" s="206"/>
    </row>
    <row r="9024" spans="27:29">
      <c r="AA9024" s="298"/>
      <c r="AC9024" s="206"/>
    </row>
    <row r="9025" spans="27:29">
      <c r="AA9025" s="298"/>
      <c r="AC9025" s="206"/>
    </row>
    <row r="9026" spans="27:29">
      <c r="AA9026" s="298"/>
      <c r="AC9026" s="206"/>
    </row>
    <row r="9027" spans="27:29">
      <c r="AA9027" s="298"/>
      <c r="AC9027" s="206"/>
    </row>
    <row r="9028" spans="27:29">
      <c r="AA9028" s="298"/>
      <c r="AC9028" s="206"/>
    </row>
    <row r="9029" spans="27:29">
      <c r="AA9029" s="298"/>
      <c r="AC9029" s="206"/>
    </row>
    <row r="9030" spans="27:29">
      <c r="AA9030" s="298"/>
      <c r="AC9030" s="206"/>
    </row>
    <row r="9031" spans="27:29">
      <c r="AA9031" s="298"/>
      <c r="AC9031" s="206"/>
    </row>
    <row r="9032" spans="27:29">
      <c r="AA9032" s="298"/>
      <c r="AC9032" s="206"/>
    </row>
    <row r="9033" spans="27:29">
      <c r="AA9033" s="298"/>
      <c r="AC9033" s="206"/>
    </row>
    <row r="9034" spans="27:29">
      <c r="AA9034" s="298"/>
      <c r="AC9034" s="206"/>
    </row>
    <row r="9035" spans="27:29">
      <c r="AA9035" s="298"/>
      <c r="AC9035" s="206"/>
    </row>
    <row r="9036" spans="27:29">
      <c r="AA9036" s="298"/>
      <c r="AC9036" s="206"/>
    </row>
    <row r="9037" spans="27:29">
      <c r="AA9037" s="298"/>
      <c r="AC9037" s="206"/>
    </row>
    <row r="9038" spans="27:29">
      <c r="AA9038" s="298"/>
      <c r="AC9038" s="206"/>
    </row>
    <row r="9039" spans="27:29">
      <c r="AA9039" s="298"/>
      <c r="AC9039" s="206"/>
    </row>
    <row r="9040" spans="27:29">
      <c r="AA9040" s="298"/>
      <c r="AC9040" s="206"/>
    </row>
    <row r="9041" spans="27:29">
      <c r="AA9041" s="298"/>
      <c r="AC9041" s="206"/>
    </row>
    <row r="9042" spans="27:29">
      <c r="AA9042" s="298"/>
      <c r="AC9042" s="206"/>
    </row>
    <row r="9043" spans="27:29">
      <c r="AA9043" s="298"/>
      <c r="AC9043" s="206"/>
    </row>
    <row r="9044" spans="27:29">
      <c r="AA9044" s="298"/>
      <c r="AC9044" s="206"/>
    </row>
    <row r="9045" spans="27:29">
      <c r="AA9045" s="298"/>
      <c r="AC9045" s="206"/>
    </row>
    <row r="9046" spans="27:29">
      <c r="AA9046" s="298"/>
      <c r="AC9046" s="206"/>
    </row>
    <row r="9047" spans="27:29">
      <c r="AA9047" s="298"/>
      <c r="AC9047" s="206"/>
    </row>
    <row r="9048" spans="27:29">
      <c r="AA9048" s="298"/>
      <c r="AC9048" s="206"/>
    </row>
    <row r="9049" spans="27:29">
      <c r="AA9049" s="298"/>
      <c r="AC9049" s="206"/>
    </row>
    <row r="9050" spans="27:29">
      <c r="AA9050" s="298"/>
      <c r="AC9050" s="206"/>
    </row>
    <row r="9051" spans="27:29">
      <c r="AA9051" s="298"/>
      <c r="AC9051" s="206"/>
    </row>
    <row r="9052" spans="27:29">
      <c r="AA9052" s="298"/>
      <c r="AC9052" s="206"/>
    </row>
    <row r="9053" spans="27:29">
      <c r="AA9053" s="298"/>
      <c r="AC9053" s="206"/>
    </row>
    <row r="9054" spans="27:29">
      <c r="AA9054" s="298"/>
      <c r="AC9054" s="206"/>
    </row>
    <row r="9055" spans="27:29">
      <c r="AA9055" s="298"/>
      <c r="AC9055" s="206"/>
    </row>
    <row r="9056" spans="27:29">
      <c r="AA9056" s="298"/>
      <c r="AC9056" s="206"/>
    </row>
    <row r="9057" spans="27:29">
      <c r="AA9057" s="298"/>
      <c r="AC9057" s="206"/>
    </row>
    <row r="9058" spans="27:29">
      <c r="AA9058" s="298"/>
      <c r="AC9058" s="206"/>
    </row>
    <row r="9059" spans="27:29">
      <c r="AA9059" s="298"/>
      <c r="AC9059" s="206"/>
    </row>
    <row r="9060" spans="27:29">
      <c r="AA9060" s="298"/>
      <c r="AC9060" s="206"/>
    </row>
    <row r="9061" spans="27:29">
      <c r="AA9061" s="298"/>
      <c r="AC9061" s="206"/>
    </row>
    <row r="9062" spans="27:29">
      <c r="AA9062" s="298"/>
      <c r="AC9062" s="206"/>
    </row>
    <row r="9063" spans="27:29">
      <c r="AA9063" s="298"/>
      <c r="AC9063" s="206"/>
    </row>
    <row r="9064" spans="27:29">
      <c r="AA9064" s="298"/>
      <c r="AC9064" s="206"/>
    </row>
    <row r="9065" spans="27:29">
      <c r="AA9065" s="298"/>
      <c r="AC9065" s="206"/>
    </row>
    <row r="9066" spans="27:29">
      <c r="AA9066" s="298"/>
      <c r="AC9066" s="206"/>
    </row>
    <row r="9067" spans="27:29">
      <c r="AA9067" s="298"/>
      <c r="AC9067" s="206"/>
    </row>
    <row r="9068" spans="27:29">
      <c r="AA9068" s="298"/>
      <c r="AC9068" s="206"/>
    </row>
    <row r="9069" spans="27:29">
      <c r="AA9069" s="298"/>
      <c r="AC9069" s="206"/>
    </row>
    <row r="9070" spans="27:29">
      <c r="AA9070" s="298"/>
      <c r="AC9070" s="206"/>
    </row>
    <row r="9071" spans="27:29">
      <c r="AA9071" s="298"/>
      <c r="AC9071" s="206"/>
    </row>
    <row r="9072" spans="27:29">
      <c r="AA9072" s="298"/>
      <c r="AC9072" s="206"/>
    </row>
    <row r="9073" spans="27:29">
      <c r="AA9073" s="298"/>
      <c r="AC9073" s="206"/>
    </row>
    <row r="9074" spans="27:29">
      <c r="AA9074" s="298"/>
      <c r="AC9074" s="206"/>
    </row>
    <row r="9075" spans="27:29">
      <c r="AA9075" s="298"/>
      <c r="AC9075" s="206"/>
    </row>
    <row r="9076" spans="27:29">
      <c r="AA9076" s="298"/>
      <c r="AC9076" s="206"/>
    </row>
    <row r="9077" spans="27:29">
      <c r="AA9077" s="298"/>
      <c r="AC9077" s="206"/>
    </row>
    <row r="9078" spans="27:29">
      <c r="AA9078" s="298"/>
      <c r="AC9078" s="206"/>
    </row>
    <row r="9079" spans="27:29">
      <c r="AA9079" s="298"/>
      <c r="AC9079" s="206"/>
    </row>
    <row r="9080" spans="27:29">
      <c r="AA9080" s="298"/>
      <c r="AC9080" s="206"/>
    </row>
    <row r="9081" spans="27:29">
      <c r="AA9081" s="298"/>
      <c r="AC9081" s="206"/>
    </row>
    <row r="9082" spans="27:29">
      <c r="AA9082" s="298"/>
      <c r="AC9082" s="206"/>
    </row>
    <row r="9083" spans="27:29">
      <c r="AA9083" s="298"/>
      <c r="AC9083" s="206"/>
    </row>
    <row r="9084" spans="27:29">
      <c r="AA9084" s="298"/>
      <c r="AC9084" s="206"/>
    </row>
    <row r="9085" spans="27:29">
      <c r="AA9085" s="298"/>
      <c r="AC9085" s="206"/>
    </row>
    <row r="9086" spans="27:29">
      <c r="AA9086" s="298"/>
      <c r="AC9086" s="206"/>
    </row>
    <row r="9087" spans="27:29">
      <c r="AA9087" s="298"/>
      <c r="AC9087" s="206"/>
    </row>
    <row r="9088" spans="27:29">
      <c r="AA9088" s="298"/>
      <c r="AC9088" s="206"/>
    </row>
    <row r="9089" spans="27:29">
      <c r="AA9089" s="298"/>
      <c r="AC9089" s="206"/>
    </row>
    <row r="9090" spans="27:29">
      <c r="AA9090" s="298"/>
      <c r="AC9090" s="206"/>
    </row>
    <row r="9091" spans="27:29">
      <c r="AA9091" s="298"/>
      <c r="AC9091" s="206"/>
    </row>
    <row r="9092" spans="27:29">
      <c r="AA9092" s="298"/>
      <c r="AC9092" s="206"/>
    </row>
    <row r="9093" spans="27:29">
      <c r="AA9093" s="298"/>
      <c r="AC9093" s="206"/>
    </row>
    <row r="9094" spans="27:29">
      <c r="AA9094" s="298"/>
      <c r="AC9094" s="206"/>
    </row>
    <row r="9095" spans="27:29">
      <c r="AA9095" s="298"/>
      <c r="AC9095" s="206"/>
    </row>
    <row r="9096" spans="27:29">
      <c r="AA9096" s="298"/>
      <c r="AC9096" s="206"/>
    </row>
    <row r="9097" spans="27:29">
      <c r="AA9097" s="298"/>
      <c r="AC9097" s="206"/>
    </row>
    <row r="9098" spans="27:29">
      <c r="AA9098" s="298"/>
      <c r="AC9098" s="206"/>
    </row>
    <row r="9099" spans="27:29">
      <c r="AA9099" s="298"/>
      <c r="AC9099" s="206"/>
    </row>
    <row r="9100" spans="27:29">
      <c r="AA9100" s="298"/>
      <c r="AC9100" s="206"/>
    </row>
    <row r="9101" spans="27:29">
      <c r="AA9101" s="298"/>
      <c r="AC9101" s="206"/>
    </row>
    <row r="9102" spans="27:29">
      <c r="AA9102" s="298"/>
      <c r="AC9102" s="206"/>
    </row>
    <row r="9103" spans="27:29">
      <c r="AA9103" s="298"/>
      <c r="AC9103" s="206"/>
    </row>
    <row r="9104" spans="27:29">
      <c r="AA9104" s="298"/>
      <c r="AC9104" s="206"/>
    </row>
    <row r="9105" spans="27:29">
      <c r="AA9105" s="298"/>
      <c r="AC9105" s="206"/>
    </row>
    <row r="9106" spans="27:29">
      <c r="AA9106" s="298"/>
      <c r="AC9106" s="206"/>
    </row>
    <row r="9107" spans="27:29">
      <c r="AA9107" s="298"/>
      <c r="AC9107" s="206"/>
    </row>
    <row r="9108" spans="27:29">
      <c r="AA9108" s="298"/>
      <c r="AC9108" s="206"/>
    </row>
    <row r="9109" spans="27:29">
      <c r="AA9109" s="298"/>
      <c r="AC9109" s="206"/>
    </row>
    <row r="9110" spans="27:29">
      <c r="AA9110" s="298"/>
      <c r="AC9110" s="206"/>
    </row>
    <row r="9111" spans="27:29">
      <c r="AA9111" s="298"/>
      <c r="AC9111" s="206"/>
    </row>
    <row r="9112" spans="27:29">
      <c r="AA9112" s="298"/>
      <c r="AC9112" s="206"/>
    </row>
    <row r="9113" spans="27:29">
      <c r="AA9113" s="298"/>
      <c r="AC9113" s="206"/>
    </row>
    <row r="9114" spans="27:29">
      <c r="AA9114" s="298"/>
      <c r="AC9114" s="206"/>
    </row>
    <row r="9115" spans="27:29">
      <c r="AA9115" s="298"/>
      <c r="AC9115" s="206"/>
    </row>
    <row r="9116" spans="27:29">
      <c r="AA9116" s="298"/>
      <c r="AC9116" s="206"/>
    </row>
    <row r="9117" spans="27:29">
      <c r="AA9117" s="298"/>
      <c r="AC9117" s="206"/>
    </row>
    <row r="9118" spans="27:29">
      <c r="AA9118" s="298"/>
      <c r="AC9118" s="206"/>
    </row>
    <row r="9119" spans="27:29">
      <c r="AA9119" s="298"/>
      <c r="AC9119" s="206"/>
    </row>
    <row r="9120" spans="27:29">
      <c r="AA9120" s="298"/>
      <c r="AC9120" s="206"/>
    </row>
    <row r="9121" spans="27:29">
      <c r="AA9121" s="298"/>
      <c r="AC9121" s="206"/>
    </row>
    <row r="9122" spans="27:29">
      <c r="AA9122" s="298"/>
      <c r="AC9122" s="206"/>
    </row>
    <row r="9123" spans="27:29">
      <c r="AA9123" s="298"/>
      <c r="AC9123" s="206"/>
    </row>
    <row r="9124" spans="27:29">
      <c r="AA9124" s="298"/>
      <c r="AC9124" s="206"/>
    </row>
    <row r="9125" spans="27:29">
      <c r="AA9125" s="298"/>
      <c r="AC9125" s="206"/>
    </row>
    <row r="9126" spans="27:29">
      <c r="AA9126" s="298"/>
      <c r="AC9126" s="206"/>
    </row>
    <row r="9127" spans="27:29">
      <c r="AA9127" s="298"/>
      <c r="AC9127" s="206"/>
    </row>
    <row r="9128" spans="27:29">
      <c r="AA9128" s="298"/>
      <c r="AC9128" s="206"/>
    </row>
    <row r="9129" spans="27:29">
      <c r="AA9129" s="298"/>
      <c r="AC9129" s="206"/>
    </row>
    <row r="9130" spans="27:29">
      <c r="AA9130" s="298"/>
      <c r="AC9130" s="206"/>
    </row>
    <row r="9131" spans="27:29">
      <c r="AA9131" s="298"/>
      <c r="AC9131" s="206"/>
    </row>
    <row r="9132" spans="27:29">
      <c r="AA9132" s="298"/>
      <c r="AC9132" s="206"/>
    </row>
    <row r="9133" spans="27:29">
      <c r="AA9133" s="298"/>
      <c r="AC9133" s="206"/>
    </row>
    <row r="9134" spans="27:29">
      <c r="AA9134" s="298"/>
      <c r="AC9134" s="206"/>
    </row>
    <row r="9135" spans="27:29">
      <c r="AA9135" s="298"/>
      <c r="AC9135" s="206"/>
    </row>
    <row r="9136" spans="27:29">
      <c r="AA9136" s="298"/>
      <c r="AC9136" s="206"/>
    </row>
    <row r="9137" spans="27:29">
      <c r="AA9137" s="298"/>
      <c r="AC9137" s="206"/>
    </row>
    <row r="9138" spans="27:29">
      <c r="AA9138" s="298"/>
      <c r="AC9138" s="206"/>
    </row>
    <row r="9139" spans="27:29">
      <c r="AA9139" s="298"/>
      <c r="AC9139" s="206"/>
    </row>
    <row r="9140" spans="27:29">
      <c r="AA9140" s="298"/>
      <c r="AC9140" s="206"/>
    </row>
    <row r="9141" spans="27:29">
      <c r="AA9141" s="298"/>
      <c r="AC9141" s="206"/>
    </row>
    <row r="9142" spans="27:29">
      <c r="AA9142" s="298"/>
      <c r="AC9142" s="206"/>
    </row>
    <row r="9143" spans="27:29">
      <c r="AA9143" s="298"/>
      <c r="AC9143" s="206"/>
    </row>
    <row r="9144" spans="27:29">
      <c r="AA9144" s="298"/>
      <c r="AC9144" s="206"/>
    </row>
    <row r="9145" spans="27:29">
      <c r="AA9145" s="298"/>
      <c r="AC9145" s="206"/>
    </row>
    <row r="9146" spans="27:29">
      <c r="AA9146" s="298"/>
      <c r="AC9146" s="206"/>
    </row>
    <row r="9147" spans="27:29">
      <c r="AA9147" s="298"/>
      <c r="AC9147" s="206"/>
    </row>
    <row r="9148" spans="27:29">
      <c r="AA9148" s="298"/>
      <c r="AC9148" s="206"/>
    </row>
    <row r="9149" spans="27:29">
      <c r="AA9149" s="298"/>
      <c r="AC9149" s="206"/>
    </row>
    <row r="9150" spans="27:29">
      <c r="AA9150" s="298"/>
      <c r="AC9150" s="206"/>
    </row>
    <row r="9151" spans="27:29">
      <c r="AA9151" s="298"/>
      <c r="AC9151" s="206"/>
    </row>
    <row r="9152" spans="27:29">
      <c r="AA9152" s="298"/>
      <c r="AC9152" s="206"/>
    </row>
    <row r="9153" spans="27:29">
      <c r="AA9153" s="298"/>
      <c r="AC9153" s="206"/>
    </row>
    <row r="9154" spans="27:29">
      <c r="AA9154" s="298"/>
      <c r="AC9154" s="206"/>
    </row>
    <row r="9155" spans="27:29">
      <c r="AA9155" s="298"/>
      <c r="AC9155" s="206"/>
    </row>
    <row r="9156" spans="27:29">
      <c r="AA9156" s="298"/>
      <c r="AC9156" s="206"/>
    </row>
    <row r="9157" spans="27:29">
      <c r="AA9157" s="298"/>
      <c r="AC9157" s="206"/>
    </row>
    <row r="9158" spans="27:29">
      <c r="AA9158" s="298"/>
      <c r="AC9158" s="206"/>
    </row>
    <row r="9159" spans="27:29">
      <c r="AA9159" s="298"/>
      <c r="AC9159" s="206"/>
    </row>
    <row r="9160" spans="27:29">
      <c r="AA9160" s="298"/>
      <c r="AC9160" s="206"/>
    </row>
    <row r="9161" spans="27:29">
      <c r="AA9161" s="298"/>
      <c r="AC9161" s="206"/>
    </row>
    <row r="9162" spans="27:29">
      <c r="AA9162" s="298"/>
      <c r="AC9162" s="206"/>
    </row>
    <row r="9163" spans="27:29">
      <c r="AA9163" s="298"/>
      <c r="AC9163" s="206"/>
    </row>
    <row r="9164" spans="27:29">
      <c r="AA9164" s="298"/>
      <c r="AC9164" s="206"/>
    </row>
    <row r="9165" spans="27:29">
      <c r="AA9165" s="298"/>
      <c r="AC9165" s="206"/>
    </row>
    <row r="9166" spans="27:29">
      <c r="AA9166" s="298"/>
      <c r="AC9166" s="206"/>
    </row>
    <row r="9167" spans="27:29">
      <c r="AA9167" s="298"/>
      <c r="AC9167" s="206"/>
    </row>
    <row r="9168" spans="27:29">
      <c r="AA9168" s="298"/>
      <c r="AC9168" s="206"/>
    </row>
    <row r="9169" spans="27:29">
      <c r="AA9169" s="298"/>
      <c r="AC9169" s="206"/>
    </row>
    <row r="9170" spans="27:29">
      <c r="AA9170" s="298"/>
      <c r="AC9170" s="206"/>
    </row>
    <row r="9171" spans="27:29">
      <c r="AA9171" s="298"/>
      <c r="AC9171" s="206"/>
    </row>
    <row r="9172" spans="27:29">
      <c r="AA9172" s="298"/>
      <c r="AC9172" s="206"/>
    </row>
    <row r="9173" spans="27:29">
      <c r="AA9173" s="298"/>
      <c r="AC9173" s="206"/>
    </row>
    <row r="9174" spans="27:29">
      <c r="AA9174" s="298"/>
      <c r="AC9174" s="206"/>
    </row>
    <row r="9175" spans="27:29">
      <c r="AA9175" s="298"/>
      <c r="AC9175" s="206"/>
    </row>
    <row r="9176" spans="27:29">
      <c r="AA9176" s="298"/>
      <c r="AC9176" s="206"/>
    </row>
    <row r="9177" spans="27:29">
      <c r="AA9177" s="298"/>
      <c r="AC9177" s="206"/>
    </row>
    <row r="9178" spans="27:29">
      <c r="AA9178" s="298"/>
      <c r="AC9178" s="206"/>
    </row>
    <row r="9179" spans="27:29">
      <c r="AA9179" s="298"/>
      <c r="AC9179" s="206"/>
    </row>
    <row r="9180" spans="27:29">
      <c r="AA9180" s="298"/>
      <c r="AC9180" s="206"/>
    </row>
    <row r="9181" spans="27:29">
      <c r="AA9181" s="298"/>
      <c r="AC9181" s="206"/>
    </row>
    <row r="9182" spans="27:29">
      <c r="AA9182" s="298"/>
      <c r="AC9182" s="206"/>
    </row>
    <row r="9183" spans="27:29">
      <c r="AA9183" s="298"/>
      <c r="AC9183" s="206"/>
    </row>
    <row r="9184" spans="27:29">
      <c r="AA9184" s="298"/>
      <c r="AC9184" s="206"/>
    </row>
    <row r="9185" spans="27:29">
      <c r="AA9185" s="298"/>
      <c r="AC9185" s="206"/>
    </row>
    <row r="9186" spans="27:29">
      <c r="AA9186" s="298"/>
      <c r="AC9186" s="206"/>
    </row>
    <row r="9187" spans="27:29">
      <c r="AA9187" s="298"/>
      <c r="AC9187" s="206"/>
    </row>
    <row r="9188" spans="27:29">
      <c r="AA9188" s="298"/>
      <c r="AC9188" s="206"/>
    </row>
    <row r="9189" spans="27:29">
      <c r="AA9189" s="298"/>
      <c r="AC9189" s="206"/>
    </row>
    <row r="9190" spans="27:29">
      <c r="AA9190" s="298"/>
      <c r="AC9190" s="206"/>
    </row>
    <row r="9191" spans="27:29">
      <c r="AA9191" s="298"/>
      <c r="AC9191" s="206"/>
    </row>
    <row r="9192" spans="27:29">
      <c r="AA9192" s="298"/>
      <c r="AC9192" s="206"/>
    </row>
    <row r="9193" spans="27:29">
      <c r="AA9193" s="298"/>
      <c r="AC9193" s="206"/>
    </row>
    <row r="9194" spans="27:29">
      <c r="AA9194" s="298"/>
      <c r="AC9194" s="206"/>
    </row>
    <row r="9195" spans="27:29">
      <c r="AA9195" s="298"/>
      <c r="AC9195" s="206"/>
    </row>
    <row r="9196" spans="27:29">
      <c r="AA9196" s="298"/>
      <c r="AC9196" s="206"/>
    </row>
    <row r="9197" spans="27:29">
      <c r="AA9197" s="298"/>
      <c r="AC9197" s="206"/>
    </row>
    <row r="9198" spans="27:29">
      <c r="AA9198" s="298"/>
      <c r="AC9198" s="206"/>
    </row>
    <row r="9199" spans="27:29">
      <c r="AA9199" s="298"/>
      <c r="AC9199" s="206"/>
    </row>
    <row r="9200" spans="27:29">
      <c r="AA9200" s="298"/>
      <c r="AC9200" s="206"/>
    </row>
    <row r="9201" spans="27:29">
      <c r="AA9201" s="298"/>
      <c r="AC9201" s="206"/>
    </row>
    <row r="9202" spans="27:29">
      <c r="AA9202" s="298"/>
      <c r="AC9202" s="206"/>
    </row>
    <row r="9203" spans="27:29">
      <c r="AA9203" s="298"/>
      <c r="AC9203" s="206"/>
    </row>
    <row r="9204" spans="27:29">
      <c r="AA9204" s="298"/>
      <c r="AC9204" s="206"/>
    </row>
    <row r="9205" spans="27:29">
      <c r="AA9205" s="298"/>
      <c r="AC9205" s="206"/>
    </row>
    <row r="9206" spans="27:29">
      <c r="AA9206" s="298"/>
      <c r="AC9206" s="206"/>
    </row>
    <row r="9207" spans="27:29">
      <c r="AA9207" s="298"/>
      <c r="AC9207" s="206"/>
    </row>
    <row r="9208" spans="27:29">
      <c r="AA9208" s="298"/>
      <c r="AC9208" s="206"/>
    </row>
    <row r="9209" spans="27:29">
      <c r="AA9209" s="298"/>
      <c r="AC9209" s="206"/>
    </row>
    <row r="9210" spans="27:29">
      <c r="AA9210" s="298"/>
      <c r="AC9210" s="206"/>
    </row>
    <row r="9211" spans="27:29">
      <c r="AA9211" s="298"/>
      <c r="AC9211" s="206"/>
    </row>
    <row r="9212" spans="27:29">
      <c r="AA9212" s="298"/>
      <c r="AC9212" s="206"/>
    </row>
    <row r="9213" spans="27:29">
      <c r="AA9213" s="298"/>
      <c r="AC9213" s="206"/>
    </row>
    <row r="9214" spans="27:29">
      <c r="AA9214" s="298"/>
      <c r="AC9214" s="206"/>
    </row>
    <row r="9215" spans="27:29">
      <c r="AA9215" s="298"/>
      <c r="AC9215" s="206"/>
    </row>
    <row r="9216" spans="27:29">
      <c r="AA9216" s="298"/>
      <c r="AC9216" s="206"/>
    </row>
    <row r="9217" spans="27:29">
      <c r="AA9217" s="298"/>
      <c r="AC9217" s="206"/>
    </row>
    <row r="9218" spans="27:29">
      <c r="AA9218" s="298"/>
      <c r="AC9218" s="206"/>
    </row>
    <row r="9219" spans="27:29">
      <c r="AA9219" s="298"/>
      <c r="AC9219" s="206"/>
    </row>
    <row r="9220" spans="27:29">
      <c r="AA9220" s="298"/>
      <c r="AC9220" s="206"/>
    </row>
    <row r="9221" spans="27:29">
      <c r="AA9221" s="298"/>
      <c r="AC9221" s="206"/>
    </row>
    <row r="9222" spans="27:29">
      <c r="AA9222" s="298"/>
      <c r="AC9222" s="206"/>
    </row>
    <row r="9223" spans="27:29">
      <c r="AA9223" s="298"/>
      <c r="AC9223" s="206"/>
    </row>
    <row r="9224" spans="27:29">
      <c r="AA9224" s="298"/>
      <c r="AC9224" s="206"/>
    </row>
    <row r="9225" spans="27:29">
      <c r="AA9225" s="298"/>
      <c r="AC9225" s="206"/>
    </row>
    <row r="9226" spans="27:29">
      <c r="AA9226" s="298"/>
      <c r="AC9226" s="206"/>
    </row>
    <row r="9227" spans="27:29">
      <c r="AA9227" s="298"/>
      <c r="AC9227" s="206"/>
    </row>
    <row r="9228" spans="27:29">
      <c r="AA9228" s="298"/>
      <c r="AC9228" s="206"/>
    </row>
    <row r="9229" spans="27:29">
      <c r="AA9229" s="298"/>
      <c r="AC9229" s="206"/>
    </row>
    <row r="9230" spans="27:29">
      <c r="AA9230" s="298"/>
      <c r="AC9230" s="206"/>
    </row>
    <row r="9231" spans="27:29">
      <c r="AA9231" s="298"/>
      <c r="AC9231" s="206"/>
    </row>
    <row r="9232" spans="27:29">
      <c r="AA9232" s="298"/>
      <c r="AC9232" s="206"/>
    </row>
    <row r="9233" spans="27:29">
      <c r="AA9233" s="298"/>
      <c r="AC9233" s="206"/>
    </row>
    <row r="9234" spans="27:29">
      <c r="AA9234" s="298"/>
      <c r="AC9234" s="206"/>
    </row>
    <row r="9235" spans="27:29">
      <c r="AA9235" s="298"/>
      <c r="AC9235" s="206"/>
    </row>
    <row r="9236" spans="27:29">
      <c r="AA9236" s="298"/>
      <c r="AC9236" s="206"/>
    </row>
    <row r="9237" spans="27:29">
      <c r="AA9237" s="298"/>
      <c r="AC9237" s="206"/>
    </row>
    <row r="9238" spans="27:29">
      <c r="AA9238" s="298"/>
      <c r="AC9238" s="206"/>
    </row>
    <row r="9239" spans="27:29">
      <c r="AA9239" s="298"/>
      <c r="AC9239" s="206"/>
    </row>
    <row r="9240" spans="27:29">
      <c r="AA9240" s="298"/>
      <c r="AC9240" s="206"/>
    </row>
    <row r="9241" spans="27:29">
      <c r="AA9241" s="298"/>
      <c r="AC9241" s="206"/>
    </row>
    <row r="9242" spans="27:29">
      <c r="AA9242" s="298"/>
      <c r="AC9242" s="206"/>
    </row>
    <row r="9243" spans="27:29">
      <c r="AA9243" s="298"/>
      <c r="AC9243" s="206"/>
    </row>
    <row r="9244" spans="27:29">
      <c r="AA9244" s="298"/>
      <c r="AC9244" s="206"/>
    </row>
    <row r="9245" spans="27:29">
      <c r="AA9245" s="298"/>
      <c r="AC9245" s="206"/>
    </row>
    <row r="9246" spans="27:29">
      <c r="AA9246" s="298"/>
      <c r="AC9246" s="206"/>
    </row>
    <row r="9247" spans="27:29">
      <c r="AA9247" s="298"/>
      <c r="AC9247" s="206"/>
    </row>
    <row r="9248" spans="27:29">
      <c r="AA9248" s="298"/>
      <c r="AC9248" s="206"/>
    </row>
    <row r="9249" spans="27:29">
      <c r="AA9249" s="298"/>
      <c r="AC9249" s="206"/>
    </row>
    <row r="9250" spans="27:29">
      <c r="AA9250" s="298"/>
      <c r="AC9250" s="206"/>
    </row>
    <row r="9251" spans="27:29">
      <c r="AA9251" s="298"/>
      <c r="AC9251" s="206"/>
    </row>
    <row r="9252" spans="27:29">
      <c r="AA9252" s="298"/>
      <c r="AC9252" s="206"/>
    </row>
    <row r="9253" spans="27:29">
      <c r="AA9253" s="298"/>
      <c r="AC9253" s="206"/>
    </row>
    <row r="9254" spans="27:29">
      <c r="AA9254" s="298"/>
      <c r="AC9254" s="206"/>
    </row>
    <row r="9255" spans="27:29">
      <c r="AA9255" s="298"/>
      <c r="AC9255" s="206"/>
    </row>
    <row r="9256" spans="27:29">
      <c r="AA9256" s="298"/>
      <c r="AC9256" s="206"/>
    </row>
    <row r="9257" spans="27:29">
      <c r="AA9257" s="298"/>
      <c r="AC9257" s="206"/>
    </row>
    <row r="9258" spans="27:29">
      <c r="AA9258" s="298"/>
      <c r="AC9258" s="206"/>
    </row>
    <row r="9259" spans="27:29">
      <c r="AA9259" s="298"/>
      <c r="AC9259" s="206"/>
    </row>
    <row r="9260" spans="27:29">
      <c r="AA9260" s="298"/>
      <c r="AC9260" s="206"/>
    </row>
    <row r="9261" spans="27:29">
      <c r="AA9261" s="298"/>
      <c r="AC9261" s="206"/>
    </row>
    <row r="9262" spans="27:29">
      <c r="AA9262" s="298"/>
      <c r="AC9262" s="206"/>
    </row>
    <row r="9263" spans="27:29">
      <c r="AA9263" s="298"/>
      <c r="AC9263" s="206"/>
    </row>
    <row r="9264" spans="27:29">
      <c r="AA9264" s="298"/>
      <c r="AC9264" s="206"/>
    </row>
    <row r="9265" spans="27:29">
      <c r="AA9265" s="298"/>
      <c r="AC9265" s="206"/>
    </row>
    <row r="9266" spans="27:29">
      <c r="AA9266" s="298"/>
      <c r="AC9266" s="206"/>
    </row>
    <row r="9267" spans="27:29">
      <c r="AA9267" s="298"/>
      <c r="AC9267" s="206"/>
    </row>
    <row r="9268" spans="27:29">
      <c r="AA9268" s="298"/>
      <c r="AC9268" s="206"/>
    </row>
    <row r="9269" spans="27:29">
      <c r="AA9269" s="298"/>
      <c r="AC9269" s="206"/>
    </row>
    <row r="9270" spans="27:29">
      <c r="AA9270" s="298"/>
      <c r="AC9270" s="206"/>
    </row>
    <row r="9271" spans="27:29">
      <c r="AA9271" s="298"/>
      <c r="AC9271" s="206"/>
    </row>
    <row r="9272" spans="27:29">
      <c r="AA9272" s="298"/>
      <c r="AC9272" s="206"/>
    </row>
    <row r="9273" spans="27:29">
      <c r="AA9273" s="298"/>
      <c r="AC9273" s="206"/>
    </row>
    <row r="9274" spans="27:29">
      <c r="AA9274" s="298"/>
      <c r="AC9274" s="206"/>
    </row>
    <row r="9275" spans="27:29">
      <c r="AA9275" s="298"/>
      <c r="AC9275" s="206"/>
    </row>
    <row r="9276" spans="27:29">
      <c r="AA9276" s="298"/>
      <c r="AC9276" s="206"/>
    </row>
    <row r="9277" spans="27:29">
      <c r="AA9277" s="298"/>
      <c r="AC9277" s="206"/>
    </row>
    <row r="9278" spans="27:29">
      <c r="AA9278" s="298"/>
      <c r="AC9278" s="206"/>
    </row>
    <row r="9279" spans="27:29">
      <c r="AA9279" s="298"/>
      <c r="AC9279" s="206"/>
    </row>
    <row r="9280" spans="27:29">
      <c r="AA9280" s="298"/>
      <c r="AC9280" s="206"/>
    </row>
    <row r="9281" spans="27:29">
      <c r="AA9281" s="298"/>
      <c r="AC9281" s="206"/>
    </row>
    <row r="9282" spans="27:29">
      <c r="AA9282" s="298"/>
      <c r="AC9282" s="206"/>
    </row>
    <row r="9283" spans="27:29">
      <c r="AA9283" s="298"/>
      <c r="AC9283" s="206"/>
    </row>
    <row r="9284" spans="27:29">
      <c r="AA9284" s="298"/>
      <c r="AC9284" s="206"/>
    </row>
    <row r="9285" spans="27:29">
      <c r="AA9285" s="298"/>
      <c r="AC9285" s="206"/>
    </row>
    <row r="9286" spans="27:29">
      <c r="AA9286" s="298"/>
      <c r="AC9286" s="206"/>
    </row>
    <row r="9287" spans="27:29">
      <c r="AA9287" s="298"/>
      <c r="AC9287" s="206"/>
    </row>
    <row r="9288" spans="27:29">
      <c r="AA9288" s="298"/>
      <c r="AC9288" s="206"/>
    </row>
    <row r="9289" spans="27:29">
      <c r="AA9289" s="298"/>
      <c r="AC9289" s="206"/>
    </row>
    <row r="9290" spans="27:29">
      <c r="AA9290" s="298"/>
      <c r="AC9290" s="206"/>
    </row>
    <row r="9291" spans="27:29">
      <c r="AA9291" s="298"/>
      <c r="AC9291" s="206"/>
    </row>
    <row r="9292" spans="27:29">
      <c r="AA9292" s="298"/>
      <c r="AC9292" s="206"/>
    </row>
    <row r="9293" spans="27:29">
      <c r="AA9293" s="298"/>
      <c r="AC9293" s="206"/>
    </row>
    <row r="9294" spans="27:29">
      <c r="AA9294" s="298"/>
      <c r="AC9294" s="206"/>
    </row>
    <row r="9295" spans="27:29">
      <c r="AA9295" s="298"/>
      <c r="AC9295" s="206"/>
    </row>
    <row r="9296" spans="27:29">
      <c r="AA9296" s="298"/>
      <c r="AC9296" s="206"/>
    </row>
    <row r="9297" spans="27:29">
      <c r="AA9297" s="298"/>
      <c r="AC9297" s="206"/>
    </row>
    <row r="9298" spans="27:29">
      <c r="AA9298" s="298"/>
      <c r="AC9298" s="206"/>
    </row>
    <row r="9299" spans="27:29">
      <c r="AA9299" s="298"/>
      <c r="AC9299" s="206"/>
    </row>
    <row r="9300" spans="27:29">
      <c r="AA9300" s="298"/>
      <c r="AC9300" s="206"/>
    </row>
    <row r="9301" spans="27:29">
      <c r="AA9301" s="298"/>
      <c r="AC9301" s="206"/>
    </row>
    <row r="9302" spans="27:29">
      <c r="AA9302" s="298"/>
      <c r="AC9302" s="206"/>
    </row>
    <row r="9303" spans="27:29">
      <c r="AA9303" s="298"/>
      <c r="AC9303" s="206"/>
    </row>
    <row r="9304" spans="27:29">
      <c r="AA9304" s="298"/>
      <c r="AC9304" s="206"/>
    </row>
    <row r="9305" spans="27:29">
      <c r="AA9305" s="298"/>
      <c r="AC9305" s="206"/>
    </row>
    <row r="9306" spans="27:29">
      <c r="AA9306" s="298"/>
      <c r="AC9306" s="206"/>
    </row>
    <row r="9307" spans="27:29">
      <c r="AA9307" s="298"/>
      <c r="AC9307" s="206"/>
    </row>
    <row r="9308" spans="27:29">
      <c r="AA9308" s="298"/>
      <c r="AC9308" s="206"/>
    </row>
    <row r="9309" spans="27:29">
      <c r="AA9309" s="298"/>
      <c r="AC9309" s="206"/>
    </row>
    <row r="9310" spans="27:29">
      <c r="AA9310" s="298"/>
      <c r="AC9310" s="206"/>
    </row>
    <row r="9311" spans="27:29">
      <c r="AA9311" s="298"/>
      <c r="AC9311" s="206"/>
    </row>
    <row r="9312" spans="27:29">
      <c r="AA9312" s="298"/>
      <c r="AC9312" s="206"/>
    </row>
    <row r="9313" spans="27:29">
      <c r="AA9313" s="298"/>
      <c r="AC9313" s="206"/>
    </row>
    <row r="9314" spans="27:29">
      <c r="AA9314" s="298"/>
      <c r="AC9314" s="206"/>
    </row>
    <row r="9315" spans="27:29">
      <c r="AA9315" s="298"/>
      <c r="AC9315" s="206"/>
    </row>
    <row r="9316" spans="27:29">
      <c r="AA9316" s="298"/>
      <c r="AC9316" s="206"/>
    </row>
    <row r="9317" spans="27:29">
      <c r="AA9317" s="298"/>
      <c r="AC9317" s="206"/>
    </row>
    <row r="9318" spans="27:29">
      <c r="AA9318" s="298"/>
      <c r="AC9318" s="206"/>
    </row>
    <row r="9319" spans="27:29">
      <c r="AA9319" s="298"/>
      <c r="AC9319" s="206"/>
    </row>
    <row r="9320" spans="27:29">
      <c r="AA9320" s="298"/>
      <c r="AC9320" s="206"/>
    </row>
    <row r="9321" spans="27:29">
      <c r="AA9321" s="298"/>
      <c r="AC9321" s="206"/>
    </row>
    <row r="9322" spans="27:29">
      <c r="AA9322" s="298"/>
      <c r="AC9322" s="206"/>
    </row>
    <row r="9323" spans="27:29">
      <c r="AA9323" s="298"/>
      <c r="AC9323" s="206"/>
    </row>
    <row r="9324" spans="27:29">
      <c r="AA9324" s="298"/>
      <c r="AC9324" s="206"/>
    </row>
    <row r="9325" spans="27:29">
      <c r="AA9325" s="298"/>
      <c r="AC9325" s="206"/>
    </row>
    <row r="9326" spans="27:29">
      <c r="AA9326" s="298"/>
      <c r="AC9326" s="206"/>
    </row>
    <row r="9327" spans="27:29">
      <c r="AA9327" s="298"/>
      <c r="AC9327" s="206"/>
    </row>
    <row r="9328" spans="27:29">
      <c r="AA9328" s="298"/>
      <c r="AC9328" s="206"/>
    </row>
    <row r="9329" spans="27:29">
      <c r="AA9329" s="298"/>
      <c r="AC9329" s="206"/>
    </row>
    <row r="9330" spans="27:29">
      <c r="AA9330" s="298"/>
      <c r="AC9330" s="206"/>
    </row>
    <row r="9331" spans="27:29">
      <c r="AA9331" s="298"/>
      <c r="AC9331" s="206"/>
    </row>
    <row r="9332" spans="27:29">
      <c r="AA9332" s="298"/>
      <c r="AC9332" s="206"/>
    </row>
    <row r="9333" spans="27:29">
      <c r="AA9333" s="298"/>
      <c r="AC9333" s="206"/>
    </row>
    <row r="9334" spans="27:29">
      <c r="AA9334" s="298"/>
      <c r="AC9334" s="206"/>
    </row>
    <row r="9335" spans="27:29">
      <c r="AA9335" s="298"/>
      <c r="AC9335" s="206"/>
    </row>
    <row r="9336" spans="27:29">
      <c r="AA9336" s="298"/>
      <c r="AC9336" s="206"/>
    </row>
    <row r="9337" spans="27:29">
      <c r="AA9337" s="298"/>
      <c r="AC9337" s="206"/>
    </row>
    <row r="9338" spans="27:29">
      <c r="AA9338" s="298"/>
      <c r="AC9338" s="206"/>
    </row>
    <row r="9339" spans="27:29">
      <c r="AA9339" s="298"/>
      <c r="AC9339" s="206"/>
    </row>
    <row r="9340" spans="27:29">
      <c r="AA9340" s="298"/>
      <c r="AC9340" s="206"/>
    </row>
    <row r="9341" spans="27:29">
      <c r="AA9341" s="298"/>
      <c r="AC9341" s="206"/>
    </row>
    <row r="9342" spans="27:29">
      <c r="AA9342" s="298"/>
      <c r="AC9342" s="206"/>
    </row>
    <row r="9343" spans="27:29">
      <c r="AA9343" s="298"/>
      <c r="AC9343" s="206"/>
    </row>
    <row r="9344" spans="27:29">
      <c r="AA9344" s="298"/>
      <c r="AC9344" s="206"/>
    </row>
    <row r="9345" spans="27:29">
      <c r="AA9345" s="298"/>
      <c r="AC9345" s="206"/>
    </row>
    <row r="9346" spans="27:29">
      <c r="AA9346" s="298"/>
      <c r="AC9346" s="206"/>
    </row>
    <row r="9347" spans="27:29">
      <c r="AA9347" s="298"/>
      <c r="AC9347" s="206"/>
    </row>
    <row r="9348" spans="27:29">
      <c r="AA9348" s="298"/>
      <c r="AC9348" s="206"/>
    </row>
    <row r="9349" spans="27:29">
      <c r="AA9349" s="298"/>
      <c r="AC9349" s="206"/>
    </row>
    <row r="9350" spans="27:29">
      <c r="AA9350" s="298"/>
      <c r="AC9350" s="206"/>
    </row>
    <row r="9351" spans="27:29">
      <c r="AA9351" s="298"/>
      <c r="AC9351" s="206"/>
    </row>
    <row r="9352" spans="27:29">
      <c r="AA9352" s="298"/>
      <c r="AC9352" s="206"/>
    </row>
    <row r="9353" spans="27:29">
      <c r="AA9353" s="298"/>
      <c r="AC9353" s="206"/>
    </row>
    <row r="9354" spans="27:29">
      <c r="AA9354" s="298"/>
      <c r="AC9354" s="206"/>
    </row>
    <row r="9355" spans="27:29">
      <c r="AA9355" s="298"/>
      <c r="AC9355" s="206"/>
    </row>
    <row r="9356" spans="27:29">
      <c r="AA9356" s="298"/>
      <c r="AC9356" s="206"/>
    </row>
    <row r="9357" spans="27:29">
      <c r="AA9357" s="298"/>
      <c r="AC9357" s="206"/>
    </row>
    <row r="9358" spans="27:29">
      <c r="AA9358" s="298"/>
      <c r="AC9358" s="206"/>
    </row>
    <row r="9359" spans="27:29">
      <c r="AA9359" s="298"/>
      <c r="AC9359" s="206"/>
    </row>
    <row r="9360" spans="27:29">
      <c r="AA9360" s="298"/>
      <c r="AC9360" s="206"/>
    </row>
    <row r="9361" spans="27:29">
      <c r="AA9361" s="298"/>
      <c r="AC9361" s="206"/>
    </row>
    <row r="9362" spans="27:29">
      <c r="AA9362" s="298"/>
      <c r="AC9362" s="206"/>
    </row>
    <row r="9363" spans="27:29">
      <c r="AA9363" s="298"/>
      <c r="AC9363" s="206"/>
    </row>
    <row r="9364" spans="27:29">
      <c r="AA9364" s="298"/>
      <c r="AC9364" s="206"/>
    </row>
    <row r="9365" spans="27:29">
      <c r="AA9365" s="298"/>
      <c r="AC9365" s="206"/>
    </row>
    <row r="9366" spans="27:29">
      <c r="AA9366" s="298"/>
      <c r="AC9366" s="206"/>
    </row>
    <row r="9367" spans="27:29">
      <c r="AA9367" s="298"/>
      <c r="AC9367" s="206"/>
    </row>
    <row r="9368" spans="27:29">
      <c r="AA9368" s="298"/>
      <c r="AC9368" s="206"/>
    </row>
    <row r="9369" spans="27:29">
      <c r="AA9369" s="298"/>
      <c r="AC9369" s="206"/>
    </row>
    <row r="9370" spans="27:29">
      <c r="AA9370" s="298"/>
      <c r="AC9370" s="206"/>
    </row>
    <row r="9371" spans="27:29">
      <c r="AA9371" s="298"/>
      <c r="AC9371" s="206"/>
    </row>
    <row r="9372" spans="27:29">
      <c r="AA9372" s="298"/>
      <c r="AC9372" s="206"/>
    </row>
    <row r="9373" spans="27:29">
      <c r="AA9373" s="298"/>
      <c r="AC9373" s="206"/>
    </row>
    <row r="9374" spans="27:29">
      <c r="AA9374" s="298"/>
      <c r="AC9374" s="206"/>
    </row>
    <row r="9375" spans="27:29">
      <c r="AA9375" s="298"/>
      <c r="AC9375" s="206"/>
    </row>
    <row r="9376" spans="27:29">
      <c r="AA9376" s="298"/>
      <c r="AC9376" s="206"/>
    </row>
    <row r="9377" spans="27:29">
      <c r="AA9377" s="298"/>
      <c r="AC9377" s="206"/>
    </row>
    <row r="9378" spans="27:29">
      <c r="AA9378" s="298"/>
      <c r="AC9378" s="206"/>
    </row>
    <row r="9379" spans="27:29">
      <c r="AA9379" s="298"/>
      <c r="AC9379" s="206"/>
    </row>
    <row r="9380" spans="27:29">
      <c r="AA9380" s="298"/>
      <c r="AC9380" s="206"/>
    </row>
    <row r="9381" spans="27:29">
      <c r="AA9381" s="298"/>
      <c r="AC9381" s="206"/>
    </row>
    <row r="9382" spans="27:29">
      <c r="AA9382" s="298"/>
      <c r="AC9382" s="206"/>
    </row>
    <row r="9383" spans="27:29">
      <c r="AA9383" s="298"/>
      <c r="AC9383" s="206"/>
    </row>
    <row r="9384" spans="27:29">
      <c r="AA9384" s="298"/>
      <c r="AC9384" s="206"/>
    </row>
    <row r="9385" spans="27:29">
      <c r="AA9385" s="298"/>
      <c r="AC9385" s="206"/>
    </row>
    <row r="9386" spans="27:29">
      <c r="AA9386" s="298"/>
      <c r="AC9386" s="206"/>
    </row>
    <row r="9387" spans="27:29">
      <c r="AA9387" s="298"/>
      <c r="AC9387" s="206"/>
    </row>
    <row r="9388" spans="27:29">
      <c r="AA9388" s="298"/>
      <c r="AC9388" s="206"/>
    </row>
    <row r="9389" spans="27:29">
      <c r="AA9389" s="298"/>
      <c r="AC9389" s="206"/>
    </row>
    <row r="9390" spans="27:29">
      <c r="AA9390" s="298"/>
      <c r="AC9390" s="206"/>
    </row>
    <row r="9391" spans="27:29">
      <c r="AA9391" s="298"/>
      <c r="AC9391" s="206"/>
    </row>
    <row r="9392" spans="27:29">
      <c r="AA9392" s="298"/>
      <c r="AC9392" s="206"/>
    </row>
    <row r="9393" spans="27:29">
      <c r="AA9393" s="298"/>
      <c r="AC9393" s="206"/>
    </row>
    <row r="9394" spans="27:29">
      <c r="AA9394" s="298"/>
      <c r="AC9394" s="206"/>
    </row>
    <row r="9395" spans="27:29">
      <c r="AA9395" s="298"/>
      <c r="AC9395" s="206"/>
    </row>
    <row r="9396" spans="27:29">
      <c r="AA9396" s="298"/>
      <c r="AC9396" s="206"/>
    </row>
    <row r="9397" spans="27:29">
      <c r="AA9397" s="298"/>
      <c r="AC9397" s="206"/>
    </row>
    <row r="9398" spans="27:29">
      <c r="AA9398" s="298"/>
      <c r="AC9398" s="206"/>
    </row>
    <row r="9399" spans="27:29">
      <c r="AA9399" s="298"/>
      <c r="AC9399" s="206"/>
    </row>
    <row r="9400" spans="27:29">
      <c r="AA9400" s="298"/>
      <c r="AC9400" s="206"/>
    </row>
    <row r="9401" spans="27:29">
      <c r="AA9401" s="298"/>
      <c r="AC9401" s="206"/>
    </row>
    <row r="9402" spans="27:29">
      <c r="AA9402" s="298"/>
      <c r="AC9402" s="206"/>
    </row>
    <row r="9403" spans="27:29">
      <c r="AA9403" s="298"/>
      <c r="AC9403" s="206"/>
    </row>
    <row r="9404" spans="27:29">
      <c r="AA9404" s="298"/>
      <c r="AC9404" s="206"/>
    </row>
    <row r="9405" spans="27:29">
      <c r="AA9405" s="298"/>
      <c r="AC9405" s="206"/>
    </row>
    <row r="9406" spans="27:29">
      <c r="AA9406" s="298"/>
      <c r="AC9406" s="206"/>
    </row>
    <row r="9407" spans="27:29">
      <c r="AA9407" s="298"/>
      <c r="AC9407" s="206"/>
    </row>
    <row r="9408" spans="27:29">
      <c r="AA9408" s="298"/>
      <c r="AC9408" s="206"/>
    </row>
    <row r="9409" spans="27:29">
      <c r="AA9409" s="298"/>
      <c r="AC9409" s="206"/>
    </row>
    <row r="9410" spans="27:29">
      <c r="AA9410" s="298"/>
      <c r="AC9410" s="206"/>
    </row>
    <row r="9411" spans="27:29">
      <c r="AA9411" s="298"/>
      <c r="AC9411" s="206"/>
    </row>
    <row r="9412" spans="27:29">
      <c r="AA9412" s="298"/>
      <c r="AC9412" s="206"/>
    </row>
    <row r="9413" spans="27:29">
      <c r="AA9413" s="298"/>
      <c r="AC9413" s="206"/>
    </row>
    <row r="9414" spans="27:29">
      <c r="AA9414" s="298"/>
      <c r="AC9414" s="206"/>
    </row>
    <row r="9415" spans="27:29">
      <c r="AA9415" s="298"/>
      <c r="AC9415" s="206"/>
    </row>
    <row r="9416" spans="27:29">
      <c r="AA9416" s="298"/>
      <c r="AC9416" s="206"/>
    </row>
    <row r="9417" spans="27:29">
      <c r="AA9417" s="298"/>
      <c r="AC9417" s="206"/>
    </row>
    <row r="9418" spans="27:29">
      <c r="AA9418" s="298"/>
      <c r="AC9418" s="206"/>
    </row>
    <row r="9419" spans="27:29">
      <c r="AA9419" s="298"/>
      <c r="AC9419" s="206"/>
    </row>
    <row r="9420" spans="27:29">
      <c r="AA9420" s="298"/>
      <c r="AC9420" s="206"/>
    </row>
    <row r="9421" spans="27:29">
      <c r="AA9421" s="298"/>
      <c r="AC9421" s="206"/>
    </row>
    <row r="9422" spans="27:29">
      <c r="AA9422" s="298"/>
      <c r="AC9422" s="206"/>
    </row>
    <row r="9423" spans="27:29">
      <c r="AA9423" s="298"/>
      <c r="AC9423" s="206"/>
    </row>
    <row r="9424" spans="27:29">
      <c r="AA9424" s="298"/>
      <c r="AC9424" s="206"/>
    </row>
    <row r="9425" spans="27:29">
      <c r="AA9425" s="298"/>
      <c r="AC9425" s="206"/>
    </row>
    <row r="9426" spans="27:29">
      <c r="AA9426" s="298"/>
      <c r="AC9426" s="206"/>
    </row>
    <row r="9427" spans="27:29">
      <c r="AA9427" s="298"/>
      <c r="AC9427" s="206"/>
    </row>
    <row r="9428" spans="27:29">
      <c r="AA9428" s="298"/>
      <c r="AC9428" s="206"/>
    </row>
    <row r="9429" spans="27:29">
      <c r="AA9429" s="298"/>
      <c r="AC9429" s="206"/>
    </row>
    <row r="9430" spans="27:29">
      <c r="AA9430" s="298"/>
      <c r="AC9430" s="206"/>
    </row>
    <row r="9431" spans="27:29">
      <c r="AA9431" s="298"/>
      <c r="AC9431" s="206"/>
    </row>
    <row r="9432" spans="27:29">
      <c r="AA9432" s="298"/>
      <c r="AC9432" s="206"/>
    </row>
    <row r="9433" spans="27:29">
      <c r="AA9433" s="298"/>
      <c r="AC9433" s="206"/>
    </row>
    <row r="9434" spans="27:29">
      <c r="AA9434" s="298"/>
      <c r="AC9434" s="206"/>
    </row>
    <row r="9435" spans="27:29">
      <c r="AA9435" s="298"/>
      <c r="AC9435" s="206"/>
    </row>
    <row r="9436" spans="27:29">
      <c r="AA9436" s="298"/>
      <c r="AC9436" s="206"/>
    </row>
    <row r="9437" spans="27:29">
      <c r="AA9437" s="298"/>
      <c r="AC9437" s="206"/>
    </row>
    <row r="9438" spans="27:29">
      <c r="AA9438" s="298"/>
      <c r="AC9438" s="206"/>
    </row>
    <row r="9439" spans="27:29">
      <c r="AA9439" s="298"/>
      <c r="AC9439" s="206"/>
    </row>
    <row r="9440" spans="27:29">
      <c r="AA9440" s="298"/>
      <c r="AC9440" s="206"/>
    </row>
    <row r="9441" spans="27:29">
      <c r="AA9441" s="298"/>
      <c r="AC9441" s="206"/>
    </row>
    <row r="9442" spans="27:29">
      <c r="AA9442" s="298"/>
      <c r="AC9442" s="206"/>
    </row>
    <row r="9443" spans="27:29">
      <c r="AA9443" s="298"/>
      <c r="AC9443" s="206"/>
    </row>
    <row r="9444" spans="27:29">
      <c r="AA9444" s="298"/>
      <c r="AC9444" s="206"/>
    </row>
    <row r="9445" spans="27:29">
      <c r="AA9445" s="298"/>
      <c r="AC9445" s="206"/>
    </row>
    <row r="9446" spans="27:29">
      <c r="AA9446" s="298"/>
      <c r="AC9446" s="206"/>
    </row>
    <row r="9447" spans="27:29">
      <c r="AA9447" s="298"/>
      <c r="AC9447" s="206"/>
    </row>
    <row r="9448" spans="27:29">
      <c r="AA9448" s="298"/>
      <c r="AC9448" s="206"/>
    </row>
    <row r="9449" spans="27:29">
      <c r="AA9449" s="298"/>
      <c r="AC9449" s="206"/>
    </row>
    <row r="9450" spans="27:29">
      <c r="AA9450" s="298"/>
      <c r="AC9450" s="206"/>
    </row>
    <row r="9451" spans="27:29">
      <c r="AA9451" s="298"/>
      <c r="AC9451" s="206"/>
    </row>
    <row r="9452" spans="27:29">
      <c r="AA9452" s="298"/>
      <c r="AC9452" s="206"/>
    </row>
    <row r="9453" spans="27:29">
      <c r="AA9453" s="298"/>
      <c r="AC9453" s="206"/>
    </row>
    <row r="9454" spans="27:29">
      <c r="AA9454" s="298"/>
      <c r="AC9454" s="206"/>
    </row>
    <row r="9455" spans="27:29">
      <c r="AA9455" s="298"/>
      <c r="AC9455" s="206"/>
    </row>
    <row r="9456" spans="27:29">
      <c r="AA9456" s="298"/>
      <c r="AC9456" s="206"/>
    </row>
    <row r="9457" spans="27:29">
      <c r="AA9457" s="298"/>
      <c r="AC9457" s="206"/>
    </row>
    <row r="9458" spans="27:29">
      <c r="AA9458" s="298"/>
      <c r="AC9458" s="206"/>
    </row>
    <row r="9459" spans="27:29">
      <c r="AA9459" s="298"/>
      <c r="AC9459" s="206"/>
    </row>
    <row r="9460" spans="27:29">
      <c r="AA9460" s="298"/>
      <c r="AC9460" s="206"/>
    </row>
    <row r="9461" spans="27:29">
      <c r="AA9461" s="298"/>
      <c r="AC9461" s="206"/>
    </row>
    <row r="9462" spans="27:29">
      <c r="AA9462" s="298"/>
      <c r="AC9462" s="206"/>
    </row>
    <row r="9463" spans="27:29">
      <c r="AA9463" s="298"/>
      <c r="AC9463" s="206"/>
    </row>
    <row r="9464" spans="27:29">
      <c r="AA9464" s="298"/>
      <c r="AC9464" s="206"/>
    </row>
    <row r="9465" spans="27:29">
      <c r="AA9465" s="298"/>
      <c r="AC9465" s="206"/>
    </row>
    <row r="9466" spans="27:29">
      <c r="AA9466" s="298"/>
      <c r="AC9466" s="206"/>
    </row>
    <row r="9467" spans="27:29">
      <c r="AA9467" s="298"/>
      <c r="AC9467" s="206"/>
    </row>
    <row r="9468" spans="27:29">
      <c r="AA9468" s="298"/>
      <c r="AC9468" s="206"/>
    </row>
    <row r="9469" spans="27:29">
      <c r="AA9469" s="298"/>
      <c r="AC9469" s="206"/>
    </row>
    <row r="9470" spans="27:29">
      <c r="AA9470" s="298"/>
      <c r="AC9470" s="206"/>
    </row>
    <row r="9471" spans="27:29">
      <c r="AA9471" s="298"/>
      <c r="AC9471" s="206"/>
    </row>
    <row r="9472" spans="27:29">
      <c r="AA9472" s="298"/>
      <c r="AC9472" s="206"/>
    </row>
    <row r="9473" spans="27:29">
      <c r="AA9473" s="298"/>
      <c r="AC9473" s="206"/>
    </row>
    <row r="9474" spans="27:29">
      <c r="AA9474" s="298"/>
      <c r="AC9474" s="206"/>
    </row>
    <row r="9475" spans="27:29">
      <c r="AA9475" s="298"/>
      <c r="AC9475" s="206"/>
    </row>
    <row r="9476" spans="27:29">
      <c r="AA9476" s="298"/>
      <c r="AC9476" s="206"/>
    </row>
    <row r="9477" spans="27:29">
      <c r="AA9477" s="298"/>
      <c r="AC9477" s="206"/>
    </row>
    <row r="9478" spans="27:29">
      <c r="AA9478" s="298"/>
      <c r="AC9478" s="206"/>
    </row>
    <row r="9479" spans="27:29">
      <c r="AA9479" s="298"/>
      <c r="AC9479" s="206"/>
    </row>
    <row r="9480" spans="27:29">
      <c r="AA9480" s="298"/>
      <c r="AC9480" s="206"/>
    </row>
    <row r="9481" spans="27:29">
      <c r="AA9481" s="298"/>
      <c r="AC9481" s="206"/>
    </row>
    <row r="9482" spans="27:29">
      <c r="AA9482" s="298"/>
      <c r="AC9482" s="206"/>
    </row>
    <row r="9483" spans="27:29">
      <c r="AA9483" s="298"/>
      <c r="AC9483" s="206"/>
    </row>
    <row r="9484" spans="27:29">
      <c r="AA9484" s="298"/>
      <c r="AC9484" s="206"/>
    </row>
    <row r="9485" spans="27:29">
      <c r="AA9485" s="298"/>
      <c r="AC9485" s="206"/>
    </row>
    <row r="9486" spans="27:29">
      <c r="AA9486" s="298"/>
      <c r="AC9486" s="206"/>
    </row>
    <row r="9487" spans="27:29">
      <c r="AA9487" s="298"/>
      <c r="AC9487" s="206"/>
    </row>
    <row r="9488" spans="27:29">
      <c r="AA9488" s="298"/>
      <c r="AC9488" s="206"/>
    </row>
    <row r="9489" spans="27:29">
      <c r="AA9489" s="298"/>
      <c r="AC9489" s="206"/>
    </row>
    <row r="9490" spans="27:29">
      <c r="AA9490" s="298"/>
      <c r="AC9490" s="206"/>
    </row>
    <row r="9491" spans="27:29">
      <c r="AA9491" s="298"/>
      <c r="AC9491" s="206"/>
    </row>
    <row r="9492" spans="27:29">
      <c r="AA9492" s="298"/>
      <c r="AC9492" s="206"/>
    </row>
    <row r="9493" spans="27:29">
      <c r="AA9493" s="298"/>
      <c r="AC9493" s="206"/>
    </row>
    <row r="9494" spans="27:29">
      <c r="AA9494" s="298"/>
      <c r="AC9494" s="206"/>
    </row>
    <row r="9495" spans="27:29">
      <c r="AA9495" s="298"/>
      <c r="AC9495" s="206"/>
    </row>
    <row r="9496" spans="27:29">
      <c r="AA9496" s="298"/>
      <c r="AC9496" s="206"/>
    </row>
    <row r="9497" spans="27:29">
      <c r="AA9497" s="298"/>
      <c r="AC9497" s="206"/>
    </row>
    <row r="9498" spans="27:29">
      <c r="AA9498" s="298"/>
      <c r="AC9498" s="206"/>
    </row>
    <row r="9499" spans="27:29">
      <c r="AA9499" s="298"/>
      <c r="AC9499" s="206"/>
    </row>
    <row r="9500" spans="27:29">
      <c r="AA9500" s="298"/>
      <c r="AC9500" s="206"/>
    </row>
    <row r="9501" spans="27:29">
      <c r="AA9501" s="298"/>
      <c r="AC9501" s="206"/>
    </row>
    <row r="9502" spans="27:29">
      <c r="AA9502" s="298"/>
      <c r="AC9502" s="206"/>
    </row>
    <row r="9503" spans="27:29">
      <c r="AA9503" s="298"/>
      <c r="AC9503" s="206"/>
    </row>
    <row r="9504" spans="27:29">
      <c r="AA9504" s="298"/>
      <c r="AC9504" s="206"/>
    </row>
    <row r="9505" spans="27:29">
      <c r="AA9505" s="298"/>
      <c r="AC9505" s="206"/>
    </row>
    <row r="9506" spans="27:29">
      <c r="AA9506" s="298"/>
      <c r="AC9506" s="206"/>
    </row>
    <row r="9507" spans="27:29">
      <c r="AA9507" s="298"/>
      <c r="AC9507" s="206"/>
    </row>
    <row r="9508" spans="27:29">
      <c r="AA9508" s="298"/>
      <c r="AC9508" s="206"/>
    </row>
    <row r="9509" spans="27:29">
      <c r="AA9509" s="298"/>
      <c r="AC9509" s="206"/>
    </row>
    <row r="9510" spans="27:29">
      <c r="AA9510" s="298"/>
      <c r="AC9510" s="206"/>
    </row>
    <row r="9511" spans="27:29">
      <c r="AA9511" s="298"/>
      <c r="AC9511" s="206"/>
    </row>
    <row r="9512" spans="27:29">
      <c r="AA9512" s="298"/>
      <c r="AC9512" s="206"/>
    </row>
    <row r="9513" spans="27:29">
      <c r="AA9513" s="298"/>
      <c r="AC9513" s="206"/>
    </row>
    <row r="9514" spans="27:29">
      <c r="AA9514" s="298"/>
      <c r="AC9514" s="206"/>
    </row>
    <row r="9515" spans="27:29">
      <c r="AA9515" s="298"/>
      <c r="AC9515" s="206"/>
    </row>
    <row r="9516" spans="27:29">
      <c r="AA9516" s="298"/>
      <c r="AC9516" s="206"/>
    </row>
    <row r="9517" spans="27:29">
      <c r="AA9517" s="298"/>
      <c r="AC9517" s="206"/>
    </row>
    <row r="9518" spans="27:29">
      <c r="AA9518" s="298"/>
      <c r="AC9518" s="206"/>
    </row>
    <row r="9519" spans="27:29">
      <c r="AA9519" s="298"/>
      <c r="AC9519" s="206"/>
    </row>
    <row r="9520" spans="27:29">
      <c r="AA9520" s="298"/>
      <c r="AC9520" s="206"/>
    </row>
    <row r="9521" spans="27:29">
      <c r="AA9521" s="298"/>
      <c r="AC9521" s="206"/>
    </row>
    <row r="9522" spans="27:29">
      <c r="AA9522" s="298"/>
      <c r="AC9522" s="206"/>
    </row>
    <row r="9523" spans="27:29">
      <c r="AA9523" s="298"/>
      <c r="AC9523" s="206"/>
    </row>
    <row r="9524" spans="27:29">
      <c r="AA9524" s="298"/>
      <c r="AC9524" s="206"/>
    </row>
    <row r="9525" spans="27:29">
      <c r="AA9525" s="298"/>
      <c r="AC9525" s="206"/>
    </row>
    <row r="9526" spans="27:29">
      <c r="AA9526" s="298"/>
      <c r="AC9526" s="206"/>
    </row>
    <row r="9527" spans="27:29">
      <c r="AA9527" s="298"/>
      <c r="AC9527" s="206"/>
    </row>
    <row r="9528" spans="27:29">
      <c r="AA9528" s="298"/>
      <c r="AC9528" s="206"/>
    </row>
    <row r="9529" spans="27:29">
      <c r="AA9529" s="298"/>
      <c r="AC9529" s="206"/>
    </row>
    <row r="9530" spans="27:29">
      <c r="AA9530" s="298"/>
      <c r="AC9530" s="206"/>
    </row>
    <row r="9531" spans="27:29">
      <c r="AA9531" s="298"/>
      <c r="AC9531" s="206"/>
    </row>
    <row r="9532" spans="27:29">
      <c r="AA9532" s="298"/>
      <c r="AC9532" s="206"/>
    </row>
    <row r="9533" spans="27:29">
      <c r="AA9533" s="298"/>
      <c r="AC9533" s="206"/>
    </row>
    <row r="9534" spans="27:29">
      <c r="AA9534" s="298"/>
      <c r="AC9534" s="206"/>
    </row>
    <row r="9535" spans="27:29">
      <c r="AA9535" s="298"/>
      <c r="AC9535" s="206"/>
    </row>
    <row r="9536" spans="27:29">
      <c r="AA9536" s="298"/>
      <c r="AC9536" s="206"/>
    </row>
    <row r="9537" spans="27:29">
      <c r="AA9537" s="298"/>
      <c r="AC9537" s="206"/>
    </row>
    <row r="9538" spans="27:29">
      <c r="AA9538" s="298"/>
      <c r="AC9538" s="206"/>
    </row>
    <row r="9539" spans="27:29">
      <c r="AA9539" s="298"/>
      <c r="AC9539" s="206"/>
    </row>
    <row r="9540" spans="27:29">
      <c r="AA9540" s="298"/>
      <c r="AC9540" s="206"/>
    </row>
    <row r="9541" spans="27:29">
      <c r="AA9541" s="298"/>
      <c r="AC9541" s="206"/>
    </row>
    <row r="9542" spans="27:29">
      <c r="AA9542" s="298"/>
      <c r="AC9542" s="206"/>
    </row>
    <row r="9543" spans="27:29">
      <c r="AA9543" s="298"/>
      <c r="AC9543" s="206"/>
    </row>
    <row r="9544" spans="27:29">
      <c r="AA9544" s="298"/>
      <c r="AC9544" s="206"/>
    </row>
    <row r="9545" spans="27:29">
      <c r="AA9545" s="298"/>
      <c r="AC9545" s="206"/>
    </row>
    <row r="9546" spans="27:29">
      <c r="AA9546" s="298"/>
      <c r="AC9546" s="206"/>
    </row>
    <row r="9547" spans="27:29">
      <c r="AA9547" s="298"/>
      <c r="AC9547" s="206"/>
    </row>
    <row r="9548" spans="27:29">
      <c r="AA9548" s="298"/>
      <c r="AC9548" s="206"/>
    </row>
    <row r="9549" spans="27:29">
      <c r="AA9549" s="298"/>
      <c r="AC9549" s="206"/>
    </row>
    <row r="9550" spans="27:29">
      <c r="AA9550" s="298"/>
      <c r="AC9550" s="206"/>
    </row>
    <row r="9551" spans="27:29">
      <c r="AA9551" s="298"/>
      <c r="AC9551" s="206"/>
    </row>
    <row r="9552" spans="27:29">
      <c r="AA9552" s="298"/>
      <c r="AC9552" s="206"/>
    </row>
    <row r="9553" spans="27:29">
      <c r="AA9553" s="298"/>
      <c r="AC9553" s="206"/>
    </row>
    <row r="9554" spans="27:29">
      <c r="AA9554" s="298"/>
      <c r="AC9554" s="206"/>
    </row>
    <row r="9555" spans="27:29">
      <c r="AA9555" s="298"/>
      <c r="AC9555" s="206"/>
    </row>
    <row r="9556" spans="27:29">
      <c r="AA9556" s="298"/>
      <c r="AC9556" s="206"/>
    </row>
    <row r="9557" spans="27:29">
      <c r="AA9557" s="298"/>
      <c r="AC9557" s="206"/>
    </row>
    <row r="9558" spans="27:29">
      <c r="AA9558" s="298"/>
      <c r="AC9558" s="206"/>
    </row>
    <row r="9559" spans="27:29">
      <c r="AA9559" s="298"/>
      <c r="AC9559" s="206"/>
    </row>
    <row r="9560" spans="27:29">
      <c r="AA9560" s="298"/>
      <c r="AC9560" s="206"/>
    </row>
    <row r="9561" spans="27:29">
      <c r="AA9561" s="298"/>
      <c r="AC9561" s="206"/>
    </row>
    <row r="9562" spans="27:29">
      <c r="AA9562" s="298"/>
      <c r="AC9562" s="206"/>
    </row>
    <row r="9563" spans="27:29">
      <c r="AA9563" s="298"/>
      <c r="AC9563" s="206"/>
    </row>
    <row r="9564" spans="27:29">
      <c r="AA9564" s="298"/>
      <c r="AC9564" s="206"/>
    </row>
    <row r="9565" spans="27:29">
      <c r="AA9565" s="298"/>
      <c r="AC9565" s="206"/>
    </row>
    <row r="9566" spans="27:29">
      <c r="AA9566" s="298"/>
      <c r="AC9566" s="206"/>
    </row>
    <row r="9567" spans="27:29">
      <c r="AA9567" s="298"/>
      <c r="AC9567" s="206"/>
    </row>
    <row r="9568" spans="27:29">
      <c r="AA9568" s="298"/>
      <c r="AC9568" s="206"/>
    </row>
    <row r="9569" spans="27:29">
      <c r="AA9569" s="298"/>
      <c r="AC9569" s="206"/>
    </row>
    <row r="9570" spans="27:29">
      <c r="AA9570" s="298"/>
      <c r="AC9570" s="206"/>
    </row>
    <row r="9571" spans="27:29">
      <c r="AA9571" s="298"/>
      <c r="AC9571" s="206"/>
    </row>
    <row r="9572" spans="27:29">
      <c r="AA9572" s="298"/>
      <c r="AC9572" s="206"/>
    </row>
    <row r="9573" spans="27:29">
      <c r="AA9573" s="298"/>
      <c r="AC9573" s="206"/>
    </row>
    <row r="9574" spans="27:29">
      <c r="AA9574" s="298"/>
      <c r="AC9574" s="206"/>
    </row>
    <row r="9575" spans="27:29">
      <c r="AA9575" s="298"/>
      <c r="AC9575" s="206"/>
    </row>
    <row r="9576" spans="27:29">
      <c r="AA9576" s="298"/>
      <c r="AC9576" s="206"/>
    </row>
    <row r="9577" spans="27:29">
      <c r="AA9577" s="298"/>
      <c r="AC9577" s="206"/>
    </row>
    <row r="9578" spans="27:29">
      <c r="AA9578" s="298"/>
      <c r="AC9578" s="206"/>
    </row>
    <row r="9579" spans="27:29">
      <c r="AA9579" s="298"/>
      <c r="AC9579" s="206"/>
    </row>
    <row r="9580" spans="27:29">
      <c r="AA9580" s="298"/>
      <c r="AC9580" s="206"/>
    </row>
    <row r="9581" spans="27:29">
      <c r="AA9581" s="298"/>
      <c r="AC9581" s="206"/>
    </row>
    <row r="9582" spans="27:29">
      <c r="AA9582" s="298"/>
      <c r="AC9582" s="206"/>
    </row>
    <row r="9583" spans="27:29">
      <c r="AA9583" s="298"/>
      <c r="AC9583" s="206"/>
    </row>
    <row r="9584" spans="27:29">
      <c r="AA9584" s="298"/>
      <c r="AC9584" s="206"/>
    </row>
    <row r="9585" spans="27:29">
      <c r="AA9585" s="298"/>
      <c r="AC9585" s="206"/>
    </row>
    <row r="9586" spans="27:29">
      <c r="AA9586" s="298"/>
      <c r="AC9586" s="206"/>
    </row>
    <row r="9587" spans="27:29">
      <c r="AA9587" s="298"/>
      <c r="AC9587" s="206"/>
    </row>
    <row r="9588" spans="27:29">
      <c r="AA9588" s="298"/>
      <c r="AC9588" s="206"/>
    </row>
    <row r="9589" spans="27:29">
      <c r="AA9589" s="298"/>
      <c r="AC9589" s="206"/>
    </row>
    <row r="9590" spans="27:29">
      <c r="AA9590" s="298"/>
      <c r="AC9590" s="206"/>
    </row>
    <row r="9591" spans="27:29">
      <c r="AA9591" s="298"/>
      <c r="AC9591" s="206"/>
    </row>
    <row r="9592" spans="27:29">
      <c r="AA9592" s="298"/>
      <c r="AC9592" s="206"/>
    </row>
    <row r="9593" spans="27:29">
      <c r="AA9593" s="298"/>
      <c r="AC9593" s="206"/>
    </row>
    <row r="9594" spans="27:29">
      <c r="AA9594" s="298"/>
      <c r="AC9594" s="206"/>
    </row>
    <row r="9595" spans="27:29">
      <c r="AA9595" s="298"/>
      <c r="AC9595" s="206"/>
    </row>
    <row r="9596" spans="27:29">
      <c r="AA9596" s="298"/>
      <c r="AC9596" s="206"/>
    </row>
    <row r="9597" spans="27:29">
      <c r="AA9597" s="298"/>
      <c r="AC9597" s="206"/>
    </row>
    <row r="9598" spans="27:29">
      <c r="AA9598" s="298"/>
      <c r="AC9598" s="206"/>
    </row>
    <row r="9599" spans="27:29">
      <c r="AA9599" s="298"/>
      <c r="AC9599" s="206"/>
    </row>
    <row r="9600" spans="27:29">
      <c r="AA9600" s="298"/>
      <c r="AC9600" s="206"/>
    </row>
    <row r="9601" spans="27:29">
      <c r="AA9601" s="298"/>
      <c r="AC9601" s="206"/>
    </row>
    <row r="9602" spans="27:29">
      <c r="AA9602" s="298"/>
      <c r="AC9602" s="206"/>
    </row>
    <row r="9603" spans="27:29">
      <c r="AA9603" s="298"/>
      <c r="AC9603" s="206"/>
    </row>
    <row r="9604" spans="27:29">
      <c r="AA9604" s="298"/>
      <c r="AC9604" s="206"/>
    </row>
    <row r="9605" spans="27:29">
      <c r="AA9605" s="298"/>
      <c r="AC9605" s="206"/>
    </row>
    <row r="9606" spans="27:29">
      <c r="AA9606" s="298"/>
      <c r="AC9606" s="206"/>
    </row>
    <row r="9607" spans="27:29">
      <c r="AA9607" s="298"/>
      <c r="AC9607" s="206"/>
    </row>
    <row r="9608" spans="27:29">
      <c r="AA9608" s="298"/>
      <c r="AC9608" s="206"/>
    </row>
    <row r="9609" spans="27:29">
      <c r="AA9609" s="298"/>
      <c r="AC9609" s="206"/>
    </row>
    <row r="9610" spans="27:29">
      <c r="AA9610" s="298"/>
      <c r="AC9610" s="206"/>
    </row>
    <row r="9611" spans="27:29">
      <c r="AA9611" s="298"/>
      <c r="AC9611" s="206"/>
    </row>
    <row r="9612" spans="27:29">
      <c r="AA9612" s="298"/>
      <c r="AC9612" s="206"/>
    </row>
    <row r="9613" spans="27:29">
      <c r="AA9613" s="298"/>
      <c r="AC9613" s="206"/>
    </row>
    <row r="9614" spans="27:29">
      <c r="AA9614" s="298"/>
      <c r="AC9614" s="206"/>
    </row>
    <row r="9615" spans="27:29">
      <c r="AA9615" s="298"/>
      <c r="AC9615" s="206"/>
    </row>
    <row r="9616" spans="27:29">
      <c r="AA9616" s="298"/>
      <c r="AC9616" s="206"/>
    </row>
    <row r="9617" spans="27:29">
      <c r="AA9617" s="298"/>
      <c r="AC9617" s="206"/>
    </row>
    <row r="9618" spans="27:29">
      <c r="AA9618" s="298"/>
      <c r="AC9618" s="206"/>
    </row>
    <row r="9619" spans="27:29">
      <c r="AA9619" s="298"/>
      <c r="AC9619" s="206"/>
    </row>
    <row r="9620" spans="27:29">
      <c r="AA9620" s="298"/>
      <c r="AC9620" s="206"/>
    </row>
    <row r="9621" spans="27:29">
      <c r="AA9621" s="298"/>
      <c r="AC9621" s="206"/>
    </row>
    <row r="9622" spans="27:29">
      <c r="AA9622" s="298"/>
      <c r="AC9622" s="206"/>
    </row>
    <row r="9623" spans="27:29">
      <c r="AA9623" s="298"/>
      <c r="AC9623" s="206"/>
    </row>
    <row r="9624" spans="27:29">
      <c r="AA9624" s="298"/>
      <c r="AC9624" s="206"/>
    </row>
    <row r="9625" spans="27:29">
      <c r="AA9625" s="298"/>
      <c r="AC9625" s="206"/>
    </row>
    <row r="9626" spans="27:29">
      <c r="AA9626" s="298"/>
      <c r="AC9626" s="206"/>
    </row>
    <row r="9627" spans="27:29">
      <c r="AA9627" s="298"/>
      <c r="AC9627" s="206"/>
    </row>
    <row r="9628" spans="27:29">
      <c r="AA9628" s="298"/>
      <c r="AC9628" s="206"/>
    </row>
    <row r="9629" spans="27:29">
      <c r="AA9629" s="298"/>
      <c r="AC9629" s="206"/>
    </row>
    <row r="9630" spans="27:29">
      <c r="AA9630" s="298"/>
      <c r="AC9630" s="206"/>
    </row>
    <row r="9631" spans="27:29">
      <c r="AA9631" s="298"/>
      <c r="AC9631" s="206"/>
    </row>
    <row r="9632" spans="27:29">
      <c r="AA9632" s="298"/>
      <c r="AC9632" s="206"/>
    </row>
    <row r="9633" spans="27:29">
      <c r="AA9633" s="298"/>
      <c r="AC9633" s="206"/>
    </row>
    <row r="9634" spans="27:29">
      <c r="AA9634" s="298"/>
      <c r="AC9634" s="206"/>
    </row>
    <row r="9635" spans="27:29">
      <c r="AA9635" s="298"/>
      <c r="AC9635" s="206"/>
    </row>
    <row r="9636" spans="27:29">
      <c r="AA9636" s="298"/>
      <c r="AC9636" s="206"/>
    </row>
    <row r="9637" spans="27:29">
      <c r="AA9637" s="298"/>
      <c r="AC9637" s="206"/>
    </row>
    <row r="9638" spans="27:29">
      <c r="AA9638" s="298"/>
      <c r="AC9638" s="206"/>
    </row>
    <row r="9639" spans="27:29">
      <c r="AA9639" s="298"/>
      <c r="AC9639" s="206"/>
    </row>
    <row r="9640" spans="27:29">
      <c r="AA9640" s="298"/>
      <c r="AC9640" s="206"/>
    </row>
    <row r="9641" spans="27:29">
      <c r="AA9641" s="298"/>
      <c r="AC9641" s="206"/>
    </row>
    <row r="9642" spans="27:29">
      <c r="AA9642" s="298"/>
      <c r="AC9642" s="206"/>
    </row>
    <row r="9643" spans="27:29">
      <c r="AA9643" s="298"/>
      <c r="AC9643" s="206"/>
    </row>
    <row r="9644" spans="27:29">
      <c r="AA9644" s="298"/>
      <c r="AC9644" s="206"/>
    </row>
    <row r="9645" spans="27:29">
      <c r="AA9645" s="298"/>
      <c r="AC9645" s="206"/>
    </row>
    <row r="9646" spans="27:29">
      <c r="AA9646" s="298"/>
      <c r="AC9646" s="206"/>
    </row>
    <row r="9647" spans="27:29">
      <c r="AA9647" s="298"/>
      <c r="AC9647" s="206"/>
    </row>
    <row r="9648" spans="27:29">
      <c r="AA9648" s="298"/>
      <c r="AC9648" s="206"/>
    </row>
    <row r="9649" spans="27:29">
      <c r="AA9649" s="298"/>
      <c r="AC9649" s="206"/>
    </row>
    <row r="9650" spans="27:29">
      <c r="AA9650" s="298"/>
      <c r="AC9650" s="206"/>
    </row>
    <row r="9651" spans="27:29">
      <c r="AA9651" s="298"/>
      <c r="AC9651" s="206"/>
    </row>
    <row r="9652" spans="27:29">
      <c r="AA9652" s="298"/>
      <c r="AC9652" s="206"/>
    </row>
    <row r="9653" spans="27:29">
      <c r="AA9653" s="298"/>
      <c r="AC9653" s="206"/>
    </row>
    <row r="9654" spans="27:29">
      <c r="AA9654" s="298"/>
      <c r="AC9654" s="206"/>
    </row>
    <row r="9655" spans="27:29">
      <c r="AA9655" s="298"/>
      <c r="AC9655" s="206"/>
    </row>
    <row r="9656" spans="27:29">
      <c r="AA9656" s="298"/>
      <c r="AC9656" s="206"/>
    </row>
    <row r="9657" spans="27:29">
      <c r="AA9657" s="298"/>
      <c r="AC9657" s="206"/>
    </row>
    <row r="9658" spans="27:29">
      <c r="AA9658" s="298"/>
      <c r="AC9658" s="206"/>
    </row>
    <row r="9659" spans="27:29">
      <c r="AA9659" s="298"/>
      <c r="AC9659" s="206"/>
    </row>
    <row r="9660" spans="27:29">
      <c r="AA9660" s="298"/>
      <c r="AC9660" s="206"/>
    </row>
    <row r="9661" spans="27:29">
      <c r="AA9661" s="298"/>
      <c r="AC9661" s="206"/>
    </row>
    <row r="9662" spans="27:29">
      <c r="AA9662" s="298"/>
      <c r="AC9662" s="206"/>
    </row>
    <row r="9663" spans="27:29">
      <c r="AA9663" s="298"/>
      <c r="AC9663" s="206"/>
    </row>
    <row r="9664" spans="27:29">
      <c r="AA9664" s="298"/>
      <c r="AC9664" s="206"/>
    </row>
    <row r="9665" spans="27:29">
      <c r="AA9665" s="298"/>
      <c r="AC9665" s="206"/>
    </row>
    <row r="9666" spans="27:29">
      <c r="AA9666" s="298"/>
      <c r="AC9666" s="206"/>
    </row>
    <row r="9667" spans="27:29">
      <c r="AA9667" s="298"/>
      <c r="AC9667" s="206"/>
    </row>
    <row r="9668" spans="27:29">
      <c r="AA9668" s="298"/>
      <c r="AC9668" s="206"/>
    </row>
    <row r="9669" spans="27:29">
      <c r="AA9669" s="298"/>
      <c r="AC9669" s="206"/>
    </row>
    <row r="9670" spans="27:29">
      <c r="AA9670" s="298"/>
      <c r="AC9670" s="206"/>
    </row>
    <row r="9671" spans="27:29">
      <c r="AA9671" s="298"/>
      <c r="AC9671" s="206"/>
    </row>
    <row r="9672" spans="27:29">
      <c r="AA9672" s="298"/>
      <c r="AC9672" s="206"/>
    </row>
    <row r="9673" spans="27:29">
      <c r="AA9673" s="298"/>
      <c r="AC9673" s="206"/>
    </row>
    <row r="9674" spans="27:29">
      <c r="AA9674" s="298"/>
      <c r="AC9674" s="206"/>
    </row>
    <row r="9675" spans="27:29">
      <c r="AA9675" s="298"/>
      <c r="AC9675" s="206"/>
    </row>
    <row r="9676" spans="27:29">
      <c r="AA9676" s="298"/>
      <c r="AC9676" s="206"/>
    </row>
    <row r="9677" spans="27:29">
      <c r="AA9677" s="298"/>
      <c r="AC9677" s="206"/>
    </row>
    <row r="9678" spans="27:29">
      <c r="AA9678" s="298"/>
      <c r="AC9678" s="206"/>
    </row>
    <row r="9679" spans="27:29">
      <c r="AA9679" s="298"/>
      <c r="AC9679" s="206"/>
    </row>
    <row r="9680" spans="27:29">
      <c r="AA9680" s="298"/>
      <c r="AC9680" s="206"/>
    </row>
    <row r="9681" spans="27:29">
      <c r="AA9681" s="298"/>
      <c r="AC9681" s="206"/>
    </row>
    <row r="9682" spans="27:29">
      <c r="AA9682" s="298"/>
      <c r="AC9682" s="206"/>
    </row>
    <row r="9683" spans="27:29">
      <c r="AA9683" s="298"/>
      <c r="AC9683" s="206"/>
    </row>
    <row r="9684" spans="27:29">
      <c r="AA9684" s="298"/>
      <c r="AC9684" s="206"/>
    </row>
    <row r="9685" spans="27:29">
      <c r="AA9685" s="298"/>
      <c r="AC9685" s="206"/>
    </row>
    <row r="9686" spans="27:29">
      <c r="AA9686" s="298"/>
      <c r="AC9686" s="206"/>
    </row>
    <row r="9687" spans="27:29">
      <c r="AA9687" s="298"/>
      <c r="AC9687" s="206"/>
    </row>
    <row r="9688" spans="27:29">
      <c r="AA9688" s="298"/>
      <c r="AC9688" s="206"/>
    </row>
    <row r="9689" spans="27:29">
      <c r="AA9689" s="298"/>
      <c r="AC9689" s="206"/>
    </row>
    <row r="9690" spans="27:29">
      <c r="AA9690" s="298"/>
      <c r="AC9690" s="206"/>
    </row>
    <row r="9691" spans="27:29">
      <c r="AA9691" s="298"/>
      <c r="AC9691" s="206"/>
    </row>
    <row r="9692" spans="27:29">
      <c r="AA9692" s="298"/>
      <c r="AC9692" s="206"/>
    </row>
    <row r="9693" spans="27:29">
      <c r="AA9693" s="298"/>
      <c r="AC9693" s="206"/>
    </row>
    <row r="9694" spans="27:29">
      <c r="AA9694" s="298"/>
      <c r="AC9694" s="206"/>
    </row>
    <row r="9695" spans="27:29">
      <c r="AA9695" s="298"/>
      <c r="AC9695" s="206"/>
    </row>
    <row r="9696" spans="27:29">
      <c r="AA9696" s="298"/>
      <c r="AC9696" s="206"/>
    </row>
    <row r="9697" spans="27:29">
      <c r="AA9697" s="298"/>
      <c r="AC9697" s="206"/>
    </row>
    <row r="9698" spans="27:29">
      <c r="AA9698" s="298"/>
      <c r="AC9698" s="206"/>
    </row>
    <row r="9699" spans="27:29">
      <c r="AA9699" s="298"/>
      <c r="AC9699" s="206"/>
    </row>
    <row r="9700" spans="27:29">
      <c r="AA9700" s="298"/>
      <c r="AC9700" s="206"/>
    </row>
    <row r="9701" spans="27:29">
      <c r="AA9701" s="298"/>
      <c r="AC9701" s="206"/>
    </row>
    <row r="9702" spans="27:29">
      <c r="AA9702" s="298"/>
      <c r="AC9702" s="206"/>
    </row>
    <row r="9703" spans="27:29">
      <c r="AA9703" s="298"/>
      <c r="AC9703" s="206"/>
    </row>
    <row r="9704" spans="27:29">
      <c r="AA9704" s="298"/>
      <c r="AC9704" s="206"/>
    </row>
    <row r="9705" spans="27:29">
      <c r="AA9705" s="298"/>
      <c r="AC9705" s="206"/>
    </row>
    <row r="9706" spans="27:29">
      <c r="AA9706" s="298"/>
      <c r="AC9706" s="206"/>
    </row>
    <row r="9707" spans="27:29">
      <c r="AA9707" s="298"/>
      <c r="AC9707" s="206"/>
    </row>
    <row r="9708" spans="27:29">
      <c r="AA9708" s="298"/>
      <c r="AC9708" s="206"/>
    </row>
    <row r="9709" spans="27:29">
      <c r="AA9709" s="298"/>
      <c r="AC9709" s="206"/>
    </row>
    <row r="9710" spans="27:29">
      <c r="AA9710" s="298"/>
      <c r="AC9710" s="206"/>
    </row>
    <row r="9711" spans="27:29">
      <c r="AA9711" s="298"/>
      <c r="AC9711" s="206"/>
    </row>
    <row r="9712" spans="27:29">
      <c r="AA9712" s="298"/>
      <c r="AC9712" s="206"/>
    </row>
    <row r="9713" spans="27:29">
      <c r="AA9713" s="298"/>
      <c r="AC9713" s="206"/>
    </row>
    <row r="9714" spans="27:29">
      <c r="AA9714" s="298"/>
      <c r="AC9714" s="206"/>
    </row>
    <row r="9715" spans="27:29">
      <c r="AA9715" s="298"/>
      <c r="AC9715" s="206"/>
    </row>
    <row r="9716" spans="27:29">
      <c r="AA9716" s="298"/>
      <c r="AC9716" s="206"/>
    </row>
    <row r="9717" spans="27:29">
      <c r="AA9717" s="298"/>
      <c r="AC9717" s="206"/>
    </row>
    <row r="9718" spans="27:29">
      <c r="AA9718" s="298"/>
      <c r="AC9718" s="206"/>
    </row>
    <row r="9719" spans="27:29">
      <c r="AA9719" s="298"/>
      <c r="AC9719" s="206"/>
    </row>
    <row r="9720" spans="27:29">
      <c r="AA9720" s="298"/>
      <c r="AC9720" s="206"/>
    </row>
    <row r="9721" spans="27:29">
      <c r="AA9721" s="298"/>
      <c r="AC9721" s="206"/>
    </row>
    <row r="9722" spans="27:29">
      <c r="AA9722" s="298"/>
      <c r="AC9722" s="206"/>
    </row>
    <row r="9723" spans="27:29">
      <c r="AA9723" s="298"/>
      <c r="AC9723" s="206"/>
    </row>
    <row r="9724" spans="27:29">
      <c r="AA9724" s="298"/>
      <c r="AC9724" s="206"/>
    </row>
    <row r="9725" spans="27:29">
      <c r="AA9725" s="298"/>
      <c r="AC9725" s="206"/>
    </row>
    <row r="9726" spans="27:29">
      <c r="AA9726" s="298"/>
      <c r="AC9726" s="206"/>
    </row>
    <row r="9727" spans="27:29">
      <c r="AA9727" s="298"/>
      <c r="AC9727" s="206"/>
    </row>
    <row r="9728" spans="27:29">
      <c r="AA9728" s="298"/>
      <c r="AC9728" s="206"/>
    </row>
    <row r="9729" spans="27:29">
      <c r="AA9729" s="298"/>
      <c r="AC9729" s="206"/>
    </row>
    <row r="9730" spans="27:29">
      <c r="AA9730" s="298"/>
      <c r="AC9730" s="206"/>
    </row>
    <row r="9731" spans="27:29">
      <c r="AA9731" s="298"/>
      <c r="AC9731" s="206"/>
    </row>
    <row r="9732" spans="27:29">
      <c r="AA9732" s="298"/>
      <c r="AC9732" s="206"/>
    </row>
    <row r="9733" spans="27:29">
      <c r="AA9733" s="298"/>
      <c r="AC9733" s="206"/>
    </row>
    <row r="9734" spans="27:29">
      <c r="AA9734" s="298"/>
      <c r="AC9734" s="206"/>
    </row>
    <row r="9735" spans="27:29">
      <c r="AA9735" s="298"/>
      <c r="AC9735" s="206"/>
    </row>
    <row r="9736" spans="27:29">
      <c r="AA9736" s="298"/>
      <c r="AC9736" s="206"/>
    </row>
    <row r="9737" spans="27:29">
      <c r="AA9737" s="298"/>
      <c r="AC9737" s="206"/>
    </row>
    <row r="9738" spans="27:29">
      <c r="AA9738" s="298"/>
      <c r="AC9738" s="206"/>
    </row>
    <row r="9739" spans="27:29">
      <c r="AA9739" s="298"/>
      <c r="AC9739" s="206"/>
    </row>
    <row r="9740" spans="27:29">
      <c r="AA9740" s="298"/>
      <c r="AC9740" s="206"/>
    </row>
    <row r="9741" spans="27:29">
      <c r="AA9741" s="298"/>
      <c r="AC9741" s="206"/>
    </row>
    <row r="9742" spans="27:29">
      <c r="AA9742" s="298"/>
      <c r="AC9742" s="206"/>
    </row>
    <row r="9743" spans="27:29">
      <c r="AA9743" s="298"/>
      <c r="AC9743" s="206"/>
    </row>
    <row r="9744" spans="27:29">
      <c r="AA9744" s="298"/>
      <c r="AC9744" s="206"/>
    </row>
    <row r="9745" spans="27:29">
      <c r="AA9745" s="298"/>
      <c r="AC9745" s="206"/>
    </row>
    <row r="9746" spans="27:29">
      <c r="AA9746" s="298"/>
      <c r="AC9746" s="206"/>
    </row>
    <row r="9747" spans="27:29">
      <c r="AA9747" s="298"/>
      <c r="AC9747" s="206"/>
    </row>
    <row r="9748" spans="27:29">
      <c r="AA9748" s="298"/>
      <c r="AC9748" s="206"/>
    </row>
    <row r="9749" spans="27:29">
      <c r="AA9749" s="298"/>
      <c r="AC9749" s="206"/>
    </row>
    <row r="9750" spans="27:29">
      <c r="AA9750" s="298"/>
      <c r="AC9750" s="206"/>
    </row>
    <row r="9751" spans="27:29">
      <c r="AA9751" s="298"/>
      <c r="AC9751" s="206"/>
    </row>
    <row r="9752" spans="27:29">
      <c r="AA9752" s="298"/>
      <c r="AC9752" s="206"/>
    </row>
    <row r="9753" spans="27:29">
      <c r="AA9753" s="298"/>
      <c r="AC9753" s="206"/>
    </row>
    <row r="9754" spans="27:29">
      <c r="AA9754" s="298"/>
      <c r="AC9754" s="206"/>
    </row>
    <row r="9755" spans="27:29">
      <c r="AA9755" s="298"/>
      <c r="AC9755" s="206"/>
    </row>
    <row r="9756" spans="27:29">
      <c r="AA9756" s="298"/>
      <c r="AC9756" s="206"/>
    </row>
    <row r="9757" spans="27:29">
      <c r="AA9757" s="298"/>
      <c r="AC9757" s="206"/>
    </row>
    <row r="9758" spans="27:29">
      <c r="AA9758" s="298"/>
      <c r="AC9758" s="206"/>
    </row>
    <row r="9759" spans="27:29">
      <c r="AA9759" s="298"/>
      <c r="AC9759" s="206"/>
    </row>
    <row r="9760" spans="27:29">
      <c r="AA9760" s="298"/>
      <c r="AC9760" s="206"/>
    </row>
    <row r="9761" spans="27:29">
      <c r="AA9761" s="298"/>
      <c r="AC9761" s="206"/>
    </row>
    <row r="9762" spans="27:29">
      <c r="AA9762" s="298"/>
      <c r="AC9762" s="206"/>
    </row>
    <row r="9763" spans="27:29">
      <c r="AA9763" s="298"/>
      <c r="AC9763" s="206"/>
    </row>
    <row r="9764" spans="27:29">
      <c r="AA9764" s="298"/>
      <c r="AC9764" s="206"/>
    </row>
    <row r="9765" spans="27:29">
      <c r="AA9765" s="298"/>
      <c r="AC9765" s="206"/>
    </row>
    <row r="9766" spans="27:29">
      <c r="AA9766" s="298"/>
      <c r="AC9766" s="206"/>
    </row>
    <row r="9767" spans="27:29">
      <c r="AA9767" s="298"/>
      <c r="AC9767" s="206"/>
    </row>
    <row r="9768" spans="27:29">
      <c r="AA9768" s="298"/>
      <c r="AC9768" s="206"/>
    </row>
    <row r="9769" spans="27:29">
      <c r="AA9769" s="298"/>
      <c r="AC9769" s="206"/>
    </row>
    <row r="9770" spans="27:29">
      <c r="AA9770" s="298"/>
      <c r="AC9770" s="206"/>
    </row>
    <row r="9771" spans="27:29">
      <c r="AA9771" s="298"/>
      <c r="AC9771" s="206"/>
    </row>
    <row r="9772" spans="27:29">
      <c r="AA9772" s="298"/>
      <c r="AC9772" s="206"/>
    </row>
    <row r="9773" spans="27:29">
      <c r="AA9773" s="298"/>
      <c r="AC9773" s="206"/>
    </row>
    <row r="9774" spans="27:29">
      <c r="AA9774" s="298"/>
      <c r="AC9774" s="206"/>
    </row>
    <row r="9775" spans="27:29">
      <c r="AA9775" s="298"/>
      <c r="AC9775" s="206"/>
    </row>
    <row r="9776" spans="27:29">
      <c r="AA9776" s="298"/>
      <c r="AC9776" s="206"/>
    </row>
    <row r="9777" spans="27:29">
      <c r="AA9777" s="298"/>
      <c r="AC9777" s="206"/>
    </row>
    <row r="9778" spans="27:29">
      <c r="AA9778" s="298"/>
      <c r="AC9778" s="206"/>
    </row>
    <row r="9779" spans="27:29">
      <c r="AA9779" s="298"/>
      <c r="AC9779" s="206"/>
    </row>
    <row r="9780" spans="27:29">
      <c r="AA9780" s="298"/>
      <c r="AC9780" s="206"/>
    </row>
    <row r="9781" spans="27:29">
      <c r="AA9781" s="298"/>
      <c r="AC9781" s="206"/>
    </row>
    <row r="9782" spans="27:29">
      <c r="AA9782" s="298"/>
      <c r="AC9782" s="206"/>
    </row>
    <row r="9783" spans="27:29">
      <c r="AA9783" s="298"/>
      <c r="AC9783" s="206"/>
    </row>
    <row r="9784" spans="27:29">
      <c r="AA9784" s="298"/>
      <c r="AC9784" s="206"/>
    </row>
    <row r="9785" spans="27:29">
      <c r="AA9785" s="298"/>
      <c r="AC9785" s="206"/>
    </row>
    <row r="9786" spans="27:29">
      <c r="AA9786" s="298"/>
      <c r="AC9786" s="206"/>
    </row>
    <row r="9787" spans="27:29">
      <c r="AA9787" s="298"/>
      <c r="AC9787" s="206"/>
    </row>
    <row r="9788" spans="27:29">
      <c r="AA9788" s="298"/>
      <c r="AC9788" s="206"/>
    </row>
    <row r="9789" spans="27:29">
      <c r="AA9789" s="298"/>
      <c r="AC9789" s="206"/>
    </row>
    <row r="9790" spans="27:29">
      <c r="AA9790" s="298"/>
      <c r="AC9790" s="206"/>
    </row>
    <row r="9791" spans="27:29">
      <c r="AA9791" s="298"/>
      <c r="AC9791" s="206"/>
    </row>
    <row r="9792" spans="27:29">
      <c r="AA9792" s="298"/>
      <c r="AC9792" s="206"/>
    </row>
    <row r="9793" spans="27:29">
      <c r="AA9793" s="298"/>
      <c r="AC9793" s="206"/>
    </row>
    <row r="9794" spans="27:29">
      <c r="AA9794" s="298"/>
      <c r="AC9794" s="206"/>
    </row>
    <row r="9795" spans="27:29">
      <c r="AA9795" s="298"/>
      <c r="AC9795" s="206"/>
    </row>
    <row r="9796" spans="27:29">
      <c r="AA9796" s="298"/>
      <c r="AC9796" s="206"/>
    </row>
    <row r="9797" spans="27:29">
      <c r="AA9797" s="298"/>
      <c r="AC9797" s="206"/>
    </row>
    <row r="9798" spans="27:29">
      <c r="AA9798" s="298"/>
      <c r="AC9798" s="206"/>
    </row>
    <row r="9799" spans="27:29">
      <c r="AA9799" s="298"/>
      <c r="AC9799" s="206"/>
    </row>
    <row r="9800" spans="27:29">
      <c r="AA9800" s="298"/>
      <c r="AC9800" s="206"/>
    </row>
    <row r="9801" spans="27:29">
      <c r="AA9801" s="298"/>
      <c r="AC9801" s="206"/>
    </row>
    <row r="9802" spans="27:29">
      <c r="AA9802" s="298"/>
      <c r="AC9802" s="206"/>
    </row>
    <row r="9803" spans="27:29">
      <c r="AA9803" s="298"/>
      <c r="AC9803" s="206"/>
    </row>
    <row r="9804" spans="27:29">
      <c r="AA9804" s="298"/>
      <c r="AC9804" s="206"/>
    </row>
    <row r="9805" spans="27:29">
      <c r="AA9805" s="298"/>
      <c r="AC9805" s="206"/>
    </row>
    <row r="9806" spans="27:29">
      <c r="AA9806" s="298"/>
      <c r="AC9806" s="206"/>
    </row>
    <row r="9807" spans="27:29">
      <c r="AA9807" s="298"/>
      <c r="AC9807" s="206"/>
    </row>
    <row r="9808" spans="27:29">
      <c r="AA9808" s="298"/>
      <c r="AC9808" s="206"/>
    </row>
    <row r="9809" spans="27:29">
      <c r="AA9809" s="298"/>
      <c r="AC9809" s="206"/>
    </row>
    <row r="9810" spans="27:29">
      <c r="AA9810" s="298"/>
      <c r="AC9810" s="206"/>
    </row>
    <row r="9811" spans="27:29">
      <c r="AA9811" s="298"/>
      <c r="AC9811" s="206"/>
    </row>
    <row r="9812" spans="27:29">
      <c r="AA9812" s="298"/>
      <c r="AC9812" s="206"/>
    </row>
    <row r="9813" spans="27:29">
      <c r="AA9813" s="298"/>
      <c r="AC9813" s="206"/>
    </row>
    <row r="9814" spans="27:29">
      <c r="AA9814" s="298"/>
      <c r="AC9814" s="206"/>
    </row>
    <row r="9815" spans="27:29">
      <c r="AA9815" s="298"/>
      <c r="AC9815" s="206"/>
    </row>
    <row r="9816" spans="27:29">
      <c r="AA9816" s="298"/>
      <c r="AC9816" s="206"/>
    </row>
    <row r="9817" spans="27:29">
      <c r="AA9817" s="298"/>
      <c r="AC9817" s="206"/>
    </row>
    <row r="9818" spans="27:29">
      <c r="AA9818" s="298"/>
      <c r="AC9818" s="206"/>
    </row>
    <row r="9819" spans="27:29">
      <c r="AA9819" s="298"/>
      <c r="AC9819" s="206"/>
    </row>
    <row r="9820" spans="27:29">
      <c r="AA9820" s="298"/>
      <c r="AC9820" s="206"/>
    </row>
    <row r="9821" spans="27:29">
      <c r="AA9821" s="298"/>
      <c r="AC9821" s="206"/>
    </row>
    <row r="9822" spans="27:29">
      <c r="AA9822" s="298"/>
      <c r="AC9822" s="206"/>
    </row>
    <row r="9823" spans="27:29">
      <c r="AA9823" s="298"/>
      <c r="AC9823" s="206"/>
    </row>
    <row r="9824" spans="27:29">
      <c r="AA9824" s="298"/>
      <c r="AC9824" s="206"/>
    </row>
    <row r="9825" spans="27:29">
      <c r="AA9825" s="298"/>
      <c r="AC9825" s="206"/>
    </row>
    <row r="9826" spans="27:29">
      <c r="AA9826" s="298"/>
      <c r="AC9826" s="206"/>
    </row>
    <row r="9827" spans="27:29">
      <c r="AA9827" s="298"/>
      <c r="AC9827" s="206"/>
    </row>
    <row r="9828" spans="27:29">
      <c r="AA9828" s="298"/>
      <c r="AC9828" s="206"/>
    </row>
    <row r="9829" spans="27:29">
      <c r="AA9829" s="298"/>
      <c r="AC9829" s="206"/>
    </row>
    <row r="9830" spans="27:29">
      <c r="AA9830" s="298"/>
      <c r="AC9830" s="206"/>
    </row>
    <row r="9831" spans="27:29">
      <c r="AA9831" s="298"/>
      <c r="AC9831" s="206"/>
    </row>
    <row r="9832" spans="27:29">
      <c r="AA9832" s="298"/>
      <c r="AC9832" s="206"/>
    </row>
    <row r="9833" spans="27:29">
      <c r="AA9833" s="298"/>
      <c r="AC9833" s="206"/>
    </row>
    <row r="9834" spans="27:29">
      <c r="AA9834" s="298"/>
      <c r="AC9834" s="206"/>
    </row>
    <row r="9835" spans="27:29">
      <c r="AA9835" s="298"/>
      <c r="AC9835" s="206"/>
    </row>
    <row r="9836" spans="27:29">
      <c r="AA9836" s="298"/>
      <c r="AC9836" s="206"/>
    </row>
    <row r="9837" spans="27:29">
      <c r="AA9837" s="298"/>
      <c r="AC9837" s="206"/>
    </row>
    <row r="9838" spans="27:29">
      <c r="AA9838" s="298"/>
      <c r="AC9838" s="206"/>
    </row>
    <row r="9839" spans="27:29">
      <c r="AA9839" s="298"/>
      <c r="AC9839" s="206"/>
    </row>
    <row r="9840" spans="27:29">
      <c r="AA9840" s="298"/>
      <c r="AC9840" s="206"/>
    </row>
    <row r="9841" spans="27:29">
      <c r="AA9841" s="298"/>
      <c r="AC9841" s="206"/>
    </row>
    <row r="9842" spans="27:29">
      <c r="AA9842" s="298"/>
      <c r="AC9842" s="206"/>
    </row>
    <row r="9843" spans="27:29">
      <c r="AA9843" s="298"/>
      <c r="AC9843" s="206"/>
    </row>
    <row r="9844" spans="27:29">
      <c r="AA9844" s="298"/>
      <c r="AC9844" s="206"/>
    </row>
    <row r="9845" spans="27:29">
      <c r="AA9845" s="298"/>
      <c r="AC9845" s="206"/>
    </row>
    <row r="9846" spans="27:29">
      <c r="AA9846" s="298"/>
      <c r="AC9846" s="206"/>
    </row>
    <row r="9847" spans="27:29">
      <c r="AA9847" s="298"/>
      <c r="AC9847" s="206"/>
    </row>
    <row r="9848" spans="27:29">
      <c r="AA9848" s="298"/>
      <c r="AC9848" s="206"/>
    </row>
    <row r="9849" spans="27:29">
      <c r="AA9849" s="298"/>
      <c r="AC9849" s="206"/>
    </row>
    <row r="9850" spans="27:29">
      <c r="AA9850" s="298"/>
      <c r="AC9850" s="206"/>
    </row>
    <row r="9851" spans="27:29">
      <c r="AA9851" s="298"/>
      <c r="AC9851" s="206"/>
    </row>
    <row r="9852" spans="27:29">
      <c r="AA9852" s="298"/>
      <c r="AC9852" s="206"/>
    </row>
    <row r="9853" spans="27:29">
      <c r="AA9853" s="298"/>
      <c r="AC9853" s="206"/>
    </row>
    <row r="9854" spans="27:29">
      <c r="AA9854" s="298"/>
      <c r="AC9854" s="206"/>
    </row>
    <row r="9855" spans="27:29">
      <c r="AA9855" s="298"/>
      <c r="AC9855" s="206"/>
    </row>
    <row r="9856" spans="27:29">
      <c r="AA9856" s="298"/>
      <c r="AC9856" s="206"/>
    </row>
    <row r="9857" spans="27:29">
      <c r="AA9857" s="298"/>
      <c r="AC9857" s="206"/>
    </row>
    <row r="9858" spans="27:29">
      <c r="AA9858" s="298"/>
      <c r="AC9858" s="206"/>
    </row>
    <row r="9859" spans="27:29">
      <c r="AA9859" s="298"/>
      <c r="AC9859" s="206"/>
    </row>
    <row r="9860" spans="27:29">
      <c r="AA9860" s="298"/>
      <c r="AC9860" s="206"/>
    </row>
    <row r="9861" spans="27:29">
      <c r="AA9861" s="298"/>
      <c r="AC9861" s="206"/>
    </row>
    <row r="9862" spans="27:29">
      <c r="AA9862" s="298"/>
      <c r="AC9862" s="206"/>
    </row>
    <row r="9863" spans="27:29">
      <c r="AA9863" s="298"/>
      <c r="AC9863" s="206"/>
    </row>
    <row r="9864" spans="27:29">
      <c r="AA9864" s="298"/>
      <c r="AC9864" s="206"/>
    </row>
    <row r="9865" spans="27:29">
      <c r="AA9865" s="298"/>
      <c r="AC9865" s="206"/>
    </row>
    <row r="9866" spans="27:29">
      <c r="AA9866" s="298"/>
      <c r="AC9866" s="206"/>
    </row>
    <row r="9867" spans="27:29">
      <c r="AA9867" s="298"/>
      <c r="AC9867" s="206"/>
    </row>
    <row r="9868" spans="27:29">
      <c r="AA9868" s="298"/>
      <c r="AC9868" s="206"/>
    </row>
    <row r="9869" spans="27:29">
      <c r="AA9869" s="298"/>
      <c r="AC9869" s="206"/>
    </row>
    <row r="9870" spans="27:29">
      <c r="AA9870" s="298"/>
      <c r="AC9870" s="206"/>
    </row>
    <row r="9871" spans="27:29">
      <c r="AA9871" s="298"/>
      <c r="AC9871" s="206"/>
    </row>
    <row r="9872" spans="27:29">
      <c r="AA9872" s="298"/>
      <c r="AC9872" s="206"/>
    </row>
    <row r="9873" spans="27:29">
      <c r="AA9873" s="298"/>
      <c r="AC9873" s="206"/>
    </row>
    <row r="9874" spans="27:29">
      <c r="AA9874" s="298"/>
      <c r="AC9874" s="206"/>
    </row>
    <row r="9875" spans="27:29">
      <c r="AA9875" s="298"/>
      <c r="AC9875" s="206"/>
    </row>
    <row r="9876" spans="27:29">
      <c r="AA9876" s="298"/>
      <c r="AC9876" s="206"/>
    </row>
    <row r="9877" spans="27:29">
      <c r="AA9877" s="298"/>
      <c r="AC9877" s="206"/>
    </row>
    <row r="9878" spans="27:29">
      <c r="AA9878" s="298"/>
      <c r="AC9878" s="206"/>
    </row>
    <row r="9879" spans="27:29">
      <c r="AA9879" s="298"/>
      <c r="AC9879" s="206"/>
    </row>
    <row r="9880" spans="27:29">
      <c r="AA9880" s="298"/>
      <c r="AC9880" s="206"/>
    </row>
    <row r="9881" spans="27:29">
      <c r="AA9881" s="298"/>
      <c r="AC9881" s="206"/>
    </row>
    <row r="9882" spans="27:29">
      <c r="AA9882" s="298"/>
      <c r="AC9882" s="206"/>
    </row>
    <row r="9883" spans="27:29">
      <c r="AA9883" s="298"/>
      <c r="AC9883" s="206"/>
    </row>
    <row r="9884" spans="27:29">
      <c r="AA9884" s="298"/>
      <c r="AC9884" s="206"/>
    </row>
    <row r="9885" spans="27:29">
      <c r="AA9885" s="298"/>
      <c r="AC9885" s="206"/>
    </row>
    <row r="9886" spans="27:29">
      <c r="AA9886" s="298"/>
      <c r="AC9886" s="206"/>
    </row>
    <row r="9887" spans="27:29">
      <c r="AA9887" s="298"/>
      <c r="AC9887" s="206"/>
    </row>
    <row r="9888" spans="27:29">
      <c r="AA9888" s="298"/>
      <c r="AC9888" s="206"/>
    </row>
    <row r="9889" spans="27:29">
      <c r="AA9889" s="298"/>
      <c r="AC9889" s="206"/>
    </row>
    <row r="9890" spans="27:29">
      <c r="AA9890" s="298"/>
      <c r="AC9890" s="206"/>
    </row>
    <row r="9891" spans="27:29">
      <c r="AA9891" s="298"/>
      <c r="AC9891" s="206"/>
    </row>
    <row r="9892" spans="27:29">
      <c r="AA9892" s="298"/>
      <c r="AC9892" s="206"/>
    </row>
    <row r="9893" spans="27:29">
      <c r="AA9893" s="298"/>
      <c r="AC9893" s="206"/>
    </row>
    <row r="9894" spans="27:29">
      <c r="AA9894" s="298"/>
      <c r="AC9894" s="206"/>
    </row>
    <row r="9895" spans="27:29">
      <c r="AA9895" s="298"/>
      <c r="AC9895" s="206"/>
    </row>
    <row r="9896" spans="27:29">
      <c r="AA9896" s="298"/>
      <c r="AC9896" s="206"/>
    </row>
    <row r="9897" spans="27:29">
      <c r="AA9897" s="298"/>
      <c r="AC9897" s="206"/>
    </row>
    <row r="9898" spans="27:29">
      <c r="AA9898" s="298"/>
      <c r="AC9898" s="206"/>
    </row>
    <row r="9899" spans="27:29">
      <c r="AA9899" s="298"/>
      <c r="AC9899" s="206"/>
    </row>
    <row r="9900" spans="27:29">
      <c r="AA9900" s="298"/>
      <c r="AC9900" s="206"/>
    </row>
    <row r="9901" spans="27:29">
      <c r="AA9901" s="298"/>
      <c r="AC9901" s="206"/>
    </row>
    <row r="9902" spans="27:29">
      <c r="AA9902" s="298"/>
      <c r="AC9902" s="206"/>
    </row>
    <row r="9903" spans="27:29">
      <c r="AA9903" s="298"/>
      <c r="AC9903" s="206"/>
    </row>
    <row r="9904" spans="27:29">
      <c r="AA9904" s="298"/>
      <c r="AC9904" s="206"/>
    </row>
    <row r="9905" spans="27:29">
      <c r="AA9905" s="298"/>
      <c r="AC9905" s="206"/>
    </row>
    <row r="9906" spans="27:29">
      <c r="AA9906" s="298"/>
      <c r="AC9906" s="206"/>
    </row>
    <row r="9907" spans="27:29">
      <c r="AA9907" s="298"/>
      <c r="AC9907" s="206"/>
    </row>
    <row r="9908" spans="27:29">
      <c r="AA9908" s="298"/>
      <c r="AC9908" s="206"/>
    </row>
    <row r="9909" spans="27:29">
      <c r="AA9909" s="298"/>
      <c r="AC9909" s="206"/>
    </row>
    <row r="9910" spans="27:29">
      <c r="AA9910" s="298"/>
      <c r="AC9910" s="206"/>
    </row>
    <row r="9911" spans="27:29">
      <c r="AA9911" s="298"/>
      <c r="AC9911" s="206"/>
    </row>
    <row r="9912" spans="27:29">
      <c r="AA9912" s="298"/>
      <c r="AC9912" s="206"/>
    </row>
    <row r="9913" spans="27:29">
      <c r="AA9913" s="298"/>
      <c r="AC9913" s="206"/>
    </row>
    <row r="9914" spans="27:29">
      <c r="AA9914" s="298"/>
      <c r="AC9914" s="206"/>
    </row>
    <row r="9915" spans="27:29">
      <c r="AA9915" s="298"/>
      <c r="AC9915" s="206"/>
    </row>
    <row r="9916" spans="27:29">
      <c r="AA9916" s="298"/>
      <c r="AC9916" s="206"/>
    </row>
    <row r="9917" spans="27:29">
      <c r="AA9917" s="298"/>
      <c r="AC9917" s="206"/>
    </row>
    <row r="9918" spans="27:29">
      <c r="AA9918" s="298"/>
      <c r="AC9918" s="206"/>
    </row>
    <row r="9919" spans="27:29">
      <c r="AA9919" s="298"/>
      <c r="AC9919" s="206"/>
    </row>
    <row r="9920" spans="27:29">
      <c r="AA9920" s="298"/>
      <c r="AC9920" s="206"/>
    </row>
    <row r="9921" spans="27:29">
      <c r="AA9921" s="298"/>
      <c r="AC9921" s="206"/>
    </row>
    <row r="9922" spans="27:29">
      <c r="AA9922" s="298"/>
      <c r="AC9922" s="206"/>
    </row>
    <row r="9923" spans="27:29">
      <c r="AA9923" s="298"/>
      <c r="AC9923" s="206"/>
    </row>
    <row r="9924" spans="27:29">
      <c r="AA9924" s="298"/>
      <c r="AC9924" s="206"/>
    </row>
    <row r="9925" spans="27:29">
      <c r="AA9925" s="298"/>
      <c r="AC9925" s="206"/>
    </row>
    <row r="9926" spans="27:29">
      <c r="AA9926" s="298"/>
      <c r="AC9926" s="206"/>
    </row>
    <row r="9927" spans="27:29">
      <c r="AA9927" s="298"/>
      <c r="AC9927" s="206"/>
    </row>
    <row r="9928" spans="27:29">
      <c r="AA9928" s="298"/>
      <c r="AC9928" s="206"/>
    </row>
    <row r="9929" spans="27:29">
      <c r="AA9929" s="298"/>
      <c r="AC9929" s="206"/>
    </row>
    <row r="9930" spans="27:29">
      <c r="AA9930" s="298"/>
      <c r="AC9930" s="206"/>
    </row>
    <row r="9931" spans="27:29">
      <c r="AA9931" s="298"/>
      <c r="AC9931" s="206"/>
    </row>
    <row r="9932" spans="27:29">
      <c r="AA9932" s="298"/>
      <c r="AC9932" s="206"/>
    </row>
    <row r="9933" spans="27:29">
      <c r="AA9933" s="298"/>
      <c r="AC9933" s="206"/>
    </row>
    <row r="9934" spans="27:29">
      <c r="AA9934" s="298"/>
      <c r="AC9934" s="206"/>
    </row>
    <row r="9935" spans="27:29">
      <c r="AA9935" s="298"/>
      <c r="AC9935" s="206"/>
    </row>
    <row r="9936" spans="27:29">
      <c r="AA9936" s="298"/>
      <c r="AC9936" s="206"/>
    </row>
    <row r="9937" spans="27:29">
      <c r="AA9937" s="298"/>
      <c r="AC9937" s="206"/>
    </row>
    <row r="9938" spans="27:29">
      <c r="AA9938" s="298"/>
      <c r="AC9938" s="206"/>
    </row>
    <row r="9939" spans="27:29">
      <c r="AA9939" s="298"/>
      <c r="AC9939" s="206"/>
    </row>
    <row r="9940" spans="27:29">
      <c r="AA9940" s="298"/>
      <c r="AC9940" s="206"/>
    </row>
    <row r="9941" spans="27:29">
      <c r="AA9941" s="298"/>
      <c r="AC9941" s="206"/>
    </row>
    <row r="9942" spans="27:29">
      <c r="AA9942" s="298"/>
      <c r="AC9942" s="206"/>
    </row>
    <row r="9943" spans="27:29">
      <c r="AA9943" s="298"/>
      <c r="AC9943" s="206"/>
    </row>
    <row r="9944" spans="27:29">
      <c r="AA9944" s="298"/>
      <c r="AC9944" s="206"/>
    </row>
    <row r="9945" spans="27:29">
      <c r="AA9945" s="298"/>
      <c r="AC9945" s="206"/>
    </row>
    <row r="9946" spans="27:29">
      <c r="AA9946" s="298"/>
      <c r="AC9946" s="206"/>
    </row>
    <row r="9947" spans="27:29">
      <c r="AA9947" s="298"/>
      <c r="AC9947" s="206"/>
    </row>
    <row r="9948" spans="27:29">
      <c r="AA9948" s="298"/>
      <c r="AC9948" s="206"/>
    </row>
    <row r="9949" spans="27:29">
      <c r="AA9949" s="298"/>
      <c r="AC9949" s="206"/>
    </row>
    <row r="9950" spans="27:29">
      <c r="AA9950" s="298"/>
      <c r="AC9950" s="206"/>
    </row>
    <row r="9951" spans="27:29">
      <c r="AA9951" s="298"/>
      <c r="AC9951" s="206"/>
    </row>
    <row r="9952" spans="27:29">
      <c r="AA9952" s="298"/>
      <c r="AC9952" s="206"/>
    </row>
    <row r="9953" spans="27:29">
      <c r="AA9953" s="298"/>
      <c r="AC9953" s="206"/>
    </row>
    <row r="9954" spans="27:29">
      <c r="AA9954" s="298"/>
      <c r="AC9954" s="206"/>
    </row>
    <row r="9955" spans="27:29">
      <c r="AA9955" s="298"/>
      <c r="AC9955" s="206"/>
    </row>
    <row r="9956" spans="27:29">
      <c r="AA9956" s="298"/>
      <c r="AC9956" s="206"/>
    </row>
    <row r="9957" spans="27:29">
      <c r="AA9957" s="298"/>
      <c r="AC9957" s="206"/>
    </row>
    <row r="9958" spans="27:29">
      <c r="AA9958" s="298"/>
      <c r="AC9958" s="206"/>
    </row>
    <row r="9959" spans="27:29">
      <c r="AA9959" s="298"/>
      <c r="AC9959" s="206"/>
    </row>
    <row r="9960" spans="27:29">
      <c r="AA9960" s="298"/>
      <c r="AC9960" s="206"/>
    </row>
    <row r="9961" spans="27:29">
      <c r="AA9961" s="298"/>
      <c r="AC9961" s="206"/>
    </row>
    <row r="9962" spans="27:29">
      <c r="AA9962" s="298"/>
      <c r="AC9962" s="206"/>
    </row>
    <row r="9963" spans="27:29">
      <c r="AA9963" s="298"/>
      <c r="AC9963" s="206"/>
    </row>
    <row r="9964" spans="27:29">
      <c r="AA9964" s="298"/>
      <c r="AC9964" s="206"/>
    </row>
    <row r="9965" spans="27:29">
      <c r="AA9965" s="298"/>
      <c r="AC9965" s="206"/>
    </row>
    <row r="9966" spans="27:29">
      <c r="AA9966" s="298"/>
      <c r="AC9966" s="206"/>
    </row>
    <row r="9967" spans="27:29">
      <c r="AA9967" s="298"/>
      <c r="AC9967" s="206"/>
    </row>
    <row r="9968" spans="27:29">
      <c r="AA9968" s="298"/>
      <c r="AC9968" s="206"/>
    </row>
    <row r="9969" spans="27:29">
      <c r="AA9969" s="298"/>
      <c r="AC9969" s="206"/>
    </row>
    <row r="9970" spans="27:29">
      <c r="AA9970" s="298"/>
      <c r="AC9970" s="206"/>
    </row>
    <row r="9971" spans="27:29">
      <c r="AA9971" s="298"/>
      <c r="AC9971" s="206"/>
    </row>
    <row r="9972" spans="27:29">
      <c r="AA9972" s="298"/>
      <c r="AC9972" s="206"/>
    </row>
    <row r="9973" spans="27:29">
      <c r="AA9973" s="298"/>
      <c r="AC9973" s="206"/>
    </row>
    <row r="9974" spans="27:29">
      <c r="AA9974" s="298"/>
      <c r="AC9974" s="206"/>
    </row>
    <row r="9975" spans="27:29">
      <c r="AA9975" s="298"/>
      <c r="AC9975" s="206"/>
    </row>
    <row r="9976" spans="27:29">
      <c r="AA9976" s="298"/>
      <c r="AC9976" s="206"/>
    </row>
    <row r="9977" spans="27:29">
      <c r="AA9977" s="298"/>
      <c r="AC9977" s="206"/>
    </row>
    <row r="9978" spans="27:29">
      <c r="AA9978" s="298"/>
      <c r="AC9978" s="206"/>
    </row>
    <row r="9979" spans="27:29">
      <c r="AA9979" s="298"/>
      <c r="AC9979" s="206"/>
    </row>
    <row r="9980" spans="27:29">
      <c r="AA9980" s="298"/>
      <c r="AC9980" s="206"/>
    </row>
    <row r="9981" spans="27:29">
      <c r="AA9981" s="298"/>
      <c r="AC9981" s="206"/>
    </row>
    <row r="9982" spans="27:29">
      <c r="AA9982" s="298"/>
      <c r="AC9982" s="206"/>
    </row>
    <row r="9983" spans="27:29">
      <c r="AA9983" s="298"/>
      <c r="AC9983" s="206"/>
    </row>
    <row r="9984" spans="27:29">
      <c r="AA9984" s="298"/>
      <c r="AC9984" s="206"/>
    </row>
    <row r="9985" spans="27:29">
      <c r="AA9985" s="298"/>
      <c r="AC9985" s="206"/>
    </row>
    <row r="9986" spans="27:29">
      <c r="AA9986" s="298"/>
      <c r="AC9986" s="206"/>
    </row>
    <row r="9987" spans="27:29">
      <c r="AA9987" s="298"/>
      <c r="AC9987" s="206"/>
    </row>
    <row r="9988" spans="27:29">
      <c r="AA9988" s="298"/>
      <c r="AC9988" s="206"/>
    </row>
    <row r="9989" spans="27:29">
      <c r="AA9989" s="298"/>
      <c r="AC9989" s="206"/>
    </row>
    <row r="9990" spans="27:29">
      <c r="AA9990" s="298"/>
      <c r="AC9990" s="206"/>
    </row>
    <row r="9991" spans="27:29">
      <c r="AA9991" s="298"/>
      <c r="AC9991" s="206"/>
    </row>
    <row r="9992" spans="27:29">
      <c r="AA9992" s="298"/>
      <c r="AC9992" s="206"/>
    </row>
    <row r="9993" spans="27:29">
      <c r="AA9993" s="298"/>
      <c r="AC9993" s="206"/>
    </row>
    <row r="9994" spans="27:29">
      <c r="AA9994" s="298"/>
      <c r="AC9994" s="206"/>
    </row>
    <row r="9995" spans="27:29">
      <c r="AA9995" s="298"/>
      <c r="AC9995" s="206"/>
    </row>
    <row r="9996" spans="27:29">
      <c r="AA9996" s="298"/>
      <c r="AC9996" s="206"/>
    </row>
    <row r="9997" spans="27:29">
      <c r="AA9997" s="298"/>
      <c r="AC9997" s="206"/>
    </row>
    <row r="9998" spans="27:29">
      <c r="AA9998" s="298"/>
      <c r="AC9998" s="206"/>
    </row>
    <row r="9999" spans="27:29">
      <c r="AA9999" s="298"/>
      <c r="AC9999" s="206"/>
    </row>
    <row r="10000" spans="27:29">
      <c r="AA10000" s="298"/>
      <c r="AC10000" s="206"/>
    </row>
    <row r="10001" spans="27:29">
      <c r="AA10001" s="298"/>
      <c r="AC10001" s="206"/>
    </row>
    <row r="10002" spans="27:29">
      <c r="AA10002" s="298"/>
      <c r="AC10002" s="206"/>
    </row>
    <row r="10003" spans="27:29">
      <c r="AA10003" s="298"/>
      <c r="AC10003" s="206"/>
    </row>
    <row r="10004" spans="27:29">
      <c r="AA10004" s="298"/>
      <c r="AC10004" s="206"/>
    </row>
    <row r="10005" spans="27:29">
      <c r="AA10005" s="298"/>
      <c r="AC10005" s="206"/>
    </row>
    <row r="10006" spans="27:29">
      <c r="AA10006" s="298"/>
      <c r="AC10006" s="206"/>
    </row>
    <row r="10007" spans="27:29">
      <c r="AA10007" s="298"/>
      <c r="AC10007" s="206"/>
    </row>
    <row r="10008" spans="27:29">
      <c r="AA10008" s="298"/>
      <c r="AC10008" s="206"/>
    </row>
    <row r="10009" spans="27:29">
      <c r="AA10009" s="298"/>
      <c r="AC10009" s="206"/>
    </row>
    <row r="10010" spans="27:29">
      <c r="AA10010" s="298"/>
      <c r="AC10010" s="206"/>
    </row>
    <row r="10011" spans="27:29">
      <c r="AA10011" s="298"/>
      <c r="AC10011" s="206"/>
    </row>
    <row r="10012" spans="27:29">
      <c r="AA10012" s="298"/>
      <c r="AC10012" s="206"/>
    </row>
    <row r="10013" spans="27:29">
      <c r="AA10013" s="298"/>
      <c r="AC10013" s="206"/>
    </row>
    <row r="10014" spans="27:29">
      <c r="AA10014" s="298"/>
      <c r="AC10014" s="206"/>
    </row>
    <row r="10015" spans="27:29">
      <c r="AA10015" s="298"/>
      <c r="AC10015" s="206"/>
    </row>
    <row r="10016" spans="27:29">
      <c r="AA10016" s="298"/>
      <c r="AC10016" s="206"/>
    </row>
    <row r="10017" spans="27:29">
      <c r="AA10017" s="298"/>
      <c r="AC10017" s="206"/>
    </row>
    <row r="10018" spans="27:29">
      <c r="AA10018" s="298"/>
      <c r="AC10018" s="206"/>
    </row>
    <row r="10019" spans="27:29">
      <c r="AA10019" s="298"/>
      <c r="AC10019" s="206"/>
    </row>
    <row r="10020" spans="27:29">
      <c r="AA10020" s="298"/>
      <c r="AC10020" s="206"/>
    </row>
    <row r="10021" spans="27:29">
      <c r="AA10021" s="298"/>
      <c r="AC10021" s="206"/>
    </row>
    <row r="10022" spans="27:29">
      <c r="AA10022" s="298"/>
      <c r="AC10022" s="206"/>
    </row>
    <row r="10023" spans="27:29">
      <c r="AA10023" s="298"/>
      <c r="AC10023" s="206"/>
    </row>
    <row r="10024" spans="27:29">
      <c r="AA10024" s="298"/>
      <c r="AC10024" s="206"/>
    </row>
    <row r="10025" spans="27:29">
      <c r="AA10025" s="298"/>
      <c r="AC10025" s="206"/>
    </row>
    <row r="10026" spans="27:29">
      <c r="AA10026" s="298"/>
      <c r="AC10026" s="206"/>
    </row>
    <row r="10027" spans="27:29">
      <c r="AA10027" s="298"/>
      <c r="AC10027" s="206"/>
    </row>
    <row r="10028" spans="27:29">
      <c r="AA10028" s="298"/>
      <c r="AC10028" s="206"/>
    </row>
    <row r="10029" spans="27:29">
      <c r="AA10029" s="298"/>
      <c r="AC10029" s="206"/>
    </row>
    <row r="10030" spans="27:29">
      <c r="AA10030" s="298"/>
      <c r="AC10030" s="206"/>
    </row>
    <row r="10031" spans="27:29">
      <c r="AA10031" s="298"/>
      <c r="AC10031" s="206"/>
    </row>
    <row r="10032" spans="27:29">
      <c r="AA10032" s="298"/>
      <c r="AC10032" s="206"/>
    </row>
    <row r="10033" spans="27:29">
      <c r="AA10033" s="298"/>
      <c r="AC10033" s="206"/>
    </row>
    <row r="10034" spans="27:29">
      <c r="AA10034" s="298"/>
      <c r="AC10034" s="206"/>
    </row>
    <row r="10035" spans="27:29">
      <c r="AA10035" s="298"/>
      <c r="AC10035" s="206"/>
    </row>
    <row r="10036" spans="27:29">
      <c r="AA10036" s="298"/>
      <c r="AC10036" s="206"/>
    </row>
    <row r="10037" spans="27:29">
      <c r="AA10037" s="298"/>
      <c r="AC10037" s="206"/>
    </row>
    <row r="10038" spans="27:29">
      <c r="AA10038" s="298"/>
      <c r="AC10038" s="206"/>
    </row>
    <row r="10039" spans="27:29">
      <c r="AA10039" s="298"/>
      <c r="AC10039" s="206"/>
    </row>
    <row r="10040" spans="27:29">
      <c r="AA10040" s="298"/>
      <c r="AC10040" s="206"/>
    </row>
    <row r="10041" spans="27:29">
      <c r="AA10041" s="298"/>
      <c r="AC10041" s="206"/>
    </row>
    <row r="10042" spans="27:29">
      <c r="AA10042" s="298"/>
      <c r="AC10042" s="206"/>
    </row>
    <row r="10043" spans="27:29">
      <c r="AA10043" s="298"/>
      <c r="AC10043" s="206"/>
    </row>
    <row r="10044" spans="27:29">
      <c r="AA10044" s="298"/>
      <c r="AC10044" s="206"/>
    </row>
    <row r="10045" spans="27:29">
      <c r="AA10045" s="298"/>
      <c r="AC10045" s="206"/>
    </row>
    <row r="10046" spans="27:29">
      <c r="AA10046" s="298"/>
      <c r="AC10046" s="206"/>
    </row>
    <row r="10047" spans="27:29">
      <c r="AA10047" s="298"/>
      <c r="AC10047" s="206"/>
    </row>
    <row r="10048" spans="27:29">
      <c r="AA10048" s="298"/>
      <c r="AC10048" s="206"/>
    </row>
    <row r="10049" spans="27:29">
      <c r="AA10049" s="298"/>
      <c r="AC10049" s="206"/>
    </row>
    <row r="10050" spans="27:29">
      <c r="AA10050" s="298"/>
      <c r="AC10050" s="206"/>
    </row>
    <row r="10051" spans="27:29">
      <c r="AA10051" s="298"/>
      <c r="AC10051" s="206"/>
    </row>
    <row r="10052" spans="27:29">
      <c r="AA10052" s="298"/>
      <c r="AC10052" s="206"/>
    </row>
    <row r="10053" spans="27:29">
      <c r="AA10053" s="298"/>
      <c r="AC10053" s="206"/>
    </row>
    <row r="10054" spans="27:29">
      <c r="AA10054" s="298"/>
      <c r="AC10054" s="206"/>
    </row>
    <row r="10055" spans="27:29">
      <c r="AA10055" s="298"/>
      <c r="AC10055" s="206"/>
    </row>
    <row r="10056" spans="27:29">
      <c r="AA10056" s="298"/>
      <c r="AC10056" s="206"/>
    </row>
    <row r="10057" spans="27:29">
      <c r="AA10057" s="298"/>
      <c r="AC10057" s="206"/>
    </row>
    <row r="10058" spans="27:29">
      <c r="AA10058" s="298"/>
      <c r="AC10058" s="206"/>
    </row>
    <row r="10059" spans="27:29">
      <c r="AA10059" s="298"/>
      <c r="AC10059" s="206"/>
    </row>
    <row r="10060" spans="27:29">
      <c r="AA10060" s="298"/>
      <c r="AC10060" s="206"/>
    </row>
    <row r="10061" spans="27:29">
      <c r="AA10061" s="298"/>
      <c r="AC10061" s="206"/>
    </row>
    <row r="10062" spans="27:29">
      <c r="AA10062" s="298"/>
      <c r="AC10062" s="206"/>
    </row>
    <row r="10063" spans="27:29">
      <c r="AA10063" s="298"/>
      <c r="AC10063" s="206"/>
    </row>
    <row r="10064" spans="27:29">
      <c r="AA10064" s="298"/>
      <c r="AC10064" s="206"/>
    </row>
    <row r="10065" spans="27:29">
      <c r="AA10065" s="298"/>
      <c r="AC10065" s="206"/>
    </row>
    <row r="10066" spans="27:29">
      <c r="AA10066" s="298"/>
      <c r="AC10066" s="206"/>
    </row>
    <row r="10067" spans="27:29">
      <c r="AA10067" s="298"/>
      <c r="AC10067" s="206"/>
    </row>
    <row r="10068" spans="27:29">
      <c r="AA10068" s="298"/>
      <c r="AC10068" s="206"/>
    </row>
    <row r="10069" spans="27:29">
      <c r="AA10069" s="298"/>
      <c r="AC10069" s="206"/>
    </row>
    <row r="10070" spans="27:29">
      <c r="AA10070" s="298"/>
      <c r="AC10070" s="206"/>
    </row>
    <row r="10071" spans="27:29">
      <c r="AA10071" s="298"/>
      <c r="AC10071" s="206"/>
    </row>
    <row r="10072" spans="27:29">
      <c r="AA10072" s="298"/>
      <c r="AC10072" s="206"/>
    </row>
    <row r="10073" spans="27:29">
      <c r="AA10073" s="298"/>
      <c r="AC10073" s="206"/>
    </row>
    <row r="10074" spans="27:29">
      <c r="AA10074" s="298"/>
      <c r="AC10074" s="206"/>
    </row>
    <row r="10075" spans="27:29">
      <c r="AA10075" s="298"/>
      <c r="AC10075" s="206"/>
    </row>
    <row r="10076" spans="27:29">
      <c r="AA10076" s="298"/>
      <c r="AC10076" s="206"/>
    </row>
    <row r="10077" spans="27:29">
      <c r="AA10077" s="298"/>
      <c r="AC10077" s="206"/>
    </row>
    <row r="10078" spans="27:29">
      <c r="AA10078" s="298"/>
      <c r="AC10078" s="206"/>
    </row>
    <row r="10079" spans="27:29">
      <c r="AA10079" s="298"/>
      <c r="AC10079" s="206"/>
    </row>
    <row r="10080" spans="27:29">
      <c r="AA10080" s="298"/>
      <c r="AC10080" s="206"/>
    </row>
    <row r="10081" spans="27:29">
      <c r="AA10081" s="298"/>
      <c r="AC10081" s="206"/>
    </row>
    <row r="10082" spans="27:29">
      <c r="AA10082" s="298"/>
      <c r="AC10082" s="206"/>
    </row>
    <row r="10083" spans="27:29">
      <c r="AA10083" s="298"/>
      <c r="AC10083" s="206"/>
    </row>
    <row r="10084" spans="27:29">
      <c r="AA10084" s="298"/>
      <c r="AC10084" s="206"/>
    </row>
    <row r="10085" spans="27:29">
      <c r="AA10085" s="298"/>
      <c r="AC10085" s="206"/>
    </row>
    <row r="10086" spans="27:29">
      <c r="AA10086" s="298"/>
      <c r="AC10086" s="206"/>
    </row>
    <row r="10087" spans="27:29">
      <c r="AA10087" s="298"/>
      <c r="AC10087" s="206"/>
    </row>
    <row r="10088" spans="27:29">
      <c r="AA10088" s="298"/>
      <c r="AC10088" s="206"/>
    </row>
    <row r="10089" spans="27:29">
      <c r="AA10089" s="298"/>
      <c r="AC10089" s="206"/>
    </row>
    <row r="10090" spans="27:29">
      <c r="AA10090" s="298"/>
      <c r="AC10090" s="206"/>
    </row>
    <row r="10091" spans="27:29">
      <c r="AA10091" s="298"/>
      <c r="AC10091" s="206"/>
    </row>
    <row r="10092" spans="27:29">
      <c r="AA10092" s="298"/>
      <c r="AC10092" s="206"/>
    </row>
    <row r="10093" spans="27:29">
      <c r="AA10093" s="298"/>
      <c r="AC10093" s="206"/>
    </row>
    <row r="10094" spans="27:29">
      <c r="AA10094" s="298"/>
      <c r="AC10094" s="206"/>
    </row>
    <row r="10095" spans="27:29">
      <c r="AA10095" s="298"/>
      <c r="AC10095" s="206"/>
    </row>
    <row r="10096" spans="27:29">
      <c r="AA10096" s="298"/>
      <c r="AC10096" s="206"/>
    </row>
    <row r="10097" spans="27:29">
      <c r="AA10097" s="298"/>
      <c r="AC10097" s="206"/>
    </row>
    <row r="10098" spans="27:29">
      <c r="AA10098" s="298"/>
      <c r="AC10098" s="206"/>
    </row>
    <row r="10099" spans="27:29">
      <c r="AA10099" s="298"/>
      <c r="AC10099" s="206"/>
    </row>
    <row r="10100" spans="27:29">
      <c r="AA10100" s="298"/>
      <c r="AC10100" s="206"/>
    </row>
    <row r="10101" spans="27:29">
      <c r="AA10101" s="298"/>
      <c r="AC10101" s="206"/>
    </row>
    <row r="10102" spans="27:29">
      <c r="AA10102" s="298"/>
      <c r="AC10102" s="206"/>
    </row>
    <row r="10103" spans="27:29">
      <c r="AA10103" s="298"/>
      <c r="AC10103" s="206"/>
    </row>
    <row r="10104" spans="27:29">
      <c r="AA10104" s="298"/>
      <c r="AC10104" s="206"/>
    </row>
    <row r="10105" spans="27:29">
      <c r="AA10105" s="298"/>
      <c r="AC10105" s="206"/>
    </row>
    <row r="10106" spans="27:29">
      <c r="AA10106" s="298"/>
      <c r="AC10106" s="206"/>
    </row>
    <row r="10107" spans="27:29">
      <c r="AA10107" s="298"/>
      <c r="AC10107" s="206"/>
    </row>
    <row r="10108" spans="27:29">
      <c r="AA10108" s="298"/>
      <c r="AC10108" s="206"/>
    </row>
    <row r="10109" spans="27:29">
      <c r="AA10109" s="298"/>
      <c r="AC10109" s="206"/>
    </row>
    <row r="10110" spans="27:29">
      <c r="AA10110" s="298"/>
      <c r="AC10110" s="206"/>
    </row>
    <row r="10111" spans="27:29">
      <c r="AA10111" s="298"/>
      <c r="AC10111" s="206"/>
    </row>
    <row r="10112" spans="27:29">
      <c r="AA10112" s="298"/>
      <c r="AC10112" s="206"/>
    </row>
    <row r="10113" spans="27:29">
      <c r="AA10113" s="298"/>
      <c r="AC10113" s="206"/>
    </row>
    <row r="10114" spans="27:29">
      <c r="AA10114" s="298"/>
      <c r="AC10114" s="206"/>
    </row>
    <row r="10115" spans="27:29">
      <c r="AA10115" s="298"/>
      <c r="AC10115" s="206"/>
    </row>
    <row r="10116" spans="27:29">
      <c r="AA10116" s="298"/>
      <c r="AC10116" s="206"/>
    </row>
    <row r="10117" spans="27:29">
      <c r="AA10117" s="298"/>
      <c r="AC10117" s="206"/>
    </row>
    <row r="10118" spans="27:29">
      <c r="AA10118" s="298"/>
      <c r="AC10118" s="206"/>
    </row>
    <row r="10119" spans="27:29">
      <c r="AA10119" s="298"/>
      <c r="AC10119" s="206"/>
    </row>
    <row r="10120" spans="27:29">
      <c r="AA10120" s="298"/>
      <c r="AC10120" s="206"/>
    </row>
    <row r="10121" spans="27:29">
      <c r="AA10121" s="298"/>
      <c r="AC10121" s="206"/>
    </row>
    <row r="10122" spans="27:29">
      <c r="AA10122" s="298"/>
      <c r="AC10122" s="206"/>
    </row>
    <row r="10123" spans="27:29">
      <c r="AA10123" s="298"/>
      <c r="AC10123" s="206"/>
    </row>
    <row r="10124" spans="27:29">
      <c r="AA10124" s="298"/>
      <c r="AC10124" s="206"/>
    </row>
    <row r="10125" spans="27:29">
      <c r="AA10125" s="298"/>
      <c r="AC10125" s="206"/>
    </row>
    <row r="10126" spans="27:29">
      <c r="AA10126" s="298"/>
      <c r="AC10126" s="206"/>
    </row>
    <row r="10127" spans="27:29">
      <c r="AA10127" s="298"/>
      <c r="AC10127" s="206"/>
    </row>
    <row r="10128" spans="27:29">
      <c r="AA10128" s="298"/>
      <c r="AC10128" s="206"/>
    </row>
    <row r="10129" spans="27:29">
      <c r="AA10129" s="298"/>
      <c r="AC10129" s="206"/>
    </row>
    <row r="10130" spans="27:29">
      <c r="AA10130" s="298"/>
      <c r="AC10130" s="206"/>
    </row>
    <row r="10131" spans="27:29">
      <c r="AA10131" s="298"/>
      <c r="AC10131" s="206"/>
    </row>
    <row r="10132" spans="27:29">
      <c r="AA10132" s="298"/>
      <c r="AC10132" s="206"/>
    </row>
    <row r="10133" spans="27:29">
      <c r="AA10133" s="298"/>
      <c r="AC10133" s="206"/>
    </row>
    <row r="10134" spans="27:29">
      <c r="AA10134" s="298"/>
      <c r="AC10134" s="206"/>
    </row>
    <row r="10135" spans="27:29">
      <c r="AA10135" s="298"/>
      <c r="AC10135" s="206"/>
    </row>
    <row r="10136" spans="27:29">
      <c r="AA10136" s="298"/>
      <c r="AC10136" s="206"/>
    </row>
    <row r="10137" spans="27:29">
      <c r="AA10137" s="298"/>
      <c r="AC10137" s="206"/>
    </row>
    <row r="10138" spans="27:29">
      <c r="AA10138" s="298"/>
      <c r="AC10138" s="206"/>
    </row>
    <row r="10139" spans="27:29">
      <c r="AA10139" s="298"/>
      <c r="AC10139" s="206"/>
    </row>
    <row r="10140" spans="27:29">
      <c r="AA10140" s="298"/>
      <c r="AC10140" s="206"/>
    </row>
    <row r="10141" spans="27:29">
      <c r="AA10141" s="298"/>
      <c r="AC10141" s="206"/>
    </row>
    <row r="10142" spans="27:29">
      <c r="AA10142" s="298"/>
      <c r="AC10142" s="206"/>
    </row>
    <row r="10143" spans="27:29">
      <c r="AA10143" s="298"/>
      <c r="AC10143" s="206"/>
    </row>
    <row r="10144" spans="27:29">
      <c r="AA10144" s="298"/>
      <c r="AC10144" s="206"/>
    </row>
    <row r="10145" spans="27:29">
      <c r="AA10145" s="298"/>
      <c r="AC10145" s="206"/>
    </row>
    <row r="10146" spans="27:29">
      <c r="AA10146" s="298"/>
      <c r="AC10146" s="206"/>
    </row>
    <row r="10147" spans="27:29">
      <c r="AA10147" s="298"/>
      <c r="AC10147" s="206"/>
    </row>
    <row r="10148" spans="27:29">
      <c r="AA10148" s="298"/>
      <c r="AC10148" s="206"/>
    </row>
    <row r="10149" spans="27:29">
      <c r="AA10149" s="298"/>
      <c r="AC10149" s="206"/>
    </row>
    <row r="10150" spans="27:29">
      <c r="AA10150" s="298"/>
      <c r="AC10150" s="206"/>
    </row>
    <row r="10151" spans="27:29">
      <c r="AA10151" s="298"/>
      <c r="AC10151" s="206"/>
    </row>
    <row r="10152" spans="27:29">
      <c r="AA10152" s="298"/>
      <c r="AC10152" s="206"/>
    </row>
    <row r="10153" spans="27:29">
      <c r="AA10153" s="298"/>
      <c r="AC10153" s="206"/>
    </row>
    <row r="10154" spans="27:29">
      <c r="AA10154" s="298"/>
      <c r="AC10154" s="206"/>
    </row>
    <row r="10155" spans="27:29">
      <c r="AA10155" s="298"/>
      <c r="AC10155" s="206"/>
    </row>
    <row r="10156" spans="27:29">
      <c r="AA10156" s="298"/>
      <c r="AC10156" s="206"/>
    </row>
    <row r="10157" spans="27:29">
      <c r="AA10157" s="298"/>
      <c r="AC10157" s="206"/>
    </row>
    <row r="10158" spans="27:29">
      <c r="AA10158" s="298"/>
      <c r="AC10158" s="206"/>
    </row>
    <row r="10159" spans="27:29">
      <c r="AA10159" s="298"/>
      <c r="AC10159" s="206"/>
    </row>
    <row r="10160" spans="27:29">
      <c r="AA10160" s="298"/>
      <c r="AC10160" s="206"/>
    </row>
    <row r="10161" spans="27:29">
      <c r="AA10161" s="298"/>
      <c r="AC10161" s="206"/>
    </row>
    <row r="10162" spans="27:29">
      <c r="AA10162" s="298"/>
      <c r="AC10162" s="206"/>
    </row>
    <row r="10163" spans="27:29">
      <c r="AA10163" s="298"/>
      <c r="AC10163" s="206"/>
    </row>
    <row r="10164" spans="27:29">
      <c r="AA10164" s="298"/>
      <c r="AC10164" s="206"/>
    </row>
    <row r="10165" spans="27:29">
      <c r="AA10165" s="298"/>
      <c r="AC10165" s="206"/>
    </row>
    <row r="10166" spans="27:29">
      <c r="AA10166" s="298"/>
      <c r="AC10166" s="206"/>
    </row>
    <row r="10167" spans="27:29">
      <c r="AA10167" s="298"/>
      <c r="AC10167" s="206"/>
    </row>
    <row r="10168" spans="27:29">
      <c r="AA10168" s="298"/>
      <c r="AC10168" s="206"/>
    </row>
    <row r="10169" spans="27:29">
      <c r="AA10169" s="298"/>
      <c r="AC10169" s="206"/>
    </row>
    <row r="10170" spans="27:29">
      <c r="AA10170" s="298"/>
      <c r="AC10170" s="206"/>
    </row>
    <row r="10171" spans="27:29">
      <c r="AA10171" s="298"/>
      <c r="AC10171" s="206"/>
    </row>
    <row r="10172" spans="27:29">
      <c r="AA10172" s="298"/>
      <c r="AC10172" s="206"/>
    </row>
    <row r="10173" spans="27:29">
      <c r="AA10173" s="298"/>
      <c r="AC10173" s="206"/>
    </row>
    <row r="10174" spans="27:29">
      <c r="AA10174" s="298"/>
      <c r="AC10174" s="206"/>
    </row>
    <row r="10175" spans="27:29">
      <c r="AA10175" s="298"/>
      <c r="AC10175" s="206"/>
    </row>
    <row r="10176" spans="27:29">
      <c r="AA10176" s="298"/>
      <c r="AC10176" s="206"/>
    </row>
    <row r="10177" spans="27:29">
      <c r="AA10177" s="298"/>
      <c r="AC10177" s="206"/>
    </row>
    <row r="10178" spans="27:29">
      <c r="AA10178" s="298"/>
      <c r="AC10178" s="206"/>
    </row>
    <row r="10179" spans="27:29">
      <c r="AA10179" s="298"/>
      <c r="AC10179" s="206"/>
    </row>
    <row r="10180" spans="27:29">
      <c r="AA10180" s="298"/>
      <c r="AC10180" s="206"/>
    </row>
    <row r="10181" spans="27:29">
      <c r="AA10181" s="298"/>
      <c r="AC10181" s="206"/>
    </row>
    <row r="10182" spans="27:29">
      <c r="AA10182" s="298"/>
      <c r="AC10182" s="206"/>
    </row>
    <row r="10183" spans="27:29">
      <c r="AA10183" s="298"/>
      <c r="AC10183" s="206"/>
    </row>
    <row r="10184" spans="27:29">
      <c r="AA10184" s="298"/>
      <c r="AC10184" s="206"/>
    </row>
    <row r="10185" spans="27:29">
      <c r="AA10185" s="298"/>
      <c r="AC10185" s="206"/>
    </row>
    <row r="10186" spans="27:29">
      <c r="AA10186" s="298"/>
      <c r="AC10186" s="206"/>
    </row>
    <row r="10187" spans="27:29">
      <c r="AA10187" s="298"/>
      <c r="AC10187" s="206"/>
    </row>
    <row r="10188" spans="27:29">
      <c r="AA10188" s="298"/>
      <c r="AC10188" s="206"/>
    </row>
    <row r="10189" spans="27:29">
      <c r="AA10189" s="298"/>
      <c r="AC10189" s="206"/>
    </row>
    <row r="10190" spans="27:29">
      <c r="AA10190" s="298"/>
      <c r="AC10190" s="206"/>
    </row>
    <row r="10191" spans="27:29">
      <c r="AA10191" s="298"/>
      <c r="AC10191" s="206"/>
    </row>
    <row r="10192" spans="27:29">
      <c r="AA10192" s="298"/>
      <c r="AC10192" s="206"/>
    </row>
    <row r="10193" spans="27:29">
      <c r="AA10193" s="298"/>
      <c r="AC10193" s="206"/>
    </row>
    <row r="10194" spans="27:29">
      <c r="AA10194" s="298"/>
      <c r="AC10194" s="206"/>
    </row>
    <row r="10195" spans="27:29">
      <c r="AA10195" s="298"/>
      <c r="AC10195" s="206"/>
    </row>
    <row r="10196" spans="27:29">
      <c r="AA10196" s="298"/>
      <c r="AC10196" s="206"/>
    </row>
    <row r="10197" spans="27:29">
      <c r="AA10197" s="298"/>
      <c r="AC10197" s="206"/>
    </row>
    <row r="10198" spans="27:29">
      <c r="AA10198" s="298"/>
      <c r="AC10198" s="206"/>
    </row>
    <row r="10199" spans="27:29">
      <c r="AA10199" s="298"/>
      <c r="AC10199" s="206"/>
    </row>
    <row r="10200" spans="27:29">
      <c r="AA10200" s="298"/>
      <c r="AC10200" s="206"/>
    </row>
    <row r="10201" spans="27:29">
      <c r="AA10201" s="298"/>
      <c r="AC10201" s="206"/>
    </row>
    <row r="10202" spans="27:29">
      <c r="AA10202" s="298"/>
      <c r="AC10202" s="206"/>
    </row>
    <row r="10203" spans="27:29">
      <c r="AA10203" s="298"/>
      <c r="AC10203" s="206"/>
    </row>
    <row r="10204" spans="27:29">
      <c r="AA10204" s="298"/>
      <c r="AC10204" s="206"/>
    </row>
    <row r="10205" spans="27:29">
      <c r="AA10205" s="298"/>
      <c r="AC10205" s="206"/>
    </row>
    <row r="10206" spans="27:29">
      <c r="AA10206" s="298"/>
      <c r="AC10206" s="206"/>
    </row>
    <row r="10207" spans="27:29">
      <c r="AA10207" s="298"/>
      <c r="AC10207" s="206"/>
    </row>
    <row r="10208" spans="27:29">
      <c r="AA10208" s="298"/>
      <c r="AC10208" s="206"/>
    </row>
    <row r="10209" spans="27:29">
      <c r="AA10209" s="298"/>
      <c r="AC10209" s="206"/>
    </row>
    <row r="10210" spans="27:29">
      <c r="AA10210" s="298"/>
      <c r="AC10210" s="206"/>
    </row>
    <row r="10211" spans="27:29">
      <c r="AA10211" s="298"/>
      <c r="AC10211" s="206"/>
    </row>
    <row r="10212" spans="27:29">
      <c r="AA10212" s="298"/>
      <c r="AC10212" s="206"/>
    </row>
    <row r="10213" spans="27:29">
      <c r="AA10213" s="298"/>
      <c r="AC10213" s="206"/>
    </row>
    <row r="10214" spans="27:29">
      <c r="AA10214" s="298"/>
      <c r="AC10214" s="206"/>
    </row>
    <row r="10215" spans="27:29">
      <c r="AA10215" s="298"/>
      <c r="AC10215" s="206"/>
    </row>
    <row r="10216" spans="27:29">
      <c r="AA10216" s="298"/>
      <c r="AC10216" s="206"/>
    </row>
    <row r="10217" spans="27:29">
      <c r="AA10217" s="298"/>
      <c r="AC10217" s="206"/>
    </row>
    <row r="10218" spans="27:29">
      <c r="AA10218" s="298"/>
      <c r="AC10218" s="206"/>
    </row>
    <row r="10219" spans="27:29">
      <c r="AA10219" s="298"/>
      <c r="AC10219" s="206"/>
    </row>
    <row r="10220" spans="27:29">
      <c r="AA10220" s="298"/>
      <c r="AC10220" s="206"/>
    </row>
    <row r="10221" spans="27:29">
      <c r="AA10221" s="298"/>
      <c r="AC10221" s="206"/>
    </row>
    <row r="10222" spans="27:29">
      <c r="AA10222" s="298"/>
      <c r="AC10222" s="206"/>
    </row>
    <row r="10223" spans="27:29">
      <c r="AA10223" s="298"/>
      <c r="AC10223" s="206"/>
    </row>
    <row r="10224" spans="27:29">
      <c r="AA10224" s="298"/>
      <c r="AC10224" s="206"/>
    </row>
    <row r="10225" spans="27:29">
      <c r="AA10225" s="298"/>
      <c r="AC10225" s="206"/>
    </row>
    <row r="10226" spans="27:29">
      <c r="AA10226" s="298"/>
      <c r="AC10226" s="206"/>
    </row>
    <row r="10227" spans="27:29">
      <c r="AA10227" s="298"/>
      <c r="AC10227" s="206"/>
    </row>
    <row r="10228" spans="27:29">
      <c r="AA10228" s="298"/>
      <c r="AC10228" s="206"/>
    </row>
    <row r="10229" spans="27:29">
      <c r="AA10229" s="298"/>
      <c r="AC10229" s="206"/>
    </row>
    <row r="10230" spans="27:29">
      <c r="AA10230" s="298"/>
      <c r="AC10230" s="206"/>
    </row>
    <row r="10231" spans="27:29">
      <c r="AA10231" s="298"/>
      <c r="AC10231" s="206"/>
    </row>
    <row r="10232" spans="27:29">
      <c r="AA10232" s="298"/>
      <c r="AC10232" s="206"/>
    </row>
    <row r="10233" spans="27:29">
      <c r="AA10233" s="298"/>
      <c r="AC10233" s="206"/>
    </row>
    <row r="10234" spans="27:29">
      <c r="AA10234" s="298"/>
      <c r="AC10234" s="206"/>
    </row>
    <row r="10235" spans="27:29">
      <c r="AA10235" s="298"/>
      <c r="AC10235" s="206"/>
    </row>
    <row r="10236" spans="27:29">
      <c r="AA10236" s="298"/>
      <c r="AC10236" s="206"/>
    </row>
    <row r="10237" spans="27:29">
      <c r="AA10237" s="298"/>
      <c r="AC10237" s="206"/>
    </row>
    <row r="10238" spans="27:29">
      <c r="AA10238" s="298"/>
      <c r="AC10238" s="206"/>
    </row>
    <row r="10239" spans="27:29">
      <c r="AA10239" s="298"/>
      <c r="AC10239" s="206"/>
    </row>
    <row r="10240" spans="27:29">
      <c r="AA10240" s="298"/>
      <c r="AC10240" s="206"/>
    </row>
    <row r="10241" spans="27:29">
      <c r="AA10241" s="298"/>
      <c r="AC10241" s="206"/>
    </row>
    <row r="10242" spans="27:29">
      <c r="AA10242" s="298"/>
      <c r="AC10242" s="206"/>
    </row>
    <row r="10243" spans="27:29">
      <c r="AA10243" s="298"/>
      <c r="AC10243" s="206"/>
    </row>
    <row r="10244" spans="27:29">
      <c r="AA10244" s="298"/>
      <c r="AC10244" s="206"/>
    </row>
    <row r="10245" spans="27:29">
      <c r="AA10245" s="298"/>
      <c r="AC10245" s="206"/>
    </row>
    <row r="10246" spans="27:29">
      <c r="AA10246" s="298"/>
      <c r="AC10246" s="206"/>
    </row>
    <row r="10247" spans="27:29">
      <c r="AA10247" s="298"/>
      <c r="AC10247" s="206"/>
    </row>
    <row r="10248" spans="27:29">
      <c r="AA10248" s="298"/>
      <c r="AC10248" s="206"/>
    </row>
    <row r="10249" spans="27:29">
      <c r="AA10249" s="298"/>
      <c r="AC10249" s="206"/>
    </row>
    <row r="10250" spans="27:29">
      <c r="AA10250" s="298"/>
      <c r="AC10250" s="206"/>
    </row>
    <row r="10251" spans="27:29">
      <c r="AA10251" s="298"/>
      <c r="AC10251" s="206"/>
    </row>
    <row r="10252" spans="27:29">
      <c r="AA10252" s="298"/>
      <c r="AC10252" s="206"/>
    </row>
    <row r="10253" spans="27:29">
      <c r="AA10253" s="298"/>
      <c r="AC10253" s="206"/>
    </row>
    <row r="10254" spans="27:29">
      <c r="AA10254" s="298"/>
      <c r="AC10254" s="206"/>
    </row>
    <row r="10255" spans="27:29">
      <c r="AA10255" s="298"/>
      <c r="AC10255" s="206"/>
    </row>
    <row r="10256" spans="27:29">
      <c r="AA10256" s="298"/>
      <c r="AC10256" s="206"/>
    </row>
    <row r="10257" spans="27:29">
      <c r="AA10257" s="298"/>
      <c r="AC10257" s="206"/>
    </row>
    <row r="10258" spans="27:29">
      <c r="AA10258" s="298"/>
      <c r="AC10258" s="206"/>
    </row>
    <row r="10259" spans="27:29">
      <c r="AA10259" s="298"/>
      <c r="AC10259" s="206"/>
    </row>
    <row r="10260" spans="27:29">
      <c r="AA10260" s="298"/>
      <c r="AC10260" s="206"/>
    </row>
    <row r="10261" spans="27:29">
      <c r="AA10261" s="298"/>
      <c r="AC10261" s="206"/>
    </row>
    <row r="10262" spans="27:29">
      <c r="AA10262" s="298"/>
      <c r="AC10262" s="206"/>
    </row>
    <row r="10263" spans="27:29">
      <c r="AA10263" s="298"/>
      <c r="AC10263" s="206"/>
    </row>
    <row r="10264" spans="27:29">
      <c r="AA10264" s="298"/>
      <c r="AC10264" s="206"/>
    </row>
    <row r="10265" spans="27:29">
      <c r="AA10265" s="298"/>
      <c r="AC10265" s="206"/>
    </row>
    <row r="10266" spans="27:29">
      <c r="AA10266" s="298"/>
      <c r="AC10266" s="206"/>
    </row>
    <row r="10267" spans="27:29">
      <c r="AA10267" s="298"/>
      <c r="AC10267" s="206"/>
    </row>
    <row r="10268" spans="27:29">
      <c r="AA10268" s="298"/>
      <c r="AC10268" s="206"/>
    </row>
    <row r="10269" spans="27:29">
      <c r="AA10269" s="298"/>
      <c r="AC10269" s="206"/>
    </row>
    <row r="10270" spans="27:29">
      <c r="AA10270" s="298"/>
      <c r="AC10270" s="206"/>
    </row>
    <row r="10271" spans="27:29">
      <c r="AA10271" s="298"/>
      <c r="AC10271" s="206"/>
    </row>
    <row r="10272" spans="27:29">
      <c r="AA10272" s="298"/>
      <c r="AC10272" s="206"/>
    </row>
    <row r="10273" spans="27:29">
      <c r="AA10273" s="298"/>
      <c r="AC10273" s="206"/>
    </row>
    <row r="10274" spans="27:29">
      <c r="AA10274" s="298"/>
      <c r="AC10274" s="206"/>
    </row>
    <row r="10275" spans="27:29">
      <c r="AA10275" s="298"/>
      <c r="AC10275" s="206"/>
    </row>
    <row r="10276" spans="27:29">
      <c r="AA10276" s="298"/>
      <c r="AC10276" s="206"/>
    </row>
    <row r="10277" spans="27:29">
      <c r="AA10277" s="298"/>
      <c r="AC10277" s="206"/>
    </row>
    <row r="10278" spans="27:29">
      <c r="AA10278" s="298"/>
      <c r="AC10278" s="206"/>
    </row>
    <row r="10279" spans="27:29">
      <c r="AA10279" s="298"/>
      <c r="AC10279" s="206"/>
    </row>
    <row r="10280" spans="27:29">
      <c r="AA10280" s="298"/>
      <c r="AC10280" s="206"/>
    </row>
    <row r="10281" spans="27:29">
      <c r="AA10281" s="298"/>
      <c r="AC10281" s="206"/>
    </row>
    <row r="10282" spans="27:29">
      <c r="AA10282" s="298"/>
      <c r="AC10282" s="206"/>
    </row>
    <row r="10283" spans="27:29">
      <c r="AA10283" s="298"/>
      <c r="AC10283" s="206"/>
    </row>
    <row r="10284" spans="27:29">
      <c r="AA10284" s="298"/>
      <c r="AC10284" s="206"/>
    </row>
    <row r="10285" spans="27:29">
      <c r="AA10285" s="298"/>
      <c r="AC10285" s="206"/>
    </row>
    <row r="10286" spans="27:29">
      <c r="AA10286" s="298"/>
      <c r="AC10286" s="206"/>
    </row>
    <row r="10287" spans="27:29">
      <c r="AA10287" s="298"/>
      <c r="AC10287" s="206"/>
    </row>
    <row r="10288" spans="27:29">
      <c r="AA10288" s="298"/>
      <c r="AC10288" s="206"/>
    </row>
    <row r="10289" spans="27:29">
      <c r="AA10289" s="298"/>
      <c r="AC10289" s="206"/>
    </row>
    <row r="10290" spans="27:29">
      <c r="AA10290" s="298"/>
      <c r="AC10290" s="206"/>
    </row>
    <row r="10291" spans="27:29">
      <c r="AA10291" s="298"/>
      <c r="AC10291" s="206"/>
    </row>
    <row r="10292" spans="27:29">
      <c r="AA10292" s="298"/>
      <c r="AC10292" s="206"/>
    </row>
    <row r="10293" spans="27:29">
      <c r="AA10293" s="298"/>
      <c r="AC10293" s="206"/>
    </row>
    <row r="10294" spans="27:29">
      <c r="AA10294" s="298"/>
      <c r="AC10294" s="206"/>
    </row>
    <row r="10295" spans="27:29">
      <c r="AA10295" s="298"/>
      <c r="AC10295" s="206"/>
    </row>
    <row r="10296" spans="27:29">
      <c r="AA10296" s="298"/>
      <c r="AC10296" s="206"/>
    </row>
    <row r="10297" spans="27:29">
      <c r="AA10297" s="298"/>
      <c r="AC10297" s="206"/>
    </row>
    <row r="10298" spans="27:29">
      <c r="AA10298" s="298"/>
      <c r="AC10298" s="206"/>
    </row>
    <row r="10299" spans="27:29">
      <c r="AA10299" s="298"/>
      <c r="AC10299" s="206"/>
    </row>
    <row r="10300" spans="27:29">
      <c r="AA10300" s="298"/>
      <c r="AC10300" s="206"/>
    </row>
    <row r="10301" spans="27:29">
      <c r="AA10301" s="298"/>
      <c r="AC10301" s="206"/>
    </row>
    <row r="10302" spans="27:29">
      <c r="AA10302" s="298"/>
      <c r="AC10302" s="206"/>
    </row>
    <row r="10303" spans="27:29">
      <c r="AA10303" s="298"/>
      <c r="AC10303" s="206"/>
    </row>
    <row r="10304" spans="27:29">
      <c r="AA10304" s="298"/>
      <c r="AC10304" s="206"/>
    </row>
    <row r="10305" spans="27:29">
      <c r="AA10305" s="298"/>
      <c r="AC10305" s="206"/>
    </row>
    <row r="10306" spans="27:29">
      <c r="AA10306" s="298"/>
      <c r="AC10306" s="206"/>
    </row>
    <row r="10307" spans="27:29">
      <c r="AA10307" s="298"/>
      <c r="AC10307" s="206"/>
    </row>
    <row r="10308" spans="27:29">
      <c r="AA10308" s="298"/>
      <c r="AC10308" s="206"/>
    </row>
    <row r="10309" spans="27:29">
      <c r="AA10309" s="298"/>
      <c r="AC10309" s="206"/>
    </row>
    <row r="10310" spans="27:29">
      <c r="AA10310" s="298"/>
      <c r="AC10310" s="206"/>
    </row>
    <row r="10311" spans="27:29">
      <c r="AA10311" s="298"/>
      <c r="AC10311" s="206"/>
    </row>
    <row r="10312" spans="27:29">
      <c r="AA10312" s="298"/>
      <c r="AC10312" s="206"/>
    </row>
    <row r="10313" spans="27:29">
      <c r="AA10313" s="298"/>
      <c r="AC10313" s="206"/>
    </row>
    <row r="10314" spans="27:29">
      <c r="AA10314" s="298"/>
      <c r="AC10314" s="206"/>
    </row>
    <row r="10315" spans="27:29">
      <c r="AA10315" s="298"/>
      <c r="AC10315" s="206"/>
    </row>
    <row r="10316" spans="27:29">
      <c r="AA10316" s="298"/>
      <c r="AC10316" s="206"/>
    </row>
    <row r="10317" spans="27:29">
      <c r="AA10317" s="298"/>
      <c r="AC10317" s="206"/>
    </row>
    <row r="10318" spans="27:29">
      <c r="AA10318" s="298"/>
      <c r="AC10318" s="206"/>
    </row>
    <row r="10319" spans="27:29">
      <c r="AA10319" s="298"/>
      <c r="AC10319" s="206"/>
    </row>
    <row r="10320" spans="27:29">
      <c r="AA10320" s="298"/>
      <c r="AC10320" s="206"/>
    </row>
    <row r="10321" spans="27:29">
      <c r="AA10321" s="298"/>
      <c r="AC10321" s="206"/>
    </row>
    <row r="10322" spans="27:29">
      <c r="AA10322" s="298"/>
      <c r="AC10322" s="206"/>
    </row>
    <row r="10323" spans="27:29">
      <c r="AA10323" s="298"/>
      <c r="AC10323" s="206"/>
    </row>
    <row r="10324" spans="27:29">
      <c r="AA10324" s="298"/>
      <c r="AC10324" s="206"/>
    </row>
    <row r="10325" spans="27:29">
      <c r="AA10325" s="298"/>
      <c r="AC10325" s="206"/>
    </row>
    <row r="10326" spans="27:29">
      <c r="AA10326" s="298"/>
      <c r="AC10326" s="206"/>
    </row>
    <row r="10327" spans="27:29">
      <c r="AA10327" s="298"/>
      <c r="AC10327" s="206"/>
    </row>
    <row r="10328" spans="27:29">
      <c r="AA10328" s="298"/>
      <c r="AC10328" s="206"/>
    </row>
    <row r="10329" spans="27:29">
      <c r="AA10329" s="298"/>
      <c r="AC10329" s="206"/>
    </row>
    <row r="10330" spans="27:29">
      <c r="AA10330" s="298"/>
      <c r="AC10330" s="206"/>
    </row>
    <row r="10331" spans="27:29">
      <c r="AA10331" s="298"/>
      <c r="AC10331" s="206"/>
    </row>
    <row r="10332" spans="27:29">
      <c r="AA10332" s="298"/>
      <c r="AC10332" s="206"/>
    </row>
    <row r="10333" spans="27:29">
      <c r="AA10333" s="298"/>
      <c r="AC10333" s="206"/>
    </row>
    <row r="10334" spans="27:29">
      <c r="AA10334" s="298"/>
      <c r="AC10334" s="206"/>
    </row>
    <row r="10335" spans="27:29">
      <c r="AA10335" s="298"/>
      <c r="AC10335" s="206"/>
    </row>
    <row r="10336" spans="27:29">
      <c r="AA10336" s="298"/>
      <c r="AC10336" s="206"/>
    </row>
    <row r="10337" spans="27:29">
      <c r="AA10337" s="298"/>
      <c r="AC10337" s="206"/>
    </row>
    <row r="10338" spans="27:29">
      <c r="AA10338" s="298"/>
      <c r="AC10338" s="206"/>
    </row>
    <row r="10339" spans="27:29">
      <c r="AA10339" s="298"/>
      <c r="AC10339" s="206"/>
    </row>
    <row r="10340" spans="27:29">
      <c r="AA10340" s="298"/>
      <c r="AC10340" s="206"/>
    </row>
    <row r="10341" spans="27:29">
      <c r="AA10341" s="298"/>
      <c r="AC10341" s="206"/>
    </row>
    <row r="10342" spans="27:29">
      <c r="AA10342" s="298"/>
      <c r="AC10342" s="206"/>
    </row>
    <row r="10343" spans="27:29">
      <c r="AA10343" s="298"/>
      <c r="AC10343" s="206"/>
    </row>
    <row r="10344" spans="27:29">
      <c r="AA10344" s="298"/>
      <c r="AC10344" s="206"/>
    </row>
    <row r="10345" spans="27:29">
      <c r="AA10345" s="298"/>
      <c r="AC10345" s="206"/>
    </row>
    <row r="10346" spans="27:29">
      <c r="AA10346" s="298"/>
      <c r="AC10346" s="206"/>
    </row>
    <row r="10347" spans="27:29">
      <c r="AA10347" s="298"/>
      <c r="AC10347" s="206"/>
    </row>
    <row r="10348" spans="27:29">
      <c r="AA10348" s="298"/>
      <c r="AC10348" s="206"/>
    </row>
    <row r="10349" spans="27:29">
      <c r="AA10349" s="298"/>
      <c r="AC10349" s="206"/>
    </row>
    <row r="10350" spans="27:29">
      <c r="AA10350" s="298"/>
      <c r="AC10350" s="206"/>
    </row>
    <row r="10351" spans="27:29">
      <c r="AA10351" s="298"/>
      <c r="AC10351" s="206"/>
    </row>
    <row r="10352" spans="27:29">
      <c r="AA10352" s="298"/>
      <c r="AC10352" s="206"/>
    </row>
    <row r="10353" spans="27:29">
      <c r="AA10353" s="298"/>
      <c r="AC10353" s="206"/>
    </row>
    <row r="10354" spans="27:29">
      <c r="AA10354" s="298"/>
      <c r="AC10354" s="206"/>
    </row>
    <row r="10355" spans="27:29">
      <c r="AA10355" s="298"/>
      <c r="AC10355" s="206"/>
    </row>
    <row r="10356" spans="27:29">
      <c r="AA10356" s="298"/>
      <c r="AC10356" s="206"/>
    </row>
    <row r="10357" spans="27:29">
      <c r="AA10357" s="298"/>
      <c r="AC10357" s="206"/>
    </row>
    <row r="10358" spans="27:29">
      <c r="AA10358" s="298"/>
      <c r="AC10358" s="206"/>
    </row>
    <row r="10359" spans="27:29">
      <c r="AA10359" s="298"/>
      <c r="AC10359" s="206"/>
    </row>
    <row r="10360" spans="27:29">
      <c r="AA10360" s="298"/>
      <c r="AC10360" s="206"/>
    </row>
    <row r="10361" spans="27:29">
      <c r="AA10361" s="298"/>
      <c r="AC10361" s="206"/>
    </row>
    <row r="10362" spans="27:29">
      <c r="AA10362" s="298"/>
      <c r="AC10362" s="206"/>
    </row>
    <row r="10363" spans="27:29">
      <c r="AA10363" s="298"/>
      <c r="AC10363" s="206"/>
    </row>
    <row r="10364" spans="27:29">
      <c r="AA10364" s="298"/>
      <c r="AC10364" s="206"/>
    </row>
    <row r="10365" spans="27:29">
      <c r="AA10365" s="298"/>
      <c r="AC10365" s="206"/>
    </row>
    <row r="10366" spans="27:29">
      <c r="AA10366" s="298"/>
      <c r="AC10366" s="206"/>
    </row>
    <row r="10367" spans="27:29">
      <c r="AA10367" s="298"/>
      <c r="AC10367" s="206"/>
    </row>
    <row r="10368" spans="27:29">
      <c r="AA10368" s="298"/>
      <c r="AC10368" s="206"/>
    </row>
    <row r="10369" spans="27:29">
      <c r="AA10369" s="298"/>
      <c r="AC10369" s="206"/>
    </row>
    <row r="10370" spans="27:29">
      <c r="AA10370" s="298"/>
      <c r="AC10370" s="206"/>
    </row>
    <row r="10371" spans="27:29">
      <c r="AA10371" s="298"/>
      <c r="AC10371" s="206"/>
    </row>
    <row r="10372" spans="27:29">
      <c r="AA10372" s="298"/>
      <c r="AC10372" s="206"/>
    </row>
    <row r="10373" spans="27:29">
      <c r="AA10373" s="298"/>
      <c r="AC10373" s="206"/>
    </row>
    <row r="10374" spans="27:29">
      <c r="AA10374" s="298"/>
      <c r="AC10374" s="206"/>
    </row>
    <row r="10375" spans="27:29">
      <c r="AA10375" s="298"/>
      <c r="AC10375" s="206"/>
    </row>
    <row r="10376" spans="27:29">
      <c r="AA10376" s="298"/>
      <c r="AC10376" s="206"/>
    </row>
    <row r="10377" spans="27:29">
      <c r="AA10377" s="298"/>
      <c r="AC10377" s="206"/>
    </row>
    <row r="10378" spans="27:29">
      <c r="AA10378" s="298"/>
      <c r="AC10378" s="206"/>
    </row>
    <row r="10379" spans="27:29">
      <c r="AA10379" s="298"/>
      <c r="AC10379" s="206"/>
    </row>
    <row r="10380" spans="27:29">
      <c r="AA10380" s="298"/>
      <c r="AC10380" s="206"/>
    </row>
    <row r="10381" spans="27:29">
      <c r="AA10381" s="298"/>
      <c r="AC10381" s="206"/>
    </row>
    <row r="10382" spans="27:29">
      <c r="AA10382" s="298"/>
      <c r="AC10382" s="206"/>
    </row>
    <row r="10383" spans="27:29">
      <c r="AA10383" s="298"/>
      <c r="AC10383" s="206"/>
    </row>
    <row r="10384" spans="27:29">
      <c r="AA10384" s="298"/>
      <c r="AC10384" s="206"/>
    </row>
    <row r="10385" spans="27:29">
      <c r="AA10385" s="298"/>
      <c r="AC10385" s="206"/>
    </row>
    <row r="10386" spans="27:29">
      <c r="AA10386" s="298"/>
      <c r="AC10386" s="206"/>
    </row>
    <row r="10387" spans="27:29">
      <c r="AA10387" s="298"/>
      <c r="AC10387" s="206"/>
    </row>
    <row r="10388" spans="27:29">
      <c r="AA10388" s="298"/>
      <c r="AC10388" s="206"/>
    </row>
    <row r="10389" spans="27:29">
      <c r="AA10389" s="298"/>
      <c r="AC10389" s="206"/>
    </row>
    <row r="10390" spans="27:29">
      <c r="AA10390" s="298"/>
      <c r="AC10390" s="206"/>
    </row>
    <row r="10391" spans="27:29">
      <c r="AA10391" s="298"/>
      <c r="AC10391" s="206"/>
    </row>
    <row r="10392" spans="27:29">
      <c r="AA10392" s="298"/>
      <c r="AC10392" s="206"/>
    </row>
    <row r="10393" spans="27:29">
      <c r="AA10393" s="298"/>
      <c r="AC10393" s="206"/>
    </row>
    <row r="10394" spans="27:29">
      <c r="AA10394" s="298"/>
      <c r="AC10394" s="206"/>
    </row>
    <row r="10395" spans="27:29">
      <c r="AA10395" s="298"/>
      <c r="AC10395" s="206"/>
    </row>
    <row r="10396" spans="27:29">
      <c r="AA10396" s="298"/>
      <c r="AC10396" s="206"/>
    </row>
    <row r="10397" spans="27:29">
      <c r="AA10397" s="298"/>
      <c r="AC10397" s="206"/>
    </row>
    <row r="10398" spans="27:29">
      <c r="AA10398" s="298"/>
      <c r="AC10398" s="206"/>
    </row>
    <row r="10399" spans="27:29">
      <c r="AA10399" s="298"/>
      <c r="AC10399" s="206"/>
    </row>
    <row r="10400" spans="27:29">
      <c r="AA10400" s="298"/>
      <c r="AC10400" s="206"/>
    </row>
    <row r="10401" spans="27:29">
      <c r="AA10401" s="298"/>
      <c r="AC10401" s="206"/>
    </row>
    <row r="10402" spans="27:29">
      <c r="AA10402" s="298"/>
      <c r="AC10402" s="206"/>
    </row>
    <row r="10403" spans="27:29">
      <c r="AA10403" s="298"/>
      <c r="AC10403" s="206"/>
    </row>
    <row r="10404" spans="27:29">
      <c r="AA10404" s="298"/>
      <c r="AC10404" s="206"/>
    </row>
    <row r="10405" spans="27:29">
      <c r="AA10405" s="298"/>
      <c r="AC10405" s="206"/>
    </row>
    <row r="10406" spans="27:29">
      <c r="AA10406" s="298"/>
      <c r="AC10406" s="206"/>
    </row>
    <row r="10407" spans="27:29">
      <c r="AA10407" s="298"/>
      <c r="AC10407" s="206"/>
    </row>
    <row r="10408" spans="27:29">
      <c r="AA10408" s="298"/>
      <c r="AC10408" s="206"/>
    </row>
    <row r="10409" spans="27:29">
      <c r="AA10409" s="298"/>
      <c r="AC10409" s="206"/>
    </row>
    <row r="10410" spans="27:29">
      <c r="AA10410" s="298"/>
      <c r="AC10410" s="206"/>
    </row>
    <row r="10411" spans="27:29">
      <c r="AA10411" s="298"/>
      <c r="AC10411" s="206"/>
    </row>
    <row r="10412" spans="27:29">
      <c r="AA10412" s="298"/>
      <c r="AC10412" s="206"/>
    </row>
    <row r="10413" spans="27:29">
      <c r="AA10413" s="298"/>
      <c r="AC10413" s="206"/>
    </row>
    <row r="10414" spans="27:29">
      <c r="AA10414" s="298"/>
      <c r="AC10414" s="206"/>
    </row>
    <row r="10415" spans="27:29">
      <c r="AA10415" s="298"/>
      <c r="AC10415" s="206"/>
    </row>
    <row r="10416" spans="27:29">
      <c r="AA10416" s="298"/>
      <c r="AC10416" s="206"/>
    </row>
    <row r="10417" spans="27:29">
      <c r="AA10417" s="298"/>
      <c r="AC10417" s="206"/>
    </row>
    <row r="10418" spans="27:29">
      <c r="AA10418" s="298"/>
      <c r="AC10418" s="206"/>
    </row>
    <row r="10419" spans="27:29">
      <c r="AA10419" s="298"/>
      <c r="AC10419" s="206"/>
    </row>
    <row r="10420" spans="27:29">
      <c r="AA10420" s="298"/>
      <c r="AC10420" s="206"/>
    </row>
    <row r="10421" spans="27:29">
      <c r="AA10421" s="298"/>
      <c r="AC10421" s="206"/>
    </row>
    <row r="10422" spans="27:29">
      <c r="AA10422" s="298"/>
      <c r="AC10422" s="206"/>
    </row>
    <row r="10423" spans="27:29">
      <c r="AA10423" s="298"/>
      <c r="AC10423" s="206"/>
    </row>
    <row r="10424" spans="27:29">
      <c r="AA10424" s="298"/>
      <c r="AC10424" s="206"/>
    </row>
    <row r="10425" spans="27:29">
      <c r="AA10425" s="298"/>
      <c r="AC10425" s="206"/>
    </row>
    <row r="10426" spans="27:29">
      <c r="AA10426" s="298"/>
      <c r="AC10426" s="206"/>
    </row>
    <row r="10427" spans="27:29">
      <c r="AA10427" s="298"/>
      <c r="AC10427" s="206"/>
    </row>
    <row r="10428" spans="27:29">
      <c r="AA10428" s="298"/>
      <c r="AC10428" s="206"/>
    </row>
    <row r="10429" spans="27:29">
      <c r="AA10429" s="298"/>
      <c r="AC10429" s="206"/>
    </row>
    <row r="10430" spans="27:29">
      <c r="AA10430" s="298"/>
      <c r="AC10430" s="206"/>
    </row>
    <row r="10431" spans="27:29">
      <c r="AA10431" s="298"/>
      <c r="AC10431" s="206"/>
    </row>
    <row r="10432" spans="27:29">
      <c r="AA10432" s="298"/>
      <c r="AC10432" s="206"/>
    </row>
    <row r="10433" spans="27:29">
      <c r="AA10433" s="298"/>
      <c r="AC10433" s="206"/>
    </row>
    <row r="10434" spans="27:29">
      <c r="AA10434" s="298"/>
      <c r="AC10434" s="206"/>
    </row>
    <row r="10435" spans="27:29">
      <c r="AA10435" s="298"/>
      <c r="AC10435" s="206"/>
    </row>
    <row r="10436" spans="27:29">
      <c r="AA10436" s="298"/>
      <c r="AC10436" s="206"/>
    </row>
    <row r="10437" spans="27:29">
      <c r="AA10437" s="298"/>
      <c r="AC10437" s="206"/>
    </row>
    <row r="10438" spans="27:29">
      <c r="AA10438" s="298"/>
      <c r="AC10438" s="206"/>
    </row>
    <row r="10439" spans="27:29">
      <c r="AA10439" s="298"/>
      <c r="AC10439" s="206"/>
    </row>
    <row r="10440" spans="27:29">
      <c r="AA10440" s="298"/>
      <c r="AC10440" s="206"/>
    </row>
    <row r="10441" spans="27:29">
      <c r="AA10441" s="298"/>
      <c r="AC10441" s="206"/>
    </row>
    <row r="10442" spans="27:29">
      <c r="AA10442" s="298"/>
      <c r="AC10442" s="206"/>
    </row>
    <row r="10443" spans="27:29">
      <c r="AA10443" s="298"/>
      <c r="AC10443" s="206"/>
    </row>
    <row r="10444" spans="27:29">
      <c r="AA10444" s="298"/>
      <c r="AC10444" s="206"/>
    </row>
    <row r="10445" spans="27:29">
      <c r="AA10445" s="298"/>
      <c r="AC10445" s="206"/>
    </row>
    <row r="10446" spans="27:29">
      <c r="AA10446" s="298"/>
      <c r="AC10446" s="206"/>
    </row>
    <row r="10447" spans="27:29">
      <c r="AA10447" s="298"/>
      <c r="AC10447" s="206"/>
    </row>
    <row r="10448" spans="27:29">
      <c r="AA10448" s="298"/>
      <c r="AC10448" s="206"/>
    </row>
    <row r="10449" spans="27:29">
      <c r="AA10449" s="298"/>
      <c r="AC10449" s="206"/>
    </row>
    <row r="10450" spans="27:29">
      <c r="AA10450" s="298"/>
      <c r="AC10450" s="206"/>
    </row>
    <row r="10451" spans="27:29">
      <c r="AA10451" s="298"/>
      <c r="AC10451" s="206"/>
    </row>
    <row r="10452" spans="27:29">
      <c r="AA10452" s="298"/>
      <c r="AC10452" s="206"/>
    </row>
    <row r="10453" spans="27:29">
      <c r="AA10453" s="298"/>
      <c r="AC10453" s="206"/>
    </row>
    <row r="10454" spans="27:29">
      <c r="AA10454" s="298"/>
      <c r="AC10454" s="206"/>
    </row>
    <row r="10455" spans="27:29">
      <c r="AA10455" s="298"/>
      <c r="AC10455" s="206"/>
    </row>
    <row r="10456" spans="27:29">
      <c r="AA10456" s="298"/>
      <c r="AC10456" s="206"/>
    </row>
    <row r="10457" spans="27:29">
      <c r="AA10457" s="298"/>
      <c r="AC10457" s="206"/>
    </row>
    <row r="10458" spans="27:29">
      <c r="AA10458" s="298"/>
      <c r="AC10458" s="206"/>
    </row>
    <row r="10459" spans="27:29">
      <c r="AA10459" s="298"/>
      <c r="AC10459" s="206"/>
    </row>
    <row r="10460" spans="27:29">
      <c r="AA10460" s="298"/>
      <c r="AC10460" s="206"/>
    </row>
    <row r="10461" spans="27:29">
      <c r="AA10461" s="298"/>
      <c r="AC10461" s="206"/>
    </row>
    <row r="10462" spans="27:29">
      <c r="AA10462" s="298"/>
      <c r="AC10462" s="206"/>
    </row>
    <row r="10463" spans="27:29">
      <c r="AA10463" s="298"/>
      <c r="AC10463" s="206"/>
    </row>
    <row r="10464" spans="27:29">
      <c r="AA10464" s="298"/>
      <c r="AC10464" s="206"/>
    </row>
    <row r="10465" spans="27:29">
      <c r="AA10465" s="298"/>
      <c r="AC10465" s="206"/>
    </row>
    <row r="10466" spans="27:29">
      <c r="AA10466" s="298"/>
      <c r="AC10466" s="206"/>
    </row>
    <row r="10467" spans="27:29">
      <c r="AA10467" s="298"/>
      <c r="AC10467" s="206"/>
    </row>
    <row r="10468" spans="27:29">
      <c r="AA10468" s="298"/>
      <c r="AC10468" s="206"/>
    </row>
    <row r="10469" spans="27:29">
      <c r="AA10469" s="298"/>
      <c r="AC10469" s="206"/>
    </row>
    <row r="10470" spans="27:29">
      <c r="AA10470" s="298"/>
      <c r="AC10470" s="206"/>
    </row>
    <row r="10471" spans="27:29">
      <c r="AA10471" s="298"/>
      <c r="AC10471" s="206"/>
    </row>
    <row r="10472" spans="27:29">
      <c r="AA10472" s="298"/>
      <c r="AC10472" s="206"/>
    </row>
    <row r="10473" spans="27:29">
      <c r="AA10473" s="298"/>
      <c r="AC10473" s="206"/>
    </row>
    <row r="10474" spans="27:29">
      <c r="AA10474" s="298"/>
      <c r="AC10474" s="206"/>
    </row>
    <row r="10475" spans="27:29">
      <c r="AA10475" s="298"/>
      <c r="AC10475" s="206"/>
    </row>
    <row r="10476" spans="27:29">
      <c r="AA10476" s="298"/>
      <c r="AC10476" s="206"/>
    </row>
    <row r="10477" spans="27:29">
      <c r="AA10477" s="298"/>
      <c r="AC10477" s="206"/>
    </row>
    <row r="10478" spans="27:29">
      <c r="AA10478" s="298"/>
      <c r="AC10478" s="206"/>
    </row>
    <row r="10479" spans="27:29">
      <c r="AA10479" s="298"/>
      <c r="AC10479" s="206"/>
    </row>
    <row r="10480" spans="27:29">
      <c r="AA10480" s="298"/>
      <c r="AC10480" s="206"/>
    </row>
    <row r="10481" spans="27:29">
      <c r="AA10481" s="298"/>
      <c r="AC10481" s="206"/>
    </row>
    <row r="10482" spans="27:29">
      <c r="AA10482" s="298"/>
      <c r="AC10482" s="206"/>
    </row>
    <row r="10483" spans="27:29">
      <c r="AA10483" s="298"/>
      <c r="AC10483" s="206"/>
    </row>
    <row r="10484" spans="27:29">
      <c r="AA10484" s="298"/>
      <c r="AC10484" s="206"/>
    </row>
    <row r="10485" spans="27:29">
      <c r="AA10485" s="298"/>
      <c r="AC10485" s="206"/>
    </row>
    <row r="10486" spans="27:29">
      <c r="AA10486" s="298"/>
      <c r="AC10486" s="206"/>
    </row>
    <row r="10487" spans="27:29">
      <c r="AA10487" s="298"/>
      <c r="AC10487" s="206"/>
    </row>
    <row r="10488" spans="27:29">
      <c r="AA10488" s="298"/>
      <c r="AC10488" s="206"/>
    </row>
    <row r="10489" spans="27:29">
      <c r="AA10489" s="298"/>
      <c r="AC10489" s="206"/>
    </row>
    <row r="10490" spans="27:29">
      <c r="AA10490" s="298"/>
      <c r="AC10490" s="206"/>
    </row>
    <row r="10491" spans="27:29">
      <c r="AA10491" s="298"/>
      <c r="AC10491" s="206"/>
    </row>
    <row r="10492" spans="27:29">
      <c r="AA10492" s="298"/>
      <c r="AC10492" s="206"/>
    </row>
    <row r="10493" spans="27:29">
      <c r="AA10493" s="298"/>
      <c r="AC10493" s="206"/>
    </row>
    <row r="10494" spans="27:29">
      <c r="AA10494" s="298"/>
      <c r="AC10494" s="206"/>
    </row>
    <row r="10495" spans="27:29">
      <c r="AA10495" s="298"/>
      <c r="AC10495" s="206"/>
    </row>
    <row r="10496" spans="27:29">
      <c r="AA10496" s="298"/>
      <c r="AC10496" s="206"/>
    </row>
    <row r="10497" spans="27:29">
      <c r="AA10497" s="298"/>
      <c r="AC10497" s="206"/>
    </row>
    <row r="10498" spans="27:29">
      <c r="AA10498" s="298"/>
      <c r="AC10498" s="206"/>
    </row>
    <row r="10499" spans="27:29">
      <c r="AA10499" s="298"/>
      <c r="AC10499" s="206"/>
    </row>
    <row r="10500" spans="27:29">
      <c r="AA10500" s="298"/>
      <c r="AC10500" s="206"/>
    </row>
    <row r="10501" spans="27:29">
      <c r="AA10501" s="298"/>
      <c r="AC10501" s="206"/>
    </row>
    <row r="10502" spans="27:29">
      <c r="AA10502" s="298"/>
      <c r="AC10502" s="206"/>
    </row>
    <row r="10503" spans="27:29">
      <c r="AA10503" s="298"/>
      <c r="AC10503" s="206"/>
    </row>
    <row r="10504" spans="27:29">
      <c r="AA10504" s="298"/>
      <c r="AC10504" s="206"/>
    </row>
    <row r="10505" spans="27:29">
      <c r="AA10505" s="298"/>
      <c r="AC10505" s="206"/>
    </row>
    <row r="10506" spans="27:29">
      <c r="AA10506" s="298"/>
      <c r="AC10506" s="206"/>
    </row>
    <row r="10507" spans="27:29">
      <c r="AA10507" s="298"/>
      <c r="AC10507" s="206"/>
    </row>
    <row r="10508" spans="27:29">
      <c r="AA10508" s="298"/>
      <c r="AC10508" s="206"/>
    </row>
    <row r="10509" spans="27:29">
      <c r="AA10509" s="298"/>
      <c r="AC10509" s="206"/>
    </row>
    <row r="10510" spans="27:29">
      <c r="AA10510" s="298"/>
      <c r="AC10510" s="206"/>
    </row>
    <row r="10511" spans="27:29">
      <c r="AA10511" s="298"/>
      <c r="AC10511" s="206"/>
    </row>
    <row r="10512" spans="27:29">
      <c r="AA10512" s="298"/>
      <c r="AC10512" s="206"/>
    </row>
    <row r="10513" spans="27:29">
      <c r="AA10513" s="298"/>
      <c r="AC10513" s="206"/>
    </row>
    <row r="10514" spans="27:29">
      <c r="AA10514" s="298"/>
      <c r="AC10514" s="206"/>
    </row>
    <row r="10515" spans="27:29">
      <c r="AA10515" s="298"/>
      <c r="AC10515" s="206"/>
    </row>
    <row r="10516" spans="27:29">
      <c r="AA10516" s="298"/>
      <c r="AC10516" s="206"/>
    </row>
    <row r="10517" spans="27:29">
      <c r="AA10517" s="298"/>
      <c r="AC10517" s="206"/>
    </row>
    <row r="10518" spans="27:29">
      <c r="AA10518" s="298"/>
      <c r="AC10518" s="206"/>
    </row>
    <row r="10519" spans="27:29">
      <c r="AA10519" s="298"/>
      <c r="AC10519" s="206"/>
    </row>
    <row r="10520" spans="27:29">
      <c r="AA10520" s="298"/>
      <c r="AC10520" s="206"/>
    </row>
    <row r="10521" spans="27:29">
      <c r="AA10521" s="298"/>
      <c r="AC10521" s="206"/>
    </row>
    <row r="10522" spans="27:29">
      <c r="AA10522" s="298"/>
      <c r="AC10522" s="206"/>
    </row>
    <row r="10523" spans="27:29">
      <c r="AA10523" s="298"/>
      <c r="AC10523" s="206"/>
    </row>
    <row r="10524" spans="27:29">
      <c r="AA10524" s="298"/>
      <c r="AC10524" s="206"/>
    </row>
    <row r="10525" spans="27:29">
      <c r="AA10525" s="298"/>
      <c r="AC10525" s="206"/>
    </row>
    <row r="10526" spans="27:29">
      <c r="AA10526" s="298"/>
      <c r="AC10526" s="206"/>
    </row>
    <row r="10527" spans="27:29">
      <c r="AA10527" s="298"/>
      <c r="AC10527" s="206"/>
    </row>
    <row r="10528" spans="27:29">
      <c r="AA10528" s="298"/>
      <c r="AC10528" s="206"/>
    </row>
    <row r="10529" spans="27:29">
      <c r="AA10529" s="298"/>
      <c r="AC10529" s="206"/>
    </row>
    <row r="10530" spans="27:29">
      <c r="AA10530" s="298"/>
      <c r="AC10530" s="206"/>
    </row>
    <row r="10531" spans="27:29">
      <c r="AA10531" s="298"/>
      <c r="AC10531" s="206"/>
    </row>
    <row r="10532" spans="27:29">
      <c r="AA10532" s="298"/>
      <c r="AC10532" s="206"/>
    </row>
    <row r="10533" spans="27:29">
      <c r="AA10533" s="298"/>
      <c r="AC10533" s="206"/>
    </row>
    <row r="10534" spans="27:29">
      <c r="AA10534" s="298"/>
      <c r="AC10534" s="206"/>
    </row>
    <row r="10535" spans="27:29">
      <c r="AA10535" s="298"/>
      <c r="AC10535" s="206"/>
    </row>
    <row r="10536" spans="27:29">
      <c r="AA10536" s="298"/>
      <c r="AC10536" s="206"/>
    </row>
    <row r="10537" spans="27:29">
      <c r="AA10537" s="298"/>
      <c r="AC10537" s="206"/>
    </row>
    <row r="10538" spans="27:29">
      <c r="AA10538" s="298"/>
      <c r="AC10538" s="206"/>
    </row>
    <row r="10539" spans="27:29">
      <c r="AA10539" s="298"/>
      <c r="AC10539" s="206"/>
    </row>
    <row r="10540" spans="27:29">
      <c r="AA10540" s="298"/>
      <c r="AC10540" s="206"/>
    </row>
    <row r="10541" spans="27:29">
      <c r="AA10541" s="298"/>
      <c r="AC10541" s="206"/>
    </row>
    <row r="10542" spans="27:29">
      <c r="AA10542" s="298"/>
      <c r="AC10542" s="206"/>
    </row>
    <row r="10543" spans="27:29">
      <c r="AA10543" s="298"/>
      <c r="AC10543" s="206"/>
    </row>
    <row r="10544" spans="27:29">
      <c r="AA10544" s="298"/>
      <c r="AC10544" s="206"/>
    </row>
    <row r="10545" spans="27:29">
      <c r="AA10545" s="298"/>
      <c r="AC10545" s="206"/>
    </row>
    <row r="10546" spans="27:29">
      <c r="AA10546" s="298"/>
      <c r="AC10546" s="206"/>
    </row>
    <row r="10547" spans="27:29">
      <c r="AA10547" s="298"/>
      <c r="AC10547" s="206"/>
    </row>
    <row r="10548" spans="27:29">
      <c r="AA10548" s="298"/>
      <c r="AC10548" s="206"/>
    </row>
    <row r="10549" spans="27:29">
      <c r="AA10549" s="298"/>
      <c r="AC10549" s="206"/>
    </row>
    <row r="10550" spans="27:29">
      <c r="AA10550" s="298"/>
      <c r="AC10550" s="206"/>
    </row>
    <row r="10551" spans="27:29">
      <c r="AA10551" s="298"/>
      <c r="AC10551" s="206"/>
    </row>
    <row r="10552" spans="27:29">
      <c r="AA10552" s="298"/>
      <c r="AC10552" s="206"/>
    </row>
    <row r="10553" spans="27:29">
      <c r="AA10553" s="298"/>
      <c r="AC10553" s="206"/>
    </row>
    <row r="10554" spans="27:29">
      <c r="AA10554" s="298"/>
      <c r="AC10554" s="206"/>
    </row>
    <row r="10555" spans="27:29">
      <c r="AA10555" s="298"/>
      <c r="AC10555" s="206"/>
    </row>
    <row r="10556" spans="27:29">
      <c r="AA10556" s="298"/>
      <c r="AC10556" s="206"/>
    </row>
    <row r="10557" spans="27:29">
      <c r="AA10557" s="298"/>
      <c r="AC10557" s="206"/>
    </row>
    <row r="10558" spans="27:29">
      <c r="AA10558" s="298"/>
      <c r="AC10558" s="206"/>
    </row>
    <row r="10559" spans="27:29">
      <c r="AA10559" s="298"/>
      <c r="AC10559" s="206"/>
    </row>
    <row r="10560" spans="27:29">
      <c r="AA10560" s="298"/>
      <c r="AC10560" s="206"/>
    </row>
    <row r="10561" spans="27:29">
      <c r="AA10561" s="298"/>
      <c r="AC10561" s="206"/>
    </row>
    <row r="10562" spans="27:29">
      <c r="AA10562" s="298"/>
      <c r="AC10562" s="206"/>
    </row>
    <row r="10563" spans="27:29">
      <c r="AA10563" s="298"/>
      <c r="AC10563" s="206"/>
    </row>
    <row r="10564" spans="27:29">
      <c r="AA10564" s="298"/>
      <c r="AC10564" s="206"/>
    </row>
    <row r="10565" spans="27:29">
      <c r="AA10565" s="298"/>
      <c r="AC10565" s="206"/>
    </row>
    <row r="10566" spans="27:29">
      <c r="AA10566" s="298"/>
      <c r="AC10566" s="206"/>
    </row>
    <row r="10567" spans="27:29">
      <c r="AA10567" s="298"/>
      <c r="AC10567" s="206"/>
    </row>
    <row r="10568" spans="27:29">
      <c r="AA10568" s="298"/>
      <c r="AC10568" s="206"/>
    </row>
    <row r="10569" spans="27:29">
      <c r="AA10569" s="298"/>
      <c r="AC10569" s="206"/>
    </row>
    <row r="10570" spans="27:29">
      <c r="AA10570" s="298"/>
      <c r="AC10570" s="206"/>
    </row>
    <row r="10571" spans="27:29">
      <c r="AA10571" s="298"/>
      <c r="AC10571" s="206"/>
    </row>
    <row r="10572" spans="27:29">
      <c r="AA10572" s="298"/>
      <c r="AC10572" s="206"/>
    </row>
    <row r="10573" spans="27:29">
      <c r="AA10573" s="298"/>
      <c r="AC10573" s="206"/>
    </row>
    <row r="10574" spans="27:29">
      <c r="AA10574" s="298"/>
      <c r="AC10574" s="206"/>
    </row>
    <row r="10575" spans="27:29">
      <c r="AA10575" s="298"/>
      <c r="AC10575" s="206"/>
    </row>
    <row r="10576" spans="27:29">
      <c r="AA10576" s="298"/>
      <c r="AC10576" s="206"/>
    </row>
    <row r="10577" spans="27:29">
      <c r="AA10577" s="298"/>
      <c r="AC10577" s="206"/>
    </row>
    <row r="10578" spans="27:29">
      <c r="AA10578" s="298"/>
      <c r="AC10578" s="206"/>
    </row>
    <row r="10579" spans="27:29">
      <c r="AA10579" s="298"/>
      <c r="AC10579" s="206"/>
    </row>
    <row r="10580" spans="27:29">
      <c r="AA10580" s="298"/>
      <c r="AC10580" s="206"/>
    </row>
    <row r="10581" spans="27:29">
      <c r="AA10581" s="298"/>
      <c r="AC10581" s="206"/>
    </row>
    <row r="10582" spans="27:29">
      <c r="AA10582" s="298"/>
      <c r="AC10582" s="206"/>
    </row>
    <row r="10583" spans="27:29">
      <c r="AA10583" s="298"/>
      <c r="AC10583" s="206"/>
    </row>
    <row r="10584" spans="27:29">
      <c r="AA10584" s="298"/>
      <c r="AC10584" s="206"/>
    </row>
    <row r="10585" spans="27:29">
      <c r="AA10585" s="298"/>
      <c r="AC10585" s="206"/>
    </row>
    <row r="10586" spans="27:29">
      <c r="AA10586" s="298"/>
      <c r="AC10586" s="206"/>
    </row>
    <row r="10587" spans="27:29">
      <c r="AA10587" s="298"/>
      <c r="AC10587" s="206"/>
    </row>
    <row r="10588" spans="27:29">
      <c r="AA10588" s="298"/>
      <c r="AC10588" s="206"/>
    </row>
    <row r="10589" spans="27:29">
      <c r="AA10589" s="298"/>
      <c r="AC10589" s="206"/>
    </row>
    <row r="10590" spans="27:29">
      <c r="AA10590" s="298"/>
      <c r="AC10590" s="206"/>
    </row>
    <row r="10591" spans="27:29">
      <c r="AA10591" s="298"/>
      <c r="AC10591" s="206"/>
    </row>
    <row r="10592" spans="27:29">
      <c r="AA10592" s="298"/>
      <c r="AC10592" s="206"/>
    </row>
    <row r="10593" spans="27:29">
      <c r="AA10593" s="298"/>
      <c r="AC10593" s="206"/>
    </row>
    <row r="10594" spans="27:29">
      <c r="AA10594" s="298"/>
      <c r="AC10594" s="206"/>
    </row>
    <row r="10595" spans="27:29">
      <c r="AA10595" s="298"/>
      <c r="AC10595" s="206"/>
    </row>
    <row r="10596" spans="27:29">
      <c r="AA10596" s="298"/>
      <c r="AC10596" s="206"/>
    </row>
    <row r="10597" spans="27:29">
      <c r="AA10597" s="298"/>
      <c r="AC10597" s="206"/>
    </row>
    <row r="10598" spans="27:29">
      <c r="AA10598" s="298"/>
      <c r="AC10598" s="206"/>
    </row>
    <row r="10599" spans="27:29">
      <c r="AA10599" s="298"/>
      <c r="AC10599" s="206"/>
    </row>
    <row r="10600" spans="27:29">
      <c r="AA10600" s="298"/>
      <c r="AC10600" s="206"/>
    </row>
    <row r="10601" spans="27:29">
      <c r="AA10601" s="298"/>
      <c r="AC10601" s="206"/>
    </row>
    <row r="10602" spans="27:29">
      <c r="AA10602" s="298"/>
      <c r="AC10602" s="206"/>
    </row>
    <row r="10603" spans="27:29">
      <c r="AA10603" s="298"/>
      <c r="AC10603" s="206"/>
    </row>
    <row r="10604" spans="27:29">
      <c r="AA10604" s="298"/>
      <c r="AC10604" s="206"/>
    </row>
    <row r="10605" spans="27:29">
      <c r="AA10605" s="298"/>
      <c r="AC10605" s="206"/>
    </row>
    <row r="10606" spans="27:29">
      <c r="AA10606" s="298"/>
      <c r="AC10606" s="206"/>
    </row>
    <row r="10607" spans="27:29">
      <c r="AA10607" s="298"/>
      <c r="AC10607" s="206"/>
    </row>
    <row r="10608" spans="27:29">
      <c r="AA10608" s="298"/>
      <c r="AC10608" s="206"/>
    </row>
    <row r="10609" spans="27:29">
      <c r="AA10609" s="298"/>
      <c r="AC10609" s="206"/>
    </row>
    <row r="10610" spans="27:29">
      <c r="AA10610" s="298"/>
      <c r="AC10610" s="206"/>
    </row>
    <row r="10611" spans="27:29">
      <c r="AA10611" s="298"/>
      <c r="AC10611" s="206"/>
    </row>
    <row r="10612" spans="27:29">
      <c r="AA10612" s="298"/>
      <c r="AC10612" s="206"/>
    </row>
    <row r="10613" spans="27:29">
      <c r="AA10613" s="298"/>
      <c r="AC10613" s="206"/>
    </row>
    <row r="10614" spans="27:29">
      <c r="AA10614" s="298"/>
      <c r="AC10614" s="206"/>
    </row>
    <row r="10615" spans="27:29">
      <c r="AA10615" s="298"/>
      <c r="AC10615" s="206"/>
    </row>
    <row r="10616" spans="27:29">
      <c r="AA10616" s="298"/>
      <c r="AC10616" s="206"/>
    </row>
    <row r="10617" spans="27:29">
      <c r="AA10617" s="298"/>
      <c r="AC10617" s="206"/>
    </row>
    <row r="10618" spans="27:29">
      <c r="AA10618" s="298"/>
      <c r="AC10618" s="206"/>
    </row>
    <row r="10619" spans="27:29">
      <c r="AA10619" s="298"/>
      <c r="AC10619" s="206"/>
    </row>
    <row r="10620" spans="27:29">
      <c r="AA10620" s="298"/>
      <c r="AC10620" s="206"/>
    </row>
    <row r="10621" spans="27:29">
      <c r="AA10621" s="298"/>
      <c r="AC10621" s="206"/>
    </row>
    <row r="10622" spans="27:29">
      <c r="AA10622" s="298"/>
      <c r="AC10622" s="206"/>
    </row>
    <row r="10623" spans="27:29">
      <c r="AA10623" s="298"/>
      <c r="AC10623" s="206"/>
    </row>
    <row r="10624" spans="27:29">
      <c r="AA10624" s="298"/>
      <c r="AC10624" s="206"/>
    </row>
    <row r="10625" spans="27:29">
      <c r="AA10625" s="298"/>
      <c r="AC10625" s="206"/>
    </row>
    <row r="10626" spans="27:29">
      <c r="AA10626" s="298"/>
      <c r="AC10626" s="206"/>
    </row>
    <row r="10627" spans="27:29">
      <c r="AA10627" s="298"/>
      <c r="AC10627" s="206"/>
    </row>
    <row r="10628" spans="27:29">
      <c r="AA10628" s="298"/>
      <c r="AC10628" s="206"/>
    </row>
    <row r="10629" spans="27:29">
      <c r="AA10629" s="298"/>
      <c r="AC10629" s="206"/>
    </row>
    <row r="10630" spans="27:29">
      <c r="AA10630" s="298"/>
      <c r="AC10630" s="206"/>
    </row>
    <row r="10631" spans="27:29">
      <c r="AA10631" s="298"/>
      <c r="AC10631" s="206"/>
    </row>
    <row r="10632" spans="27:29">
      <c r="AA10632" s="298"/>
      <c r="AC10632" s="206"/>
    </row>
    <row r="10633" spans="27:29">
      <c r="AA10633" s="298"/>
      <c r="AC10633" s="206"/>
    </row>
    <row r="10634" spans="27:29">
      <c r="AA10634" s="298"/>
      <c r="AC10634" s="206"/>
    </row>
    <row r="10635" spans="27:29">
      <c r="AA10635" s="298"/>
      <c r="AC10635" s="206"/>
    </row>
    <row r="10636" spans="27:29">
      <c r="AA10636" s="298"/>
      <c r="AC10636" s="206"/>
    </row>
    <row r="10637" spans="27:29">
      <c r="AA10637" s="298"/>
      <c r="AC10637" s="206"/>
    </row>
    <row r="10638" spans="27:29">
      <c r="AA10638" s="298"/>
      <c r="AC10638" s="206"/>
    </row>
    <row r="10639" spans="27:29">
      <c r="AA10639" s="298"/>
      <c r="AC10639" s="206"/>
    </row>
    <row r="10640" spans="27:29">
      <c r="AA10640" s="298"/>
      <c r="AC10640" s="206"/>
    </row>
    <row r="10641" spans="27:29">
      <c r="AA10641" s="298"/>
      <c r="AC10641" s="206"/>
    </row>
    <row r="10642" spans="27:29">
      <c r="AA10642" s="298"/>
      <c r="AC10642" s="206"/>
    </row>
    <row r="10643" spans="27:29">
      <c r="AA10643" s="298"/>
      <c r="AC10643" s="206"/>
    </row>
    <row r="10644" spans="27:29">
      <c r="AA10644" s="298"/>
      <c r="AC10644" s="206"/>
    </row>
    <row r="10645" spans="27:29">
      <c r="AA10645" s="298"/>
      <c r="AC10645" s="206"/>
    </row>
    <row r="10646" spans="27:29">
      <c r="AA10646" s="298"/>
      <c r="AC10646" s="206"/>
    </row>
    <row r="10647" spans="27:29">
      <c r="AA10647" s="298"/>
      <c r="AC10647" s="206"/>
    </row>
    <row r="10648" spans="27:29">
      <c r="AA10648" s="298"/>
      <c r="AC10648" s="206"/>
    </row>
    <row r="10649" spans="27:29">
      <c r="AA10649" s="298"/>
      <c r="AC10649" s="206"/>
    </row>
    <row r="10650" spans="27:29">
      <c r="AA10650" s="298"/>
      <c r="AC10650" s="206"/>
    </row>
    <row r="10651" spans="27:29">
      <c r="AA10651" s="298"/>
      <c r="AC10651" s="206"/>
    </row>
    <row r="10652" spans="27:29">
      <c r="AA10652" s="298"/>
      <c r="AC10652" s="206"/>
    </row>
    <row r="10653" spans="27:29">
      <c r="AA10653" s="298"/>
      <c r="AC10653" s="206"/>
    </row>
    <row r="10654" spans="27:29">
      <c r="AA10654" s="298"/>
      <c r="AC10654" s="206"/>
    </row>
    <row r="10655" spans="27:29">
      <c r="AA10655" s="298"/>
      <c r="AC10655" s="206"/>
    </row>
    <row r="10656" spans="27:29">
      <c r="AA10656" s="298"/>
      <c r="AC10656" s="206"/>
    </row>
    <row r="10657" spans="27:29">
      <c r="AA10657" s="298"/>
      <c r="AC10657" s="206"/>
    </row>
    <row r="10658" spans="27:29">
      <c r="AA10658" s="298"/>
      <c r="AC10658" s="206"/>
    </row>
    <row r="10659" spans="27:29">
      <c r="AA10659" s="298"/>
      <c r="AC10659" s="206"/>
    </row>
    <row r="10660" spans="27:29">
      <c r="AA10660" s="298"/>
      <c r="AC10660" s="206"/>
    </row>
    <row r="10661" spans="27:29">
      <c r="AA10661" s="298"/>
      <c r="AC10661" s="206"/>
    </row>
    <row r="10662" spans="27:29">
      <c r="AA10662" s="298"/>
      <c r="AC10662" s="206"/>
    </row>
    <row r="10663" spans="27:29">
      <c r="AA10663" s="298"/>
      <c r="AC10663" s="206"/>
    </row>
    <row r="10664" spans="27:29">
      <c r="AA10664" s="298"/>
      <c r="AC10664" s="206"/>
    </row>
    <row r="10665" spans="27:29">
      <c r="AA10665" s="298"/>
      <c r="AC10665" s="206"/>
    </row>
    <row r="10666" spans="27:29">
      <c r="AA10666" s="298"/>
      <c r="AC10666" s="206"/>
    </row>
    <row r="10667" spans="27:29">
      <c r="AA10667" s="298"/>
      <c r="AC10667" s="206"/>
    </row>
    <row r="10668" spans="27:29">
      <c r="AA10668" s="298"/>
      <c r="AC10668" s="206"/>
    </row>
    <row r="10669" spans="27:29">
      <c r="AA10669" s="298"/>
      <c r="AC10669" s="206"/>
    </row>
    <row r="10670" spans="27:29">
      <c r="AA10670" s="298"/>
      <c r="AC10670" s="206"/>
    </row>
    <row r="10671" spans="27:29">
      <c r="AA10671" s="298"/>
      <c r="AC10671" s="206"/>
    </row>
    <row r="10672" spans="27:29">
      <c r="AA10672" s="298"/>
      <c r="AC10672" s="206"/>
    </row>
    <row r="10673" spans="27:29">
      <c r="AA10673" s="298"/>
      <c r="AC10673" s="206"/>
    </row>
    <row r="10674" spans="27:29">
      <c r="AA10674" s="298"/>
      <c r="AC10674" s="206"/>
    </row>
    <row r="10675" spans="27:29">
      <c r="AA10675" s="298"/>
      <c r="AC10675" s="206"/>
    </row>
    <row r="10676" spans="27:29">
      <c r="AA10676" s="298"/>
      <c r="AC10676" s="206"/>
    </row>
    <row r="10677" spans="27:29">
      <c r="AA10677" s="298"/>
      <c r="AC10677" s="206"/>
    </row>
    <row r="10678" spans="27:29">
      <c r="AA10678" s="298"/>
      <c r="AC10678" s="206"/>
    </row>
    <row r="10679" spans="27:29">
      <c r="AA10679" s="298"/>
      <c r="AC10679" s="206"/>
    </row>
    <row r="10680" spans="27:29">
      <c r="AA10680" s="298"/>
      <c r="AC10680" s="206"/>
    </row>
    <row r="10681" spans="27:29">
      <c r="AA10681" s="298"/>
      <c r="AC10681" s="206"/>
    </row>
    <row r="10682" spans="27:29">
      <c r="AA10682" s="298"/>
      <c r="AC10682" s="206"/>
    </row>
    <row r="10683" spans="27:29">
      <c r="AA10683" s="298"/>
      <c r="AC10683" s="206"/>
    </row>
    <row r="10684" spans="27:29">
      <c r="AA10684" s="298"/>
      <c r="AC10684" s="206"/>
    </row>
    <row r="10685" spans="27:29">
      <c r="AA10685" s="298"/>
      <c r="AC10685" s="206"/>
    </row>
    <row r="10686" spans="27:29">
      <c r="AA10686" s="298"/>
      <c r="AC10686" s="206"/>
    </row>
    <row r="10687" spans="27:29">
      <c r="AA10687" s="298"/>
      <c r="AC10687" s="206"/>
    </row>
    <row r="10688" spans="27:29">
      <c r="AA10688" s="298"/>
      <c r="AC10688" s="206"/>
    </row>
    <row r="10689" spans="27:29">
      <c r="AA10689" s="298"/>
      <c r="AC10689" s="206"/>
    </row>
    <row r="10690" spans="27:29">
      <c r="AA10690" s="298"/>
      <c r="AC10690" s="206"/>
    </row>
    <row r="10691" spans="27:29">
      <c r="AA10691" s="298"/>
      <c r="AC10691" s="206"/>
    </row>
    <row r="10692" spans="27:29">
      <c r="AA10692" s="298"/>
      <c r="AC10692" s="206"/>
    </row>
    <row r="10693" spans="27:29">
      <c r="AA10693" s="298"/>
      <c r="AC10693" s="206"/>
    </row>
    <row r="10694" spans="27:29">
      <c r="AA10694" s="298"/>
      <c r="AC10694" s="206"/>
    </row>
    <row r="10695" spans="27:29">
      <c r="AA10695" s="298"/>
      <c r="AC10695" s="206"/>
    </row>
    <row r="10696" spans="27:29">
      <c r="AA10696" s="298"/>
      <c r="AC10696" s="206"/>
    </row>
    <row r="10697" spans="27:29">
      <c r="AA10697" s="298"/>
      <c r="AC10697" s="206"/>
    </row>
    <row r="10698" spans="27:29">
      <c r="AA10698" s="298"/>
      <c r="AC10698" s="206"/>
    </row>
    <row r="10699" spans="27:29">
      <c r="AA10699" s="298"/>
      <c r="AC10699" s="206"/>
    </row>
    <row r="10700" spans="27:29">
      <c r="AA10700" s="298"/>
      <c r="AC10700" s="206"/>
    </row>
    <row r="10701" spans="27:29">
      <c r="AA10701" s="298"/>
      <c r="AC10701" s="206"/>
    </row>
    <row r="10702" spans="27:29">
      <c r="AA10702" s="298"/>
      <c r="AC10702" s="206"/>
    </row>
    <row r="10703" spans="27:29">
      <c r="AA10703" s="298"/>
      <c r="AC10703" s="206"/>
    </row>
    <row r="10704" spans="27:29">
      <c r="AA10704" s="298"/>
      <c r="AC10704" s="206"/>
    </row>
    <row r="10705" spans="27:29">
      <c r="AA10705" s="298"/>
      <c r="AC10705" s="206"/>
    </row>
    <row r="10706" spans="27:29">
      <c r="AA10706" s="298"/>
      <c r="AC10706" s="206"/>
    </row>
    <row r="10707" spans="27:29">
      <c r="AA10707" s="298"/>
      <c r="AC10707" s="206"/>
    </row>
    <row r="10708" spans="27:29">
      <c r="AA10708" s="298"/>
      <c r="AC10708" s="206"/>
    </row>
    <row r="10709" spans="27:29">
      <c r="AA10709" s="298"/>
      <c r="AC10709" s="206"/>
    </row>
    <row r="10710" spans="27:29">
      <c r="AA10710" s="298"/>
      <c r="AC10710" s="206"/>
    </row>
    <row r="10711" spans="27:29">
      <c r="AA10711" s="298"/>
      <c r="AC10711" s="206"/>
    </row>
    <row r="10712" spans="27:29">
      <c r="AA10712" s="298"/>
      <c r="AC10712" s="206"/>
    </row>
    <row r="10713" spans="27:29">
      <c r="AA10713" s="298"/>
      <c r="AC10713" s="206"/>
    </row>
    <row r="10714" spans="27:29">
      <c r="AA10714" s="298"/>
      <c r="AC10714" s="206"/>
    </row>
    <row r="10715" spans="27:29">
      <c r="AA10715" s="298"/>
      <c r="AC10715" s="206"/>
    </row>
    <row r="10716" spans="27:29">
      <c r="AA10716" s="298"/>
      <c r="AC10716" s="206"/>
    </row>
    <row r="10717" spans="27:29">
      <c r="AA10717" s="298"/>
      <c r="AC10717" s="206"/>
    </row>
    <row r="10718" spans="27:29">
      <c r="AA10718" s="298"/>
      <c r="AC10718" s="206"/>
    </row>
    <row r="10719" spans="27:29">
      <c r="AA10719" s="298"/>
      <c r="AC10719" s="206"/>
    </row>
    <row r="10720" spans="27:29">
      <c r="AA10720" s="298"/>
      <c r="AC10720" s="206"/>
    </row>
    <row r="10721" spans="27:29">
      <c r="AA10721" s="298"/>
      <c r="AC10721" s="206"/>
    </row>
    <row r="10722" spans="27:29">
      <c r="AA10722" s="298"/>
      <c r="AC10722" s="206"/>
    </row>
    <row r="10723" spans="27:29">
      <c r="AA10723" s="298"/>
      <c r="AC10723" s="206"/>
    </row>
    <row r="10724" spans="27:29">
      <c r="AA10724" s="298"/>
      <c r="AC10724" s="206"/>
    </row>
    <row r="10725" spans="27:29">
      <c r="AA10725" s="298"/>
      <c r="AC10725" s="206"/>
    </row>
    <row r="10726" spans="27:29">
      <c r="AA10726" s="298"/>
      <c r="AC10726" s="206"/>
    </row>
    <row r="10727" spans="27:29">
      <c r="AA10727" s="298"/>
      <c r="AC10727" s="206"/>
    </row>
    <row r="10728" spans="27:29">
      <c r="AA10728" s="298"/>
      <c r="AC10728" s="206"/>
    </row>
    <row r="10729" spans="27:29">
      <c r="AA10729" s="298"/>
      <c r="AC10729" s="206"/>
    </row>
    <row r="10730" spans="27:29">
      <c r="AA10730" s="298"/>
      <c r="AC10730" s="206"/>
    </row>
    <row r="10731" spans="27:29">
      <c r="AA10731" s="298"/>
      <c r="AC10731" s="206"/>
    </row>
    <row r="10732" spans="27:29">
      <c r="AA10732" s="298"/>
      <c r="AC10732" s="206"/>
    </row>
    <row r="10733" spans="27:29">
      <c r="AA10733" s="298"/>
      <c r="AC10733" s="206"/>
    </row>
    <row r="10734" spans="27:29">
      <c r="AA10734" s="298"/>
      <c r="AC10734" s="206"/>
    </row>
    <row r="10735" spans="27:29">
      <c r="AA10735" s="298"/>
      <c r="AC10735" s="206"/>
    </row>
    <row r="10736" spans="27:29">
      <c r="AA10736" s="298"/>
      <c r="AC10736" s="206"/>
    </row>
    <row r="10737" spans="27:29">
      <c r="AA10737" s="298"/>
      <c r="AC10737" s="206"/>
    </row>
    <row r="10738" spans="27:29">
      <c r="AA10738" s="298"/>
      <c r="AC10738" s="206"/>
    </row>
    <row r="10739" spans="27:29">
      <c r="AA10739" s="298"/>
      <c r="AC10739" s="206"/>
    </row>
    <row r="10740" spans="27:29">
      <c r="AA10740" s="298"/>
      <c r="AC10740" s="206"/>
    </row>
    <row r="10741" spans="27:29">
      <c r="AA10741" s="298"/>
      <c r="AC10741" s="206"/>
    </row>
    <row r="10742" spans="27:29">
      <c r="AA10742" s="298"/>
      <c r="AC10742" s="206"/>
    </row>
    <row r="10743" spans="27:29">
      <c r="AA10743" s="298"/>
      <c r="AC10743" s="206"/>
    </row>
    <row r="10744" spans="27:29">
      <c r="AA10744" s="298"/>
      <c r="AC10744" s="206"/>
    </row>
    <row r="10745" spans="27:29">
      <c r="AA10745" s="298"/>
      <c r="AC10745" s="206"/>
    </row>
    <row r="10746" spans="27:29">
      <c r="AA10746" s="298"/>
      <c r="AC10746" s="206"/>
    </row>
    <row r="10747" spans="27:29">
      <c r="AA10747" s="298"/>
      <c r="AC10747" s="206"/>
    </row>
    <row r="10748" spans="27:29">
      <c r="AA10748" s="298"/>
      <c r="AC10748" s="206"/>
    </row>
    <row r="10749" spans="27:29">
      <c r="AA10749" s="298"/>
      <c r="AC10749" s="206"/>
    </row>
    <row r="10750" spans="27:29">
      <c r="AA10750" s="298"/>
      <c r="AC10750" s="206"/>
    </row>
    <row r="10751" spans="27:29">
      <c r="AA10751" s="298"/>
      <c r="AC10751" s="206"/>
    </row>
    <row r="10752" spans="27:29">
      <c r="AA10752" s="298"/>
      <c r="AC10752" s="206"/>
    </row>
    <row r="10753" spans="27:29">
      <c r="AA10753" s="298"/>
      <c r="AC10753" s="206"/>
    </row>
    <row r="10754" spans="27:29">
      <c r="AA10754" s="298"/>
      <c r="AC10754" s="206"/>
    </row>
    <row r="10755" spans="27:29">
      <c r="AA10755" s="298"/>
      <c r="AC10755" s="206"/>
    </row>
    <row r="10756" spans="27:29">
      <c r="AA10756" s="298"/>
      <c r="AC10756" s="206"/>
    </row>
    <row r="10757" spans="27:29">
      <c r="AA10757" s="298"/>
      <c r="AC10757" s="206"/>
    </row>
    <row r="10758" spans="27:29">
      <c r="AA10758" s="298"/>
      <c r="AC10758" s="206"/>
    </row>
    <row r="10759" spans="27:29">
      <c r="AA10759" s="298"/>
      <c r="AC10759" s="206"/>
    </row>
    <row r="10760" spans="27:29">
      <c r="AA10760" s="298"/>
      <c r="AC10760" s="206"/>
    </row>
    <row r="10761" spans="27:29">
      <c r="AA10761" s="298"/>
      <c r="AC10761" s="206"/>
    </row>
    <row r="10762" spans="27:29">
      <c r="AA10762" s="298"/>
      <c r="AC10762" s="206"/>
    </row>
    <row r="10763" spans="27:29">
      <c r="AA10763" s="298"/>
      <c r="AC10763" s="206"/>
    </row>
    <row r="10764" spans="27:29">
      <c r="AA10764" s="298"/>
      <c r="AC10764" s="206"/>
    </row>
    <row r="10765" spans="27:29">
      <c r="AA10765" s="298"/>
      <c r="AC10765" s="206"/>
    </row>
    <row r="10766" spans="27:29">
      <c r="AA10766" s="298"/>
      <c r="AC10766" s="206"/>
    </row>
    <row r="10767" spans="27:29">
      <c r="AA10767" s="298"/>
      <c r="AC10767" s="206"/>
    </row>
    <row r="10768" spans="27:29">
      <c r="AA10768" s="298"/>
      <c r="AC10768" s="206"/>
    </row>
    <row r="10769" spans="27:29">
      <c r="AA10769" s="298"/>
      <c r="AC10769" s="206"/>
    </row>
    <row r="10770" spans="27:29">
      <c r="AA10770" s="298"/>
      <c r="AC10770" s="206"/>
    </row>
    <row r="10771" spans="27:29">
      <c r="AA10771" s="298"/>
      <c r="AC10771" s="206"/>
    </row>
    <row r="10772" spans="27:29">
      <c r="AA10772" s="298"/>
      <c r="AC10772" s="206"/>
    </row>
    <row r="10773" spans="27:29">
      <c r="AA10773" s="298"/>
      <c r="AC10773" s="206"/>
    </row>
    <row r="10774" spans="27:29">
      <c r="AA10774" s="298"/>
      <c r="AC10774" s="206"/>
    </row>
    <row r="10775" spans="27:29">
      <c r="AA10775" s="298"/>
      <c r="AC10775" s="206"/>
    </row>
    <row r="10776" spans="27:29">
      <c r="AA10776" s="298"/>
      <c r="AC10776" s="206"/>
    </row>
    <row r="10777" spans="27:29">
      <c r="AA10777" s="298"/>
      <c r="AC10777" s="206"/>
    </row>
    <row r="10778" spans="27:29">
      <c r="AA10778" s="298"/>
      <c r="AC10778" s="206"/>
    </row>
    <row r="10779" spans="27:29">
      <c r="AA10779" s="298"/>
      <c r="AC10779" s="206"/>
    </row>
    <row r="10780" spans="27:29">
      <c r="AA10780" s="298"/>
      <c r="AC10780" s="206"/>
    </row>
    <row r="10781" spans="27:29">
      <c r="AA10781" s="298"/>
      <c r="AC10781" s="206"/>
    </row>
    <row r="10782" spans="27:29">
      <c r="AA10782" s="298"/>
      <c r="AC10782" s="206"/>
    </row>
    <row r="10783" spans="27:29">
      <c r="AA10783" s="298"/>
      <c r="AC10783" s="206"/>
    </row>
    <row r="10784" spans="27:29">
      <c r="AA10784" s="298"/>
      <c r="AC10784" s="206"/>
    </row>
    <row r="10785" spans="27:29">
      <c r="AA10785" s="298"/>
      <c r="AC10785" s="206"/>
    </row>
    <row r="10786" spans="27:29">
      <c r="AA10786" s="298"/>
      <c r="AC10786" s="206"/>
    </row>
    <row r="10787" spans="27:29">
      <c r="AA10787" s="298"/>
      <c r="AC10787" s="206"/>
    </row>
    <row r="10788" spans="27:29">
      <c r="AA10788" s="298"/>
      <c r="AC10788" s="206"/>
    </row>
    <row r="10789" spans="27:29">
      <c r="AA10789" s="298"/>
      <c r="AC10789" s="206"/>
    </row>
    <row r="10790" spans="27:29">
      <c r="AA10790" s="298"/>
      <c r="AC10790" s="206"/>
    </row>
    <row r="10791" spans="27:29">
      <c r="AA10791" s="298"/>
      <c r="AC10791" s="206"/>
    </row>
    <row r="10792" spans="27:29">
      <c r="AA10792" s="298"/>
      <c r="AC10792" s="206"/>
    </row>
    <row r="10793" spans="27:29">
      <c r="AA10793" s="298"/>
      <c r="AC10793" s="206"/>
    </row>
    <row r="10794" spans="27:29">
      <c r="AA10794" s="298"/>
      <c r="AC10794" s="206"/>
    </row>
    <row r="10795" spans="27:29">
      <c r="AA10795" s="298"/>
      <c r="AC10795" s="206"/>
    </row>
    <row r="10796" spans="27:29">
      <c r="AA10796" s="298"/>
      <c r="AC10796" s="206"/>
    </row>
    <row r="10797" spans="27:29">
      <c r="AA10797" s="298"/>
      <c r="AC10797" s="206"/>
    </row>
    <row r="10798" spans="27:29">
      <c r="AA10798" s="298"/>
      <c r="AC10798" s="206"/>
    </row>
    <row r="10799" spans="27:29">
      <c r="AA10799" s="298"/>
      <c r="AC10799" s="206"/>
    </row>
    <row r="10800" spans="27:29">
      <c r="AA10800" s="298"/>
      <c r="AC10800" s="206"/>
    </row>
    <row r="10801" spans="27:29">
      <c r="AA10801" s="298"/>
      <c r="AC10801" s="206"/>
    </row>
    <row r="10802" spans="27:29">
      <c r="AA10802" s="298"/>
      <c r="AC10802" s="206"/>
    </row>
    <row r="10803" spans="27:29">
      <c r="AA10803" s="298"/>
      <c r="AC10803" s="206"/>
    </row>
    <row r="10804" spans="27:29">
      <c r="AA10804" s="298"/>
      <c r="AC10804" s="206"/>
    </row>
    <row r="10805" spans="27:29">
      <c r="AA10805" s="298"/>
      <c r="AC10805" s="206"/>
    </row>
    <row r="10806" spans="27:29">
      <c r="AA10806" s="298"/>
      <c r="AC10806" s="206"/>
    </row>
    <row r="10807" spans="27:29">
      <c r="AA10807" s="298"/>
      <c r="AC10807" s="206"/>
    </row>
    <row r="10808" spans="27:29">
      <c r="AA10808" s="298"/>
      <c r="AC10808" s="206"/>
    </row>
    <row r="10809" spans="27:29">
      <c r="AA10809" s="298"/>
      <c r="AC10809" s="206"/>
    </row>
    <row r="10810" spans="27:29">
      <c r="AA10810" s="298"/>
      <c r="AC10810" s="206"/>
    </row>
    <row r="10811" spans="27:29">
      <c r="AA10811" s="298"/>
      <c r="AC10811" s="206"/>
    </row>
    <row r="10812" spans="27:29">
      <c r="AA10812" s="298"/>
      <c r="AC10812" s="206"/>
    </row>
    <row r="10813" spans="27:29">
      <c r="AA10813" s="298"/>
      <c r="AC10813" s="206"/>
    </row>
    <row r="10814" spans="27:29">
      <c r="AA10814" s="298"/>
      <c r="AC10814" s="206"/>
    </row>
    <row r="10815" spans="27:29">
      <c r="AA10815" s="298"/>
      <c r="AC10815" s="206"/>
    </row>
    <row r="10816" spans="27:29">
      <c r="AA10816" s="298"/>
      <c r="AC10816" s="206"/>
    </row>
    <row r="10817" spans="27:29">
      <c r="AA10817" s="298"/>
      <c r="AC10817" s="206"/>
    </row>
    <row r="10818" spans="27:29">
      <c r="AA10818" s="298"/>
      <c r="AC10818" s="206"/>
    </row>
    <row r="10819" spans="27:29">
      <c r="AA10819" s="298"/>
      <c r="AC10819" s="206"/>
    </row>
    <row r="10820" spans="27:29">
      <c r="AA10820" s="298"/>
      <c r="AC10820" s="206"/>
    </row>
    <row r="10821" spans="27:29">
      <c r="AA10821" s="298"/>
      <c r="AC10821" s="206"/>
    </row>
    <row r="10822" spans="27:29">
      <c r="AA10822" s="298"/>
      <c r="AC10822" s="206"/>
    </row>
    <row r="10823" spans="27:29">
      <c r="AA10823" s="298"/>
      <c r="AC10823" s="206"/>
    </row>
    <row r="10824" spans="27:29">
      <c r="AA10824" s="298"/>
      <c r="AC10824" s="206"/>
    </row>
    <row r="10825" spans="27:29">
      <c r="AA10825" s="298"/>
      <c r="AC10825" s="206"/>
    </row>
    <row r="10826" spans="27:29">
      <c r="AA10826" s="298"/>
      <c r="AC10826" s="206"/>
    </row>
    <row r="10827" spans="27:29">
      <c r="AA10827" s="298"/>
      <c r="AC10827" s="206"/>
    </row>
    <row r="10828" spans="27:29">
      <c r="AA10828" s="298"/>
      <c r="AC10828" s="206"/>
    </row>
    <row r="10829" spans="27:29">
      <c r="AA10829" s="298"/>
      <c r="AC10829" s="206"/>
    </row>
    <row r="10830" spans="27:29">
      <c r="AA10830" s="298"/>
      <c r="AC10830" s="206"/>
    </row>
    <row r="10831" spans="27:29">
      <c r="AA10831" s="298"/>
      <c r="AC10831" s="206"/>
    </row>
    <row r="10832" spans="27:29">
      <c r="AA10832" s="298"/>
      <c r="AC10832" s="206"/>
    </row>
    <row r="10833" spans="27:29">
      <c r="AA10833" s="298"/>
      <c r="AC10833" s="206"/>
    </row>
    <row r="10834" spans="27:29">
      <c r="AA10834" s="298"/>
      <c r="AC10834" s="206"/>
    </row>
    <row r="10835" spans="27:29">
      <c r="AA10835" s="298"/>
      <c r="AC10835" s="206"/>
    </row>
    <row r="10836" spans="27:29">
      <c r="AA10836" s="298"/>
      <c r="AC10836" s="206"/>
    </row>
    <row r="10837" spans="27:29">
      <c r="AA10837" s="298"/>
      <c r="AC10837" s="206"/>
    </row>
    <row r="10838" spans="27:29">
      <c r="AA10838" s="298"/>
      <c r="AC10838" s="206"/>
    </row>
    <row r="10839" spans="27:29">
      <c r="AA10839" s="298"/>
      <c r="AC10839" s="206"/>
    </row>
    <row r="10840" spans="27:29">
      <c r="AA10840" s="298"/>
      <c r="AC10840" s="206"/>
    </row>
    <row r="10841" spans="27:29">
      <c r="AA10841" s="298"/>
      <c r="AC10841" s="206"/>
    </row>
    <row r="10842" spans="27:29">
      <c r="AA10842" s="298"/>
      <c r="AC10842" s="206"/>
    </row>
    <row r="10843" spans="27:29">
      <c r="AA10843" s="298"/>
      <c r="AC10843" s="206"/>
    </row>
    <row r="10844" spans="27:29">
      <c r="AA10844" s="298"/>
      <c r="AC10844" s="206"/>
    </row>
    <row r="10845" spans="27:29">
      <c r="AA10845" s="298"/>
      <c r="AC10845" s="206"/>
    </row>
    <row r="10846" spans="27:29">
      <c r="AA10846" s="298"/>
      <c r="AC10846" s="206"/>
    </row>
    <row r="10847" spans="27:29">
      <c r="AA10847" s="298"/>
      <c r="AC10847" s="206"/>
    </row>
    <row r="10848" spans="27:29">
      <c r="AA10848" s="298"/>
      <c r="AC10848" s="206"/>
    </row>
    <row r="10849" spans="27:29">
      <c r="AA10849" s="298"/>
      <c r="AC10849" s="206"/>
    </row>
    <row r="10850" spans="27:29">
      <c r="AA10850" s="298"/>
      <c r="AC10850" s="206"/>
    </row>
    <row r="10851" spans="27:29">
      <c r="AA10851" s="298"/>
      <c r="AC10851" s="206"/>
    </row>
    <row r="10852" spans="27:29">
      <c r="AA10852" s="298"/>
      <c r="AC10852" s="206"/>
    </row>
    <row r="10853" spans="27:29">
      <c r="AA10853" s="298"/>
      <c r="AC10853" s="206"/>
    </row>
    <row r="10854" spans="27:29">
      <c r="AA10854" s="298"/>
      <c r="AC10854" s="206"/>
    </row>
    <row r="10855" spans="27:29">
      <c r="AA10855" s="298"/>
      <c r="AC10855" s="206"/>
    </row>
    <row r="10856" spans="27:29">
      <c r="AA10856" s="298"/>
      <c r="AC10856" s="206"/>
    </row>
    <row r="10857" spans="27:29">
      <c r="AA10857" s="298"/>
      <c r="AC10857" s="206"/>
    </row>
    <row r="10858" spans="27:29">
      <c r="AA10858" s="298"/>
      <c r="AC10858" s="206"/>
    </row>
    <row r="10859" spans="27:29">
      <c r="AA10859" s="298"/>
      <c r="AC10859" s="206"/>
    </row>
    <row r="10860" spans="27:29">
      <c r="AA10860" s="298"/>
      <c r="AC10860" s="206"/>
    </row>
    <row r="10861" spans="27:29">
      <c r="AA10861" s="298"/>
      <c r="AC10861" s="206"/>
    </row>
    <row r="10862" spans="27:29">
      <c r="AA10862" s="298"/>
      <c r="AC10862" s="206"/>
    </row>
    <row r="10863" spans="27:29">
      <c r="AA10863" s="298"/>
      <c r="AC10863" s="206"/>
    </row>
    <row r="10864" spans="27:29">
      <c r="AA10864" s="298"/>
      <c r="AC10864" s="206"/>
    </row>
    <row r="10865" spans="27:29">
      <c r="AA10865" s="298"/>
      <c r="AC10865" s="206"/>
    </row>
    <row r="10866" spans="27:29">
      <c r="AA10866" s="298"/>
      <c r="AC10866" s="206"/>
    </row>
    <row r="10867" spans="27:29">
      <c r="AA10867" s="298"/>
      <c r="AC10867" s="206"/>
    </row>
    <row r="10868" spans="27:29">
      <c r="AA10868" s="298"/>
      <c r="AC10868" s="206"/>
    </row>
    <row r="10869" spans="27:29">
      <c r="AA10869" s="298"/>
      <c r="AC10869" s="206"/>
    </row>
    <row r="10870" spans="27:29">
      <c r="AA10870" s="298"/>
      <c r="AC10870" s="206"/>
    </row>
    <row r="10871" spans="27:29">
      <c r="AA10871" s="298"/>
      <c r="AC10871" s="206"/>
    </row>
    <row r="10872" spans="27:29">
      <c r="AA10872" s="298"/>
      <c r="AC10872" s="206"/>
    </row>
    <row r="10873" spans="27:29">
      <c r="AA10873" s="298"/>
      <c r="AC10873" s="206"/>
    </row>
    <row r="10874" spans="27:29">
      <c r="AA10874" s="298"/>
      <c r="AC10874" s="206"/>
    </row>
    <row r="10875" spans="27:29">
      <c r="AA10875" s="298"/>
      <c r="AC10875" s="206"/>
    </row>
    <row r="10876" spans="27:29">
      <c r="AA10876" s="298"/>
      <c r="AC10876" s="206"/>
    </row>
    <row r="10877" spans="27:29">
      <c r="AA10877" s="298"/>
      <c r="AC10877" s="206"/>
    </row>
    <row r="10878" spans="27:29">
      <c r="AA10878" s="298"/>
      <c r="AC10878" s="206"/>
    </row>
    <row r="10879" spans="27:29">
      <c r="AA10879" s="298"/>
      <c r="AC10879" s="206"/>
    </row>
    <row r="10880" spans="27:29">
      <c r="AA10880" s="298"/>
      <c r="AC10880" s="206"/>
    </row>
    <row r="10881" spans="27:29">
      <c r="AA10881" s="298"/>
      <c r="AC10881" s="206"/>
    </row>
    <row r="10882" spans="27:29">
      <c r="AA10882" s="298"/>
      <c r="AC10882" s="206"/>
    </row>
    <row r="10883" spans="27:29">
      <c r="AA10883" s="298"/>
      <c r="AC10883" s="206"/>
    </row>
    <row r="10884" spans="27:29">
      <c r="AA10884" s="298"/>
      <c r="AC10884" s="206"/>
    </row>
    <row r="10885" spans="27:29">
      <c r="AA10885" s="298"/>
      <c r="AC10885" s="206"/>
    </row>
    <row r="10886" spans="27:29">
      <c r="AA10886" s="298"/>
      <c r="AC10886" s="206"/>
    </row>
    <row r="10887" spans="27:29">
      <c r="AA10887" s="298"/>
      <c r="AC10887" s="206"/>
    </row>
    <row r="10888" spans="27:29">
      <c r="AA10888" s="298"/>
      <c r="AC10888" s="206"/>
    </row>
    <row r="10889" spans="27:29">
      <c r="AA10889" s="298"/>
      <c r="AC10889" s="206"/>
    </row>
    <row r="10890" spans="27:29">
      <c r="AA10890" s="298"/>
      <c r="AC10890" s="206"/>
    </row>
    <row r="10891" spans="27:29">
      <c r="AA10891" s="298"/>
      <c r="AC10891" s="206"/>
    </row>
    <row r="10892" spans="27:29">
      <c r="AA10892" s="298"/>
      <c r="AC10892" s="206"/>
    </row>
    <row r="10893" spans="27:29">
      <c r="AA10893" s="298"/>
      <c r="AC10893" s="206"/>
    </row>
    <row r="10894" spans="27:29">
      <c r="AA10894" s="298"/>
      <c r="AC10894" s="206"/>
    </row>
    <row r="10895" spans="27:29">
      <c r="AA10895" s="298"/>
      <c r="AC10895" s="206"/>
    </row>
    <row r="10896" spans="27:29">
      <c r="AA10896" s="298"/>
      <c r="AC10896" s="206"/>
    </row>
    <row r="10897" spans="27:29">
      <c r="AA10897" s="298"/>
      <c r="AC10897" s="206"/>
    </row>
    <row r="10898" spans="27:29">
      <c r="AA10898" s="298"/>
      <c r="AC10898" s="206"/>
    </row>
    <row r="10899" spans="27:29">
      <c r="AA10899" s="298"/>
      <c r="AC10899" s="206"/>
    </row>
    <row r="10900" spans="27:29">
      <c r="AA10900" s="298"/>
      <c r="AC10900" s="206"/>
    </row>
    <row r="10901" spans="27:29">
      <c r="AA10901" s="298"/>
      <c r="AC10901" s="206"/>
    </row>
    <row r="10902" spans="27:29">
      <c r="AA10902" s="298"/>
      <c r="AC10902" s="206"/>
    </row>
    <row r="10903" spans="27:29">
      <c r="AA10903" s="298"/>
      <c r="AC10903" s="206"/>
    </row>
    <row r="10904" spans="27:29">
      <c r="AA10904" s="298"/>
      <c r="AC10904" s="206"/>
    </row>
    <row r="10905" spans="27:29">
      <c r="AA10905" s="298"/>
      <c r="AC10905" s="206"/>
    </row>
    <row r="10906" spans="27:29">
      <c r="AA10906" s="298"/>
      <c r="AC10906" s="206"/>
    </row>
    <row r="10907" spans="27:29">
      <c r="AA10907" s="298"/>
      <c r="AC10907" s="206"/>
    </row>
    <row r="10908" spans="27:29">
      <c r="AA10908" s="298"/>
      <c r="AC10908" s="206"/>
    </row>
    <row r="10909" spans="27:29">
      <c r="AA10909" s="298"/>
      <c r="AC10909" s="206"/>
    </row>
    <row r="10910" spans="27:29">
      <c r="AA10910" s="298"/>
      <c r="AC10910" s="206"/>
    </row>
    <row r="10911" spans="27:29">
      <c r="AA10911" s="298"/>
      <c r="AC10911" s="206"/>
    </row>
    <row r="10912" spans="27:29">
      <c r="AA10912" s="298"/>
      <c r="AC10912" s="206"/>
    </row>
    <row r="10913" spans="27:29">
      <c r="AA10913" s="298"/>
      <c r="AC10913" s="206"/>
    </row>
    <row r="10914" spans="27:29">
      <c r="AA10914" s="298"/>
      <c r="AC10914" s="206"/>
    </row>
    <row r="10915" spans="27:29">
      <c r="AA10915" s="298"/>
      <c r="AC10915" s="206"/>
    </row>
    <row r="10916" spans="27:29">
      <c r="AA10916" s="298"/>
      <c r="AC10916" s="206"/>
    </row>
    <row r="10917" spans="27:29">
      <c r="AA10917" s="298"/>
      <c r="AC10917" s="206"/>
    </row>
    <row r="10918" spans="27:29">
      <c r="AA10918" s="298"/>
      <c r="AC10918" s="206"/>
    </row>
    <row r="10919" spans="27:29">
      <c r="AA10919" s="298"/>
      <c r="AC10919" s="206"/>
    </row>
    <row r="10920" spans="27:29">
      <c r="AA10920" s="298"/>
      <c r="AC10920" s="206"/>
    </row>
    <row r="10921" spans="27:29">
      <c r="AA10921" s="298"/>
      <c r="AC10921" s="206"/>
    </row>
    <row r="10922" spans="27:29">
      <c r="AA10922" s="298"/>
      <c r="AC10922" s="206"/>
    </row>
    <row r="10923" spans="27:29">
      <c r="AA10923" s="298"/>
      <c r="AC10923" s="206"/>
    </row>
    <row r="10924" spans="27:29">
      <c r="AA10924" s="298"/>
      <c r="AC10924" s="206"/>
    </row>
    <row r="10925" spans="27:29">
      <c r="AA10925" s="298"/>
      <c r="AC10925" s="206"/>
    </row>
    <row r="10926" spans="27:29">
      <c r="AA10926" s="298"/>
      <c r="AC10926" s="206"/>
    </row>
    <row r="10927" spans="27:29">
      <c r="AA10927" s="298"/>
      <c r="AC10927" s="206"/>
    </row>
    <row r="10928" spans="27:29">
      <c r="AA10928" s="298"/>
      <c r="AC10928" s="206"/>
    </row>
    <row r="10929" spans="27:29">
      <c r="AA10929" s="298"/>
      <c r="AC10929" s="206"/>
    </row>
    <row r="10930" spans="27:29">
      <c r="AA10930" s="298"/>
      <c r="AC10930" s="206"/>
    </row>
    <row r="10931" spans="27:29">
      <c r="AA10931" s="298"/>
      <c r="AC10931" s="206"/>
    </row>
    <row r="10932" spans="27:29">
      <c r="AA10932" s="298"/>
      <c r="AC10932" s="206"/>
    </row>
    <row r="10933" spans="27:29">
      <c r="AA10933" s="298"/>
      <c r="AC10933" s="206"/>
    </row>
    <row r="10934" spans="27:29">
      <c r="AA10934" s="298"/>
      <c r="AC10934" s="206"/>
    </row>
    <row r="10935" spans="27:29">
      <c r="AA10935" s="298"/>
      <c r="AC10935" s="206"/>
    </row>
    <row r="10936" spans="27:29">
      <c r="AA10936" s="298"/>
      <c r="AC10936" s="206"/>
    </row>
    <row r="10937" spans="27:29">
      <c r="AA10937" s="298"/>
      <c r="AC10937" s="206"/>
    </row>
    <row r="10938" spans="27:29">
      <c r="AA10938" s="298"/>
      <c r="AC10938" s="206"/>
    </row>
    <row r="10939" spans="27:29">
      <c r="AA10939" s="298"/>
      <c r="AC10939" s="206"/>
    </row>
    <row r="10940" spans="27:29">
      <c r="AA10940" s="298"/>
      <c r="AC10940" s="206"/>
    </row>
    <row r="10941" spans="27:29">
      <c r="AA10941" s="298"/>
      <c r="AC10941" s="206"/>
    </row>
    <row r="10942" spans="27:29">
      <c r="AA10942" s="298"/>
      <c r="AC10942" s="206"/>
    </row>
    <row r="10943" spans="27:29">
      <c r="AA10943" s="298"/>
      <c r="AC10943" s="206"/>
    </row>
    <row r="10944" spans="27:29">
      <c r="AA10944" s="298"/>
      <c r="AC10944" s="206"/>
    </row>
    <row r="10945" spans="27:29">
      <c r="AA10945" s="298"/>
      <c r="AC10945" s="206"/>
    </row>
    <row r="10946" spans="27:29">
      <c r="AA10946" s="298"/>
      <c r="AC10946" s="206"/>
    </row>
    <row r="10947" spans="27:29">
      <c r="AA10947" s="298"/>
      <c r="AC10947" s="206"/>
    </row>
    <row r="10948" spans="27:29">
      <c r="AA10948" s="298"/>
      <c r="AC10948" s="206"/>
    </row>
    <row r="10949" spans="27:29">
      <c r="AA10949" s="298"/>
      <c r="AC10949" s="206"/>
    </row>
    <row r="10950" spans="27:29">
      <c r="AA10950" s="298"/>
      <c r="AC10950" s="206"/>
    </row>
    <row r="10951" spans="27:29">
      <c r="AA10951" s="298"/>
      <c r="AC10951" s="206"/>
    </row>
    <row r="10952" spans="27:29">
      <c r="AA10952" s="298"/>
      <c r="AC10952" s="206"/>
    </row>
    <row r="10953" spans="27:29">
      <c r="AA10953" s="298"/>
      <c r="AC10953" s="206"/>
    </row>
    <row r="10954" spans="27:29">
      <c r="AA10954" s="298"/>
      <c r="AC10954" s="206"/>
    </row>
    <row r="10955" spans="27:29">
      <c r="AA10955" s="298"/>
      <c r="AC10955" s="206"/>
    </row>
    <row r="10956" spans="27:29">
      <c r="AA10956" s="298"/>
      <c r="AC10956" s="206"/>
    </row>
    <row r="10957" spans="27:29">
      <c r="AA10957" s="298"/>
      <c r="AC10957" s="206"/>
    </row>
    <row r="10958" spans="27:29">
      <c r="AA10958" s="298"/>
      <c r="AC10958" s="206"/>
    </row>
    <row r="10959" spans="27:29">
      <c r="AA10959" s="298"/>
      <c r="AC10959" s="206"/>
    </row>
    <row r="10960" spans="27:29">
      <c r="AA10960" s="298"/>
      <c r="AC10960" s="206"/>
    </row>
    <row r="10961" spans="27:29">
      <c r="AA10961" s="298"/>
      <c r="AC10961" s="206"/>
    </row>
    <row r="10962" spans="27:29">
      <c r="AA10962" s="298"/>
      <c r="AC10962" s="206"/>
    </row>
    <row r="10963" spans="27:29">
      <c r="AA10963" s="298"/>
      <c r="AC10963" s="206"/>
    </row>
    <row r="10964" spans="27:29">
      <c r="AA10964" s="298"/>
      <c r="AC10964" s="206"/>
    </row>
    <row r="10965" spans="27:29">
      <c r="AA10965" s="298"/>
      <c r="AC10965" s="206"/>
    </row>
    <row r="10966" spans="27:29">
      <c r="AA10966" s="298"/>
      <c r="AC10966" s="206"/>
    </row>
    <row r="10967" spans="27:29">
      <c r="AA10967" s="298"/>
      <c r="AC10967" s="206"/>
    </row>
    <row r="10968" spans="27:29">
      <c r="AA10968" s="298"/>
      <c r="AC10968" s="206"/>
    </row>
    <row r="10969" spans="27:29">
      <c r="AA10969" s="298"/>
      <c r="AC10969" s="206"/>
    </row>
    <row r="10970" spans="27:29">
      <c r="AA10970" s="298"/>
      <c r="AC10970" s="206"/>
    </row>
    <row r="10971" spans="27:29">
      <c r="AA10971" s="298"/>
      <c r="AC10971" s="206"/>
    </row>
    <row r="10972" spans="27:29">
      <c r="AA10972" s="298"/>
      <c r="AC10972" s="206"/>
    </row>
    <row r="10973" spans="27:29">
      <c r="AA10973" s="298"/>
      <c r="AC10973" s="206"/>
    </row>
    <row r="10974" spans="27:29">
      <c r="AA10974" s="298"/>
      <c r="AC10974" s="206"/>
    </row>
    <row r="10975" spans="27:29">
      <c r="AA10975" s="298"/>
      <c r="AC10975" s="206"/>
    </row>
    <row r="10976" spans="27:29">
      <c r="AA10976" s="298"/>
      <c r="AC10976" s="206"/>
    </row>
    <row r="10977" spans="27:29">
      <c r="AA10977" s="298"/>
      <c r="AC10977" s="206"/>
    </row>
    <row r="10978" spans="27:29">
      <c r="AA10978" s="298"/>
      <c r="AC10978" s="206"/>
    </row>
    <row r="10979" spans="27:29">
      <c r="AA10979" s="298"/>
      <c r="AC10979" s="206"/>
    </row>
    <row r="10980" spans="27:29">
      <c r="AA10980" s="298"/>
      <c r="AC10980" s="206"/>
    </row>
    <row r="10981" spans="27:29">
      <c r="AA10981" s="298"/>
      <c r="AC10981" s="206"/>
    </row>
    <row r="10982" spans="27:29">
      <c r="AA10982" s="298"/>
      <c r="AC10982" s="206"/>
    </row>
    <row r="10983" spans="27:29">
      <c r="AA10983" s="298"/>
      <c r="AC10983" s="206"/>
    </row>
    <row r="10984" spans="27:29">
      <c r="AA10984" s="298"/>
      <c r="AC10984" s="206"/>
    </row>
    <row r="10985" spans="27:29">
      <c r="AA10985" s="298"/>
      <c r="AC10985" s="206"/>
    </row>
    <row r="10986" spans="27:29">
      <c r="AA10986" s="298"/>
      <c r="AC10986" s="206"/>
    </row>
    <row r="10987" spans="27:29">
      <c r="AA10987" s="298"/>
      <c r="AC10987" s="206"/>
    </row>
    <row r="10988" spans="27:29">
      <c r="AA10988" s="298"/>
      <c r="AC10988" s="206"/>
    </row>
    <row r="10989" spans="27:29">
      <c r="AA10989" s="298"/>
      <c r="AC10989" s="206"/>
    </row>
    <row r="10990" spans="27:29">
      <c r="AA10990" s="298"/>
      <c r="AC10990" s="206"/>
    </row>
    <row r="10991" spans="27:29">
      <c r="AA10991" s="298"/>
      <c r="AC10991" s="206"/>
    </row>
    <row r="10992" spans="27:29">
      <c r="AA10992" s="298"/>
      <c r="AC10992" s="206"/>
    </row>
    <row r="10993" spans="27:29">
      <c r="AA10993" s="298"/>
      <c r="AC10993" s="206"/>
    </row>
    <row r="10994" spans="27:29">
      <c r="AA10994" s="298"/>
      <c r="AC10994" s="206"/>
    </row>
    <row r="10995" spans="27:29">
      <c r="AA10995" s="298"/>
      <c r="AC10995" s="206"/>
    </row>
    <row r="10996" spans="27:29">
      <c r="AA10996" s="298"/>
      <c r="AC10996" s="206"/>
    </row>
    <row r="10997" spans="27:29">
      <c r="AA10997" s="298"/>
      <c r="AC10997" s="206"/>
    </row>
    <row r="10998" spans="27:29">
      <c r="AA10998" s="298"/>
      <c r="AC10998" s="206"/>
    </row>
    <row r="10999" spans="27:29">
      <c r="AA10999" s="298"/>
      <c r="AC10999" s="206"/>
    </row>
    <row r="11000" spans="27:29">
      <c r="AA11000" s="298"/>
      <c r="AC11000" s="206"/>
    </row>
    <row r="11001" spans="27:29">
      <c r="AA11001" s="298"/>
      <c r="AC11001" s="206"/>
    </row>
    <row r="11002" spans="27:29">
      <c r="AA11002" s="298"/>
      <c r="AC11002" s="206"/>
    </row>
    <row r="11003" spans="27:29">
      <c r="AA11003" s="298"/>
      <c r="AC11003" s="206"/>
    </row>
    <row r="11004" spans="27:29">
      <c r="AA11004" s="298"/>
      <c r="AC11004" s="206"/>
    </row>
    <row r="11005" spans="27:29">
      <c r="AA11005" s="298"/>
      <c r="AC11005" s="206"/>
    </row>
    <row r="11006" spans="27:29">
      <c r="AA11006" s="298"/>
      <c r="AC11006" s="206"/>
    </row>
    <row r="11007" spans="27:29">
      <c r="AA11007" s="298"/>
      <c r="AC11007" s="206"/>
    </row>
    <row r="11008" spans="27:29">
      <c r="AA11008" s="298"/>
      <c r="AC11008" s="206"/>
    </row>
    <row r="11009" spans="27:29">
      <c r="AA11009" s="298"/>
      <c r="AC11009" s="206"/>
    </row>
    <row r="11010" spans="27:29">
      <c r="AA11010" s="298"/>
      <c r="AC11010" s="206"/>
    </row>
    <row r="11011" spans="27:29">
      <c r="AA11011" s="298"/>
      <c r="AC11011" s="206"/>
    </row>
    <row r="11012" spans="27:29">
      <c r="AA11012" s="298"/>
      <c r="AC11012" s="206"/>
    </row>
    <row r="11013" spans="27:29">
      <c r="AA11013" s="298"/>
      <c r="AC11013" s="206"/>
    </row>
    <row r="11014" spans="27:29">
      <c r="AA11014" s="298"/>
      <c r="AC11014" s="206"/>
    </row>
    <row r="11015" spans="27:29">
      <c r="AA11015" s="298"/>
      <c r="AC11015" s="206"/>
    </row>
    <row r="11016" spans="27:29">
      <c r="AA11016" s="298"/>
      <c r="AC11016" s="206"/>
    </row>
    <row r="11017" spans="27:29">
      <c r="AA11017" s="298"/>
      <c r="AC11017" s="206"/>
    </row>
    <row r="11018" spans="27:29">
      <c r="AA11018" s="298"/>
      <c r="AC11018" s="206"/>
    </row>
    <row r="11019" spans="27:29">
      <c r="AA11019" s="298"/>
      <c r="AC11019" s="206"/>
    </row>
    <row r="11020" spans="27:29">
      <c r="AA11020" s="298"/>
      <c r="AC11020" s="206"/>
    </row>
    <row r="11021" spans="27:29">
      <c r="AA11021" s="298"/>
      <c r="AC11021" s="206"/>
    </row>
    <row r="11022" spans="27:29">
      <c r="AA11022" s="298"/>
      <c r="AC11022" s="206"/>
    </row>
    <row r="11023" spans="27:29">
      <c r="AA11023" s="298"/>
      <c r="AC11023" s="206"/>
    </row>
    <row r="11024" spans="27:29">
      <c r="AA11024" s="298"/>
      <c r="AC11024" s="206"/>
    </row>
    <row r="11025" spans="27:29">
      <c r="AA11025" s="298"/>
      <c r="AC11025" s="206"/>
    </row>
    <row r="11026" spans="27:29">
      <c r="AA11026" s="298"/>
      <c r="AC11026" s="206"/>
    </row>
    <row r="11027" spans="27:29">
      <c r="AA11027" s="298"/>
      <c r="AC11027" s="206"/>
    </row>
    <row r="11028" spans="27:29">
      <c r="AA11028" s="298"/>
      <c r="AC11028" s="206"/>
    </row>
    <row r="11029" spans="27:29">
      <c r="AA11029" s="298"/>
      <c r="AC11029" s="206"/>
    </row>
    <row r="11030" spans="27:29">
      <c r="AA11030" s="298"/>
      <c r="AC11030" s="206"/>
    </row>
    <row r="11031" spans="27:29">
      <c r="AA11031" s="298"/>
      <c r="AC11031" s="206"/>
    </row>
    <row r="11032" spans="27:29">
      <c r="AA11032" s="298"/>
      <c r="AC11032" s="206"/>
    </row>
    <row r="11033" spans="27:29">
      <c r="AA11033" s="298"/>
      <c r="AC11033" s="206"/>
    </row>
    <row r="11034" spans="27:29">
      <c r="AA11034" s="298"/>
      <c r="AC11034" s="206"/>
    </row>
    <row r="11035" spans="27:29">
      <c r="AA11035" s="298"/>
      <c r="AC11035" s="206"/>
    </row>
    <row r="11036" spans="27:29">
      <c r="AA11036" s="298"/>
      <c r="AC11036" s="206"/>
    </row>
    <row r="11037" spans="27:29">
      <c r="AA11037" s="298"/>
      <c r="AC11037" s="206"/>
    </row>
    <row r="11038" spans="27:29">
      <c r="AA11038" s="298"/>
      <c r="AC11038" s="206"/>
    </row>
    <row r="11039" spans="27:29">
      <c r="AA11039" s="298"/>
      <c r="AC11039" s="206"/>
    </row>
    <row r="11040" spans="27:29">
      <c r="AA11040" s="298"/>
      <c r="AC11040" s="206"/>
    </row>
    <row r="11041" spans="27:29">
      <c r="AA11041" s="298"/>
      <c r="AC11041" s="206"/>
    </row>
    <row r="11042" spans="27:29">
      <c r="AA11042" s="298"/>
      <c r="AC11042" s="206"/>
    </row>
    <row r="11043" spans="27:29">
      <c r="AA11043" s="298"/>
      <c r="AC11043" s="206"/>
    </row>
    <row r="11044" spans="27:29">
      <c r="AA11044" s="298"/>
      <c r="AC11044" s="206"/>
    </row>
    <row r="11045" spans="27:29">
      <c r="AA11045" s="298"/>
      <c r="AC11045" s="206"/>
    </row>
    <row r="11046" spans="27:29">
      <c r="AA11046" s="298"/>
      <c r="AC11046" s="206"/>
    </row>
    <row r="11047" spans="27:29">
      <c r="AA11047" s="298"/>
      <c r="AC11047" s="206"/>
    </row>
    <row r="11048" spans="27:29">
      <c r="AA11048" s="298"/>
      <c r="AC11048" s="206"/>
    </row>
    <row r="11049" spans="27:29">
      <c r="AA11049" s="298"/>
      <c r="AC11049" s="206"/>
    </row>
    <row r="11050" spans="27:29">
      <c r="AA11050" s="298"/>
      <c r="AC11050" s="206"/>
    </row>
    <row r="11051" spans="27:29">
      <c r="AA11051" s="298"/>
      <c r="AC11051" s="206"/>
    </row>
    <row r="11052" spans="27:29">
      <c r="AA11052" s="298"/>
      <c r="AC11052" s="206"/>
    </row>
    <row r="11053" spans="27:29">
      <c r="AA11053" s="298"/>
      <c r="AC11053" s="206"/>
    </row>
    <row r="11054" spans="27:29">
      <c r="AA11054" s="298"/>
      <c r="AC11054" s="206"/>
    </row>
    <row r="11055" spans="27:29">
      <c r="AA11055" s="298"/>
      <c r="AC11055" s="206"/>
    </row>
    <row r="11056" spans="27:29">
      <c r="AA11056" s="298"/>
      <c r="AC11056" s="206"/>
    </row>
    <row r="11057" spans="27:29">
      <c r="AA11057" s="298"/>
      <c r="AC11057" s="206"/>
    </row>
    <row r="11058" spans="27:29">
      <c r="AA11058" s="298"/>
      <c r="AC11058" s="206"/>
    </row>
    <row r="11059" spans="27:29">
      <c r="AA11059" s="298"/>
      <c r="AC11059" s="206"/>
    </row>
    <row r="11060" spans="27:29">
      <c r="AA11060" s="298"/>
      <c r="AC11060" s="206"/>
    </row>
    <row r="11061" spans="27:29">
      <c r="AA11061" s="298"/>
      <c r="AC11061" s="206"/>
    </row>
    <row r="11062" spans="27:29">
      <c r="AA11062" s="298"/>
      <c r="AC11062" s="206"/>
    </row>
    <row r="11063" spans="27:29">
      <c r="AA11063" s="298"/>
      <c r="AC11063" s="206"/>
    </row>
    <row r="11064" spans="27:29">
      <c r="AA11064" s="298"/>
      <c r="AC11064" s="206"/>
    </row>
    <row r="11065" spans="27:29">
      <c r="AA11065" s="298"/>
      <c r="AC11065" s="206"/>
    </row>
    <row r="11066" spans="27:29">
      <c r="AA11066" s="298"/>
      <c r="AC11066" s="206"/>
    </row>
    <row r="11067" spans="27:29">
      <c r="AA11067" s="298"/>
      <c r="AC11067" s="206"/>
    </row>
    <row r="11068" spans="27:29">
      <c r="AA11068" s="298"/>
      <c r="AC11068" s="206"/>
    </row>
    <row r="11069" spans="27:29">
      <c r="AA11069" s="298"/>
      <c r="AC11069" s="206"/>
    </row>
    <row r="11070" spans="27:29">
      <c r="AA11070" s="298"/>
      <c r="AC11070" s="206"/>
    </row>
    <row r="11071" spans="27:29">
      <c r="AA11071" s="298"/>
      <c r="AC11071" s="206"/>
    </row>
    <row r="11072" spans="27:29">
      <c r="AA11072" s="298"/>
      <c r="AC11072" s="206"/>
    </row>
    <row r="11073" spans="27:29">
      <c r="AA11073" s="298"/>
      <c r="AC11073" s="206"/>
    </row>
    <row r="11074" spans="27:29">
      <c r="AA11074" s="298"/>
      <c r="AC11074" s="206"/>
    </row>
    <row r="11075" spans="27:29">
      <c r="AA11075" s="298"/>
      <c r="AC11075" s="206"/>
    </row>
    <row r="11076" spans="27:29">
      <c r="AA11076" s="298"/>
      <c r="AC11076" s="206"/>
    </row>
    <row r="11077" spans="27:29">
      <c r="AA11077" s="298"/>
      <c r="AC11077" s="206"/>
    </row>
    <row r="11078" spans="27:29">
      <c r="AA11078" s="298"/>
      <c r="AC11078" s="206"/>
    </row>
    <row r="11079" spans="27:29">
      <c r="AA11079" s="298"/>
      <c r="AC11079" s="206"/>
    </row>
    <row r="11080" spans="27:29">
      <c r="AA11080" s="298"/>
      <c r="AC11080" s="206"/>
    </row>
    <row r="11081" spans="27:29">
      <c r="AA11081" s="298"/>
      <c r="AC11081" s="206"/>
    </row>
    <row r="11082" spans="27:29">
      <c r="AA11082" s="298"/>
      <c r="AC11082" s="206"/>
    </row>
    <row r="11083" spans="27:29">
      <c r="AA11083" s="298"/>
      <c r="AC11083" s="206"/>
    </row>
    <row r="11084" spans="27:29">
      <c r="AA11084" s="298"/>
      <c r="AC11084" s="206"/>
    </row>
    <row r="11085" spans="27:29">
      <c r="AA11085" s="298"/>
      <c r="AC11085" s="206"/>
    </row>
    <row r="11086" spans="27:29">
      <c r="AA11086" s="298"/>
      <c r="AC11086" s="206"/>
    </row>
    <row r="11087" spans="27:29">
      <c r="AA11087" s="298"/>
      <c r="AC11087" s="206"/>
    </row>
    <row r="11088" spans="27:29">
      <c r="AA11088" s="298"/>
      <c r="AC11088" s="206"/>
    </row>
    <row r="11089" spans="27:29">
      <c r="AA11089" s="298"/>
      <c r="AC11089" s="206"/>
    </row>
    <row r="11090" spans="27:29">
      <c r="AA11090" s="298"/>
      <c r="AC11090" s="206"/>
    </row>
    <row r="11091" spans="27:29">
      <c r="AA11091" s="298"/>
      <c r="AC11091" s="206"/>
    </row>
    <row r="11092" spans="27:29">
      <c r="AA11092" s="298"/>
      <c r="AC11092" s="206"/>
    </row>
    <row r="11093" spans="27:29">
      <c r="AA11093" s="298"/>
      <c r="AC11093" s="206"/>
    </row>
    <row r="11094" spans="27:29">
      <c r="AA11094" s="298"/>
      <c r="AC11094" s="206"/>
    </row>
    <row r="11095" spans="27:29">
      <c r="AA11095" s="298"/>
      <c r="AC11095" s="206"/>
    </row>
    <row r="11096" spans="27:29">
      <c r="AA11096" s="298"/>
      <c r="AC11096" s="206"/>
    </row>
    <row r="11097" spans="27:29">
      <c r="AA11097" s="298"/>
      <c r="AC11097" s="206"/>
    </row>
    <row r="11098" spans="27:29">
      <c r="AA11098" s="298"/>
      <c r="AC11098" s="206"/>
    </row>
    <row r="11099" spans="27:29">
      <c r="AA11099" s="298"/>
      <c r="AC11099" s="206"/>
    </row>
    <row r="11100" spans="27:29">
      <c r="AA11100" s="298"/>
      <c r="AC11100" s="206"/>
    </row>
    <row r="11101" spans="27:29">
      <c r="AA11101" s="298"/>
      <c r="AC11101" s="206"/>
    </row>
    <row r="11102" spans="27:29">
      <c r="AA11102" s="298"/>
      <c r="AC11102" s="206"/>
    </row>
    <row r="11103" spans="27:29">
      <c r="AA11103" s="298"/>
      <c r="AC11103" s="206"/>
    </row>
    <row r="11104" spans="27:29">
      <c r="AA11104" s="298"/>
      <c r="AC11104" s="206"/>
    </row>
    <row r="11105" spans="27:29">
      <c r="AA11105" s="298"/>
      <c r="AC11105" s="206"/>
    </row>
    <row r="11106" spans="27:29">
      <c r="AA11106" s="298"/>
      <c r="AC11106" s="206"/>
    </row>
    <row r="11107" spans="27:29">
      <c r="AA11107" s="298"/>
      <c r="AC11107" s="206"/>
    </row>
    <row r="11108" spans="27:29">
      <c r="AA11108" s="298"/>
      <c r="AC11108" s="206"/>
    </row>
    <row r="11109" spans="27:29">
      <c r="AA11109" s="298"/>
      <c r="AC11109" s="206"/>
    </row>
    <row r="11110" spans="27:29">
      <c r="AA11110" s="298"/>
      <c r="AC11110" s="206"/>
    </row>
    <row r="11111" spans="27:29">
      <c r="AA11111" s="298"/>
      <c r="AC11111" s="206"/>
    </row>
    <row r="11112" spans="27:29">
      <c r="AA11112" s="298"/>
      <c r="AC11112" s="206"/>
    </row>
    <row r="11113" spans="27:29">
      <c r="AA11113" s="298"/>
      <c r="AC11113" s="206"/>
    </row>
    <row r="11114" spans="27:29">
      <c r="AA11114" s="298"/>
      <c r="AC11114" s="206"/>
    </row>
    <row r="11115" spans="27:29">
      <c r="AA11115" s="298"/>
      <c r="AC11115" s="206"/>
    </row>
    <row r="11116" spans="27:29">
      <c r="AA11116" s="298"/>
      <c r="AC11116" s="206"/>
    </row>
    <row r="11117" spans="27:29">
      <c r="AA11117" s="298"/>
      <c r="AC11117" s="206"/>
    </row>
    <row r="11118" spans="27:29">
      <c r="AA11118" s="298"/>
      <c r="AC11118" s="206"/>
    </row>
    <row r="11119" spans="27:29">
      <c r="AA11119" s="298"/>
      <c r="AC11119" s="206"/>
    </row>
    <row r="11120" spans="27:29">
      <c r="AA11120" s="298"/>
      <c r="AC11120" s="206"/>
    </row>
    <row r="11121" spans="27:29">
      <c r="AA11121" s="298"/>
      <c r="AC11121" s="206"/>
    </row>
    <row r="11122" spans="27:29">
      <c r="AA11122" s="298"/>
      <c r="AC11122" s="206"/>
    </row>
    <row r="11123" spans="27:29">
      <c r="AA11123" s="298"/>
      <c r="AC11123" s="206"/>
    </row>
    <row r="11124" spans="27:29">
      <c r="AA11124" s="298"/>
      <c r="AC11124" s="206"/>
    </row>
    <row r="11125" spans="27:29">
      <c r="AA11125" s="298"/>
      <c r="AC11125" s="206"/>
    </row>
    <row r="11126" spans="27:29">
      <c r="AA11126" s="298"/>
      <c r="AC11126" s="206"/>
    </row>
    <row r="11127" spans="27:29">
      <c r="AA11127" s="298"/>
      <c r="AC11127" s="206"/>
    </row>
    <row r="11128" spans="27:29">
      <c r="AA11128" s="298"/>
      <c r="AC11128" s="206"/>
    </row>
    <row r="11129" spans="27:29">
      <c r="AA11129" s="298"/>
      <c r="AC11129" s="206"/>
    </row>
    <row r="11130" spans="27:29">
      <c r="AA11130" s="298"/>
      <c r="AC11130" s="206"/>
    </row>
    <row r="11131" spans="27:29">
      <c r="AA11131" s="298"/>
      <c r="AC11131" s="206"/>
    </row>
    <row r="11132" spans="27:29">
      <c r="AA11132" s="298"/>
      <c r="AC11132" s="206"/>
    </row>
    <row r="11133" spans="27:29">
      <c r="AA11133" s="298"/>
      <c r="AC11133" s="206"/>
    </row>
    <row r="11134" spans="27:29">
      <c r="AA11134" s="298"/>
      <c r="AC11134" s="206"/>
    </row>
    <row r="11135" spans="27:29">
      <c r="AA11135" s="298"/>
      <c r="AC11135" s="206"/>
    </row>
    <row r="11136" spans="27:29">
      <c r="AA11136" s="298"/>
      <c r="AC11136" s="206"/>
    </row>
    <row r="11137" spans="27:29">
      <c r="AA11137" s="298"/>
      <c r="AC11137" s="206"/>
    </row>
    <row r="11138" spans="27:29">
      <c r="AA11138" s="298"/>
      <c r="AC11138" s="206"/>
    </row>
    <row r="11139" spans="27:29">
      <c r="AA11139" s="298"/>
      <c r="AC11139" s="206"/>
    </row>
    <row r="11140" spans="27:29">
      <c r="AA11140" s="298"/>
      <c r="AC11140" s="206"/>
    </row>
    <row r="11141" spans="27:29">
      <c r="AA11141" s="298"/>
      <c r="AC11141" s="206"/>
    </row>
    <row r="11142" spans="27:29">
      <c r="AA11142" s="298"/>
      <c r="AC11142" s="206"/>
    </row>
    <row r="11143" spans="27:29">
      <c r="AA11143" s="298"/>
      <c r="AC11143" s="206"/>
    </row>
    <row r="11144" spans="27:29">
      <c r="AA11144" s="298"/>
      <c r="AC11144" s="206"/>
    </row>
    <row r="11145" spans="27:29">
      <c r="AA11145" s="298"/>
      <c r="AC11145" s="206"/>
    </row>
    <row r="11146" spans="27:29">
      <c r="AA11146" s="298"/>
      <c r="AC11146" s="206"/>
    </row>
    <row r="11147" spans="27:29">
      <c r="AA11147" s="298"/>
      <c r="AC11147" s="206"/>
    </row>
    <row r="11148" spans="27:29">
      <c r="AA11148" s="298"/>
      <c r="AC11148" s="206"/>
    </row>
    <row r="11149" spans="27:29">
      <c r="AA11149" s="298"/>
      <c r="AC11149" s="206"/>
    </row>
    <row r="11150" spans="27:29">
      <c r="AA11150" s="298"/>
      <c r="AC11150" s="206"/>
    </row>
    <row r="11151" spans="27:29">
      <c r="AA11151" s="298"/>
      <c r="AC11151" s="206"/>
    </row>
    <row r="11152" spans="27:29">
      <c r="AA11152" s="298"/>
      <c r="AC11152" s="206"/>
    </row>
    <row r="11153" spans="27:29">
      <c r="AA11153" s="298"/>
      <c r="AC11153" s="206"/>
    </row>
    <row r="11154" spans="27:29">
      <c r="AA11154" s="298"/>
      <c r="AC11154" s="206"/>
    </row>
    <row r="11155" spans="27:29">
      <c r="AA11155" s="298"/>
      <c r="AC11155" s="206"/>
    </row>
    <row r="11156" spans="27:29">
      <c r="AA11156" s="298"/>
      <c r="AC11156" s="206"/>
    </row>
    <row r="11157" spans="27:29">
      <c r="AA11157" s="298"/>
      <c r="AC11157" s="206"/>
    </row>
    <row r="11158" spans="27:29">
      <c r="AA11158" s="298"/>
      <c r="AC11158" s="206"/>
    </row>
    <row r="11159" spans="27:29">
      <c r="AA11159" s="298"/>
      <c r="AC11159" s="206"/>
    </row>
    <row r="11160" spans="27:29">
      <c r="AA11160" s="298"/>
      <c r="AC11160" s="206"/>
    </row>
    <row r="11161" spans="27:29">
      <c r="AA11161" s="298"/>
      <c r="AC11161" s="206"/>
    </row>
    <row r="11162" spans="27:29">
      <c r="AA11162" s="298"/>
      <c r="AC11162" s="206"/>
    </row>
    <row r="11163" spans="27:29">
      <c r="AA11163" s="298"/>
      <c r="AC11163" s="206"/>
    </row>
    <row r="11164" spans="27:29">
      <c r="AA11164" s="298"/>
      <c r="AC11164" s="206"/>
    </row>
    <row r="11165" spans="27:29">
      <c r="AA11165" s="298"/>
      <c r="AC11165" s="206"/>
    </row>
    <row r="11166" spans="27:29">
      <c r="AA11166" s="298"/>
      <c r="AC11166" s="206"/>
    </row>
    <row r="11167" spans="27:29">
      <c r="AA11167" s="298"/>
      <c r="AC11167" s="206"/>
    </row>
    <row r="11168" spans="27:29">
      <c r="AA11168" s="298"/>
      <c r="AC11168" s="206"/>
    </row>
    <row r="11169" spans="27:29">
      <c r="AA11169" s="298"/>
      <c r="AC11169" s="206"/>
    </row>
    <row r="11170" spans="27:29">
      <c r="AA11170" s="298"/>
      <c r="AC11170" s="206"/>
    </row>
    <row r="11171" spans="27:29">
      <c r="AA11171" s="298"/>
      <c r="AC11171" s="206"/>
    </row>
    <row r="11172" spans="27:29">
      <c r="AA11172" s="298"/>
      <c r="AC11172" s="206"/>
    </row>
    <row r="11173" spans="27:29">
      <c r="AA11173" s="298"/>
      <c r="AC11173" s="206"/>
    </row>
    <row r="11174" spans="27:29">
      <c r="AA11174" s="298"/>
      <c r="AC11174" s="206"/>
    </row>
    <row r="11175" spans="27:29">
      <c r="AA11175" s="298"/>
      <c r="AC11175" s="206"/>
    </row>
    <row r="11176" spans="27:29">
      <c r="AA11176" s="298"/>
      <c r="AC11176" s="206"/>
    </row>
    <row r="11177" spans="27:29">
      <c r="AA11177" s="298"/>
      <c r="AC11177" s="206"/>
    </row>
    <row r="11178" spans="27:29">
      <c r="AA11178" s="298"/>
      <c r="AC11178" s="206"/>
    </row>
    <row r="11179" spans="27:29">
      <c r="AA11179" s="298"/>
      <c r="AC11179" s="206"/>
    </row>
    <row r="11180" spans="27:29">
      <c r="AA11180" s="298"/>
      <c r="AC11180" s="206"/>
    </row>
    <row r="11181" spans="27:29">
      <c r="AA11181" s="298"/>
      <c r="AC11181" s="206"/>
    </row>
    <row r="11182" spans="27:29">
      <c r="AA11182" s="298"/>
      <c r="AC11182" s="206"/>
    </row>
    <row r="11183" spans="27:29">
      <c r="AA11183" s="298"/>
      <c r="AC11183" s="206"/>
    </row>
    <row r="11184" spans="27:29">
      <c r="AA11184" s="298"/>
      <c r="AC11184" s="206"/>
    </row>
    <row r="11185" spans="27:29">
      <c r="AA11185" s="298"/>
      <c r="AC11185" s="206"/>
    </row>
    <row r="11186" spans="27:29">
      <c r="AA11186" s="298"/>
      <c r="AC11186" s="206"/>
    </row>
    <row r="11187" spans="27:29">
      <c r="AA11187" s="298"/>
      <c r="AC11187" s="206"/>
    </row>
    <row r="11188" spans="27:29">
      <c r="AA11188" s="298"/>
      <c r="AC11188" s="206"/>
    </row>
    <row r="11189" spans="27:29">
      <c r="AA11189" s="298"/>
      <c r="AC11189" s="206"/>
    </row>
    <row r="11190" spans="27:29">
      <c r="AA11190" s="298"/>
      <c r="AC11190" s="206"/>
    </row>
    <row r="11191" spans="27:29">
      <c r="AA11191" s="298"/>
      <c r="AC11191" s="206"/>
    </row>
    <row r="11192" spans="27:29">
      <c r="AA11192" s="298"/>
      <c r="AC11192" s="206"/>
    </row>
    <row r="11193" spans="27:29">
      <c r="AA11193" s="298"/>
      <c r="AC11193" s="206"/>
    </row>
    <row r="11194" spans="27:29">
      <c r="AA11194" s="298"/>
      <c r="AC11194" s="206"/>
    </row>
    <row r="11195" spans="27:29">
      <c r="AA11195" s="298"/>
      <c r="AC11195" s="206"/>
    </row>
    <row r="11196" spans="27:29">
      <c r="AA11196" s="298"/>
      <c r="AC11196" s="206"/>
    </row>
    <row r="11197" spans="27:29">
      <c r="AA11197" s="298"/>
      <c r="AC11197" s="206"/>
    </row>
    <row r="11198" spans="27:29">
      <c r="AA11198" s="298"/>
      <c r="AC11198" s="206"/>
    </row>
    <row r="11199" spans="27:29">
      <c r="AA11199" s="298"/>
      <c r="AC11199" s="206"/>
    </row>
    <row r="11200" spans="27:29">
      <c r="AA11200" s="298"/>
      <c r="AC11200" s="206"/>
    </row>
    <row r="11201" spans="27:29">
      <c r="AA11201" s="298"/>
      <c r="AC11201" s="206"/>
    </row>
    <row r="11202" spans="27:29">
      <c r="AA11202" s="298"/>
      <c r="AC11202" s="206"/>
    </row>
    <row r="11203" spans="27:29">
      <c r="AA11203" s="298"/>
      <c r="AC11203" s="206"/>
    </row>
    <row r="11204" spans="27:29">
      <c r="AA11204" s="298"/>
      <c r="AC11204" s="206"/>
    </row>
    <row r="11205" spans="27:29">
      <c r="AA11205" s="298"/>
      <c r="AC11205" s="206"/>
    </row>
    <row r="11206" spans="27:29">
      <c r="AA11206" s="298"/>
      <c r="AC11206" s="206"/>
    </row>
    <row r="11207" spans="27:29">
      <c r="AA11207" s="298"/>
      <c r="AC11207" s="206"/>
    </row>
    <row r="11208" spans="27:29">
      <c r="AA11208" s="298"/>
      <c r="AC11208" s="206"/>
    </row>
    <row r="11209" spans="27:29">
      <c r="AA11209" s="298"/>
      <c r="AC11209" s="206"/>
    </row>
    <row r="11210" spans="27:29">
      <c r="AA11210" s="298"/>
      <c r="AC11210" s="206"/>
    </row>
    <row r="11211" spans="27:29">
      <c r="AA11211" s="298"/>
      <c r="AC11211" s="206"/>
    </row>
    <row r="11212" spans="27:29">
      <c r="AA11212" s="298"/>
      <c r="AC11212" s="206"/>
    </row>
    <row r="11213" spans="27:29">
      <c r="AA11213" s="298"/>
      <c r="AC11213" s="206"/>
    </row>
    <row r="11214" spans="27:29">
      <c r="AA11214" s="298"/>
      <c r="AC11214" s="206"/>
    </row>
    <row r="11215" spans="27:29">
      <c r="AA11215" s="298"/>
      <c r="AC11215" s="206"/>
    </row>
    <row r="11216" spans="27:29">
      <c r="AA11216" s="298"/>
      <c r="AC11216" s="206"/>
    </row>
    <row r="11217" spans="27:29">
      <c r="AA11217" s="298"/>
      <c r="AC11217" s="206"/>
    </row>
    <row r="11218" spans="27:29">
      <c r="AA11218" s="298"/>
      <c r="AC11218" s="206"/>
    </row>
    <row r="11219" spans="27:29">
      <c r="AA11219" s="298"/>
      <c r="AC11219" s="206"/>
    </row>
    <row r="11220" spans="27:29">
      <c r="AA11220" s="298"/>
      <c r="AC11220" s="206"/>
    </row>
    <row r="11221" spans="27:29">
      <c r="AA11221" s="298"/>
      <c r="AC11221" s="206"/>
    </row>
    <row r="11222" spans="27:29">
      <c r="AA11222" s="298"/>
      <c r="AC11222" s="206"/>
    </row>
    <row r="11223" spans="27:29">
      <c r="AA11223" s="298"/>
      <c r="AC11223" s="206"/>
    </row>
    <row r="11224" spans="27:29">
      <c r="AA11224" s="298"/>
      <c r="AC11224" s="206"/>
    </row>
    <row r="11225" spans="27:29">
      <c r="AA11225" s="298"/>
      <c r="AC11225" s="206"/>
    </row>
    <row r="11226" spans="27:29">
      <c r="AA11226" s="298"/>
      <c r="AC11226" s="206"/>
    </row>
    <row r="11227" spans="27:29">
      <c r="AA11227" s="298"/>
      <c r="AC11227" s="206"/>
    </row>
    <row r="11228" spans="27:29">
      <c r="AA11228" s="298"/>
      <c r="AC11228" s="206"/>
    </row>
    <row r="11229" spans="27:29">
      <c r="AA11229" s="298"/>
      <c r="AC11229" s="206"/>
    </row>
    <row r="11230" spans="27:29">
      <c r="AA11230" s="298"/>
      <c r="AC11230" s="206"/>
    </row>
    <row r="11231" spans="27:29">
      <c r="AA11231" s="298"/>
      <c r="AC11231" s="206"/>
    </row>
    <row r="11232" spans="27:29">
      <c r="AA11232" s="298"/>
      <c r="AC11232" s="206"/>
    </row>
    <row r="11233" spans="27:29">
      <c r="AA11233" s="298"/>
      <c r="AC11233" s="206"/>
    </row>
    <row r="11234" spans="27:29">
      <c r="AA11234" s="298"/>
      <c r="AC11234" s="206"/>
    </row>
    <row r="11235" spans="27:29">
      <c r="AA11235" s="298"/>
      <c r="AC11235" s="206"/>
    </row>
    <row r="11236" spans="27:29">
      <c r="AA11236" s="298"/>
      <c r="AC11236" s="206"/>
    </row>
    <row r="11237" spans="27:29">
      <c r="AA11237" s="298"/>
      <c r="AC11237" s="206"/>
    </row>
    <row r="11238" spans="27:29">
      <c r="AA11238" s="298"/>
      <c r="AC11238" s="206"/>
    </row>
    <row r="11239" spans="27:29">
      <c r="AA11239" s="298"/>
      <c r="AC11239" s="206"/>
    </row>
    <row r="11240" spans="27:29">
      <c r="AA11240" s="298"/>
      <c r="AC11240" s="206"/>
    </row>
    <row r="11241" spans="27:29">
      <c r="AA11241" s="298"/>
      <c r="AC11241" s="206"/>
    </row>
    <row r="11242" spans="27:29">
      <c r="AA11242" s="298"/>
      <c r="AC11242" s="206"/>
    </row>
    <row r="11243" spans="27:29">
      <c r="AA11243" s="298"/>
      <c r="AC11243" s="206"/>
    </row>
    <row r="11244" spans="27:29">
      <c r="AA11244" s="298"/>
      <c r="AC11244" s="206"/>
    </row>
    <row r="11245" spans="27:29">
      <c r="AA11245" s="298"/>
      <c r="AC11245" s="206"/>
    </row>
    <row r="11246" spans="27:29">
      <c r="AA11246" s="298"/>
      <c r="AC11246" s="206"/>
    </row>
    <row r="11247" spans="27:29">
      <c r="AA11247" s="298"/>
      <c r="AC11247" s="206"/>
    </row>
    <row r="11248" spans="27:29">
      <c r="AA11248" s="298"/>
      <c r="AC11248" s="206"/>
    </row>
    <row r="11249" spans="27:29">
      <c r="AA11249" s="298"/>
      <c r="AC11249" s="206"/>
    </row>
    <row r="11250" spans="27:29">
      <c r="AA11250" s="298"/>
      <c r="AC11250" s="206"/>
    </row>
    <row r="11251" spans="27:29">
      <c r="AA11251" s="298"/>
      <c r="AC11251" s="206"/>
    </row>
    <row r="11252" spans="27:29">
      <c r="AA11252" s="298"/>
      <c r="AC11252" s="206"/>
    </row>
    <row r="11253" spans="27:29">
      <c r="AA11253" s="298"/>
      <c r="AC11253" s="206"/>
    </row>
    <row r="11254" spans="27:29">
      <c r="AA11254" s="298"/>
      <c r="AC11254" s="206"/>
    </row>
    <row r="11255" spans="27:29">
      <c r="AA11255" s="298"/>
      <c r="AC11255" s="206"/>
    </row>
    <row r="11256" spans="27:29">
      <c r="AA11256" s="298"/>
      <c r="AC11256" s="206"/>
    </row>
    <row r="11257" spans="27:29">
      <c r="AA11257" s="298"/>
      <c r="AC11257" s="206"/>
    </row>
    <row r="11258" spans="27:29">
      <c r="AA11258" s="298"/>
      <c r="AC11258" s="206"/>
    </row>
    <row r="11259" spans="27:29">
      <c r="AA11259" s="298"/>
      <c r="AC11259" s="206"/>
    </row>
    <row r="11260" spans="27:29">
      <c r="AA11260" s="298"/>
      <c r="AC11260" s="206"/>
    </row>
    <row r="11261" spans="27:29">
      <c r="AA11261" s="298"/>
      <c r="AC11261" s="206"/>
    </row>
    <row r="11262" spans="27:29">
      <c r="AA11262" s="298"/>
      <c r="AC11262" s="206"/>
    </row>
    <row r="11263" spans="27:29">
      <c r="AA11263" s="298"/>
      <c r="AC11263" s="206"/>
    </row>
    <row r="11264" spans="27:29">
      <c r="AA11264" s="298"/>
      <c r="AC11264" s="206"/>
    </row>
    <row r="11265" spans="27:29">
      <c r="AA11265" s="298"/>
      <c r="AC11265" s="206"/>
    </row>
    <row r="11266" spans="27:29">
      <c r="AA11266" s="298"/>
      <c r="AC11266" s="206"/>
    </row>
    <row r="11267" spans="27:29">
      <c r="AA11267" s="298"/>
      <c r="AC11267" s="206"/>
    </row>
    <row r="11268" spans="27:29">
      <c r="AA11268" s="298"/>
      <c r="AC11268" s="206"/>
    </row>
    <row r="11269" spans="27:29">
      <c r="AA11269" s="298"/>
      <c r="AC11269" s="206"/>
    </row>
    <row r="11270" spans="27:29">
      <c r="AA11270" s="298"/>
      <c r="AC11270" s="206"/>
    </row>
    <row r="11271" spans="27:29">
      <c r="AA11271" s="298"/>
      <c r="AC11271" s="206"/>
    </row>
    <row r="11272" spans="27:29">
      <c r="AA11272" s="298"/>
      <c r="AC11272" s="206"/>
    </row>
    <row r="11273" spans="27:29">
      <c r="AA11273" s="298"/>
      <c r="AC11273" s="206"/>
    </row>
    <row r="11274" spans="27:29">
      <c r="AA11274" s="298"/>
      <c r="AC11274" s="206"/>
    </row>
    <row r="11275" spans="27:29">
      <c r="AA11275" s="298"/>
      <c r="AC11275" s="206"/>
    </row>
    <row r="11276" spans="27:29">
      <c r="AA11276" s="298"/>
      <c r="AC11276" s="206"/>
    </row>
    <row r="11277" spans="27:29">
      <c r="AA11277" s="298"/>
      <c r="AC11277" s="206"/>
    </row>
    <row r="11278" spans="27:29">
      <c r="AA11278" s="298"/>
      <c r="AC11278" s="206"/>
    </row>
    <row r="11279" spans="27:29">
      <c r="AA11279" s="298"/>
      <c r="AC11279" s="206"/>
    </row>
    <row r="11280" spans="27:29">
      <c r="AA11280" s="298"/>
      <c r="AC11280" s="206"/>
    </row>
    <row r="11281" spans="27:29">
      <c r="AA11281" s="298"/>
      <c r="AC11281" s="206"/>
    </row>
    <row r="11282" spans="27:29">
      <c r="AA11282" s="298"/>
      <c r="AC11282" s="206"/>
    </row>
    <row r="11283" spans="27:29">
      <c r="AA11283" s="298"/>
      <c r="AC11283" s="206"/>
    </row>
    <row r="11284" spans="27:29">
      <c r="AA11284" s="298"/>
      <c r="AC11284" s="206"/>
    </row>
    <row r="11285" spans="27:29">
      <c r="AA11285" s="298"/>
      <c r="AC11285" s="206"/>
    </row>
    <row r="11286" spans="27:29">
      <c r="AA11286" s="298"/>
      <c r="AC11286" s="206"/>
    </row>
    <row r="11287" spans="27:29">
      <c r="AA11287" s="298"/>
      <c r="AC11287" s="206"/>
    </row>
    <row r="11288" spans="27:29">
      <c r="AA11288" s="298"/>
      <c r="AC11288" s="206"/>
    </row>
    <row r="11289" spans="27:29">
      <c r="AA11289" s="298"/>
      <c r="AC11289" s="206"/>
    </row>
    <row r="11290" spans="27:29">
      <c r="AA11290" s="298"/>
      <c r="AC11290" s="206"/>
    </row>
    <row r="11291" spans="27:29">
      <c r="AA11291" s="298"/>
      <c r="AC11291" s="206"/>
    </row>
    <row r="11292" spans="27:29">
      <c r="AA11292" s="298"/>
      <c r="AC11292" s="206"/>
    </row>
    <row r="11293" spans="27:29">
      <c r="AA11293" s="298"/>
      <c r="AC11293" s="206"/>
    </row>
    <row r="11294" spans="27:29">
      <c r="AA11294" s="298"/>
      <c r="AC11294" s="206"/>
    </row>
    <row r="11295" spans="27:29">
      <c r="AA11295" s="298"/>
      <c r="AC11295" s="206"/>
    </row>
    <row r="11296" spans="27:29">
      <c r="AA11296" s="298"/>
      <c r="AC11296" s="206"/>
    </row>
    <row r="11297" spans="27:29">
      <c r="AA11297" s="298"/>
      <c r="AC11297" s="206"/>
    </row>
    <row r="11298" spans="27:29">
      <c r="AA11298" s="298"/>
      <c r="AC11298" s="206"/>
    </row>
    <row r="11299" spans="27:29">
      <c r="AA11299" s="298"/>
      <c r="AC11299" s="206"/>
    </row>
    <row r="11300" spans="27:29">
      <c r="AA11300" s="298"/>
      <c r="AC11300" s="206"/>
    </row>
    <row r="11301" spans="27:29">
      <c r="AA11301" s="298"/>
      <c r="AC11301" s="206"/>
    </row>
    <row r="11302" spans="27:29">
      <c r="AA11302" s="298"/>
      <c r="AC11302" s="206"/>
    </row>
    <row r="11303" spans="27:29">
      <c r="AA11303" s="298"/>
      <c r="AC11303" s="206"/>
    </row>
    <row r="11304" spans="27:29">
      <c r="AA11304" s="298"/>
      <c r="AC11304" s="206"/>
    </row>
    <row r="11305" spans="27:29">
      <c r="AA11305" s="298"/>
      <c r="AC11305" s="206"/>
    </row>
    <row r="11306" spans="27:29">
      <c r="AA11306" s="298"/>
      <c r="AC11306" s="206"/>
    </row>
    <row r="11307" spans="27:29">
      <c r="AA11307" s="298"/>
      <c r="AC11307" s="206"/>
    </row>
    <row r="11308" spans="27:29">
      <c r="AA11308" s="298"/>
      <c r="AC11308" s="206"/>
    </row>
    <row r="11309" spans="27:29">
      <c r="AA11309" s="298"/>
      <c r="AC11309" s="206"/>
    </row>
    <row r="11310" spans="27:29">
      <c r="AA11310" s="298"/>
      <c r="AC11310" s="206"/>
    </row>
    <row r="11311" spans="27:29">
      <c r="AA11311" s="298"/>
      <c r="AC11311" s="206"/>
    </row>
    <row r="11312" spans="27:29">
      <c r="AA11312" s="298"/>
      <c r="AC11312" s="206"/>
    </row>
    <row r="11313" spans="27:29">
      <c r="AA11313" s="298"/>
      <c r="AC11313" s="206"/>
    </row>
    <row r="11314" spans="27:29">
      <c r="AA11314" s="298"/>
      <c r="AC11314" s="206"/>
    </row>
    <row r="11315" spans="27:29">
      <c r="AA11315" s="298"/>
      <c r="AC11315" s="206"/>
    </row>
    <row r="11316" spans="27:29">
      <c r="AA11316" s="298"/>
      <c r="AC11316" s="206"/>
    </row>
    <row r="11317" spans="27:29">
      <c r="AA11317" s="298"/>
      <c r="AC11317" s="206"/>
    </row>
    <row r="11318" spans="27:29">
      <c r="AA11318" s="298"/>
      <c r="AC11318" s="206"/>
    </row>
    <row r="11319" spans="27:29">
      <c r="AA11319" s="298"/>
      <c r="AC11319" s="206"/>
    </row>
    <row r="11320" spans="27:29">
      <c r="AA11320" s="298"/>
      <c r="AC11320" s="206"/>
    </row>
    <row r="11321" spans="27:29">
      <c r="AA11321" s="298"/>
      <c r="AC11321" s="206"/>
    </row>
    <row r="11322" spans="27:29">
      <c r="AA11322" s="298"/>
      <c r="AC11322" s="206"/>
    </row>
    <row r="11323" spans="27:29">
      <c r="AA11323" s="298"/>
      <c r="AC11323" s="206"/>
    </row>
    <row r="11324" spans="27:29">
      <c r="AA11324" s="298"/>
      <c r="AC11324" s="206"/>
    </row>
    <row r="11325" spans="27:29">
      <c r="AA11325" s="298"/>
      <c r="AC11325" s="206"/>
    </row>
    <row r="11326" spans="27:29">
      <c r="AA11326" s="298"/>
      <c r="AC11326" s="206"/>
    </row>
    <row r="11327" spans="27:29">
      <c r="AA11327" s="298"/>
      <c r="AC11327" s="206"/>
    </row>
    <row r="11328" spans="27:29">
      <c r="AA11328" s="298"/>
      <c r="AC11328" s="206"/>
    </row>
    <row r="11329" spans="27:29">
      <c r="AA11329" s="298"/>
      <c r="AC11329" s="206"/>
    </row>
    <row r="11330" spans="27:29">
      <c r="AA11330" s="298"/>
      <c r="AC11330" s="206"/>
    </row>
    <row r="11331" spans="27:29">
      <c r="AA11331" s="298"/>
      <c r="AC11331" s="206"/>
    </row>
    <row r="11332" spans="27:29">
      <c r="AA11332" s="298"/>
      <c r="AC11332" s="206"/>
    </row>
    <row r="11333" spans="27:29">
      <c r="AA11333" s="298"/>
      <c r="AC11333" s="206"/>
    </row>
    <row r="11334" spans="27:29">
      <c r="AA11334" s="298"/>
      <c r="AC11334" s="206"/>
    </row>
    <row r="11335" spans="27:29">
      <c r="AA11335" s="298"/>
      <c r="AC11335" s="206"/>
    </row>
    <row r="11336" spans="27:29">
      <c r="AA11336" s="298"/>
      <c r="AC11336" s="206"/>
    </row>
    <row r="11337" spans="27:29">
      <c r="AA11337" s="298"/>
      <c r="AC11337" s="206"/>
    </row>
    <row r="11338" spans="27:29">
      <c r="AA11338" s="298"/>
      <c r="AC11338" s="206"/>
    </row>
    <row r="11339" spans="27:29">
      <c r="AA11339" s="298"/>
      <c r="AC11339" s="206"/>
    </row>
    <row r="11340" spans="27:29">
      <c r="AA11340" s="298"/>
      <c r="AC11340" s="206"/>
    </row>
    <row r="11341" spans="27:29">
      <c r="AA11341" s="298"/>
      <c r="AC11341" s="206"/>
    </row>
    <row r="11342" spans="27:29">
      <c r="AA11342" s="298"/>
      <c r="AC11342" s="206"/>
    </row>
    <row r="11343" spans="27:29">
      <c r="AA11343" s="298"/>
      <c r="AC11343" s="206"/>
    </row>
    <row r="11344" spans="27:29">
      <c r="AA11344" s="298"/>
      <c r="AC11344" s="206"/>
    </row>
    <row r="11345" spans="27:29">
      <c r="AA11345" s="298"/>
      <c r="AC11345" s="206"/>
    </row>
    <row r="11346" spans="27:29">
      <c r="AA11346" s="298"/>
      <c r="AC11346" s="206"/>
    </row>
    <row r="11347" spans="27:29">
      <c r="AA11347" s="298"/>
      <c r="AC11347" s="206"/>
    </row>
    <row r="11348" spans="27:29">
      <c r="AA11348" s="298"/>
      <c r="AC11348" s="206"/>
    </row>
    <row r="11349" spans="27:29">
      <c r="AA11349" s="298"/>
      <c r="AC11349" s="206"/>
    </row>
    <row r="11350" spans="27:29">
      <c r="AA11350" s="298"/>
      <c r="AC11350" s="206"/>
    </row>
    <row r="11351" spans="27:29">
      <c r="AA11351" s="298"/>
      <c r="AC11351" s="206"/>
    </row>
    <row r="11352" spans="27:29">
      <c r="AA11352" s="298"/>
      <c r="AC11352" s="206"/>
    </row>
    <row r="11353" spans="27:29">
      <c r="AA11353" s="298"/>
      <c r="AC11353" s="206"/>
    </row>
    <row r="11354" spans="27:29">
      <c r="AA11354" s="298"/>
      <c r="AC11354" s="206"/>
    </row>
    <row r="11355" spans="27:29">
      <c r="AA11355" s="298"/>
      <c r="AC11355" s="206"/>
    </row>
    <row r="11356" spans="27:29">
      <c r="AA11356" s="298"/>
      <c r="AC11356" s="206"/>
    </row>
    <row r="11357" spans="27:29">
      <c r="AA11357" s="298"/>
      <c r="AC11357" s="206"/>
    </row>
    <row r="11358" spans="27:29">
      <c r="AA11358" s="298"/>
      <c r="AC11358" s="206"/>
    </row>
    <row r="11359" spans="27:29">
      <c r="AA11359" s="298"/>
      <c r="AC11359" s="206"/>
    </row>
    <row r="11360" spans="27:29">
      <c r="AA11360" s="298"/>
      <c r="AC11360" s="206"/>
    </row>
    <row r="11361" spans="27:29">
      <c r="AA11361" s="298"/>
      <c r="AC11361" s="206"/>
    </row>
    <row r="11362" spans="27:29">
      <c r="AA11362" s="298"/>
      <c r="AC11362" s="206"/>
    </row>
    <row r="11363" spans="27:29">
      <c r="AA11363" s="298"/>
      <c r="AC11363" s="206"/>
    </row>
    <row r="11364" spans="27:29">
      <c r="AA11364" s="298"/>
      <c r="AC11364" s="206"/>
    </row>
    <row r="11365" spans="27:29">
      <c r="AA11365" s="298"/>
      <c r="AC11365" s="206"/>
    </row>
    <row r="11366" spans="27:29">
      <c r="AA11366" s="298"/>
      <c r="AC11366" s="206"/>
    </row>
    <row r="11367" spans="27:29">
      <c r="AA11367" s="298"/>
      <c r="AC11367" s="206"/>
    </row>
    <row r="11368" spans="27:29">
      <c r="AA11368" s="298"/>
      <c r="AC11368" s="206"/>
    </row>
    <row r="11369" spans="27:29">
      <c r="AA11369" s="298"/>
      <c r="AC11369" s="206"/>
    </row>
    <row r="11370" spans="27:29">
      <c r="AA11370" s="298"/>
      <c r="AC11370" s="206"/>
    </row>
    <row r="11371" spans="27:29">
      <c r="AA11371" s="298"/>
      <c r="AC11371" s="206"/>
    </row>
    <row r="11372" spans="27:29">
      <c r="AA11372" s="298"/>
      <c r="AC11372" s="206"/>
    </row>
    <row r="11373" spans="27:29">
      <c r="AA11373" s="298"/>
      <c r="AC11373" s="206"/>
    </row>
    <row r="11374" spans="27:29">
      <c r="AA11374" s="298"/>
      <c r="AC11374" s="206"/>
    </row>
    <row r="11375" spans="27:29">
      <c r="AA11375" s="298"/>
      <c r="AC11375" s="206"/>
    </row>
    <row r="11376" spans="27:29">
      <c r="AA11376" s="298"/>
      <c r="AC11376" s="206"/>
    </row>
    <row r="11377" spans="27:29">
      <c r="AA11377" s="298"/>
      <c r="AC11377" s="206"/>
    </row>
    <row r="11378" spans="27:29">
      <c r="AA11378" s="298"/>
      <c r="AC11378" s="206"/>
    </row>
    <row r="11379" spans="27:29">
      <c r="AA11379" s="298"/>
      <c r="AC11379" s="206"/>
    </row>
    <row r="11380" spans="27:29">
      <c r="AA11380" s="298"/>
      <c r="AC11380" s="206"/>
    </row>
    <row r="11381" spans="27:29">
      <c r="AA11381" s="298"/>
      <c r="AC11381" s="206"/>
    </row>
    <row r="11382" spans="27:29">
      <c r="AA11382" s="298"/>
      <c r="AC11382" s="206"/>
    </row>
    <row r="11383" spans="27:29">
      <c r="AA11383" s="298"/>
      <c r="AC11383" s="206"/>
    </row>
    <row r="11384" spans="27:29">
      <c r="AA11384" s="298"/>
      <c r="AC11384" s="206"/>
    </row>
    <row r="11385" spans="27:29">
      <c r="AA11385" s="298"/>
      <c r="AC11385" s="206"/>
    </row>
    <row r="11386" spans="27:29">
      <c r="AA11386" s="298"/>
      <c r="AC11386" s="206"/>
    </row>
    <row r="11387" spans="27:29">
      <c r="AA11387" s="298"/>
      <c r="AC11387" s="206"/>
    </row>
    <row r="11388" spans="27:29">
      <c r="AA11388" s="298"/>
      <c r="AC11388" s="206"/>
    </row>
    <row r="11389" spans="27:29">
      <c r="AA11389" s="298"/>
      <c r="AC11389" s="206"/>
    </row>
    <row r="11390" spans="27:29">
      <c r="AA11390" s="298"/>
      <c r="AC11390" s="206"/>
    </row>
    <row r="11391" spans="27:29">
      <c r="AA11391" s="298"/>
      <c r="AC11391" s="206"/>
    </row>
    <row r="11392" spans="27:29">
      <c r="AA11392" s="298"/>
      <c r="AC11392" s="206"/>
    </row>
    <row r="11393" spans="27:29">
      <c r="AA11393" s="298"/>
      <c r="AC11393" s="206"/>
    </row>
    <row r="11394" spans="27:29">
      <c r="AA11394" s="298"/>
      <c r="AC11394" s="206"/>
    </row>
    <row r="11395" spans="27:29">
      <c r="AA11395" s="298"/>
      <c r="AC11395" s="206"/>
    </row>
    <row r="11396" spans="27:29">
      <c r="AA11396" s="298"/>
      <c r="AC11396" s="206"/>
    </row>
    <row r="11397" spans="27:29">
      <c r="AA11397" s="298"/>
      <c r="AC11397" s="206"/>
    </row>
    <row r="11398" spans="27:29">
      <c r="AA11398" s="298"/>
      <c r="AC11398" s="206"/>
    </row>
    <row r="11399" spans="27:29">
      <c r="AA11399" s="298"/>
      <c r="AC11399" s="206"/>
    </row>
    <row r="11400" spans="27:29">
      <c r="AA11400" s="298"/>
      <c r="AC11400" s="206"/>
    </row>
    <row r="11401" spans="27:29">
      <c r="AA11401" s="298"/>
      <c r="AC11401" s="206"/>
    </row>
    <row r="11402" spans="27:29">
      <c r="AA11402" s="298"/>
      <c r="AC11402" s="206"/>
    </row>
    <row r="11403" spans="27:29">
      <c r="AA11403" s="298"/>
      <c r="AC11403" s="206"/>
    </row>
    <row r="11404" spans="27:29">
      <c r="AA11404" s="298"/>
      <c r="AC11404" s="206"/>
    </row>
    <row r="11405" spans="27:29">
      <c r="AA11405" s="298"/>
      <c r="AC11405" s="206"/>
    </row>
    <row r="11406" spans="27:29">
      <c r="AA11406" s="298"/>
      <c r="AC11406" s="206"/>
    </row>
    <row r="11407" spans="27:29">
      <c r="AA11407" s="298"/>
      <c r="AC11407" s="206"/>
    </row>
    <row r="11408" spans="27:29">
      <c r="AA11408" s="298"/>
      <c r="AC11408" s="206"/>
    </row>
    <row r="11409" spans="27:29">
      <c r="AA11409" s="298"/>
      <c r="AC11409" s="206"/>
    </row>
    <row r="11410" spans="27:29">
      <c r="AA11410" s="298"/>
      <c r="AC11410" s="206"/>
    </row>
    <row r="11411" spans="27:29">
      <c r="AA11411" s="298"/>
      <c r="AC11411" s="206"/>
    </row>
    <row r="11412" spans="27:29">
      <c r="AA11412" s="298"/>
      <c r="AC11412" s="206"/>
    </row>
    <row r="11413" spans="27:29">
      <c r="AA11413" s="298"/>
      <c r="AC11413" s="206"/>
    </row>
    <row r="11414" spans="27:29">
      <c r="AA11414" s="298"/>
      <c r="AC11414" s="206"/>
    </row>
    <row r="11415" spans="27:29">
      <c r="AA11415" s="298"/>
      <c r="AC11415" s="206"/>
    </row>
    <row r="11416" spans="27:29">
      <c r="AA11416" s="298"/>
      <c r="AC11416" s="206"/>
    </row>
    <row r="11417" spans="27:29">
      <c r="AA11417" s="298"/>
      <c r="AC11417" s="206"/>
    </row>
    <row r="11418" spans="27:29">
      <c r="AA11418" s="298"/>
      <c r="AC11418" s="206"/>
    </row>
    <row r="11419" spans="27:29">
      <c r="AA11419" s="298"/>
      <c r="AC11419" s="206"/>
    </row>
    <row r="11420" spans="27:29">
      <c r="AA11420" s="298"/>
      <c r="AC11420" s="206"/>
    </row>
    <row r="11421" spans="27:29">
      <c r="AA11421" s="298"/>
      <c r="AC11421" s="206"/>
    </row>
    <row r="11422" spans="27:29">
      <c r="AA11422" s="298"/>
      <c r="AC11422" s="206"/>
    </row>
    <row r="11423" spans="27:29">
      <c r="AA11423" s="298"/>
      <c r="AC11423" s="206"/>
    </row>
    <row r="11424" spans="27:29">
      <c r="AA11424" s="298"/>
      <c r="AC11424" s="206"/>
    </row>
    <row r="11425" spans="27:29">
      <c r="AA11425" s="298"/>
      <c r="AC11425" s="206"/>
    </row>
    <row r="11426" spans="27:29">
      <c r="AA11426" s="298"/>
      <c r="AC11426" s="206"/>
    </row>
    <row r="11427" spans="27:29">
      <c r="AA11427" s="298"/>
      <c r="AC11427" s="206"/>
    </row>
    <row r="11428" spans="27:29">
      <c r="AA11428" s="298"/>
      <c r="AC11428" s="206"/>
    </row>
    <row r="11429" spans="27:29">
      <c r="AA11429" s="298"/>
      <c r="AC11429" s="206"/>
    </row>
    <row r="11430" spans="27:29">
      <c r="AA11430" s="298"/>
      <c r="AC11430" s="206"/>
    </row>
    <row r="11431" spans="27:29">
      <c r="AA11431" s="298"/>
      <c r="AC11431" s="206"/>
    </row>
    <row r="11432" spans="27:29">
      <c r="AA11432" s="298"/>
      <c r="AC11432" s="206"/>
    </row>
    <row r="11433" spans="27:29">
      <c r="AA11433" s="298"/>
      <c r="AC11433" s="206"/>
    </row>
    <row r="11434" spans="27:29">
      <c r="AA11434" s="298"/>
      <c r="AC11434" s="206"/>
    </row>
    <row r="11435" spans="27:29">
      <c r="AA11435" s="298"/>
      <c r="AC11435" s="206"/>
    </row>
    <row r="11436" spans="27:29">
      <c r="AA11436" s="298"/>
      <c r="AC11436" s="206"/>
    </row>
    <row r="11437" spans="27:29">
      <c r="AA11437" s="298"/>
      <c r="AC11437" s="206"/>
    </row>
    <row r="11438" spans="27:29">
      <c r="AA11438" s="298"/>
      <c r="AC11438" s="206"/>
    </row>
    <row r="11439" spans="27:29">
      <c r="AA11439" s="298"/>
      <c r="AC11439" s="206"/>
    </row>
    <row r="11440" spans="27:29">
      <c r="AA11440" s="298"/>
      <c r="AC11440" s="206"/>
    </row>
    <row r="11441" spans="27:29">
      <c r="AA11441" s="298"/>
      <c r="AC11441" s="206"/>
    </row>
    <row r="11442" spans="27:29">
      <c r="AA11442" s="298"/>
      <c r="AC11442" s="206"/>
    </row>
    <row r="11443" spans="27:29">
      <c r="AA11443" s="298"/>
      <c r="AC11443" s="206"/>
    </row>
    <row r="11444" spans="27:29">
      <c r="AA11444" s="298"/>
      <c r="AC11444" s="206"/>
    </row>
    <row r="11445" spans="27:29">
      <c r="AA11445" s="298"/>
      <c r="AC11445" s="206"/>
    </row>
    <row r="11446" spans="27:29">
      <c r="AA11446" s="298"/>
      <c r="AC11446" s="206"/>
    </row>
    <row r="11447" spans="27:29">
      <c r="AA11447" s="298"/>
      <c r="AC11447" s="206"/>
    </row>
    <row r="11448" spans="27:29">
      <c r="AA11448" s="298"/>
      <c r="AC11448" s="206"/>
    </row>
    <row r="11449" spans="27:29">
      <c r="AA11449" s="298"/>
      <c r="AC11449" s="206"/>
    </row>
    <row r="11450" spans="27:29">
      <c r="AA11450" s="298"/>
      <c r="AC11450" s="206"/>
    </row>
    <row r="11451" spans="27:29">
      <c r="AA11451" s="298"/>
      <c r="AC11451" s="206"/>
    </row>
    <row r="11452" spans="27:29">
      <c r="AA11452" s="298"/>
      <c r="AC11452" s="206"/>
    </row>
    <row r="11453" spans="27:29">
      <c r="AA11453" s="298"/>
      <c r="AC11453" s="206"/>
    </row>
    <row r="11454" spans="27:29">
      <c r="AA11454" s="298"/>
      <c r="AC11454" s="206"/>
    </row>
    <row r="11455" spans="27:29">
      <c r="AA11455" s="298"/>
      <c r="AC11455" s="206"/>
    </row>
    <row r="11456" spans="27:29">
      <c r="AA11456" s="298"/>
      <c r="AC11456" s="206"/>
    </row>
    <row r="11457" spans="27:29">
      <c r="AA11457" s="298"/>
      <c r="AC11457" s="206"/>
    </row>
    <row r="11458" spans="27:29">
      <c r="AA11458" s="298"/>
      <c r="AC11458" s="206"/>
    </row>
    <row r="11459" spans="27:29">
      <c r="AA11459" s="298"/>
      <c r="AC11459" s="206"/>
    </row>
    <row r="11460" spans="27:29">
      <c r="AA11460" s="298"/>
      <c r="AC11460" s="206"/>
    </row>
    <row r="11461" spans="27:29">
      <c r="AA11461" s="298"/>
      <c r="AC11461" s="206"/>
    </row>
    <row r="11462" spans="27:29">
      <c r="AA11462" s="298"/>
      <c r="AC11462" s="206"/>
    </row>
    <row r="11463" spans="27:29">
      <c r="AA11463" s="298"/>
      <c r="AC11463" s="206"/>
    </row>
    <row r="11464" spans="27:29">
      <c r="AA11464" s="298"/>
      <c r="AC11464" s="206"/>
    </row>
    <row r="11465" spans="27:29">
      <c r="AA11465" s="298"/>
      <c r="AC11465" s="206"/>
    </row>
    <row r="11466" spans="27:29">
      <c r="AA11466" s="298"/>
      <c r="AC11466" s="206"/>
    </row>
    <row r="11467" spans="27:29">
      <c r="AA11467" s="298"/>
      <c r="AC11467" s="206"/>
    </row>
    <row r="11468" spans="27:29">
      <c r="AA11468" s="298"/>
      <c r="AC11468" s="206"/>
    </row>
    <row r="11469" spans="27:29">
      <c r="AA11469" s="298"/>
      <c r="AC11469" s="206"/>
    </row>
    <row r="11470" spans="27:29">
      <c r="AA11470" s="298"/>
      <c r="AC11470" s="206"/>
    </row>
    <row r="11471" spans="27:29">
      <c r="AA11471" s="298"/>
      <c r="AC11471" s="206"/>
    </row>
    <row r="11472" spans="27:29">
      <c r="AA11472" s="298"/>
      <c r="AC11472" s="206"/>
    </row>
    <row r="11473" spans="27:29">
      <c r="AA11473" s="298"/>
      <c r="AC11473" s="206"/>
    </row>
    <row r="11474" spans="27:29">
      <c r="AA11474" s="298"/>
      <c r="AC11474" s="206"/>
    </row>
    <row r="11475" spans="27:29">
      <c r="AA11475" s="298"/>
      <c r="AC11475" s="206"/>
    </row>
    <row r="11476" spans="27:29">
      <c r="AA11476" s="298"/>
      <c r="AC11476" s="206"/>
    </row>
    <row r="11477" spans="27:29">
      <c r="AA11477" s="298"/>
      <c r="AC11477" s="206"/>
    </row>
    <row r="11478" spans="27:29">
      <c r="AA11478" s="298"/>
      <c r="AC11478" s="206"/>
    </row>
    <row r="11479" spans="27:29">
      <c r="AA11479" s="298"/>
      <c r="AC11479" s="206"/>
    </row>
    <row r="11480" spans="27:29">
      <c r="AA11480" s="298"/>
      <c r="AC11480" s="206"/>
    </row>
    <row r="11481" spans="27:29">
      <c r="AA11481" s="298"/>
      <c r="AC11481" s="206"/>
    </row>
    <row r="11482" spans="27:29">
      <c r="AA11482" s="298"/>
      <c r="AC11482" s="206"/>
    </row>
    <row r="11483" spans="27:29">
      <c r="AA11483" s="298"/>
      <c r="AC11483" s="206"/>
    </row>
    <row r="11484" spans="27:29">
      <c r="AA11484" s="298"/>
      <c r="AC11484" s="206"/>
    </row>
    <row r="11485" spans="27:29">
      <c r="AA11485" s="298"/>
      <c r="AC11485" s="206"/>
    </row>
    <row r="11486" spans="27:29">
      <c r="AA11486" s="298"/>
      <c r="AC11486" s="206"/>
    </row>
    <row r="11487" spans="27:29">
      <c r="AA11487" s="298"/>
      <c r="AC11487" s="206"/>
    </row>
    <row r="11488" spans="27:29">
      <c r="AA11488" s="298"/>
      <c r="AC11488" s="206"/>
    </row>
    <row r="11489" spans="27:29">
      <c r="AA11489" s="298"/>
      <c r="AC11489" s="206"/>
    </row>
    <row r="11490" spans="27:29">
      <c r="AA11490" s="298"/>
      <c r="AC11490" s="206"/>
    </row>
    <row r="11491" spans="27:29">
      <c r="AA11491" s="298"/>
      <c r="AC11491" s="206"/>
    </row>
    <row r="11492" spans="27:29">
      <c r="AA11492" s="298"/>
      <c r="AC11492" s="206"/>
    </row>
    <row r="11493" spans="27:29">
      <c r="AA11493" s="298"/>
      <c r="AC11493" s="206"/>
    </row>
    <row r="11494" spans="27:29">
      <c r="AA11494" s="298"/>
      <c r="AC11494" s="206"/>
    </row>
    <row r="11495" spans="27:29">
      <c r="AA11495" s="298"/>
      <c r="AC11495" s="206"/>
    </row>
    <row r="11496" spans="27:29">
      <c r="AA11496" s="298"/>
      <c r="AC11496" s="206"/>
    </row>
    <row r="11497" spans="27:29">
      <c r="AA11497" s="298"/>
      <c r="AC11497" s="206"/>
    </row>
    <row r="11498" spans="27:29">
      <c r="AA11498" s="298"/>
      <c r="AC11498" s="206"/>
    </row>
    <row r="11499" spans="27:29">
      <c r="AA11499" s="298"/>
      <c r="AC11499" s="206"/>
    </row>
    <row r="11500" spans="27:29">
      <c r="AA11500" s="298"/>
      <c r="AC11500" s="206"/>
    </row>
    <row r="11501" spans="27:29">
      <c r="AA11501" s="298"/>
      <c r="AC11501" s="206"/>
    </row>
    <row r="11502" spans="27:29">
      <c r="AA11502" s="298"/>
      <c r="AC11502" s="206"/>
    </row>
    <row r="11503" spans="27:29">
      <c r="AA11503" s="298"/>
      <c r="AC11503" s="206"/>
    </row>
    <row r="11504" spans="27:29">
      <c r="AA11504" s="298"/>
      <c r="AC11504" s="206"/>
    </row>
    <row r="11505" spans="27:29">
      <c r="AA11505" s="298"/>
      <c r="AC11505" s="206"/>
    </row>
    <row r="11506" spans="27:29">
      <c r="AA11506" s="298"/>
      <c r="AC11506" s="206"/>
    </row>
    <row r="11507" spans="27:29">
      <c r="AA11507" s="298"/>
      <c r="AC11507" s="206"/>
    </row>
    <row r="11508" spans="27:29">
      <c r="AA11508" s="298"/>
      <c r="AC11508" s="206"/>
    </row>
    <row r="11509" spans="27:29">
      <c r="AA11509" s="298"/>
      <c r="AC11509" s="206"/>
    </row>
    <row r="11510" spans="27:29">
      <c r="AA11510" s="298"/>
      <c r="AC11510" s="206"/>
    </row>
    <row r="11511" spans="27:29">
      <c r="AA11511" s="298"/>
      <c r="AC11511" s="206"/>
    </row>
    <row r="11512" spans="27:29">
      <c r="AA11512" s="298"/>
      <c r="AC11512" s="206"/>
    </row>
    <row r="11513" spans="27:29">
      <c r="AA11513" s="298"/>
      <c r="AC11513" s="206"/>
    </row>
    <row r="11514" spans="27:29">
      <c r="AA11514" s="298"/>
      <c r="AC11514" s="206"/>
    </row>
    <row r="11515" spans="27:29">
      <c r="AA11515" s="298"/>
      <c r="AC11515" s="206"/>
    </row>
    <row r="11516" spans="27:29">
      <c r="AA11516" s="298"/>
      <c r="AC11516" s="206"/>
    </row>
    <row r="11517" spans="27:29">
      <c r="AA11517" s="298"/>
      <c r="AC11517" s="206"/>
    </row>
    <row r="11518" spans="27:29">
      <c r="AA11518" s="298"/>
      <c r="AC11518" s="206"/>
    </row>
    <row r="11519" spans="27:29">
      <c r="AA11519" s="298"/>
      <c r="AC11519" s="206"/>
    </row>
    <row r="11520" spans="27:29">
      <c r="AA11520" s="298"/>
      <c r="AC11520" s="206"/>
    </row>
    <row r="11521" spans="27:29">
      <c r="AA11521" s="298"/>
      <c r="AC11521" s="206"/>
    </row>
    <row r="11522" spans="27:29">
      <c r="AA11522" s="298"/>
      <c r="AC11522" s="206"/>
    </row>
    <row r="11523" spans="27:29">
      <c r="AA11523" s="298"/>
      <c r="AC11523" s="206"/>
    </row>
    <row r="11524" spans="27:29">
      <c r="AA11524" s="298"/>
      <c r="AC11524" s="206"/>
    </row>
    <row r="11525" spans="27:29">
      <c r="AA11525" s="298"/>
      <c r="AC11525" s="206"/>
    </row>
    <row r="11526" spans="27:29">
      <c r="AA11526" s="298"/>
      <c r="AC11526" s="206"/>
    </row>
    <row r="11527" spans="27:29">
      <c r="AA11527" s="298"/>
      <c r="AC11527" s="206"/>
    </row>
    <row r="11528" spans="27:29">
      <c r="AA11528" s="298"/>
      <c r="AC11528" s="206"/>
    </row>
    <row r="11529" spans="27:29">
      <c r="AA11529" s="298"/>
      <c r="AC11529" s="206"/>
    </row>
    <row r="11530" spans="27:29">
      <c r="AA11530" s="298"/>
      <c r="AC11530" s="206"/>
    </row>
    <row r="11531" spans="27:29">
      <c r="AA11531" s="298"/>
      <c r="AC11531" s="206"/>
    </row>
    <row r="11532" spans="27:29">
      <c r="AA11532" s="298"/>
      <c r="AC11532" s="206"/>
    </row>
    <row r="11533" spans="27:29">
      <c r="AA11533" s="298"/>
      <c r="AC11533" s="206"/>
    </row>
    <row r="11534" spans="27:29">
      <c r="AA11534" s="298"/>
      <c r="AC11534" s="206"/>
    </row>
    <row r="11535" spans="27:29">
      <c r="AA11535" s="298"/>
      <c r="AC11535" s="206"/>
    </row>
    <row r="11536" spans="27:29">
      <c r="AA11536" s="298"/>
      <c r="AC11536" s="206"/>
    </row>
    <row r="11537" spans="27:29">
      <c r="AA11537" s="298"/>
      <c r="AC11537" s="206"/>
    </row>
    <row r="11538" spans="27:29">
      <c r="AA11538" s="298"/>
      <c r="AC11538" s="206"/>
    </row>
    <row r="11539" spans="27:29">
      <c r="AA11539" s="298"/>
      <c r="AC11539" s="206"/>
    </row>
    <row r="11540" spans="27:29">
      <c r="AA11540" s="298"/>
      <c r="AC11540" s="206"/>
    </row>
    <row r="11541" spans="27:29">
      <c r="AA11541" s="298"/>
      <c r="AC11541" s="206"/>
    </row>
    <row r="11542" spans="27:29">
      <c r="AA11542" s="298"/>
      <c r="AC11542" s="206"/>
    </row>
    <row r="11543" spans="27:29">
      <c r="AA11543" s="298"/>
      <c r="AC11543" s="206"/>
    </row>
    <row r="11544" spans="27:29">
      <c r="AA11544" s="298"/>
      <c r="AC11544" s="206"/>
    </row>
    <row r="11545" spans="27:29">
      <c r="AA11545" s="298"/>
      <c r="AC11545" s="206"/>
    </row>
    <row r="11546" spans="27:29">
      <c r="AA11546" s="298"/>
      <c r="AC11546" s="206"/>
    </row>
    <row r="11547" spans="27:29">
      <c r="AA11547" s="298"/>
      <c r="AC11547" s="206"/>
    </row>
    <row r="11548" spans="27:29">
      <c r="AA11548" s="298"/>
      <c r="AC11548" s="206"/>
    </row>
    <row r="11549" spans="27:29">
      <c r="AA11549" s="298"/>
      <c r="AC11549" s="206"/>
    </row>
    <row r="11550" spans="27:29">
      <c r="AA11550" s="298"/>
      <c r="AC11550" s="206"/>
    </row>
    <row r="11551" spans="27:29">
      <c r="AA11551" s="298"/>
      <c r="AC11551" s="206"/>
    </row>
    <row r="11552" spans="27:29">
      <c r="AA11552" s="298"/>
      <c r="AC11552" s="206"/>
    </row>
    <row r="11553" spans="27:29">
      <c r="AA11553" s="298"/>
      <c r="AC11553" s="206"/>
    </row>
    <row r="11554" spans="27:29">
      <c r="AA11554" s="298"/>
      <c r="AC11554" s="206"/>
    </row>
    <row r="11555" spans="27:29">
      <c r="AA11555" s="298"/>
      <c r="AC11555" s="206"/>
    </row>
    <row r="11556" spans="27:29">
      <c r="AA11556" s="298"/>
      <c r="AC11556" s="206"/>
    </row>
    <row r="11557" spans="27:29">
      <c r="AA11557" s="298"/>
      <c r="AC11557" s="206"/>
    </row>
    <row r="11558" spans="27:29">
      <c r="AA11558" s="298"/>
      <c r="AC11558" s="206"/>
    </row>
    <row r="11559" spans="27:29">
      <c r="AA11559" s="298"/>
      <c r="AC11559" s="206"/>
    </row>
    <row r="11560" spans="27:29">
      <c r="AA11560" s="298"/>
      <c r="AC11560" s="206"/>
    </row>
    <row r="11561" spans="27:29">
      <c r="AA11561" s="298"/>
      <c r="AC11561" s="206"/>
    </row>
    <row r="11562" spans="27:29">
      <c r="AA11562" s="298"/>
      <c r="AC11562" s="206"/>
    </row>
    <row r="11563" spans="27:29">
      <c r="AA11563" s="298"/>
      <c r="AC11563" s="206"/>
    </row>
    <row r="11564" spans="27:29">
      <c r="AA11564" s="298"/>
      <c r="AC11564" s="206"/>
    </row>
    <row r="11565" spans="27:29">
      <c r="AA11565" s="298"/>
      <c r="AC11565" s="206"/>
    </row>
    <row r="11566" spans="27:29">
      <c r="AA11566" s="298"/>
      <c r="AC11566" s="206"/>
    </row>
    <row r="11567" spans="27:29">
      <c r="AA11567" s="298"/>
      <c r="AC11567" s="206"/>
    </row>
    <row r="11568" spans="27:29">
      <c r="AA11568" s="298"/>
      <c r="AC11568" s="206"/>
    </row>
    <row r="11569" spans="27:29">
      <c r="AA11569" s="298"/>
      <c r="AC11569" s="206"/>
    </row>
    <row r="11570" spans="27:29">
      <c r="AA11570" s="298"/>
      <c r="AC11570" s="206"/>
    </row>
    <row r="11571" spans="27:29">
      <c r="AA11571" s="298"/>
      <c r="AC11571" s="206"/>
    </row>
    <row r="11572" spans="27:29">
      <c r="AA11572" s="298"/>
      <c r="AC11572" s="206"/>
    </row>
    <row r="11573" spans="27:29">
      <c r="AA11573" s="298"/>
      <c r="AC11573" s="206"/>
    </row>
    <row r="11574" spans="27:29">
      <c r="AA11574" s="298"/>
      <c r="AC11574" s="206"/>
    </row>
    <row r="11575" spans="27:29">
      <c r="AA11575" s="298"/>
      <c r="AC11575" s="206"/>
    </row>
    <row r="11576" spans="27:29">
      <c r="AA11576" s="298"/>
      <c r="AC11576" s="206"/>
    </row>
    <row r="11577" spans="27:29">
      <c r="AA11577" s="298"/>
      <c r="AC11577" s="206"/>
    </row>
    <row r="11578" spans="27:29">
      <c r="AA11578" s="298"/>
      <c r="AC11578" s="206"/>
    </row>
    <row r="11579" spans="27:29">
      <c r="AA11579" s="298"/>
      <c r="AC11579" s="206"/>
    </row>
    <row r="11580" spans="27:29">
      <c r="AA11580" s="298"/>
      <c r="AC11580" s="206"/>
    </row>
    <row r="11581" spans="27:29">
      <c r="AA11581" s="298"/>
      <c r="AC11581" s="206"/>
    </row>
    <row r="11582" spans="27:29">
      <c r="AA11582" s="298"/>
      <c r="AC11582" s="206"/>
    </row>
    <row r="11583" spans="27:29">
      <c r="AA11583" s="298"/>
      <c r="AC11583" s="206"/>
    </row>
    <row r="11584" spans="27:29">
      <c r="AA11584" s="298"/>
      <c r="AC11584" s="206"/>
    </row>
    <row r="11585" spans="27:29">
      <c r="AA11585" s="298"/>
      <c r="AC11585" s="206"/>
    </row>
    <row r="11586" spans="27:29">
      <c r="AA11586" s="298"/>
      <c r="AC11586" s="206"/>
    </row>
    <row r="11587" spans="27:29">
      <c r="AA11587" s="298"/>
      <c r="AC11587" s="206"/>
    </row>
    <row r="11588" spans="27:29">
      <c r="AA11588" s="298"/>
      <c r="AC11588" s="206"/>
    </row>
    <row r="11589" spans="27:29">
      <c r="AA11589" s="298"/>
      <c r="AC11589" s="206"/>
    </row>
    <row r="11590" spans="27:29">
      <c r="AA11590" s="298"/>
      <c r="AC11590" s="206"/>
    </row>
    <row r="11591" spans="27:29">
      <c r="AA11591" s="298"/>
      <c r="AC11591" s="206"/>
    </row>
    <row r="11592" spans="27:29">
      <c r="AA11592" s="298"/>
      <c r="AC11592" s="206"/>
    </row>
    <row r="11593" spans="27:29">
      <c r="AA11593" s="298"/>
      <c r="AC11593" s="206"/>
    </row>
    <row r="11594" spans="27:29">
      <c r="AA11594" s="298"/>
      <c r="AC11594" s="206"/>
    </row>
    <row r="11595" spans="27:29">
      <c r="AA11595" s="298"/>
      <c r="AC11595" s="206"/>
    </row>
    <row r="11596" spans="27:29">
      <c r="AA11596" s="298"/>
      <c r="AC11596" s="206"/>
    </row>
    <row r="11597" spans="27:29">
      <c r="AA11597" s="298"/>
      <c r="AC11597" s="206"/>
    </row>
    <row r="11598" spans="27:29">
      <c r="AA11598" s="298"/>
      <c r="AC11598" s="206"/>
    </row>
    <row r="11599" spans="27:29">
      <c r="AA11599" s="298"/>
      <c r="AC11599" s="206"/>
    </row>
    <row r="11600" spans="27:29">
      <c r="AA11600" s="298"/>
      <c r="AC11600" s="206"/>
    </row>
    <row r="11601" spans="27:29">
      <c r="AA11601" s="298"/>
      <c r="AC11601" s="206"/>
    </row>
    <row r="11602" spans="27:29">
      <c r="AA11602" s="298"/>
      <c r="AC11602" s="206"/>
    </row>
    <row r="11603" spans="27:29">
      <c r="AA11603" s="298"/>
      <c r="AC11603" s="206"/>
    </row>
    <row r="11604" spans="27:29">
      <c r="AA11604" s="298"/>
      <c r="AC11604" s="206"/>
    </row>
    <row r="11605" spans="27:29">
      <c r="AA11605" s="298"/>
      <c r="AC11605" s="206"/>
    </row>
    <row r="11606" spans="27:29">
      <c r="AA11606" s="298"/>
      <c r="AC11606" s="206"/>
    </row>
    <row r="11607" spans="27:29">
      <c r="AA11607" s="298"/>
      <c r="AC11607" s="206"/>
    </row>
    <row r="11608" spans="27:29">
      <c r="AA11608" s="298"/>
      <c r="AC11608" s="206"/>
    </row>
    <row r="11609" spans="27:29">
      <c r="AA11609" s="298"/>
      <c r="AC11609" s="206"/>
    </row>
    <row r="11610" spans="27:29">
      <c r="AA11610" s="298"/>
      <c r="AC11610" s="206"/>
    </row>
    <row r="11611" spans="27:29">
      <c r="AA11611" s="298"/>
      <c r="AC11611" s="206"/>
    </row>
    <row r="11612" spans="27:29">
      <c r="AA11612" s="298"/>
      <c r="AC11612" s="206"/>
    </row>
    <row r="11613" spans="27:29">
      <c r="AA11613" s="298"/>
      <c r="AC11613" s="206"/>
    </row>
    <row r="11614" spans="27:29">
      <c r="AA11614" s="298"/>
      <c r="AC11614" s="206"/>
    </row>
    <row r="11615" spans="27:29">
      <c r="AA11615" s="298"/>
      <c r="AC11615" s="206"/>
    </row>
    <row r="11616" spans="27:29">
      <c r="AA11616" s="298"/>
      <c r="AC11616" s="206"/>
    </row>
    <row r="11617" spans="27:29">
      <c r="AA11617" s="298"/>
      <c r="AC11617" s="206"/>
    </row>
    <row r="11618" spans="27:29">
      <c r="AA11618" s="298"/>
      <c r="AC11618" s="206"/>
    </row>
    <row r="11619" spans="27:29">
      <c r="AA11619" s="298"/>
      <c r="AC11619" s="206"/>
    </row>
    <row r="11620" spans="27:29">
      <c r="AA11620" s="298"/>
      <c r="AC11620" s="206"/>
    </row>
    <row r="11621" spans="27:29">
      <c r="AA11621" s="298"/>
      <c r="AC11621" s="206"/>
    </row>
    <row r="11622" spans="27:29">
      <c r="AA11622" s="298"/>
      <c r="AC11622" s="206"/>
    </row>
    <row r="11623" spans="27:29">
      <c r="AA11623" s="298"/>
      <c r="AC11623" s="206"/>
    </row>
    <row r="11624" spans="27:29">
      <c r="AA11624" s="298"/>
      <c r="AC11624" s="206"/>
    </row>
    <row r="11625" spans="27:29">
      <c r="AA11625" s="298"/>
      <c r="AC11625" s="206"/>
    </row>
    <row r="11626" spans="27:29">
      <c r="AA11626" s="298"/>
      <c r="AC11626" s="206"/>
    </row>
    <row r="11627" spans="27:29">
      <c r="AA11627" s="298"/>
      <c r="AC11627" s="206"/>
    </row>
    <row r="11628" spans="27:29">
      <c r="AA11628" s="298"/>
      <c r="AC11628" s="206"/>
    </row>
    <row r="11629" spans="27:29">
      <c r="AA11629" s="298"/>
      <c r="AC11629" s="206"/>
    </row>
    <row r="11630" spans="27:29">
      <c r="AA11630" s="298"/>
      <c r="AC11630" s="206"/>
    </row>
    <row r="11631" spans="27:29">
      <c r="AA11631" s="298"/>
      <c r="AC11631" s="206"/>
    </row>
    <row r="11632" spans="27:29">
      <c r="AA11632" s="298"/>
      <c r="AC11632" s="206"/>
    </row>
    <row r="11633" spans="27:29">
      <c r="AA11633" s="298"/>
      <c r="AC11633" s="206"/>
    </row>
    <row r="11634" spans="27:29">
      <c r="AA11634" s="298"/>
      <c r="AC11634" s="206"/>
    </row>
    <row r="11635" spans="27:29">
      <c r="AA11635" s="298"/>
      <c r="AC11635" s="206"/>
    </row>
    <row r="11636" spans="27:29">
      <c r="AA11636" s="298"/>
      <c r="AC11636" s="206"/>
    </row>
    <row r="11637" spans="27:29">
      <c r="AA11637" s="298"/>
      <c r="AC11637" s="206"/>
    </row>
    <row r="11638" spans="27:29">
      <c r="AA11638" s="298"/>
      <c r="AC11638" s="206"/>
    </row>
    <row r="11639" spans="27:29">
      <c r="AA11639" s="298"/>
      <c r="AC11639" s="206"/>
    </row>
    <row r="11640" spans="27:29">
      <c r="AA11640" s="298"/>
      <c r="AC11640" s="206"/>
    </row>
    <row r="11641" spans="27:29">
      <c r="AA11641" s="298"/>
      <c r="AC11641" s="206"/>
    </row>
    <row r="11642" spans="27:29">
      <c r="AA11642" s="298"/>
      <c r="AC11642" s="206"/>
    </row>
    <row r="11643" spans="27:29">
      <c r="AA11643" s="298"/>
      <c r="AC11643" s="206"/>
    </row>
    <row r="11644" spans="27:29">
      <c r="AA11644" s="298"/>
      <c r="AC11644" s="206"/>
    </row>
    <row r="11645" spans="27:29">
      <c r="AA11645" s="298"/>
      <c r="AC11645" s="206"/>
    </row>
    <row r="11646" spans="27:29">
      <c r="AA11646" s="298"/>
      <c r="AC11646" s="206"/>
    </row>
    <row r="11647" spans="27:29">
      <c r="AA11647" s="298"/>
      <c r="AC11647" s="206"/>
    </row>
    <row r="11648" spans="27:29">
      <c r="AA11648" s="298"/>
      <c r="AC11648" s="206"/>
    </row>
    <row r="11649" spans="27:29">
      <c r="AA11649" s="298"/>
      <c r="AC11649" s="206"/>
    </row>
    <row r="11650" spans="27:29">
      <c r="AA11650" s="298"/>
      <c r="AC11650" s="206"/>
    </row>
    <row r="11651" spans="27:29">
      <c r="AA11651" s="298"/>
      <c r="AC11651" s="206"/>
    </row>
    <row r="11652" spans="27:29">
      <c r="AA11652" s="298"/>
      <c r="AC11652" s="206"/>
    </row>
    <row r="11653" spans="27:29">
      <c r="AA11653" s="298"/>
      <c r="AC11653" s="206"/>
    </row>
    <row r="11654" spans="27:29">
      <c r="AA11654" s="298"/>
      <c r="AC11654" s="206"/>
    </row>
    <row r="11655" spans="27:29">
      <c r="AA11655" s="298"/>
      <c r="AC11655" s="206"/>
    </row>
    <row r="11656" spans="27:29">
      <c r="AA11656" s="298"/>
      <c r="AC11656" s="206"/>
    </row>
    <row r="11657" spans="27:29">
      <c r="AA11657" s="298"/>
      <c r="AC11657" s="206"/>
    </row>
    <row r="11658" spans="27:29">
      <c r="AA11658" s="298"/>
      <c r="AC11658" s="206"/>
    </row>
    <row r="11659" spans="27:29">
      <c r="AA11659" s="298"/>
      <c r="AC11659" s="206"/>
    </row>
    <row r="11660" spans="27:29">
      <c r="AA11660" s="298"/>
      <c r="AC11660" s="206"/>
    </row>
    <row r="11661" spans="27:29">
      <c r="AA11661" s="298"/>
      <c r="AC11661" s="206"/>
    </row>
    <row r="11662" spans="27:29">
      <c r="AA11662" s="298"/>
      <c r="AC11662" s="206"/>
    </row>
    <row r="11663" spans="27:29">
      <c r="AA11663" s="298"/>
      <c r="AC11663" s="206"/>
    </row>
    <row r="11664" spans="27:29">
      <c r="AA11664" s="298"/>
      <c r="AC11664" s="206"/>
    </row>
    <row r="11665" spans="27:29">
      <c r="AA11665" s="298"/>
      <c r="AC11665" s="206"/>
    </row>
    <row r="11666" spans="27:29">
      <c r="AA11666" s="298"/>
      <c r="AC11666" s="206"/>
    </row>
    <row r="11667" spans="27:29">
      <c r="AA11667" s="298"/>
      <c r="AC11667" s="206"/>
    </row>
    <row r="11668" spans="27:29">
      <c r="AA11668" s="298"/>
      <c r="AC11668" s="206"/>
    </row>
    <row r="11669" spans="27:29">
      <c r="AA11669" s="298"/>
      <c r="AC11669" s="206"/>
    </row>
    <row r="11670" spans="27:29">
      <c r="AA11670" s="298"/>
      <c r="AC11670" s="206"/>
    </row>
    <row r="11671" spans="27:29">
      <c r="AA11671" s="298"/>
      <c r="AC11671" s="206"/>
    </row>
    <row r="11672" spans="27:29">
      <c r="AA11672" s="298"/>
      <c r="AC11672" s="206"/>
    </row>
    <row r="11673" spans="27:29">
      <c r="AA11673" s="298"/>
      <c r="AC11673" s="206"/>
    </row>
    <row r="11674" spans="27:29">
      <c r="AA11674" s="298"/>
      <c r="AC11674" s="206"/>
    </row>
    <row r="11675" spans="27:29">
      <c r="AA11675" s="298"/>
      <c r="AC11675" s="206"/>
    </row>
    <row r="11676" spans="27:29">
      <c r="AA11676" s="298"/>
      <c r="AC11676" s="206"/>
    </row>
    <row r="11677" spans="27:29">
      <c r="AA11677" s="298"/>
      <c r="AC11677" s="206"/>
    </row>
    <row r="11678" spans="27:29">
      <c r="AA11678" s="298"/>
      <c r="AC11678" s="206"/>
    </row>
    <row r="11679" spans="27:29">
      <c r="AA11679" s="298"/>
      <c r="AC11679" s="206"/>
    </row>
    <row r="11680" spans="27:29">
      <c r="AA11680" s="298"/>
      <c r="AC11680" s="206"/>
    </row>
    <row r="11681" spans="27:29">
      <c r="AA11681" s="298"/>
      <c r="AC11681" s="206"/>
    </row>
    <row r="11682" spans="27:29">
      <c r="AA11682" s="298"/>
      <c r="AC11682" s="206"/>
    </row>
    <row r="11683" spans="27:29">
      <c r="AA11683" s="298"/>
      <c r="AC11683" s="206"/>
    </row>
    <row r="11684" spans="27:29">
      <c r="AA11684" s="298"/>
      <c r="AC11684" s="206"/>
    </row>
    <row r="11685" spans="27:29">
      <c r="AA11685" s="298"/>
      <c r="AC11685" s="206"/>
    </row>
    <row r="11686" spans="27:29">
      <c r="AA11686" s="298"/>
      <c r="AC11686" s="206"/>
    </row>
    <row r="11687" spans="27:29">
      <c r="AA11687" s="298"/>
      <c r="AC11687" s="206"/>
    </row>
    <row r="11688" spans="27:29">
      <c r="AA11688" s="298"/>
      <c r="AC11688" s="206"/>
    </row>
    <row r="11689" spans="27:29">
      <c r="AA11689" s="298"/>
      <c r="AC11689" s="206"/>
    </row>
    <row r="11690" spans="27:29">
      <c r="AA11690" s="298"/>
      <c r="AC11690" s="206"/>
    </row>
    <row r="11691" spans="27:29">
      <c r="AA11691" s="298"/>
      <c r="AC11691" s="206"/>
    </row>
    <row r="11692" spans="27:29">
      <c r="AA11692" s="298"/>
      <c r="AC11692" s="206"/>
    </row>
    <row r="11693" spans="27:29">
      <c r="AA11693" s="298"/>
      <c r="AC11693" s="206"/>
    </row>
    <row r="11694" spans="27:29">
      <c r="AA11694" s="298"/>
      <c r="AC11694" s="206"/>
    </row>
    <row r="11695" spans="27:29">
      <c r="AA11695" s="298"/>
      <c r="AC11695" s="206"/>
    </row>
    <row r="11696" spans="27:29">
      <c r="AA11696" s="298"/>
      <c r="AC11696" s="206"/>
    </row>
    <row r="11697" spans="27:29">
      <c r="AA11697" s="298"/>
      <c r="AC11697" s="206"/>
    </row>
    <row r="11698" spans="27:29">
      <c r="AA11698" s="298"/>
      <c r="AC11698" s="206"/>
    </row>
    <row r="11699" spans="27:29">
      <c r="AA11699" s="298"/>
      <c r="AC11699" s="206"/>
    </row>
    <row r="11700" spans="27:29">
      <c r="AA11700" s="298"/>
      <c r="AC11700" s="206"/>
    </row>
    <row r="11701" spans="27:29">
      <c r="AA11701" s="298"/>
      <c r="AC11701" s="206"/>
    </row>
    <row r="11702" spans="27:29">
      <c r="AA11702" s="298"/>
      <c r="AC11702" s="206"/>
    </row>
    <row r="11703" spans="27:29">
      <c r="AA11703" s="298"/>
      <c r="AC11703" s="206"/>
    </row>
    <row r="11704" spans="27:29">
      <c r="AA11704" s="298"/>
      <c r="AC11704" s="206"/>
    </row>
    <row r="11705" spans="27:29">
      <c r="AA11705" s="298"/>
      <c r="AC11705" s="206"/>
    </row>
    <row r="11706" spans="27:29">
      <c r="AA11706" s="298"/>
      <c r="AC11706" s="206"/>
    </row>
    <row r="11707" spans="27:29">
      <c r="AA11707" s="298"/>
      <c r="AC11707" s="206"/>
    </row>
    <row r="11708" spans="27:29">
      <c r="AA11708" s="298"/>
      <c r="AC11708" s="206"/>
    </row>
    <row r="11709" spans="27:29">
      <c r="AA11709" s="298"/>
      <c r="AC11709" s="206"/>
    </row>
    <row r="11710" spans="27:29">
      <c r="AA11710" s="298"/>
      <c r="AC11710" s="206"/>
    </row>
    <row r="11711" spans="27:29">
      <c r="AA11711" s="298"/>
      <c r="AC11711" s="206"/>
    </row>
    <row r="11712" spans="27:29">
      <c r="AA11712" s="298"/>
      <c r="AC11712" s="206"/>
    </row>
    <row r="11713" spans="27:29">
      <c r="AA11713" s="298"/>
      <c r="AC11713" s="206"/>
    </row>
    <row r="11714" spans="27:29">
      <c r="AA11714" s="298"/>
      <c r="AC11714" s="206"/>
    </row>
    <row r="11715" spans="27:29">
      <c r="AA11715" s="298"/>
      <c r="AC11715" s="206"/>
    </row>
    <row r="11716" spans="27:29">
      <c r="AA11716" s="298"/>
      <c r="AC11716" s="206"/>
    </row>
    <row r="11717" spans="27:29">
      <c r="AA11717" s="298"/>
      <c r="AC11717" s="206"/>
    </row>
    <row r="11718" spans="27:29">
      <c r="AA11718" s="298"/>
      <c r="AC11718" s="206"/>
    </row>
    <row r="11719" spans="27:29">
      <c r="AA11719" s="298"/>
      <c r="AC11719" s="206"/>
    </row>
    <row r="11720" spans="27:29">
      <c r="AA11720" s="298"/>
      <c r="AC11720" s="206"/>
    </row>
    <row r="11721" spans="27:29">
      <c r="AA11721" s="298"/>
      <c r="AC11721" s="206"/>
    </row>
    <row r="11722" spans="27:29">
      <c r="AA11722" s="298"/>
      <c r="AC11722" s="206"/>
    </row>
    <row r="11723" spans="27:29">
      <c r="AA11723" s="298"/>
      <c r="AC11723" s="206"/>
    </row>
    <row r="11724" spans="27:29">
      <c r="AA11724" s="298"/>
      <c r="AC11724" s="206"/>
    </row>
    <row r="11725" spans="27:29">
      <c r="AA11725" s="298"/>
      <c r="AC11725" s="206"/>
    </row>
    <row r="11726" spans="27:29">
      <c r="AA11726" s="298"/>
      <c r="AC11726" s="206"/>
    </row>
    <row r="11727" spans="27:29">
      <c r="AA11727" s="298"/>
      <c r="AC11727" s="206"/>
    </row>
    <row r="11728" spans="27:29">
      <c r="AA11728" s="298"/>
      <c r="AC11728" s="206"/>
    </row>
    <row r="11729" spans="27:29">
      <c r="AA11729" s="298"/>
      <c r="AC11729" s="206"/>
    </row>
    <row r="11730" spans="27:29">
      <c r="AA11730" s="298"/>
      <c r="AC11730" s="206"/>
    </row>
    <row r="11731" spans="27:29">
      <c r="AA11731" s="298"/>
      <c r="AC11731" s="206"/>
    </row>
    <row r="11732" spans="27:29">
      <c r="AA11732" s="298"/>
      <c r="AC11732" s="206"/>
    </row>
    <row r="11733" spans="27:29">
      <c r="AA11733" s="298"/>
      <c r="AC11733" s="206"/>
    </row>
    <row r="11734" spans="27:29">
      <c r="AA11734" s="298"/>
      <c r="AC11734" s="206"/>
    </row>
    <row r="11735" spans="27:29">
      <c r="AA11735" s="298"/>
      <c r="AC11735" s="206"/>
    </row>
    <row r="11736" spans="27:29">
      <c r="AA11736" s="298"/>
      <c r="AC11736" s="206"/>
    </row>
    <row r="11737" spans="27:29">
      <c r="AA11737" s="298"/>
      <c r="AC11737" s="206"/>
    </row>
    <row r="11738" spans="27:29">
      <c r="AA11738" s="298"/>
      <c r="AC11738" s="206"/>
    </row>
    <row r="11739" spans="27:29">
      <c r="AA11739" s="298"/>
      <c r="AC11739" s="206"/>
    </row>
    <row r="11740" spans="27:29">
      <c r="AA11740" s="298"/>
      <c r="AC11740" s="206"/>
    </row>
    <row r="11741" spans="27:29">
      <c r="AA11741" s="298"/>
      <c r="AC11741" s="206"/>
    </row>
    <row r="11742" spans="27:29">
      <c r="AA11742" s="298"/>
      <c r="AC11742" s="206"/>
    </row>
    <row r="11743" spans="27:29">
      <c r="AA11743" s="298"/>
      <c r="AC11743" s="206"/>
    </row>
    <row r="11744" spans="27:29">
      <c r="AA11744" s="298"/>
      <c r="AC11744" s="206"/>
    </row>
    <row r="11745" spans="27:29">
      <c r="AA11745" s="298"/>
      <c r="AC11745" s="206"/>
    </row>
    <row r="11746" spans="27:29">
      <c r="AA11746" s="298"/>
      <c r="AC11746" s="206"/>
    </row>
    <row r="11747" spans="27:29">
      <c r="AA11747" s="298"/>
      <c r="AC11747" s="206"/>
    </row>
    <row r="11748" spans="27:29">
      <c r="AA11748" s="298"/>
      <c r="AC11748" s="206"/>
    </row>
    <row r="11749" spans="27:29">
      <c r="AA11749" s="298"/>
      <c r="AC11749" s="206"/>
    </row>
    <row r="11750" spans="27:29">
      <c r="AA11750" s="298"/>
      <c r="AC11750" s="206"/>
    </row>
    <row r="11751" spans="27:29">
      <c r="AA11751" s="298"/>
      <c r="AC11751" s="206"/>
    </row>
    <row r="11752" spans="27:29">
      <c r="AA11752" s="298"/>
      <c r="AC11752" s="206"/>
    </row>
    <row r="11753" spans="27:29">
      <c r="AA11753" s="298"/>
      <c r="AC11753" s="206"/>
    </row>
    <row r="11754" spans="27:29">
      <c r="AA11754" s="298"/>
      <c r="AC11754" s="206"/>
    </row>
    <row r="11755" spans="27:29">
      <c r="AA11755" s="298"/>
      <c r="AC11755" s="206"/>
    </row>
    <row r="11756" spans="27:29">
      <c r="AA11756" s="298"/>
      <c r="AC11756" s="206"/>
    </row>
    <row r="11757" spans="27:29">
      <c r="AA11757" s="298"/>
      <c r="AC11757" s="206"/>
    </row>
    <row r="11758" spans="27:29">
      <c r="AA11758" s="298"/>
      <c r="AC11758" s="206"/>
    </row>
    <row r="11759" spans="27:29">
      <c r="AA11759" s="298"/>
      <c r="AC11759" s="206"/>
    </row>
    <row r="11760" spans="27:29">
      <c r="AA11760" s="298"/>
      <c r="AC11760" s="206"/>
    </row>
    <row r="11761" spans="27:29">
      <c r="AA11761" s="298"/>
      <c r="AC11761" s="206"/>
    </row>
    <row r="11762" spans="27:29">
      <c r="AA11762" s="298"/>
      <c r="AC11762" s="206"/>
    </row>
    <row r="11763" spans="27:29">
      <c r="AA11763" s="298"/>
      <c r="AC11763" s="206"/>
    </row>
    <row r="11764" spans="27:29">
      <c r="AA11764" s="298"/>
      <c r="AC11764" s="206"/>
    </row>
    <row r="11765" spans="27:29">
      <c r="AA11765" s="298"/>
      <c r="AC11765" s="206"/>
    </row>
    <row r="11766" spans="27:29">
      <c r="AA11766" s="298"/>
      <c r="AC11766" s="206"/>
    </row>
    <row r="11767" spans="27:29">
      <c r="AA11767" s="298"/>
      <c r="AC11767" s="206"/>
    </row>
    <row r="11768" spans="27:29">
      <c r="AA11768" s="298"/>
      <c r="AC11768" s="206"/>
    </row>
    <row r="11769" spans="27:29">
      <c r="AA11769" s="298"/>
      <c r="AC11769" s="206"/>
    </row>
    <row r="11770" spans="27:29">
      <c r="AA11770" s="298"/>
      <c r="AC11770" s="206"/>
    </row>
    <row r="11771" spans="27:29">
      <c r="AA11771" s="298"/>
      <c r="AC11771" s="206"/>
    </row>
    <row r="11772" spans="27:29">
      <c r="AA11772" s="298"/>
      <c r="AC11772" s="206"/>
    </row>
    <row r="11773" spans="27:29">
      <c r="AA11773" s="298"/>
      <c r="AC11773" s="206"/>
    </row>
    <row r="11774" spans="27:29">
      <c r="AA11774" s="298"/>
      <c r="AC11774" s="206"/>
    </row>
    <row r="11775" spans="27:29">
      <c r="AA11775" s="298"/>
      <c r="AC11775" s="206"/>
    </row>
    <row r="11776" spans="27:29">
      <c r="AA11776" s="298"/>
      <c r="AC11776" s="206"/>
    </row>
    <row r="11777" spans="27:29">
      <c r="AA11777" s="298"/>
      <c r="AC11777" s="206"/>
    </row>
    <row r="11778" spans="27:29">
      <c r="AA11778" s="298"/>
      <c r="AC11778" s="206"/>
    </row>
    <row r="11779" spans="27:29">
      <c r="AA11779" s="298"/>
      <c r="AC11779" s="206"/>
    </row>
    <row r="11780" spans="27:29">
      <c r="AA11780" s="298"/>
      <c r="AC11780" s="206"/>
    </row>
    <row r="11781" spans="27:29">
      <c r="AA11781" s="298"/>
      <c r="AC11781" s="206"/>
    </row>
    <row r="11782" spans="27:29">
      <c r="AA11782" s="298"/>
      <c r="AC11782" s="206"/>
    </row>
    <row r="11783" spans="27:29">
      <c r="AA11783" s="298"/>
      <c r="AC11783" s="206"/>
    </row>
    <row r="11784" spans="27:29">
      <c r="AA11784" s="298"/>
      <c r="AC11784" s="206"/>
    </row>
    <row r="11785" spans="27:29">
      <c r="AA11785" s="298"/>
      <c r="AC11785" s="206"/>
    </row>
    <row r="11786" spans="27:29">
      <c r="AA11786" s="298"/>
      <c r="AC11786" s="206"/>
    </row>
    <row r="11787" spans="27:29">
      <c r="AA11787" s="298"/>
      <c r="AC11787" s="206"/>
    </row>
    <row r="11788" spans="27:29">
      <c r="AA11788" s="298"/>
      <c r="AC11788" s="206"/>
    </row>
    <row r="11789" spans="27:29">
      <c r="AA11789" s="298"/>
      <c r="AC11789" s="206"/>
    </row>
    <row r="11790" spans="27:29">
      <c r="AA11790" s="298"/>
      <c r="AC11790" s="206"/>
    </row>
    <row r="11791" spans="27:29">
      <c r="AA11791" s="298"/>
      <c r="AC11791" s="206"/>
    </row>
    <row r="11792" spans="27:29">
      <c r="AA11792" s="298"/>
      <c r="AC11792" s="206"/>
    </row>
    <row r="11793" spans="27:29">
      <c r="AA11793" s="298"/>
      <c r="AC11793" s="206"/>
    </row>
    <row r="11794" spans="27:29">
      <c r="AA11794" s="298"/>
      <c r="AC11794" s="206"/>
    </row>
    <row r="11795" spans="27:29">
      <c r="AA11795" s="298"/>
      <c r="AC11795" s="206"/>
    </row>
    <row r="11796" spans="27:29">
      <c r="AA11796" s="298"/>
      <c r="AC11796" s="206"/>
    </row>
    <row r="11797" spans="27:29">
      <c r="AA11797" s="298"/>
      <c r="AC11797" s="206"/>
    </row>
    <row r="11798" spans="27:29">
      <c r="AA11798" s="298"/>
      <c r="AC11798" s="206"/>
    </row>
    <row r="11799" spans="27:29">
      <c r="AA11799" s="298"/>
      <c r="AC11799" s="206"/>
    </row>
    <row r="11800" spans="27:29">
      <c r="AA11800" s="298"/>
      <c r="AC11800" s="206"/>
    </row>
    <row r="11801" spans="27:29">
      <c r="AA11801" s="298"/>
      <c r="AC11801" s="206"/>
    </row>
    <row r="11802" spans="27:29">
      <c r="AA11802" s="298"/>
      <c r="AC11802" s="206"/>
    </row>
    <row r="11803" spans="27:29">
      <c r="AA11803" s="298"/>
      <c r="AC11803" s="206"/>
    </row>
    <row r="11804" spans="27:29">
      <c r="AA11804" s="298"/>
      <c r="AC11804" s="206"/>
    </row>
    <row r="11805" spans="27:29">
      <c r="AA11805" s="298"/>
      <c r="AC11805" s="206"/>
    </row>
    <row r="11806" spans="27:29">
      <c r="AA11806" s="298"/>
      <c r="AC11806" s="206"/>
    </row>
    <row r="11807" spans="27:29">
      <c r="AA11807" s="298"/>
      <c r="AC11807" s="206"/>
    </row>
    <row r="11808" spans="27:29">
      <c r="AA11808" s="298"/>
      <c r="AC11808" s="206"/>
    </row>
    <row r="11809" spans="27:29">
      <c r="AA11809" s="298"/>
      <c r="AC11809" s="206"/>
    </row>
    <row r="11810" spans="27:29">
      <c r="AA11810" s="298"/>
      <c r="AC11810" s="206"/>
    </row>
    <row r="11811" spans="27:29">
      <c r="AA11811" s="298"/>
      <c r="AC11811" s="206"/>
    </row>
    <row r="11812" spans="27:29">
      <c r="AA11812" s="298"/>
      <c r="AC11812" s="206"/>
    </row>
    <row r="11813" spans="27:29">
      <c r="AA11813" s="298"/>
      <c r="AC11813" s="206"/>
    </row>
    <row r="11814" spans="27:29">
      <c r="AA11814" s="298"/>
      <c r="AC11814" s="206"/>
    </row>
    <row r="11815" spans="27:29">
      <c r="AA11815" s="298"/>
      <c r="AC11815" s="206"/>
    </row>
    <row r="11816" spans="27:29">
      <c r="AA11816" s="298"/>
      <c r="AC11816" s="206"/>
    </row>
    <row r="11817" spans="27:29">
      <c r="AA11817" s="298"/>
      <c r="AC11817" s="206"/>
    </row>
    <row r="11818" spans="27:29">
      <c r="AA11818" s="298"/>
      <c r="AC11818" s="206"/>
    </row>
    <row r="11819" spans="27:29">
      <c r="AA11819" s="298"/>
      <c r="AC11819" s="206"/>
    </row>
    <row r="11820" spans="27:29">
      <c r="AA11820" s="298"/>
      <c r="AC11820" s="206"/>
    </row>
    <row r="11821" spans="27:29">
      <c r="AA11821" s="298"/>
      <c r="AC11821" s="206"/>
    </row>
    <row r="11822" spans="27:29">
      <c r="AA11822" s="298"/>
      <c r="AC11822" s="206"/>
    </row>
    <row r="11823" spans="27:29">
      <c r="AA11823" s="298"/>
      <c r="AC11823" s="206"/>
    </row>
    <row r="11824" spans="27:29">
      <c r="AA11824" s="298"/>
      <c r="AC11824" s="206"/>
    </row>
    <row r="11825" spans="27:29">
      <c r="AA11825" s="298"/>
      <c r="AC11825" s="206"/>
    </row>
    <row r="11826" spans="27:29">
      <c r="AA11826" s="298"/>
      <c r="AC11826" s="206"/>
    </row>
    <row r="11827" spans="27:29">
      <c r="AA11827" s="298"/>
      <c r="AC11827" s="206"/>
    </row>
    <row r="11828" spans="27:29">
      <c r="AA11828" s="298"/>
      <c r="AC11828" s="206"/>
    </row>
    <row r="11829" spans="27:29">
      <c r="AA11829" s="298"/>
      <c r="AC11829" s="206"/>
    </row>
    <row r="11830" spans="27:29">
      <c r="AA11830" s="298"/>
      <c r="AC11830" s="206"/>
    </row>
    <row r="11831" spans="27:29">
      <c r="AA11831" s="298"/>
      <c r="AC11831" s="206"/>
    </row>
    <row r="11832" spans="27:29">
      <c r="AA11832" s="298"/>
      <c r="AC11832" s="206"/>
    </row>
    <row r="11833" spans="27:29">
      <c r="AA11833" s="298"/>
      <c r="AC11833" s="206"/>
    </row>
    <row r="11834" spans="27:29">
      <c r="AA11834" s="298"/>
      <c r="AC11834" s="206"/>
    </row>
    <row r="11835" spans="27:29">
      <c r="AA11835" s="298"/>
      <c r="AC11835" s="206"/>
    </row>
    <row r="11836" spans="27:29">
      <c r="AA11836" s="298"/>
      <c r="AC11836" s="206"/>
    </row>
    <row r="11837" spans="27:29">
      <c r="AA11837" s="298"/>
      <c r="AC11837" s="206"/>
    </row>
    <row r="11838" spans="27:29">
      <c r="AA11838" s="298"/>
      <c r="AC11838" s="206"/>
    </row>
    <row r="11839" spans="27:29">
      <c r="AA11839" s="298"/>
      <c r="AC11839" s="206"/>
    </row>
    <row r="11840" spans="27:29">
      <c r="AA11840" s="298"/>
      <c r="AC11840" s="206"/>
    </row>
    <row r="11841" spans="27:29">
      <c r="AA11841" s="298"/>
      <c r="AC11841" s="206"/>
    </row>
    <row r="11842" spans="27:29">
      <c r="AA11842" s="298"/>
      <c r="AC11842" s="206"/>
    </row>
    <row r="11843" spans="27:29">
      <c r="AA11843" s="298"/>
      <c r="AC11843" s="206"/>
    </row>
    <row r="11844" spans="27:29">
      <c r="AA11844" s="298"/>
      <c r="AC11844" s="206"/>
    </row>
    <row r="11845" spans="27:29">
      <c r="AA11845" s="298"/>
      <c r="AC11845" s="206"/>
    </row>
    <row r="11846" spans="27:29">
      <c r="AA11846" s="298"/>
      <c r="AC11846" s="206"/>
    </row>
    <row r="11847" spans="27:29">
      <c r="AA11847" s="298"/>
      <c r="AC11847" s="206"/>
    </row>
    <row r="11848" spans="27:29">
      <c r="AA11848" s="298"/>
      <c r="AC11848" s="206"/>
    </row>
    <row r="11849" spans="27:29">
      <c r="AA11849" s="298"/>
      <c r="AC11849" s="206"/>
    </row>
    <row r="11850" spans="27:29">
      <c r="AA11850" s="298"/>
      <c r="AC11850" s="206"/>
    </row>
    <row r="11851" spans="27:29">
      <c r="AA11851" s="298"/>
      <c r="AC11851" s="206"/>
    </row>
    <row r="11852" spans="27:29">
      <c r="AA11852" s="298"/>
      <c r="AC11852" s="206"/>
    </row>
    <row r="11853" spans="27:29">
      <c r="AA11853" s="298"/>
      <c r="AC11853" s="206"/>
    </row>
    <row r="11854" spans="27:29">
      <c r="AA11854" s="298"/>
      <c r="AC11854" s="206"/>
    </row>
    <row r="11855" spans="27:29">
      <c r="AA11855" s="298"/>
      <c r="AC11855" s="206"/>
    </row>
    <row r="11856" spans="27:29">
      <c r="AA11856" s="298"/>
      <c r="AC11856" s="206"/>
    </row>
    <row r="11857" spans="27:29">
      <c r="AA11857" s="298"/>
      <c r="AC11857" s="206"/>
    </row>
    <row r="11858" spans="27:29">
      <c r="AA11858" s="298"/>
      <c r="AC11858" s="206"/>
    </row>
    <row r="11859" spans="27:29">
      <c r="AA11859" s="298"/>
      <c r="AC11859" s="206"/>
    </row>
    <row r="11860" spans="27:29">
      <c r="AA11860" s="298"/>
      <c r="AC11860" s="206"/>
    </row>
    <row r="11861" spans="27:29">
      <c r="AA11861" s="298"/>
      <c r="AC11861" s="206"/>
    </row>
    <row r="11862" spans="27:29">
      <c r="AA11862" s="298"/>
      <c r="AC11862" s="206"/>
    </row>
    <row r="11863" spans="27:29">
      <c r="AA11863" s="298"/>
      <c r="AC11863" s="206"/>
    </row>
    <row r="11864" spans="27:29">
      <c r="AA11864" s="298"/>
      <c r="AC11864" s="206"/>
    </row>
    <row r="11865" spans="27:29">
      <c r="AA11865" s="298"/>
      <c r="AC11865" s="206"/>
    </row>
    <row r="11866" spans="27:29">
      <c r="AA11866" s="298"/>
      <c r="AC11866" s="206"/>
    </row>
    <row r="11867" spans="27:29">
      <c r="AA11867" s="298"/>
      <c r="AC11867" s="206"/>
    </row>
    <row r="11868" spans="27:29">
      <c r="AA11868" s="298"/>
      <c r="AC11868" s="206"/>
    </row>
    <row r="11869" spans="27:29">
      <c r="AA11869" s="298"/>
      <c r="AC11869" s="206"/>
    </row>
    <row r="11870" spans="27:29">
      <c r="AA11870" s="298"/>
      <c r="AC11870" s="206"/>
    </row>
    <row r="11871" spans="27:29">
      <c r="AA11871" s="298"/>
      <c r="AC11871" s="206"/>
    </row>
    <row r="11872" spans="27:29">
      <c r="AA11872" s="298"/>
      <c r="AC11872" s="206"/>
    </row>
    <row r="11873" spans="27:29">
      <c r="AA11873" s="298"/>
      <c r="AC11873" s="206"/>
    </row>
    <row r="11874" spans="27:29">
      <c r="AA11874" s="298"/>
      <c r="AC11874" s="206"/>
    </row>
    <row r="11875" spans="27:29">
      <c r="AA11875" s="298"/>
      <c r="AC11875" s="206"/>
    </row>
    <row r="11876" spans="27:29">
      <c r="AA11876" s="298"/>
      <c r="AC11876" s="206"/>
    </row>
    <row r="11877" spans="27:29">
      <c r="AA11877" s="298"/>
      <c r="AC11877" s="206"/>
    </row>
    <row r="11878" spans="27:29">
      <c r="AA11878" s="298"/>
      <c r="AC11878" s="206"/>
    </row>
    <row r="11879" spans="27:29">
      <c r="AA11879" s="298"/>
      <c r="AC11879" s="206"/>
    </row>
    <row r="11880" spans="27:29">
      <c r="AA11880" s="298"/>
      <c r="AC11880" s="206"/>
    </row>
    <row r="11881" spans="27:29">
      <c r="AA11881" s="298"/>
      <c r="AC11881" s="206"/>
    </row>
    <row r="11882" spans="27:29">
      <c r="AA11882" s="298"/>
      <c r="AC11882" s="206"/>
    </row>
    <row r="11883" spans="27:29">
      <c r="AA11883" s="298"/>
      <c r="AC11883" s="206"/>
    </row>
    <row r="11884" spans="27:29">
      <c r="AA11884" s="298"/>
      <c r="AC11884" s="206"/>
    </row>
    <row r="11885" spans="27:29">
      <c r="AA11885" s="298"/>
      <c r="AC11885" s="206"/>
    </row>
    <row r="11886" spans="27:29">
      <c r="AA11886" s="298"/>
      <c r="AC11886" s="206"/>
    </row>
    <row r="11887" spans="27:29">
      <c r="AA11887" s="298"/>
      <c r="AC11887" s="206"/>
    </row>
    <row r="11888" spans="27:29">
      <c r="AA11888" s="298"/>
      <c r="AC11888" s="206"/>
    </row>
    <row r="11889" spans="27:29">
      <c r="AA11889" s="298"/>
      <c r="AC11889" s="206"/>
    </row>
    <row r="11890" spans="27:29">
      <c r="AA11890" s="298"/>
      <c r="AC11890" s="206"/>
    </row>
    <row r="11891" spans="27:29">
      <c r="AA11891" s="298"/>
      <c r="AC11891" s="206"/>
    </row>
    <row r="11892" spans="27:29">
      <c r="AA11892" s="298"/>
      <c r="AC11892" s="206"/>
    </row>
    <row r="11893" spans="27:29">
      <c r="AA11893" s="298"/>
      <c r="AC11893" s="206"/>
    </row>
    <row r="11894" spans="27:29">
      <c r="AA11894" s="298"/>
      <c r="AC11894" s="206"/>
    </row>
    <row r="11895" spans="27:29">
      <c r="AA11895" s="298"/>
      <c r="AC11895" s="206"/>
    </row>
    <row r="11896" spans="27:29">
      <c r="AA11896" s="298"/>
      <c r="AC11896" s="206"/>
    </row>
    <row r="11897" spans="27:29">
      <c r="AA11897" s="298"/>
      <c r="AC11897" s="206"/>
    </row>
    <row r="11898" spans="27:29">
      <c r="AA11898" s="298"/>
      <c r="AC11898" s="206"/>
    </row>
    <row r="11899" spans="27:29">
      <c r="AA11899" s="298"/>
      <c r="AC11899" s="206"/>
    </row>
    <row r="11900" spans="27:29">
      <c r="AA11900" s="298"/>
      <c r="AC11900" s="206"/>
    </row>
    <row r="11901" spans="27:29">
      <c r="AA11901" s="298"/>
      <c r="AC11901" s="206"/>
    </row>
    <row r="11902" spans="27:29">
      <c r="AA11902" s="298"/>
      <c r="AC11902" s="206"/>
    </row>
    <row r="11903" spans="27:29">
      <c r="AA11903" s="298"/>
      <c r="AC11903" s="206"/>
    </row>
    <row r="11904" spans="27:29">
      <c r="AA11904" s="298"/>
      <c r="AC11904" s="206"/>
    </row>
    <row r="11905" spans="27:29">
      <c r="AA11905" s="298"/>
      <c r="AC11905" s="206"/>
    </row>
    <row r="11906" spans="27:29">
      <c r="AA11906" s="298"/>
      <c r="AC11906" s="206"/>
    </row>
    <row r="11907" spans="27:29">
      <c r="AA11907" s="298"/>
      <c r="AC11907" s="206"/>
    </row>
    <row r="11908" spans="27:29">
      <c r="AA11908" s="298"/>
      <c r="AC11908" s="206"/>
    </row>
    <row r="11909" spans="27:29">
      <c r="AA11909" s="298"/>
      <c r="AC11909" s="206"/>
    </row>
    <row r="11910" spans="27:29">
      <c r="AA11910" s="298"/>
      <c r="AC11910" s="206"/>
    </row>
    <row r="11911" spans="27:29">
      <c r="AA11911" s="298"/>
      <c r="AC11911" s="206"/>
    </row>
    <row r="11912" spans="27:29">
      <c r="AA11912" s="298"/>
      <c r="AC11912" s="206"/>
    </row>
    <row r="11913" spans="27:29">
      <c r="AA11913" s="298"/>
      <c r="AC11913" s="206"/>
    </row>
    <row r="11914" spans="27:29">
      <c r="AA11914" s="298"/>
      <c r="AC11914" s="206"/>
    </row>
    <row r="11915" spans="27:29">
      <c r="AA11915" s="298"/>
      <c r="AC11915" s="206"/>
    </row>
    <row r="11916" spans="27:29">
      <c r="AA11916" s="298"/>
      <c r="AC11916" s="206"/>
    </row>
    <row r="11917" spans="27:29">
      <c r="AA11917" s="298"/>
      <c r="AC11917" s="206"/>
    </row>
    <row r="11918" spans="27:29">
      <c r="AA11918" s="298"/>
      <c r="AC11918" s="206"/>
    </row>
    <row r="11919" spans="27:29">
      <c r="AA11919" s="298"/>
      <c r="AC11919" s="206"/>
    </row>
    <row r="11920" spans="27:29">
      <c r="AA11920" s="298"/>
      <c r="AC11920" s="206"/>
    </row>
    <row r="11921" spans="27:29">
      <c r="AA11921" s="298"/>
      <c r="AC11921" s="206"/>
    </row>
    <row r="11922" spans="27:29">
      <c r="AA11922" s="298"/>
      <c r="AC11922" s="206"/>
    </row>
    <row r="11923" spans="27:29">
      <c r="AA11923" s="298"/>
      <c r="AC11923" s="206"/>
    </row>
    <row r="11924" spans="27:29">
      <c r="AA11924" s="298"/>
      <c r="AC11924" s="206"/>
    </row>
    <row r="11925" spans="27:29">
      <c r="AA11925" s="298"/>
      <c r="AC11925" s="206"/>
    </row>
    <row r="11926" spans="27:29">
      <c r="AA11926" s="298"/>
      <c r="AC11926" s="206"/>
    </row>
    <row r="11927" spans="27:29">
      <c r="AA11927" s="298"/>
      <c r="AC11927" s="206"/>
    </row>
    <row r="11928" spans="27:29">
      <c r="AA11928" s="298"/>
      <c r="AC11928" s="206"/>
    </row>
    <row r="11929" spans="27:29">
      <c r="AA11929" s="298"/>
      <c r="AC11929" s="206"/>
    </row>
    <row r="11930" spans="27:29">
      <c r="AA11930" s="298"/>
      <c r="AC11930" s="206"/>
    </row>
    <row r="11931" spans="27:29">
      <c r="AA11931" s="298"/>
      <c r="AC11931" s="206"/>
    </row>
    <row r="11932" spans="27:29">
      <c r="AA11932" s="298"/>
      <c r="AC11932" s="206"/>
    </row>
    <row r="11933" spans="27:29">
      <c r="AA11933" s="298"/>
      <c r="AC11933" s="206"/>
    </row>
    <row r="11934" spans="27:29">
      <c r="AA11934" s="298"/>
      <c r="AC11934" s="206"/>
    </row>
    <row r="11935" spans="27:29">
      <c r="AA11935" s="298"/>
      <c r="AC11935" s="206"/>
    </row>
    <row r="11936" spans="27:29">
      <c r="AA11936" s="298"/>
      <c r="AC11936" s="206"/>
    </row>
    <row r="11937" spans="27:29">
      <c r="AA11937" s="298"/>
      <c r="AC11937" s="206"/>
    </row>
    <row r="11938" spans="27:29">
      <c r="AA11938" s="298"/>
      <c r="AC11938" s="206"/>
    </row>
    <row r="11939" spans="27:29">
      <c r="AA11939" s="298"/>
      <c r="AC11939" s="206"/>
    </row>
    <row r="11940" spans="27:29">
      <c r="AA11940" s="298"/>
      <c r="AC11940" s="206"/>
    </row>
    <row r="11941" spans="27:29">
      <c r="AA11941" s="298"/>
      <c r="AC11941" s="206"/>
    </row>
    <row r="11942" spans="27:29">
      <c r="AA11942" s="298"/>
      <c r="AC11942" s="206"/>
    </row>
    <row r="11943" spans="27:29">
      <c r="AA11943" s="298"/>
      <c r="AC11943" s="206"/>
    </row>
    <row r="11944" spans="27:29">
      <c r="AA11944" s="298"/>
      <c r="AC11944" s="206"/>
    </row>
    <row r="11945" spans="27:29">
      <c r="AA11945" s="298"/>
      <c r="AC11945" s="206"/>
    </row>
    <row r="11946" spans="27:29">
      <c r="AA11946" s="298"/>
      <c r="AC11946" s="206"/>
    </row>
    <row r="11947" spans="27:29">
      <c r="AA11947" s="298"/>
      <c r="AC11947" s="206"/>
    </row>
    <row r="11948" spans="27:29">
      <c r="AA11948" s="298"/>
      <c r="AC11948" s="206"/>
    </row>
    <row r="11949" spans="27:29">
      <c r="AA11949" s="298"/>
      <c r="AC11949" s="206"/>
    </row>
    <row r="11950" spans="27:29">
      <c r="AA11950" s="298"/>
      <c r="AC11950" s="206"/>
    </row>
    <row r="11951" spans="27:29">
      <c r="AA11951" s="298"/>
      <c r="AC11951" s="206"/>
    </row>
    <row r="11952" spans="27:29">
      <c r="AA11952" s="298"/>
      <c r="AC11952" s="206"/>
    </row>
    <row r="11953" spans="27:29">
      <c r="AA11953" s="298"/>
      <c r="AC11953" s="206"/>
    </row>
    <row r="11954" spans="27:29">
      <c r="AA11954" s="298"/>
      <c r="AC11954" s="206"/>
    </row>
    <row r="11955" spans="27:29">
      <c r="AA11955" s="298"/>
      <c r="AC11955" s="206"/>
    </row>
    <row r="11956" spans="27:29">
      <c r="AA11956" s="298"/>
      <c r="AC11956" s="206"/>
    </row>
    <row r="11957" spans="27:29">
      <c r="AA11957" s="298"/>
      <c r="AC11957" s="206"/>
    </row>
    <row r="11958" spans="27:29">
      <c r="AA11958" s="298"/>
      <c r="AC11958" s="206"/>
    </row>
    <row r="11959" spans="27:29">
      <c r="AA11959" s="298"/>
      <c r="AC11959" s="206"/>
    </row>
    <row r="11960" spans="27:29">
      <c r="AA11960" s="298"/>
      <c r="AC11960" s="206"/>
    </row>
    <row r="11961" spans="27:29">
      <c r="AA11961" s="298"/>
      <c r="AC11961" s="206"/>
    </row>
    <row r="11962" spans="27:29">
      <c r="AA11962" s="298"/>
      <c r="AC11962" s="206"/>
    </row>
    <row r="11963" spans="27:29">
      <c r="AA11963" s="298"/>
      <c r="AC11963" s="206"/>
    </row>
    <row r="11964" spans="27:29">
      <c r="AA11964" s="298"/>
      <c r="AC11964" s="206"/>
    </row>
    <row r="11965" spans="27:29">
      <c r="AA11965" s="298"/>
      <c r="AC11965" s="206"/>
    </row>
    <row r="11966" spans="27:29">
      <c r="AA11966" s="298"/>
      <c r="AC11966" s="206"/>
    </row>
    <row r="11967" spans="27:29">
      <c r="AA11967" s="298"/>
      <c r="AC11967" s="206"/>
    </row>
    <row r="11968" spans="27:29">
      <c r="AA11968" s="298"/>
      <c r="AC11968" s="206"/>
    </row>
    <row r="11969" spans="27:29">
      <c r="AA11969" s="298"/>
      <c r="AC11969" s="206"/>
    </row>
    <row r="11970" spans="27:29">
      <c r="AA11970" s="298"/>
      <c r="AC11970" s="206"/>
    </row>
    <row r="11971" spans="27:29">
      <c r="AA11971" s="298"/>
      <c r="AC11971" s="206"/>
    </row>
    <row r="11972" spans="27:29">
      <c r="AA11972" s="298"/>
      <c r="AC11972" s="206"/>
    </row>
    <row r="11973" spans="27:29">
      <c r="AA11973" s="298"/>
      <c r="AC11973" s="206"/>
    </row>
    <row r="11974" spans="27:29">
      <c r="AA11974" s="298"/>
      <c r="AC11974" s="206"/>
    </row>
    <row r="11975" spans="27:29">
      <c r="AA11975" s="298"/>
      <c r="AC11975" s="206"/>
    </row>
    <row r="11976" spans="27:29">
      <c r="AA11976" s="298"/>
      <c r="AC11976" s="206"/>
    </row>
    <row r="11977" spans="27:29">
      <c r="AA11977" s="298"/>
      <c r="AC11977" s="206"/>
    </row>
    <row r="11978" spans="27:29">
      <c r="AA11978" s="298"/>
      <c r="AC11978" s="206"/>
    </row>
    <row r="11979" spans="27:29">
      <c r="AA11979" s="298"/>
      <c r="AC11979" s="206"/>
    </row>
    <row r="11980" spans="27:29">
      <c r="AA11980" s="298"/>
      <c r="AC11980" s="206"/>
    </row>
    <row r="11981" spans="27:29">
      <c r="AA11981" s="298"/>
      <c r="AC11981" s="206"/>
    </row>
    <row r="11982" spans="27:29">
      <c r="AA11982" s="298"/>
      <c r="AC11982" s="206"/>
    </row>
    <row r="11983" spans="27:29">
      <c r="AA11983" s="298"/>
      <c r="AC11983" s="206"/>
    </row>
    <row r="11984" spans="27:29">
      <c r="AA11984" s="298"/>
      <c r="AC11984" s="206"/>
    </row>
    <row r="11985" spans="27:29">
      <c r="AA11985" s="298"/>
      <c r="AC11985" s="206"/>
    </row>
    <row r="11986" spans="27:29">
      <c r="AA11986" s="298"/>
      <c r="AC11986" s="206"/>
    </row>
    <row r="11987" spans="27:29">
      <c r="AA11987" s="298"/>
      <c r="AC11987" s="206"/>
    </row>
    <row r="11988" spans="27:29">
      <c r="AA11988" s="298"/>
      <c r="AC11988" s="206"/>
    </row>
    <row r="11989" spans="27:29">
      <c r="AA11989" s="298"/>
      <c r="AC11989" s="206"/>
    </row>
    <row r="11990" spans="27:29">
      <c r="AA11990" s="298"/>
      <c r="AC11990" s="206"/>
    </row>
    <row r="11991" spans="27:29">
      <c r="AA11991" s="298"/>
      <c r="AC11991" s="206"/>
    </row>
    <row r="11992" spans="27:29">
      <c r="AA11992" s="298"/>
      <c r="AC11992" s="206"/>
    </row>
    <row r="11993" spans="27:29">
      <c r="AA11993" s="298"/>
      <c r="AC11993" s="206"/>
    </row>
    <row r="11994" spans="27:29">
      <c r="AA11994" s="298"/>
      <c r="AC11994" s="206"/>
    </row>
    <row r="11995" spans="27:29">
      <c r="AA11995" s="298"/>
      <c r="AC11995" s="206"/>
    </row>
    <row r="11996" spans="27:29">
      <c r="AA11996" s="298"/>
      <c r="AC11996" s="206"/>
    </row>
    <row r="11997" spans="27:29">
      <c r="AA11997" s="298"/>
      <c r="AC11997" s="206"/>
    </row>
    <row r="11998" spans="27:29">
      <c r="AA11998" s="298"/>
      <c r="AC11998" s="206"/>
    </row>
    <row r="11999" spans="27:29">
      <c r="AA11999" s="298"/>
      <c r="AC11999" s="206"/>
    </row>
    <row r="12000" spans="27:29">
      <c r="AA12000" s="298"/>
      <c r="AC12000" s="206"/>
    </row>
    <row r="12001" spans="27:29">
      <c r="AA12001" s="298"/>
      <c r="AC12001" s="206"/>
    </row>
    <row r="12002" spans="27:29">
      <c r="AA12002" s="298"/>
      <c r="AC12002" s="206"/>
    </row>
    <row r="12003" spans="27:29">
      <c r="AA12003" s="298"/>
      <c r="AC12003" s="206"/>
    </row>
    <row r="12004" spans="27:29">
      <c r="AA12004" s="298"/>
      <c r="AC12004" s="206"/>
    </row>
    <row r="12005" spans="27:29">
      <c r="AA12005" s="298"/>
      <c r="AC12005" s="206"/>
    </row>
    <row r="12006" spans="27:29">
      <c r="AA12006" s="298"/>
      <c r="AC12006" s="206"/>
    </row>
    <row r="12007" spans="27:29">
      <c r="AA12007" s="298"/>
      <c r="AC12007" s="206"/>
    </row>
    <row r="12008" spans="27:29">
      <c r="AA12008" s="298"/>
      <c r="AC12008" s="206"/>
    </row>
    <row r="12009" spans="27:29">
      <c r="AA12009" s="298"/>
      <c r="AC12009" s="206"/>
    </row>
    <row r="12010" spans="27:29">
      <c r="AA12010" s="298"/>
      <c r="AC12010" s="206"/>
    </row>
    <row r="12011" spans="27:29">
      <c r="AA12011" s="298"/>
      <c r="AC12011" s="206"/>
    </row>
    <row r="12012" spans="27:29">
      <c r="AA12012" s="298"/>
      <c r="AC12012" s="206"/>
    </row>
    <row r="12013" spans="27:29">
      <c r="AA12013" s="298"/>
      <c r="AC12013" s="206"/>
    </row>
    <row r="12014" spans="27:29">
      <c r="AA12014" s="298"/>
      <c r="AC12014" s="206"/>
    </row>
    <row r="12015" spans="27:29">
      <c r="AA12015" s="298"/>
      <c r="AC12015" s="206"/>
    </row>
    <row r="12016" spans="27:29">
      <c r="AA12016" s="298"/>
      <c r="AC12016" s="206"/>
    </row>
    <row r="12017" spans="27:29">
      <c r="AA12017" s="298"/>
      <c r="AC12017" s="206"/>
    </row>
    <row r="12018" spans="27:29">
      <c r="AA12018" s="298"/>
      <c r="AC12018" s="206"/>
    </row>
    <row r="12019" spans="27:29">
      <c r="AA12019" s="298"/>
      <c r="AC12019" s="206"/>
    </row>
    <row r="12020" spans="27:29">
      <c r="AA12020" s="298"/>
      <c r="AC12020" s="206"/>
    </row>
    <row r="12021" spans="27:29">
      <c r="AA12021" s="298"/>
      <c r="AC12021" s="206"/>
    </row>
    <row r="12022" spans="27:29">
      <c r="AA12022" s="298"/>
      <c r="AC12022" s="206"/>
    </row>
    <row r="12023" spans="27:29">
      <c r="AA12023" s="298"/>
      <c r="AC12023" s="206"/>
    </row>
    <row r="12024" spans="27:29">
      <c r="AA12024" s="298"/>
      <c r="AC12024" s="206"/>
    </row>
    <row r="12025" spans="27:29">
      <c r="AA12025" s="298"/>
      <c r="AC12025" s="206"/>
    </row>
    <row r="12026" spans="27:29">
      <c r="AA12026" s="298"/>
      <c r="AC12026" s="206"/>
    </row>
    <row r="12027" spans="27:29">
      <c r="AA12027" s="298"/>
      <c r="AC12027" s="206"/>
    </row>
    <row r="12028" spans="27:29">
      <c r="AA12028" s="298"/>
      <c r="AC12028" s="206"/>
    </row>
    <row r="12029" spans="27:29">
      <c r="AA12029" s="298"/>
      <c r="AC12029" s="206"/>
    </row>
    <row r="12030" spans="27:29">
      <c r="AA12030" s="298"/>
      <c r="AC12030" s="206"/>
    </row>
    <row r="12031" spans="27:29">
      <c r="AA12031" s="298"/>
      <c r="AC12031" s="206"/>
    </row>
    <row r="12032" spans="27:29">
      <c r="AA12032" s="298"/>
      <c r="AC12032" s="206"/>
    </row>
    <row r="12033" spans="27:29">
      <c r="AA12033" s="298"/>
      <c r="AC12033" s="206"/>
    </row>
    <row r="12034" spans="27:29">
      <c r="AA12034" s="298"/>
      <c r="AC12034" s="206"/>
    </row>
    <row r="12035" spans="27:29">
      <c r="AA12035" s="298"/>
      <c r="AC12035" s="206"/>
    </row>
    <row r="12036" spans="27:29">
      <c r="AA12036" s="298"/>
      <c r="AC12036" s="206"/>
    </row>
    <row r="12037" spans="27:29">
      <c r="AA12037" s="298"/>
      <c r="AC12037" s="206"/>
    </row>
    <row r="12038" spans="27:29">
      <c r="AA12038" s="298"/>
      <c r="AC12038" s="206"/>
    </row>
    <row r="12039" spans="27:29">
      <c r="AA12039" s="298"/>
      <c r="AC12039" s="206"/>
    </row>
    <row r="12040" spans="27:29">
      <c r="AA12040" s="298"/>
      <c r="AC12040" s="206"/>
    </row>
    <row r="12041" spans="27:29">
      <c r="AA12041" s="298"/>
      <c r="AC12041" s="206"/>
    </row>
    <row r="12042" spans="27:29">
      <c r="AA12042" s="298"/>
      <c r="AC12042" s="206"/>
    </row>
    <row r="12043" spans="27:29">
      <c r="AA12043" s="298"/>
      <c r="AC12043" s="206"/>
    </row>
    <row r="12044" spans="27:29">
      <c r="AA12044" s="298"/>
      <c r="AC12044" s="206"/>
    </row>
    <row r="12045" spans="27:29">
      <c r="AA12045" s="298"/>
      <c r="AC12045" s="206"/>
    </row>
    <row r="12046" spans="27:29">
      <c r="AA12046" s="298"/>
      <c r="AC12046" s="206"/>
    </row>
    <row r="12047" spans="27:29">
      <c r="AA12047" s="298"/>
      <c r="AC12047" s="206"/>
    </row>
    <row r="12048" spans="27:29">
      <c r="AA12048" s="298"/>
      <c r="AC12048" s="206"/>
    </row>
    <row r="12049" spans="27:29">
      <c r="AA12049" s="298"/>
      <c r="AC12049" s="206"/>
    </row>
    <row r="12050" spans="27:29">
      <c r="AA12050" s="298"/>
      <c r="AC12050" s="206"/>
    </row>
    <row r="12051" spans="27:29">
      <c r="AA12051" s="298"/>
      <c r="AC12051" s="206"/>
    </row>
    <row r="12052" spans="27:29">
      <c r="AA12052" s="298"/>
      <c r="AC12052" s="206"/>
    </row>
    <row r="12053" spans="27:29">
      <c r="AA12053" s="298"/>
      <c r="AC12053" s="206"/>
    </row>
    <row r="12054" spans="27:29">
      <c r="AA12054" s="298"/>
      <c r="AC12054" s="206"/>
    </row>
    <row r="12055" spans="27:29">
      <c r="AA12055" s="298"/>
      <c r="AC12055" s="206"/>
    </row>
    <row r="12056" spans="27:29">
      <c r="AA12056" s="298"/>
      <c r="AC12056" s="206"/>
    </row>
    <row r="12057" spans="27:29">
      <c r="AA12057" s="298"/>
      <c r="AC12057" s="206"/>
    </row>
    <row r="12058" spans="27:29">
      <c r="AA12058" s="298"/>
      <c r="AC12058" s="206"/>
    </row>
    <row r="12059" spans="27:29">
      <c r="AA12059" s="298"/>
      <c r="AC12059" s="206"/>
    </row>
    <row r="12060" spans="27:29">
      <c r="AA12060" s="298"/>
      <c r="AC12060" s="206"/>
    </row>
    <row r="12061" spans="27:29">
      <c r="AA12061" s="298"/>
      <c r="AC12061" s="206"/>
    </row>
    <row r="12062" spans="27:29">
      <c r="AA12062" s="298"/>
      <c r="AC12062" s="206"/>
    </row>
    <row r="12063" spans="27:29">
      <c r="AA12063" s="298"/>
      <c r="AC12063" s="206"/>
    </row>
    <row r="12064" spans="27:29">
      <c r="AA12064" s="298"/>
      <c r="AC12064" s="206"/>
    </row>
    <row r="12065" spans="27:29">
      <c r="AA12065" s="298"/>
      <c r="AC12065" s="206"/>
    </row>
    <row r="12066" spans="27:29">
      <c r="AA12066" s="298"/>
      <c r="AC12066" s="206"/>
    </row>
    <row r="12067" spans="27:29">
      <c r="AA12067" s="298"/>
      <c r="AC12067" s="206"/>
    </row>
    <row r="12068" spans="27:29">
      <c r="AA12068" s="298"/>
      <c r="AC12068" s="206"/>
    </row>
    <row r="12069" spans="27:29">
      <c r="AA12069" s="298"/>
      <c r="AC12069" s="206"/>
    </row>
    <row r="12070" spans="27:29">
      <c r="AA12070" s="298"/>
      <c r="AC12070" s="206"/>
    </row>
    <row r="12071" spans="27:29">
      <c r="AA12071" s="298"/>
      <c r="AC12071" s="206"/>
    </row>
    <row r="12072" spans="27:29">
      <c r="AA12072" s="298"/>
      <c r="AC12072" s="206"/>
    </row>
    <row r="12073" spans="27:29">
      <c r="AA12073" s="298"/>
      <c r="AC12073" s="206"/>
    </row>
    <row r="12074" spans="27:29">
      <c r="AA12074" s="298"/>
      <c r="AC12074" s="206"/>
    </row>
    <row r="12075" spans="27:29">
      <c r="AA12075" s="298"/>
      <c r="AC12075" s="206"/>
    </row>
    <row r="12076" spans="27:29">
      <c r="AA12076" s="298"/>
      <c r="AC12076" s="206"/>
    </row>
    <row r="12077" spans="27:29">
      <c r="AA12077" s="298"/>
      <c r="AC12077" s="206"/>
    </row>
    <row r="12078" spans="27:29">
      <c r="AA12078" s="298"/>
      <c r="AC12078" s="206"/>
    </row>
    <row r="12079" spans="27:29">
      <c r="AA12079" s="298"/>
      <c r="AC12079" s="206"/>
    </row>
    <row r="12080" spans="27:29">
      <c r="AA12080" s="298"/>
      <c r="AC12080" s="206"/>
    </row>
    <row r="12081" spans="27:29">
      <c r="AA12081" s="298"/>
      <c r="AC12081" s="206"/>
    </row>
    <row r="12082" spans="27:29">
      <c r="AA12082" s="298"/>
      <c r="AC12082" s="206"/>
    </row>
    <row r="12083" spans="27:29">
      <c r="AA12083" s="298"/>
      <c r="AC12083" s="206"/>
    </row>
    <row r="12084" spans="27:29">
      <c r="AA12084" s="298"/>
      <c r="AC12084" s="206"/>
    </row>
    <row r="12085" spans="27:29">
      <c r="AA12085" s="298"/>
      <c r="AC12085" s="206"/>
    </row>
    <row r="12086" spans="27:29">
      <c r="AA12086" s="298"/>
      <c r="AC12086" s="206"/>
    </row>
    <row r="12087" spans="27:29">
      <c r="AA12087" s="298"/>
      <c r="AC12087" s="206"/>
    </row>
    <row r="12088" spans="27:29">
      <c r="AA12088" s="298"/>
      <c r="AC12088" s="206"/>
    </row>
    <row r="12089" spans="27:29">
      <c r="AA12089" s="298"/>
      <c r="AC12089" s="206"/>
    </row>
    <row r="12090" spans="27:29">
      <c r="AA12090" s="298"/>
      <c r="AC12090" s="206"/>
    </row>
    <row r="12091" spans="27:29">
      <c r="AA12091" s="298"/>
      <c r="AC12091" s="206"/>
    </row>
    <row r="12092" spans="27:29">
      <c r="AA12092" s="298"/>
      <c r="AC12092" s="206"/>
    </row>
    <row r="12093" spans="27:29">
      <c r="AA12093" s="298"/>
      <c r="AC12093" s="206"/>
    </row>
    <row r="12094" spans="27:29">
      <c r="AA12094" s="298"/>
      <c r="AC12094" s="206"/>
    </row>
    <row r="12095" spans="27:29">
      <c r="AA12095" s="298"/>
      <c r="AC12095" s="206"/>
    </row>
    <row r="12096" spans="27:29">
      <c r="AA12096" s="298"/>
      <c r="AC12096" s="206"/>
    </row>
    <row r="12097" spans="27:29">
      <c r="AA12097" s="298"/>
      <c r="AC12097" s="206"/>
    </row>
    <row r="12098" spans="27:29">
      <c r="AA12098" s="298"/>
      <c r="AC12098" s="206"/>
    </row>
    <row r="12099" spans="27:29">
      <c r="AA12099" s="298"/>
      <c r="AC12099" s="206"/>
    </row>
    <row r="12100" spans="27:29">
      <c r="AA12100" s="298"/>
      <c r="AC12100" s="206"/>
    </row>
    <row r="12101" spans="27:29">
      <c r="AA12101" s="298"/>
      <c r="AC12101" s="206"/>
    </row>
    <row r="12102" spans="27:29">
      <c r="AA12102" s="298"/>
      <c r="AC12102" s="206"/>
    </row>
    <row r="12103" spans="27:29">
      <c r="AA12103" s="298"/>
      <c r="AC12103" s="206"/>
    </row>
    <row r="12104" spans="27:29">
      <c r="AA12104" s="298"/>
      <c r="AC12104" s="206"/>
    </row>
    <row r="12105" spans="27:29">
      <c r="AA12105" s="298"/>
      <c r="AC12105" s="206"/>
    </row>
    <row r="12106" spans="27:29">
      <c r="AA12106" s="298"/>
      <c r="AC12106" s="206"/>
    </row>
    <row r="12107" spans="27:29">
      <c r="AA12107" s="298"/>
      <c r="AC12107" s="206"/>
    </row>
    <row r="12108" spans="27:29">
      <c r="AA12108" s="298"/>
      <c r="AC12108" s="206"/>
    </row>
    <row r="12109" spans="27:29">
      <c r="AA12109" s="298"/>
      <c r="AC12109" s="206"/>
    </row>
    <row r="12110" spans="27:29">
      <c r="AA12110" s="298"/>
      <c r="AC12110" s="206"/>
    </row>
    <row r="12111" spans="27:29">
      <c r="AA12111" s="298"/>
      <c r="AC12111" s="206"/>
    </row>
    <row r="12112" spans="27:29">
      <c r="AA12112" s="298"/>
      <c r="AC12112" s="206"/>
    </row>
    <row r="12113" spans="27:29">
      <c r="AA12113" s="298"/>
      <c r="AC12113" s="206"/>
    </row>
    <row r="12114" spans="27:29">
      <c r="AA12114" s="298"/>
      <c r="AC12114" s="206"/>
    </row>
    <row r="12115" spans="27:29">
      <c r="AA12115" s="298"/>
      <c r="AC12115" s="206"/>
    </row>
    <row r="12116" spans="27:29">
      <c r="AA12116" s="298"/>
      <c r="AC12116" s="206"/>
    </row>
    <row r="12117" spans="27:29">
      <c r="AA12117" s="298"/>
      <c r="AC12117" s="206"/>
    </row>
    <row r="12118" spans="27:29">
      <c r="AA12118" s="298"/>
      <c r="AC12118" s="206"/>
    </row>
    <row r="12119" spans="27:29">
      <c r="AA12119" s="298"/>
      <c r="AC12119" s="206"/>
    </row>
    <row r="12120" spans="27:29">
      <c r="AA12120" s="298"/>
      <c r="AC12120" s="206"/>
    </row>
    <row r="12121" spans="27:29">
      <c r="AA12121" s="298"/>
      <c r="AC12121" s="206"/>
    </row>
    <row r="12122" spans="27:29">
      <c r="AA12122" s="298"/>
      <c r="AC12122" s="206"/>
    </row>
    <row r="12123" spans="27:29">
      <c r="AA12123" s="298"/>
      <c r="AC12123" s="206"/>
    </row>
    <row r="12124" spans="27:29">
      <c r="AA12124" s="298"/>
      <c r="AC12124" s="206"/>
    </row>
    <row r="12125" spans="27:29">
      <c r="AA12125" s="298"/>
      <c r="AC12125" s="206"/>
    </row>
    <row r="12126" spans="27:29">
      <c r="AA12126" s="298"/>
      <c r="AC12126" s="206"/>
    </row>
    <row r="12127" spans="27:29">
      <c r="AA12127" s="298"/>
      <c r="AC12127" s="206"/>
    </row>
    <row r="12128" spans="27:29">
      <c r="AA12128" s="298"/>
      <c r="AC12128" s="206"/>
    </row>
    <row r="12129" spans="27:29">
      <c r="AA12129" s="298"/>
      <c r="AC12129" s="206"/>
    </row>
    <row r="12130" spans="27:29">
      <c r="AA12130" s="298"/>
      <c r="AC12130" s="206"/>
    </row>
    <row r="12131" spans="27:29">
      <c r="AA12131" s="298"/>
      <c r="AC12131" s="206"/>
    </row>
    <row r="12132" spans="27:29">
      <c r="AA12132" s="298"/>
      <c r="AC12132" s="206"/>
    </row>
    <row r="12133" spans="27:29">
      <c r="AA12133" s="298"/>
      <c r="AC12133" s="206"/>
    </row>
    <row r="12134" spans="27:29">
      <c r="AA12134" s="298"/>
      <c r="AC12134" s="206"/>
    </row>
    <row r="12135" spans="27:29">
      <c r="AA12135" s="298"/>
      <c r="AC12135" s="206"/>
    </row>
    <row r="12136" spans="27:29">
      <c r="AA12136" s="298"/>
      <c r="AC12136" s="206"/>
    </row>
    <row r="12137" spans="27:29">
      <c r="AA12137" s="298"/>
      <c r="AC12137" s="206"/>
    </row>
    <row r="12138" spans="27:29">
      <c r="AA12138" s="298"/>
      <c r="AC12138" s="206"/>
    </row>
    <row r="12139" spans="27:29">
      <c r="AA12139" s="298"/>
      <c r="AC12139" s="206"/>
    </row>
    <row r="12140" spans="27:29">
      <c r="AA12140" s="298"/>
      <c r="AC12140" s="206"/>
    </row>
    <row r="12141" spans="27:29">
      <c r="AA12141" s="298"/>
      <c r="AC12141" s="206"/>
    </row>
    <row r="12142" spans="27:29">
      <c r="AA12142" s="298"/>
      <c r="AC12142" s="206"/>
    </row>
    <row r="12143" spans="27:29">
      <c r="AA12143" s="298"/>
      <c r="AC12143" s="206"/>
    </row>
    <row r="12144" spans="27:29">
      <c r="AA12144" s="298"/>
      <c r="AC12144" s="206"/>
    </row>
    <row r="12145" spans="27:29">
      <c r="AA12145" s="298"/>
      <c r="AC12145" s="206"/>
    </row>
    <row r="12146" spans="27:29">
      <c r="AA12146" s="298"/>
      <c r="AC12146" s="206"/>
    </row>
    <row r="12147" spans="27:29">
      <c r="AA12147" s="298"/>
      <c r="AC12147" s="206"/>
    </row>
    <row r="12148" spans="27:29">
      <c r="AA12148" s="298"/>
      <c r="AC12148" s="206"/>
    </row>
    <row r="12149" spans="27:29">
      <c r="AA12149" s="298"/>
      <c r="AC12149" s="206"/>
    </row>
    <row r="12150" spans="27:29">
      <c r="AA12150" s="298"/>
      <c r="AC12150" s="206"/>
    </row>
    <row r="12151" spans="27:29">
      <c r="AA12151" s="298"/>
      <c r="AC12151" s="206"/>
    </row>
    <row r="12152" spans="27:29">
      <c r="AA12152" s="298"/>
      <c r="AC12152" s="206"/>
    </row>
    <row r="12153" spans="27:29">
      <c r="AA12153" s="298"/>
      <c r="AC12153" s="206"/>
    </row>
    <row r="12154" spans="27:29">
      <c r="AA12154" s="298"/>
      <c r="AC12154" s="206"/>
    </row>
    <row r="12155" spans="27:29">
      <c r="AA12155" s="298"/>
      <c r="AC12155" s="206"/>
    </row>
    <row r="12156" spans="27:29">
      <c r="AA12156" s="298"/>
      <c r="AC12156" s="206"/>
    </row>
    <row r="12157" spans="27:29">
      <c r="AA12157" s="298"/>
      <c r="AC12157" s="206"/>
    </row>
    <row r="12158" spans="27:29">
      <c r="AA12158" s="298"/>
      <c r="AC12158" s="206"/>
    </row>
    <row r="12159" spans="27:29">
      <c r="AA12159" s="298"/>
      <c r="AC12159" s="206"/>
    </row>
    <row r="12160" spans="27:29">
      <c r="AA12160" s="298"/>
      <c r="AC12160" s="206"/>
    </row>
    <row r="12161" spans="27:29">
      <c r="AA12161" s="298"/>
      <c r="AC12161" s="206"/>
    </row>
    <row r="12162" spans="27:29">
      <c r="AA12162" s="298"/>
      <c r="AC12162" s="206"/>
    </row>
    <row r="12163" spans="27:29">
      <c r="AA12163" s="298"/>
      <c r="AC12163" s="206"/>
    </row>
    <row r="12164" spans="27:29">
      <c r="AA12164" s="298"/>
      <c r="AC12164" s="206"/>
    </row>
    <row r="12165" spans="27:29">
      <c r="AA12165" s="298"/>
      <c r="AC12165" s="206"/>
    </row>
    <row r="12166" spans="27:29">
      <c r="AA12166" s="298"/>
      <c r="AC12166" s="206"/>
    </row>
    <row r="12167" spans="27:29">
      <c r="AA12167" s="298"/>
      <c r="AC12167" s="206"/>
    </row>
    <row r="12168" spans="27:29">
      <c r="AA12168" s="298"/>
      <c r="AC12168" s="206"/>
    </row>
    <row r="12169" spans="27:29">
      <c r="AA12169" s="298"/>
      <c r="AC12169" s="206"/>
    </row>
    <row r="12170" spans="27:29">
      <c r="AA12170" s="298"/>
      <c r="AC12170" s="206"/>
    </row>
    <row r="12171" spans="27:29">
      <c r="AA12171" s="298"/>
      <c r="AC12171" s="206"/>
    </row>
    <row r="12172" spans="27:29">
      <c r="AA12172" s="298"/>
      <c r="AC12172" s="206"/>
    </row>
    <row r="12173" spans="27:29">
      <c r="AA12173" s="298"/>
      <c r="AC12173" s="206"/>
    </row>
    <row r="12174" spans="27:29">
      <c r="AA12174" s="298"/>
      <c r="AC12174" s="206"/>
    </row>
    <row r="12175" spans="27:29">
      <c r="AA12175" s="298"/>
      <c r="AC12175" s="206"/>
    </row>
    <row r="12176" spans="27:29">
      <c r="AA12176" s="298"/>
      <c r="AC12176" s="206"/>
    </row>
    <row r="12177" spans="27:29">
      <c r="AA12177" s="298"/>
      <c r="AC12177" s="206"/>
    </row>
    <row r="12178" spans="27:29">
      <c r="AA12178" s="298"/>
      <c r="AC12178" s="206"/>
    </row>
    <row r="12179" spans="27:29">
      <c r="AA12179" s="298"/>
      <c r="AC12179" s="206"/>
    </row>
    <row r="12180" spans="27:29">
      <c r="AA12180" s="298"/>
      <c r="AC12180" s="206"/>
    </row>
    <row r="12181" spans="27:29">
      <c r="AA12181" s="298"/>
      <c r="AC12181" s="206"/>
    </row>
    <row r="12182" spans="27:29">
      <c r="AA12182" s="298"/>
      <c r="AC12182" s="206"/>
    </row>
    <row r="12183" spans="27:29">
      <c r="AA12183" s="298"/>
      <c r="AC12183" s="206"/>
    </row>
    <row r="12184" spans="27:29">
      <c r="AA12184" s="298"/>
      <c r="AC12184" s="206"/>
    </row>
    <row r="12185" spans="27:29">
      <c r="AA12185" s="298"/>
      <c r="AC12185" s="206"/>
    </row>
    <row r="12186" spans="27:29">
      <c r="AA12186" s="298"/>
      <c r="AC12186" s="206"/>
    </row>
    <row r="12187" spans="27:29">
      <c r="AA12187" s="298"/>
      <c r="AC12187" s="206"/>
    </row>
    <row r="12188" spans="27:29">
      <c r="AA12188" s="298"/>
      <c r="AC12188" s="206"/>
    </row>
    <row r="12189" spans="27:29">
      <c r="AA12189" s="298"/>
      <c r="AC12189" s="206"/>
    </row>
    <row r="12190" spans="27:29">
      <c r="AA12190" s="298"/>
      <c r="AC12190" s="206"/>
    </row>
    <row r="12191" spans="27:29">
      <c r="AA12191" s="298"/>
      <c r="AC12191" s="206"/>
    </row>
    <row r="12192" spans="27:29">
      <c r="AA12192" s="298"/>
      <c r="AC12192" s="206"/>
    </row>
    <row r="12193" spans="27:29">
      <c r="AA12193" s="298"/>
      <c r="AC12193" s="206"/>
    </row>
    <row r="12194" spans="27:29">
      <c r="AA12194" s="298"/>
      <c r="AC12194" s="206"/>
    </row>
    <row r="12195" spans="27:29">
      <c r="AA12195" s="298"/>
      <c r="AC12195" s="206"/>
    </row>
    <row r="12196" spans="27:29">
      <c r="AA12196" s="298"/>
      <c r="AC12196" s="206"/>
    </row>
    <row r="12197" spans="27:29">
      <c r="AA12197" s="298"/>
      <c r="AC12197" s="206"/>
    </row>
    <row r="12198" spans="27:29">
      <c r="AA12198" s="298"/>
      <c r="AC12198" s="206"/>
    </row>
    <row r="12199" spans="27:29">
      <c r="AA12199" s="298"/>
      <c r="AC12199" s="206"/>
    </row>
    <row r="12200" spans="27:29">
      <c r="AA12200" s="298"/>
      <c r="AC12200" s="206"/>
    </row>
    <row r="12201" spans="27:29">
      <c r="AA12201" s="298"/>
      <c r="AC12201" s="206"/>
    </row>
    <row r="12202" spans="27:29">
      <c r="AA12202" s="298"/>
      <c r="AC12202" s="206"/>
    </row>
    <row r="12203" spans="27:29">
      <c r="AA12203" s="298"/>
      <c r="AC12203" s="206"/>
    </row>
    <row r="12204" spans="27:29">
      <c r="AA12204" s="298"/>
      <c r="AC12204" s="206"/>
    </row>
    <row r="12205" spans="27:29">
      <c r="AA12205" s="298"/>
      <c r="AC12205" s="206"/>
    </row>
    <row r="12206" spans="27:29">
      <c r="AA12206" s="298"/>
      <c r="AC12206" s="206"/>
    </row>
    <row r="12207" spans="27:29">
      <c r="AA12207" s="298"/>
      <c r="AC12207" s="206"/>
    </row>
    <row r="12208" spans="27:29">
      <c r="AA12208" s="298"/>
      <c r="AC12208" s="206"/>
    </row>
    <row r="12209" spans="27:29">
      <c r="AA12209" s="298"/>
      <c r="AC12209" s="206"/>
    </row>
    <row r="12210" spans="27:29">
      <c r="AA12210" s="298"/>
      <c r="AC12210" s="206"/>
    </row>
    <row r="12211" spans="27:29">
      <c r="AA12211" s="298"/>
      <c r="AC12211" s="206"/>
    </row>
    <row r="12212" spans="27:29">
      <c r="AA12212" s="298"/>
      <c r="AC12212" s="206"/>
    </row>
    <row r="12213" spans="27:29">
      <c r="AA12213" s="298"/>
      <c r="AC12213" s="206"/>
    </row>
    <row r="12214" spans="27:29">
      <c r="AA12214" s="298"/>
      <c r="AC12214" s="206"/>
    </row>
    <row r="12215" spans="27:29">
      <c r="AA12215" s="298"/>
      <c r="AC12215" s="206"/>
    </row>
    <row r="12216" spans="27:29">
      <c r="AA12216" s="298"/>
      <c r="AC12216" s="206"/>
    </row>
    <row r="12217" spans="27:29">
      <c r="AA12217" s="298"/>
      <c r="AC12217" s="206"/>
    </row>
    <row r="12218" spans="27:29">
      <c r="AA12218" s="298"/>
      <c r="AC12218" s="206"/>
    </row>
    <row r="12219" spans="27:29">
      <c r="AA12219" s="298"/>
      <c r="AC12219" s="206"/>
    </row>
    <row r="12220" spans="27:29">
      <c r="AA12220" s="298"/>
      <c r="AC12220" s="206"/>
    </row>
    <row r="12221" spans="27:29">
      <c r="AA12221" s="298"/>
      <c r="AC12221" s="206"/>
    </row>
    <row r="12222" spans="27:29">
      <c r="AA12222" s="298"/>
      <c r="AC12222" s="206"/>
    </row>
    <row r="12223" spans="27:29">
      <c r="AA12223" s="298"/>
      <c r="AC12223" s="206"/>
    </row>
    <row r="12224" spans="27:29">
      <c r="AA12224" s="298"/>
      <c r="AC12224" s="206"/>
    </row>
    <row r="12225" spans="27:29">
      <c r="AA12225" s="298"/>
      <c r="AC12225" s="206"/>
    </row>
    <row r="12226" spans="27:29">
      <c r="AA12226" s="298"/>
      <c r="AC12226" s="206"/>
    </row>
    <row r="12227" spans="27:29">
      <c r="AA12227" s="298"/>
      <c r="AC12227" s="206"/>
    </row>
    <row r="12228" spans="27:29">
      <c r="AA12228" s="298"/>
      <c r="AC12228" s="206"/>
    </row>
    <row r="12229" spans="27:29">
      <c r="AA12229" s="298"/>
      <c r="AC12229" s="206"/>
    </row>
    <row r="12230" spans="27:29">
      <c r="AA12230" s="298"/>
      <c r="AC12230" s="206"/>
    </row>
    <row r="12231" spans="27:29">
      <c r="AA12231" s="298"/>
      <c r="AC12231" s="206"/>
    </row>
    <row r="12232" spans="27:29">
      <c r="AA12232" s="298"/>
      <c r="AC12232" s="206"/>
    </row>
    <row r="12233" spans="27:29">
      <c r="AA12233" s="298"/>
      <c r="AC12233" s="206"/>
    </row>
    <row r="12234" spans="27:29">
      <c r="AA12234" s="298"/>
      <c r="AC12234" s="206"/>
    </row>
    <row r="12235" spans="27:29">
      <c r="AA12235" s="298"/>
      <c r="AC12235" s="206"/>
    </row>
    <row r="12236" spans="27:29">
      <c r="AA12236" s="298"/>
      <c r="AC12236" s="206"/>
    </row>
    <row r="12237" spans="27:29">
      <c r="AA12237" s="298"/>
      <c r="AC12237" s="206"/>
    </row>
    <row r="12238" spans="27:29">
      <c r="AA12238" s="298"/>
      <c r="AC12238" s="206"/>
    </row>
    <row r="12239" spans="27:29">
      <c r="AA12239" s="298"/>
      <c r="AC12239" s="206"/>
    </row>
    <row r="12240" spans="27:29">
      <c r="AA12240" s="298"/>
      <c r="AC12240" s="206"/>
    </row>
    <row r="12241" spans="27:29">
      <c r="AA12241" s="298"/>
      <c r="AC12241" s="206"/>
    </row>
    <row r="12242" spans="27:29">
      <c r="AA12242" s="298"/>
      <c r="AC12242" s="206"/>
    </row>
    <row r="12243" spans="27:29">
      <c r="AA12243" s="298"/>
      <c r="AC12243" s="206"/>
    </row>
    <row r="12244" spans="27:29">
      <c r="AA12244" s="298"/>
      <c r="AC12244" s="206"/>
    </row>
    <row r="12245" spans="27:29">
      <c r="AA12245" s="298"/>
      <c r="AC12245" s="206"/>
    </row>
    <row r="12246" spans="27:29">
      <c r="AA12246" s="298"/>
      <c r="AC12246" s="206"/>
    </row>
    <row r="12247" spans="27:29">
      <c r="AA12247" s="298"/>
      <c r="AC12247" s="206"/>
    </row>
    <row r="12248" spans="27:29">
      <c r="AA12248" s="298"/>
      <c r="AC12248" s="206"/>
    </row>
    <row r="12249" spans="27:29">
      <c r="AA12249" s="298"/>
      <c r="AC12249" s="206"/>
    </row>
    <row r="12250" spans="27:29">
      <c r="AA12250" s="298"/>
      <c r="AC12250" s="206"/>
    </row>
    <row r="12251" spans="27:29">
      <c r="AA12251" s="298"/>
      <c r="AC12251" s="206"/>
    </row>
    <row r="12252" spans="27:29">
      <c r="AA12252" s="298"/>
      <c r="AC12252" s="206"/>
    </row>
    <row r="12253" spans="27:29">
      <c r="AA12253" s="298"/>
      <c r="AC12253" s="206"/>
    </row>
    <row r="12254" spans="27:29">
      <c r="AA12254" s="298"/>
      <c r="AC12254" s="206"/>
    </row>
    <row r="12255" spans="27:29">
      <c r="AA12255" s="298"/>
      <c r="AC12255" s="206"/>
    </row>
    <row r="12256" spans="27:29">
      <c r="AA12256" s="298"/>
      <c r="AC12256" s="206"/>
    </row>
    <row r="12257" spans="27:29">
      <c r="AA12257" s="298"/>
      <c r="AC12257" s="206"/>
    </row>
    <row r="12258" spans="27:29">
      <c r="AA12258" s="298"/>
      <c r="AC12258" s="206"/>
    </row>
    <row r="12259" spans="27:29">
      <c r="AA12259" s="298"/>
      <c r="AC12259" s="206"/>
    </row>
    <row r="12260" spans="27:29">
      <c r="AA12260" s="298"/>
      <c r="AC12260" s="206"/>
    </row>
    <row r="12261" spans="27:29">
      <c r="AA12261" s="298"/>
      <c r="AC12261" s="206"/>
    </row>
    <row r="12262" spans="27:29">
      <c r="AA12262" s="298"/>
      <c r="AC12262" s="206"/>
    </row>
    <row r="12263" spans="27:29">
      <c r="AA12263" s="298"/>
      <c r="AC12263" s="206"/>
    </row>
    <row r="12264" spans="27:29">
      <c r="AA12264" s="298"/>
      <c r="AC12264" s="206"/>
    </row>
    <row r="12265" spans="27:29">
      <c r="AA12265" s="298"/>
      <c r="AC12265" s="206"/>
    </row>
    <row r="12266" spans="27:29">
      <c r="AA12266" s="298"/>
      <c r="AC12266" s="206"/>
    </row>
    <row r="12267" spans="27:29">
      <c r="AA12267" s="298"/>
      <c r="AC12267" s="206"/>
    </row>
    <row r="12268" spans="27:29">
      <c r="AA12268" s="298"/>
      <c r="AC12268" s="206"/>
    </row>
    <row r="12269" spans="27:29">
      <c r="AA12269" s="298"/>
      <c r="AC12269" s="206"/>
    </row>
    <row r="12270" spans="27:29">
      <c r="AA12270" s="298"/>
      <c r="AC12270" s="206"/>
    </row>
    <row r="12271" spans="27:29">
      <c r="AA12271" s="298"/>
      <c r="AC12271" s="206"/>
    </row>
    <row r="12272" spans="27:29">
      <c r="AA12272" s="298"/>
      <c r="AC12272" s="206"/>
    </row>
    <row r="12273" spans="27:29">
      <c r="AA12273" s="298"/>
      <c r="AC12273" s="206"/>
    </row>
    <row r="12274" spans="27:29">
      <c r="AA12274" s="298"/>
      <c r="AC12274" s="206"/>
    </row>
    <row r="12275" spans="27:29">
      <c r="AA12275" s="298"/>
      <c r="AC12275" s="206"/>
    </row>
    <row r="12276" spans="27:29">
      <c r="AA12276" s="298"/>
      <c r="AC12276" s="206"/>
    </row>
    <row r="12277" spans="27:29">
      <c r="AA12277" s="298"/>
      <c r="AC12277" s="206"/>
    </row>
    <row r="12278" spans="27:29">
      <c r="AA12278" s="298"/>
      <c r="AC12278" s="206"/>
    </row>
    <row r="12279" spans="27:29">
      <c r="AA12279" s="298"/>
      <c r="AC12279" s="206"/>
    </row>
    <row r="12280" spans="27:29">
      <c r="AA12280" s="298"/>
      <c r="AC12280" s="206"/>
    </row>
    <row r="12281" spans="27:29">
      <c r="AA12281" s="298"/>
      <c r="AC12281" s="206"/>
    </row>
    <row r="12282" spans="27:29">
      <c r="AA12282" s="298"/>
      <c r="AC12282" s="206"/>
    </row>
    <row r="12283" spans="27:29">
      <c r="AA12283" s="298"/>
      <c r="AC12283" s="206"/>
    </row>
    <row r="12284" spans="27:29">
      <c r="AA12284" s="298"/>
      <c r="AC12284" s="206"/>
    </row>
    <row r="12285" spans="27:29">
      <c r="AA12285" s="298"/>
      <c r="AC12285" s="206"/>
    </row>
    <row r="12286" spans="27:29">
      <c r="AA12286" s="298"/>
      <c r="AC12286" s="206"/>
    </row>
    <row r="12287" spans="27:29">
      <c r="AA12287" s="298"/>
      <c r="AC12287" s="206"/>
    </row>
    <row r="12288" spans="27:29">
      <c r="AA12288" s="298"/>
      <c r="AC12288" s="206"/>
    </row>
    <row r="12289" spans="27:29">
      <c r="AA12289" s="298"/>
      <c r="AC12289" s="206"/>
    </row>
    <row r="12290" spans="27:29">
      <c r="AA12290" s="298"/>
      <c r="AC12290" s="206"/>
    </row>
    <row r="12291" spans="27:29">
      <c r="AA12291" s="298"/>
      <c r="AC12291" s="206"/>
    </row>
    <row r="12292" spans="27:29">
      <c r="AA12292" s="298"/>
      <c r="AC12292" s="206"/>
    </row>
    <row r="12293" spans="27:29">
      <c r="AA12293" s="298"/>
      <c r="AC12293" s="206"/>
    </row>
    <row r="12294" spans="27:29">
      <c r="AA12294" s="298"/>
      <c r="AC12294" s="206"/>
    </row>
    <row r="12295" spans="27:29">
      <c r="AA12295" s="298"/>
      <c r="AC12295" s="206"/>
    </row>
    <row r="12296" spans="27:29">
      <c r="AA12296" s="298"/>
      <c r="AC12296" s="206"/>
    </row>
    <row r="12297" spans="27:29">
      <c r="AA12297" s="298"/>
      <c r="AC12297" s="206"/>
    </row>
    <row r="12298" spans="27:29">
      <c r="AA12298" s="298"/>
      <c r="AC12298" s="206"/>
    </row>
    <row r="12299" spans="27:29">
      <c r="AA12299" s="298"/>
      <c r="AC12299" s="206"/>
    </row>
    <row r="12300" spans="27:29">
      <c r="AA12300" s="298"/>
      <c r="AC12300" s="206"/>
    </row>
    <row r="12301" spans="27:29">
      <c r="AA12301" s="298"/>
      <c r="AC12301" s="206"/>
    </row>
    <row r="12302" spans="27:29">
      <c r="AA12302" s="298"/>
      <c r="AC12302" s="206"/>
    </row>
    <row r="12303" spans="27:29">
      <c r="AA12303" s="298"/>
      <c r="AC12303" s="206"/>
    </row>
    <row r="12304" spans="27:29">
      <c r="AA12304" s="298"/>
      <c r="AC12304" s="206"/>
    </row>
    <row r="12305" spans="27:29">
      <c r="AA12305" s="298"/>
      <c r="AC12305" s="206"/>
    </row>
    <row r="12306" spans="27:29">
      <c r="AA12306" s="298"/>
      <c r="AC12306" s="206"/>
    </row>
    <row r="12307" spans="27:29">
      <c r="AA12307" s="298"/>
      <c r="AC12307" s="206"/>
    </row>
    <row r="12308" spans="27:29">
      <c r="AA12308" s="298"/>
      <c r="AC12308" s="206"/>
    </row>
    <row r="12309" spans="27:29">
      <c r="AA12309" s="298"/>
      <c r="AC12309" s="206"/>
    </row>
    <row r="12310" spans="27:29">
      <c r="AA12310" s="298"/>
      <c r="AC12310" s="206"/>
    </row>
    <row r="12311" spans="27:29">
      <c r="AA12311" s="298"/>
      <c r="AC12311" s="206"/>
    </row>
    <row r="12312" spans="27:29">
      <c r="AA12312" s="298"/>
      <c r="AC12312" s="206"/>
    </row>
    <row r="12313" spans="27:29">
      <c r="AA12313" s="298"/>
      <c r="AC12313" s="206"/>
    </row>
    <row r="12314" spans="27:29">
      <c r="AA12314" s="298"/>
      <c r="AC12314" s="206"/>
    </row>
    <row r="12315" spans="27:29">
      <c r="AA12315" s="298"/>
      <c r="AC12315" s="206"/>
    </row>
    <row r="12316" spans="27:29">
      <c r="AA12316" s="298"/>
      <c r="AC12316" s="206"/>
    </row>
    <row r="12317" spans="27:29">
      <c r="AA12317" s="298"/>
      <c r="AC12317" s="206"/>
    </row>
    <row r="12318" spans="27:29">
      <c r="AA12318" s="298"/>
      <c r="AC12318" s="206"/>
    </row>
    <row r="12319" spans="27:29">
      <c r="AA12319" s="298"/>
      <c r="AC12319" s="206"/>
    </row>
    <row r="12320" spans="27:29">
      <c r="AA12320" s="298"/>
      <c r="AC12320" s="206"/>
    </row>
    <row r="12321" spans="27:29">
      <c r="AA12321" s="298"/>
      <c r="AC12321" s="206"/>
    </row>
    <row r="12322" spans="27:29">
      <c r="AA12322" s="298"/>
      <c r="AC12322" s="206"/>
    </row>
    <row r="12323" spans="27:29">
      <c r="AA12323" s="298"/>
      <c r="AC12323" s="206"/>
    </row>
    <row r="12324" spans="27:29">
      <c r="AA12324" s="298"/>
      <c r="AC12324" s="206"/>
    </row>
    <row r="12325" spans="27:29">
      <c r="AA12325" s="298"/>
      <c r="AC12325" s="206"/>
    </row>
    <row r="12326" spans="27:29">
      <c r="AA12326" s="298"/>
      <c r="AC12326" s="206"/>
    </row>
    <row r="12327" spans="27:29">
      <c r="AA12327" s="298"/>
      <c r="AC12327" s="206"/>
    </row>
    <row r="12328" spans="27:29">
      <c r="AA12328" s="298"/>
      <c r="AC12328" s="206"/>
    </row>
    <row r="12329" spans="27:29">
      <c r="AA12329" s="298"/>
      <c r="AC12329" s="206"/>
    </row>
    <row r="12330" spans="27:29">
      <c r="AA12330" s="298"/>
      <c r="AC12330" s="206"/>
    </row>
    <row r="12331" spans="27:29">
      <c r="AA12331" s="298"/>
      <c r="AC12331" s="206"/>
    </row>
    <row r="12332" spans="27:29">
      <c r="AA12332" s="298"/>
      <c r="AC12332" s="206"/>
    </row>
    <row r="12333" spans="27:29">
      <c r="AA12333" s="298"/>
      <c r="AC12333" s="206"/>
    </row>
    <row r="12334" spans="27:29">
      <c r="AA12334" s="298"/>
      <c r="AC12334" s="206"/>
    </row>
    <row r="12335" spans="27:29">
      <c r="AA12335" s="298"/>
      <c r="AC12335" s="206"/>
    </row>
    <row r="12336" spans="27:29">
      <c r="AA12336" s="298"/>
      <c r="AC12336" s="206"/>
    </row>
    <row r="12337" spans="27:29">
      <c r="AA12337" s="298"/>
      <c r="AC12337" s="206"/>
    </row>
    <row r="12338" spans="27:29">
      <c r="AA12338" s="298"/>
      <c r="AC12338" s="206"/>
    </row>
    <row r="12339" spans="27:29">
      <c r="AA12339" s="298"/>
      <c r="AC12339" s="206"/>
    </row>
    <row r="12340" spans="27:29">
      <c r="AA12340" s="298"/>
      <c r="AC12340" s="206"/>
    </row>
    <row r="12341" spans="27:29">
      <c r="AA12341" s="298"/>
      <c r="AC12341" s="206"/>
    </row>
    <row r="12342" spans="27:29">
      <c r="AA12342" s="298"/>
      <c r="AC12342" s="206"/>
    </row>
    <row r="12343" spans="27:29">
      <c r="AA12343" s="298"/>
      <c r="AC12343" s="206"/>
    </row>
    <row r="12344" spans="27:29">
      <c r="AA12344" s="298"/>
      <c r="AC12344" s="206"/>
    </row>
    <row r="12345" spans="27:29">
      <c r="AA12345" s="298"/>
      <c r="AC12345" s="206"/>
    </row>
    <row r="12346" spans="27:29">
      <c r="AA12346" s="298"/>
      <c r="AC12346" s="206"/>
    </row>
    <row r="12347" spans="27:29">
      <c r="AA12347" s="298"/>
      <c r="AC12347" s="206"/>
    </row>
    <row r="12348" spans="27:29">
      <c r="AA12348" s="298"/>
      <c r="AC12348" s="206"/>
    </row>
    <row r="12349" spans="27:29">
      <c r="AA12349" s="298"/>
      <c r="AC12349" s="206"/>
    </row>
    <row r="12350" spans="27:29">
      <c r="AA12350" s="298"/>
      <c r="AC12350" s="206"/>
    </row>
    <row r="12351" spans="27:29">
      <c r="AA12351" s="298"/>
      <c r="AC12351" s="206"/>
    </row>
    <row r="12352" spans="27:29">
      <c r="AA12352" s="298"/>
      <c r="AC12352" s="206"/>
    </row>
    <row r="12353" spans="27:29">
      <c r="AA12353" s="298"/>
      <c r="AC12353" s="206"/>
    </row>
    <row r="12354" spans="27:29">
      <c r="AA12354" s="298"/>
      <c r="AC12354" s="206"/>
    </row>
    <row r="12355" spans="27:29">
      <c r="AA12355" s="298"/>
      <c r="AC12355" s="206"/>
    </row>
    <row r="12356" spans="27:29">
      <c r="AA12356" s="298"/>
      <c r="AC12356" s="206"/>
    </row>
    <row r="12357" spans="27:29">
      <c r="AA12357" s="298"/>
      <c r="AC12357" s="206"/>
    </row>
    <row r="12358" spans="27:29">
      <c r="AA12358" s="298"/>
      <c r="AC12358" s="206"/>
    </row>
    <row r="12359" spans="27:29">
      <c r="AA12359" s="298"/>
      <c r="AC12359" s="206"/>
    </row>
    <row r="12360" spans="27:29">
      <c r="AA12360" s="298"/>
      <c r="AC12360" s="206"/>
    </row>
    <row r="12361" spans="27:29">
      <c r="AA12361" s="298"/>
      <c r="AC12361" s="206"/>
    </row>
    <row r="12362" spans="27:29">
      <c r="AA12362" s="298"/>
      <c r="AC12362" s="206"/>
    </row>
    <row r="12363" spans="27:29">
      <c r="AA12363" s="298"/>
      <c r="AC12363" s="206"/>
    </row>
    <row r="12364" spans="27:29">
      <c r="AA12364" s="298"/>
      <c r="AC12364" s="206"/>
    </row>
    <row r="12365" spans="27:29">
      <c r="AA12365" s="298"/>
      <c r="AC12365" s="206"/>
    </row>
    <row r="12366" spans="27:29">
      <c r="AA12366" s="298"/>
      <c r="AC12366" s="206"/>
    </row>
    <row r="12367" spans="27:29">
      <c r="AA12367" s="298"/>
      <c r="AC12367" s="206"/>
    </row>
    <row r="12368" spans="27:29">
      <c r="AA12368" s="298"/>
      <c r="AC12368" s="206"/>
    </row>
    <row r="12369" spans="27:29">
      <c r="AA12369" s="298"/>
      <c r="AC12369" s="206"/>
    </row>
    <row r="12370" spans="27:29">
      <c r="AA12370" s="298"/>
      <c r="AC12370" s="206"/>
    </row>
    <row r="12371" spans="27:29">
      <c r="AA12371" s="298"/>
      <c r="AC12371" s="206"/>
    </row>
    <row r="12372" spans="27:29">
      <c r="AA12372" s="298"/>
      <c r="AC12372" s="206"/>
    </row>
    <row r="12373" spans="27:29">
      <c r="AA12373" s="298"/>
      <c r="AC12373" s="206"/>
    </row>
    <row r="12374" spans="27:29">
      <c r="AA12374" s="298"/>
      <c r="AC12374" s="206"/>
    </row>
    <row r="12375" spans="27:29">
      <c r="AA12375" s="298"/>
      <c r="AC12375" s="206"/>
    </row>
    <row r="12376" spans="27:29">
      <c r="AA12376" s="298"/>
      <c r="AC12376" s="206"/>
    </row>
    <row r="12377" spans="27:29">
      <c r="AA12377" s="298"/>
      <c r="AC12377" s="206"/>
    </row>
    <row r="12378" spans="27:29">
      <c r="AA12378" s="298"/>
      <c r="AC12378" s="206"/>
    </row>
    <row r="12379" spans="27:29">
      <c r="AA12379" s="298"/>
      <c r="AC12379" s="206"/>
    </row>
    <row r="12380" spans="27:29">
      <c r="AA12380" s="298"/>
      <c r="AC12380" s="206"/>
    </row>
    <row r="12381" spans="27:29">
      <c r="AA12381" s="298"/>
      <c r="AC12381" s="206"/>
    </row>
    <row r="12382" spans="27:29">
      <c r="AA12382" s="298"/>
      <c r="AC12382" s="206"/>
    </row>
    <row r="12383" spans="27:29">
      <c r="AA12383" s="298"/>
      <c r="AC12383" s="206"/>
    </row>
    <row r="12384" spans="27:29">
      <c r="AA12384" s="298"/>
      <c r="AC12384" s="206"/>
    </row>
    <row r="12385" spans="27:29">
      <c r="AA12385" s="298"/>
      <c r="AC12385" s="206"/>
    </row>
    <row r="12386" spans="27:29">
      <c r="AA12386" s="298"/>
      <c r="AC12386" s="206"/>
    </row>
    <row r="12387" spans="27:29">
      <c r="AA12387" s="298"/>
      <c r="AC12387" s="206"/>
    </row>
    <row r="12388" spans="27:29">
      <c r="AA12388" s="298"/>
      <c r="AC12388" s="206"/>
    </row>
    <row r="12389" spans="27:29">
      <c r="AA12389" s="298"/>
      <c r="AC12389" s="206"/>
    </row>
    <row r="12390" spans="27:29">
      <c r="AA12390" s="298"/>
      <c r="AC12390" s="206"/>
    </row>
    <row r="12391" spans="27:29">
      <c r="AA12391" s="298"/>
      <c r="AC12391" s="206"/>
    </row>
    <row r="12392" spans="27:29">
      <c r="AA12392" s="298"/>
      <c r="AC12392" s="206"/>
    </row>
    <row r="12393" spans="27:29">
      <c r="AA12393" s="298"/>
      <c r="AC12393" s="206"/>
    </row>
    <row r="12394" spans="27:29">
      <c r="AA12394" s="298"/>
      <c r="AC12394" s="206"/>
    </row>
    <row r="12395" spans="27:29">
      <c r="AA12395" s="298"/>
      <c r="AC12395" s="206"/>
    </row>
    <row r="12396" spans="27:29">
      <c r="AA12396" s="298"/>
      <c r="AC12396" s="206"/>
    </row>
    <row r="12397" spans="27:29">
      <c r="AA12397" s="298"/>
      <c r="AC12397" s="206"/>
    </row>
    <row r="12398" spans="27:29">
      <c r="AA12398" s="298"/>
      <c r="AC12398" s="206"/>
    </row>
    <row r="12399" spans="27:29">
      <c r="AA12399" s="298"/>
      <c r="AC12399" s="206"/>
    </row>
    <row r="12400" spans="27:29">
      <c r="AA12400" s="298"/>
      <c r="AC12400" s="206"/>
    </row>
    <row r="12401" spans="27:29">
      <c r="AA12401" s="298"/>
      <c r="AC12401" s="206"/>
    </row>
    <row r="12402" spans="27:29">
      <c r="AA12402" s="298"/>
      <c r="AC12402" s="206"/>
    </row>
    <row r="12403" spans="27:29">
      <c r="AA12403" s="298"/>
      <c r="AC12403" s="206"/>
    </row>
    <row r="12404" spans="27:29">
      <c r="AA12404" s="298"/>
      <c r="AC12404" s="206"/>
    </row>
    <row r="12405" spans="27:29">
      <c r="AA12405" s="298"/>
      <c r="AC12405" s="206"/>
    </row>
    <row r="12406" spans="27:29">
      <c r="AA12406" s="298"/>
      <c r="AC12406" s="206"/>
    </row>
    <row r="12407" spans="27:29">
      <c r="AA12407" s="298"/>
      <c r="AC12407" s="206"/>
    </row>
    <row r="12408" spans="27:29">
      <c r="AA12408" s="298"/>
      <c r="AC12408" s="206"/>
    </row>
    <row r="12409" spans="27:29">
      <c r="AA12409" s="298"/>
      <c r="AC12409" s="206"/>
    </row>
    <row r="12410" spans="27:29">
      <c r="AA12410" s="298"/>
      <c r="AC12410" s="206"/>
    </row>
    <row r="12411" spans="27:29">
      <c r="AA12411" s="298"/>
      <c r="AC12411" s="206"/>
    </row>
    <row r="12412" spans="27:29">
      <c r="AA12412" s="298"/>
      <c r="AC12412" s="206"/>
    </row>
    <row r="12413" spans="27:29">
      <c r="AA12413" s="298"/>
      <c r="AC12413" s="206"/>
    </row>
    <row r="12414" spans="27:29">
      <c r="AA12414" s="298"/>
      <c r="AC12414" s="206"/>
    </row>
    <row r="12415" spans="27:29">
      <c r="AA12415" s="298"/>
      <c r="AC12415" s="206"/>
    </row>
    <row r="12416" spans="27:29">
      <c r="AA12416" s="298"/>
      <c r="AC12416" s="206"/>
    </row>
    <row r="12417" spans="27:29">
      <c r="AA12417" s="298"/>
      <c r="AC12417" s="206"/>
    </row>
    <row r="12418" spans="27:29">
      <c r="AA12418" s="298"/>
      <c r="AC12418" s="206"/>
    </row>
    <row r="12419" spans="27:29">
      <c r="AA12419" s="298"/>
      <c r="AC12419" s="206"/>
    </row>
    <row r="12420" spans="27:29">
      <c r="AA12420" s="298"/>
      <c r="AC12420" s="206"/>
    </row>
    <row r="12421" spans="27:29">
      <c r="AA12421" s="298"/>
      <c r="AC12421" s="206"/>
    </row>
    <row r="12422" spans="27:29">
      <c r="AA12422" s="298"/>
      <c r="AC12422" s="206"/>
    </row>
    <row r="12423" spans="27:29">
      <c r="AA12423" s="298"/>
      <c r="AC12423" s="206"/>
    </row>
    <row r="12424" spans="27:29">
      <c r="AA12424" s="298"/>
      <c r="AC12424" s="206"/>
    </row>
    <row r="12425" spans="27:29">
      <c r="AA12425" s="298"/>
      <c r="AC12425" s="206"/>
    </row>
    <row r="12426" spans="27:29">
      <c r="AA12426" s="298"/>
      <c r="AC12426" s="206"/>
    </row>
    <row r="12427" spans="27:29">
      <c r="AA12427" s="298"/>
      <c r="AC12427" s="206"/>
    </row>
    <row r="12428" spans="27:29">
      <c r="AA12428" s="298"/>
      <c r="AC12428" s="206"/>
    </row>
    <row r="12429" spans="27:29">
      <c r="AA12429" s="298"/>
      <c r="AC12429" s="206"/>
    </row>
    <row r="12430" spans="27:29">
      <c r="AA12430" s="298"/>
      <c r="AC12430" s="206"/>
    </row>
    <row r="12431" spans="27:29">
      <c r="AA12431" s="298"/>
      <c r="AC12431" s="206"/>
    </row>
    <row r="12432" spans="27:29">
      <c r="AA12432" s="298"/>
      <c r="AC12432" s="206"/>
    </row>
    <row r="12433" spans="27:29">
      <c r="AA12433" s="298"/>
      <c r="AC12433" s="206"/>
    </row>
    <row r="12434" spans="27:29">
      <c r="AA12434" s="298"/>
      <c r="AC12434" s="206"/>
    </row>
    <row r="12435" spans="27:29">
      <c r="AA12435" s="298"/>
      <c r="AC12435" s="206"/>
    </row>
    <row r="12436" spans="27:29">
      <c r="AA12436" s="298"/>
      <c r="AC12436" s="206"/>
    </row>
    <row r="12437" spans="27:29">
      <c r="AA12437" s="298"/>
      <c r="AC12437" s="206"/>
    </row>
    <row r="12438" spans="27:29">
      <c r="AA12438" s="298"/>
      <c r="AC12438" s="206"/>
    </row>
    <row r="12439" spans="27:29">
      <c r="AA12439" s="298"/>
      <c r="AC12439" s="206"/>
    </row>
    <row r="12440" spans="27:29">
      <c r="AA12440" s="298"/>
      <c r="AC12440" s="206"/>
    </row>
    <row r="12441" spans="27:29">
      <c r="AA12441" s="298"/>
      <c r="AC12441" s="206"/>
    </row>
    <row r="12442" spans="27:29">
      <c r="AA12442" s="298"/>
      <c r="AC12442" s="206"/>
    </row>
    <row r="12443" spans="27:29">
      <c r="AA12443" s="298"/>
      <c r="AC12443" s="206"/>
    </row>
    <row r="12444" spans="27:29">
      <c r="AA12444" s="298"/>
      <c r="AC12444" s="206"/>
    </row>
    <row r="12445" spans="27:29">
      <c r="AA12445" s="298"/>
      <c r="AC12445" s="206"/>
    </row>
    <row r="12446" spans="27:29">
      <c r="AA12446" s="298"/>
      <c r="AC12446" s="206"/>
    </row>
    <row r="12447" spans="27:29">
      <c r="AA12447" s="298"/>
      <c r="AC12447" s="206"/>
    </row>
    <row r="12448" spans="27:29">
      <c r="AA12448" s="298"/>
      <c r="AC12448" s="206"/>
    </row>
    <row r="12449" spans="27:29">
      <c r="AA12449" s="298"/>
      <c r="AC12449" s="206"/>
    </row>
    <row r="12450" spans="27:29">
      <c r="AA12450" s="298"/>
      <c r="AC12450" s="206"/>
    </row>
    <row r="12451" spans="27:29">
      <c r="AA12451" s="298"/>
      <c r="AC12451" s="206"/>
    </row>
    <row r="12452" spans="27:29">
      <c r="AA12452" s="298"/>
      <c r="AC12452" s="206"/>
    </row>
    <row r="12453" spans="27:29">
      <c r="AA12453" s="298"/>
      <c r="AC12453" s="206"/>
    </row>
    <row r="12454" spans="27:29">
      <c r="AA12454" s="298"/>
      <c r="AC12454" s="206"/>
    </row>
    <row r="12455" spans="27:29">
      <c r="AA12455" s="298"/>
      <c r="AC12455" s="206"/>
    </row>
    <row r="12456" spans="27:29">
      <c r="AA12456" s="298"/>
      <c r="AC12456" s="206"/>
    </row>
    <row r="12457" spans="27:29">
      <c r="AA12457" s="298"/>
      <c r="AC12457" s="206"/>
    </row>
    <row r="12458" spans="27:29">
      <c r="AA12458" s="298"/>
      <c r="AC12458" s="206"/>
    </row>
    <row r="12459" spans="27:29">
      <c r="AA12459" s="298"/>
      <c r="AC12459" s="206"/>
    </row>
    <row r="12460" spans="27:29">
      <c r="AA12460" s="298"/>
      <c r="AC12460" s="206"/>
    </row>
    <row r="12461" spans="27:29">
      <c r="AA12461" s="298"/>
      <c r="AC12461" s="206"/>
    </row>
    <row r="12462" spans="27:29">
      <c r="AA12462" s="298"/>
      <c r="AC12462" s="206"/>
    </row>
    <row r="12463" spans="27:29">
      <c r="AA12463" s="298"/>
      <c r="AC12463" s="206"/>
    </row>
    <row r="12464" spans="27:29">
      <c r="AA12464" s="298"/>
      <c r="AC12464" s="206"/>
    </row>
    <row r="12465" spans="27:29">
      <c r="AA12465" s="298"/>
      <c r="AC12465" s="206"/>
    </row>
    <row r="12466" spans="27:29">
      <c r="AA12466" s="298"/>
      <c r="AC12466" s="206"/>
    </row>
    <row r="12467" spans="27:29">
      <c r="AA12467" s="298"/>
      <c r="AC12467" s="206"/>
    </row>
    <row r="12468" spans="27:29">
      <c r="AA12468" s="298"/>
      <c r="AC12468" s="206"/>
    </row>
    <row r="12469" spans="27:29">
      <c r="AA12469" s="298"/>
      <c r="AC12469" s="206"/>
    </row>
    <row r="12470" spans="27:29">
      <c r="AA12470" s="298"/>
      <c r="AC12470" s="206"/>
    </row>
    <row r="12471" spans="27:29">
      <c r="AA12471" s="298"/>
      <c r="AC12471" s="206"/>
    </row>
    <row r="12472" spans="27:29">
      <c r="AA12472" s="298"/>
      <c r="AC12472" s="206"/>
    </row>
    <row r="12473" spans="27:29">
      <c r="AA12473" s="298"/>
      <c r="AC12473" s="206"/>
    </row>
    <row r="12474" spans="27:29">
      <c r="AA12474" s="298"/>
      <c r="AC12474" s="206"/>
    </row>
    <row r="12475" spans="27:29">
      <c r="AA12475" s="298"/>
      <c r="AC12475" s="206"/>
    </row>
    <row r="12476" spans="27:29">
      <c r="AA12476" s="298"/>
      <c r="AC12476" s="206"/>
    </row>
    <row r="12477" spans="27:29">
      <c r="AA12477" s="298"/>
      <c r="AC12477" s="206"/>
    </row>
    <row r="12478" spans="27:29">
      <c r="AA12478" s="298"/>
      <c r="AC12478" s="206"/>
    </row>
    <row r="12479" spans="27:29">
      <c r="AA12479" s="298"/>
      <c r="AC12479" s="206"/>
    </row>
    <row r="12480" spans="27:29">
      <c r="AA12480" s="298"/>
      <c r="AC12480" s="206"/>
    </row>
    <row r="12481" spans="27:29">
      <c r="AA12481" s="298"/>
      <c r="AC12481" s="206"/>
    </row>
    <row r="12482" spans="27:29">
      <c r="AA12482" s="298"/>
      <c r="AC12482" s="206"/>
    </row>
    <row r="12483" spans="27:29">
      <c r="AA12483" s="298"/>
      <c r="AC12483" s="206"/>
    </row>
    <row r="12484" spans="27:29">
      <c r="AA12484" s="298"/>
      <c r="AC12484" s="206"/>
    </row>
    <row r="12485" spans="27:29">
      <c r="AA12485" s="298"/>
      <c r="AC12485" s="206"/>
    </row>
    <row r="12486" spans="27:29">
      <c r="AA12486" s="298"/>
      <c r="AC12486" s="206"/>
    </row>
    <row r="12487" spans="27:29">
      <c r="AA12487" s="298"/>
      <c r="AC12487" s="206"/>
    </row>
    <row r="12488" spans="27:29">
      <c r="AA12488" s="298"/>
      <c r="AC12488" s="206"/>
    </row>
    <row r="12489" spans="27:29">
      <c r="AA12489" s="298"/>
      <c r="AC12489" s="206"/>
    </row>
    <row r="12490" spans="27:29">
      <c r="AA12490" s="298"/>
      <c r="AC12490" s="206"/>
    </row>
    <row r="12491" spans="27:29">
      <c r="AA12491" s="298"/>
      <c r="AC12491" s="206"/>
    </row>
    <row r="12492" spans="27:29">
      <c r="AA12492" s="298"/>
      <c r="AC12492" s="206"/>
    </row>
    <row r="12493" spans="27:29">
      <c r="AA12493" s="298"/>
      <c r="AC12493" s="206"/>
    </row>
    <row r="12494" spans="27:29">
      <c r="AA12494" s="298"/>
      <c r="AC12494" s="206"/>
    </row>
    <row r="12495" spans="27:29">
      <c r="AA12495" s="298"/>
      <c r="AC12495" s="206"/>
    </row>
    <row r="12496" spans="27:29">
      <c r="AA12496" s="298"/>
      <c r="AC12496" s="206"/>
    </row>
    <row r="12497" spans="27:29">
      <c r="AA12497" s="298"/>
      <c r="AC12497" s="206"/>
    </row>
    <row r="12498" spans="27:29">
      <c r="AA12498" s="298"/>
      <c r="AC12498" s="206"/>
    </row>
    <row r="12499" spans="27:29">
      <c r="AA12499" s="298"/>
      <c r="AC12499" s="206"/>
    </row>
    <row r="12500" spans="27:29">
      <c r="AA12500" s="298"/>
      <c r="AC12500" s="206"/>
    </row>
    <row r="12501" spans="27:29">
      <c r="AA12501" s="298"/>
      <c r="AC12501" s="206"/>
    </row>
    <row r="12502" spans="27:29">
      <c r="AA12502" s="298"/>
      <c r="AC12502" s="206"/>
    </row>
    <row r="12503" spans="27:29">
      <c r="AA12503" s="298"/>
      <c r="AC12503" s="206"/>
    </row>
    <row r="12504" spans="27:29">
      <c r="AA12504" s="298"/>
      <c r="AC12504" s="206"/>
    </row>
    <row r="12505" spans="27:29">
      <c r="AA12505" s="298"/>
      <c r="AC12505" s="206"/>
    </row>
    <row r="12506" spans="27:29">
      <c r="AA12506" s="298"/>
      <c r="AC12506" s="206"/>
    </row>
    <row r="12507" spans="27:29">
      <c r="AA12507" s="298"/>
      <c r="AC12507" s="206"/>
    </row>
    <row r="12508" spans="27:29">
      <c r="AA12508" s="298"/>
      <c r="AC12508" s="206"/>
    </row>
    <row r="12509" spans="27:29">
      <c r="AA12509" s="298"/>
      <c r="AC12509" s="206"/>
    </row>
    <row r="12510" spans="27:29">
      <c r="AA12510" s="298"/>
      <c r="AC12510" s="206"/>
    </row>
    <row r="12511" spans="27:29">
      <c r="AA12511" s="298"/>
      <c r="AC12511" s="206"/>
    </row>
    <row r="12512" spans="27:29">
      <c r="AA12512" s="298"/>
      <c r="AC12512" s="206"/>
    </row>
    <row r="12513" spans="27:29">
      <c r="AA12513" s="298"/>
      <c r="AC12513" s="206"/>
    </row>
    <row r="12514" spans="27:29">
      <c r="AA12514" s="298"/>
      <c r="AC12514" s="206"/>
    </row>
    <row r="12515" spans="27:29">
      <c r="AA12515" s="298"/>
      <c r="AC12515" s="206"/>
    </row>
    <row r="12516" spans="27:29">
      <c r="AA12516" s="298"/>
      <c r="AC12516" s="206"/>
    </row>
    <row r="12517" spans="27:29">
      <c r="AA12517" s="298"/>
      <c r="AC12517" s="206"/>
    </row>
    <row r="12518" spans="27:29">
      <c r="AA12518" s="298"/>
      <c r="AC12518" s="206"/>
    </row>
    <row r="12519" spans="27:29">
      <c r="AA12519" s="298"/>
      <c r="AC12519" s="206"/>
    </row>
    <row r="12520" spans="27:29">
      <c r="AA12520" s="298"/>
      <c r="AC12520" s="206"/>
    </row>
    <row r="12521" spans="27:29">
      <c r="AA12521" s="298"/>
      <c r="AC12521" s="206"/>
    </row>
    <row r="12522" spans="27:29">
      <c r="AA12522" s="298"/>
      <c r="AC12522" s="206"/>
    </row>
    <row r="12523" spans="27:29">
      <c r="AA12523" s="298"/>
      <c r="AC12523" s="206"/>
    </row>
    <row r="12524" spans="27:29">
      <c r="AA12524" s="298"/>
      <c r="AC12524" s="206"/>
    </row>
    <row r="12525" spans="27:29">
      <c r="AA12525" s="298"/>
      <c r="AC12525" s="206"/>
    </row>
    <row r="12526" spans="27:29">
      <c r="AA12526" s="298"/>
      <c r="AC12526" s="206"/>
    </row>
    <row r="12527" spans="27:29">
      <c r="AA12527" s="298"/>
      <c r="AC12527" s="206"/>
    </row>
    <row r="12528" spans="27:29">
      <c r="AA12528" s="298"/>
      <c r="AC12528" s="206"/>
    </row>
    <row r="12529" spans="27:29">
      <c r="AA12529" s="298"/>
      <c r="AC12529" s="206"/>
    </row>
    <row r="12530" spans="27:29">
      <c r="AA12530" s="298"/>
      <c r="AC12530" s="206"/>
    </row>
    <row r="12531" spans="27:29">
      <c r="AA12531" s="298"/>
      <c r="AC12531" s="206"/>
    </row>
    <row r="12532" spans="27:29">
      <c r="AA12532" s="298"/>
      <c r="AC12532" s="206"/>
    </row>
    <row r="12533" spans="27:29">
      <c r="AA12533" s="298"/>
      <c r="AC12533" s="206"/>
    </row>
    <row r="12534" spans="27:29">
      <c r="AA12534" s="298"/>
      <c r="AC12534" s="206"/>
    </row>
    <row r="12535" spans="27:29">
      <c r="AA12535" s="298"/>
      <c r="AC12535" s="206"/>
    </row>
    <row r="12536" spans="27:29">
      <c r="AA12536" s="298"/>
      <c r="AC12536" s="206"/>
    </row>
    <row r="12537" spans="27:29">
      <c r="AA12537" s="298"/>
      <c r="AC12537" s="206"/>
    </row>
    <row r="12538" spans="27:29">
      <c r="AA12538" s="298"/>
      <c r="AC12538" s="206"/>
    </row>
    <row r="12539" spans="27:29">
      <c r="AA12539" s="298"/>
      <c r="AC12539" s="206"/>
    </row>
    <row r="12540" spans="27:29">
      <c r="AA12540" s="298"/>
      <c r="AC12540" s="206"/>
    </row>
    <row r="12541" spans="27:29">
      <c r="AA12541" s="298"/>
      <c r="AC12541" s="206"/>
    </row>
    <row r="12542" spans="27:29">
      <c r="AA12542" s="298"/>
      <c r="AC12542" s="206"/>
    </row>
    <row r="12543" spans="27:29">
      <c r="AA12543" s="298"/>
      <c r="AC12543" s="206"/>
    </row>
    <row r="12544" spans="27:29">
      <c r="AA12544" s="298"/>
      <c r="AC12544" s="206"/>
    </row>
    <row r="12545" spans="27:29">
      <c r="AA12545" s="298"/>
      <c r="AC12545" s="206"/>
    </row>
    <row r="12546" spans="27:29">
      <c r="AA12546" s="298"/>
      <c r="AC12546" s="206"/>
    </row>
    <row r="12547" spans="27:29">
      <c r="AA12547" s="298"/>
      <c r="AC12547" s="206"/>
    </row>
    <row r="12548" spans="27:29">
      <c r="AA12548" s="298"/>
      <c r="AC12548" s="206"/>
    </row>
    <row r="12549" spans="27:29">
      <c r="AA12549" s="298"/>
      <c r="AC12549" s="206"/>
    </row>
    <row r="12550" spans="27:29">
      <c r="AA12550" s="298"/>
      <c r="AC12550" s="206"/>
    </row>
    <row r="12551" spans="27:29">
      <c r="AA12551" s="298"/>
      <c r="AC12551" s="206"/>
    </row>
    <row r="12552" spans="27:29">
      <c r="AA12552" s="298"/>
      <c r="AC12552" s="206"/>
    </row>
    <row r="12553" spans="27:29">
      <c r="AA12553" s="298"/>
      <c r="AC12553" s="206"/>
    </row>
    <row r="12554" spans="27:29">
      <c r="AA12554" s="298"/>
      <c r="AC12554" s="206"/>
    </row>
    <row r="12555" spans="27:29">
      <c r="AA12555" s="298"/>
      <c r="AC12555" s="206"/>
    </row>
    <row r="12556" spans="27:29">
      <c r="AA12556" s="298"/>
      <c r="AC12556" s="206"/>
    </row>
    <row r="12557" spans="27:29">
      <c r="AA12557" s="298"/>
      <c r="AC12557" s="206"/>
    </row>
    <row r="12558" spans="27:29">
      <c r="AA12558" s="298"/>
      <c r="AC12558" s="206"/>
    </row>
    <row r="12559" spans="27:29">
      <c r="AA12559" s="298"/>
      <c r="AC12559" s="206"/>
    </row>
    <row r="12560" spans="27:29">
      <c r="AA12560" s="298"/>
      <c r="AC12560" s="206"/>
    </row>
    <row r="12561" spans="27:29">
      <c r="AA12561" s="298"/>
      <c r="AC12561" s="206"/>
    </row>
    <row r="12562" spans="27:29">
      <c r="AA12562" s="298"/>
      <c r="AC12562" s="206"/>
    </row>
    <row r="12563" spans="27:29">
      <c r="AA12563" s="298"/>
      <c r="AC12563" s="206"/>
    </row>
    <row r="12564" spans="27:29">
      <c r="AA12564" s="298"/>
      <c r="AC12564" s="206"/>
    </row>
    <row r="12565" spans="27:29">
      <c r="AA12565" s="298"/>
      <c r="AC12565" s="206"/>
    </row>
    <row r="12566" spans="27:29">
      <c r="AA12566" s="298"/>
      <c r="AC12566" s="206"/>
    </row>
    <row r="12567" spans="27:29">
      <c r="AA12567" s="298"/>
      <c r="AC12567" s="206"/>
    </row>
    <row r="12568" spans="27:29">
      <c r="AA12568" s="298"/>
      <c r="AC12568" s="206"/>
    </row>
    <row r="12569" spans="27:29">
      <c r="AA12569" s="298"/>
      <c r="AC12569" s="206"/>
    </row>
    <row r="12570" spans="27:29">
      <c r="AA12570" s="298"/>
      <c r="AC12570" s="206"/>
    </row>
    <row r="12571" spans="27:29">
      <c r="AA12571" s="298"/>
      <c r="AC12571" s="206"/>
    </row>
    <row r="12572" spans="27:29">
      <c r="AA12572" s="298"/>
      <c r="AC12572" s="206"/>
    </row>
    <row r="12573" spans="27:29">
      <c r="AA12573" s="298"/>
      <c r="AC12573" s="206"/>
    </row>
    <row r="12574" spans="27:29">
      <c r="AA12574" s="298"/>
      <c r="AC12574" s="206"/>
    </row>
    <row r="12575" spans="27:29">
      <c r="AA12575" s="298"/>
      <c r="AC12575" s="206"/>
    </row>
    <row r="12576" spans="27:29">
      <c r="AA12576" s="298"/>
      <c r="AC12576" s="206"/>
    </row>
    <row r="12577" spans="27:29">
      <c r="AA12577" s="298"/>
      <c r="AC12577" s="206"/>
    </row>
    <row r="12578" spans="27:29">
      <c r="AA12578" s="298"/>
      <c r="AC12578" s="206"/>
    </row>
    <row r="12579" spans="27:29">
      <c r="AA12579" s="298"/>
      <c r="AC12579" s="206"/>
    </row>
    <row r="12580" spans="27:29">
      <c r="AA12580" s="298"/>
      <c r="AC12580" s="206"/>
    </row>
    <row r="12581" spans="27:29">
      <c r="AA12581" s="298"/>
      <c r="AC12581" s="206"/>
    </row>
    <row r="12582" spans="27:29">
      <c r="AA12582" s="298"/>
      <c r="AC12582" s="206"/>
    </row>
    <row r="12583" spans="27:29">
      <c r="AA12583" s="298"/>
      <c r="AC12583" s="206"/>
    </row>
    <row r="12584" spans="27:29">
      <c r="AA12584" s="298"/>
      <c r="AC12584" s="206"/>
    </row>
    <row r="12585" spans="27:29">
      <c r="AA12585" s="298"/>
      <c r="AC12585" s="206"/>
    </row>
    <row r="12586" spans="27:29">
      <c r="AA12586" s="298"/>
      <c r="AC12586" s="206"/>
    </row>
    <row r="12587" spans="27:29">
      <c r="AA12587" s="298"/>
      <c r="AC12587" s="206"/>
    </row>
    <row r="12588" spans="27:29">
      <c r="AA12588" s="298"/>
      <c r="AC12588" s="206"/>
    </row>
    <row r="12589" spans="27:29">
      <c r="AA12589" s="298"/>
      <c r="AC12589" s="206"/>
    </row>
    <row r="12590" spans="27:29">
      <c r="AA12590" s="298"/>
      <c r="AC12590" s="206"/>
    </row>
    <row r="12591" spans="27:29">
      <c r="AA12591" s="298"/>
      <c r="AC12591" s="206"/>
    </row>
    <row r="12592" spans="27:29">
      <c r="AA12592" s="298"/>
      <c r="AC12592" s="206"/>
    </row>
    <row r="12593" spans="27:29">
      <c r="AA12593" s="298"/>
      <c r="AC12593" s="206"/>
    </row>
    <row r="12594" spans="27:29">
      <c r="AA12594" s="298"/>
      <c r="AC12594" s="206"/>
    </row>
    <row r="12595" spans="27:29">
      <c r="AA12595" s="298"/>
      <c r="AC12595" s="206"/>
    </row>
    <row r="12596" spans="27:29">
      <c r="AA12596" s="298"/>
      <c r="AC12596" s="206"/>
    </row>
    <row r="12597" spans="27:29">
      <c r="AA12597" s="298"/>
      <c r="AC12597" s="206"/>
    </row>
    <row r="12598" spans="27:29">
      <c r="AA12598" s="298"/>
      <c r="AC12598" s="206"/>
    </row>
    <row r="12599" spans="27:29">
      <c r="AA12599" s="298"/>
      <c r="AC12599" s="206"/>
    </row>
    <row r="12600" spans="27:29">
      <c r="AA12600" s="298"/>
      <c r="AC12600" s="206"/>
    </row>
    <row r="12601" spans="27:29">
      <c r="AA12601" s="298"/>
      <c r="AC12601" s="206"/>
    </row>
    <row r="12602" spans="27:29">
      <c r="AA12602" s="298"/>
      <c r="AC12602" s="206"/>
    </row>
    <row r="12603" spans="27:29">
      <c r="AA12603" s="298"/>
      <c r="AC12603" s="206"/>
    </row>
    <row r="12604" spans="27:29">
      <c r="AA12604" s="298"/>
      <c r="AC12604" s="206"/>
    </row>
    <row r="12605" spans="27:29">
      <c r="AA12605" s="298"/>
      <c r="AC12605" s="206"/>
    </row>
    <row r="12606" spans="27:29">
      <c r="AA12606" s="298"/>
      <c r="AC12606" s="206"/>
    </row>
    <row r="12607" spans="27:29">
      <c r="AA12607" s="298"/>
      <c r="AC12607" s="206"/>
    </row>
    <row r="12608" spans="27:29">
      <c r="AA12608" s="298"/>
      <c r="AC12608" s="206"/>
    </row>
    <row r="12609" spans="27:29">
      <c r="AA12609" s="298"/>
      <c r="AC12609" s="206"/>
    </row>
    <row r="12610" spans="27:29">
      <c r="AA12610" s="298"/>
      <c r="AC12610" s="206"/>
    </row>
    <row r="12611" spans="27:29">
      <c r="AA12611" s="298"/>
      <c r="AC12611" s="206"/>
    </row>
    <row r="12612" spans="27:29">
      <c r="AA12612" s="298"/>
      <c r="AC12612" s="206"/>
    </row>
    <row r="12613" spans="27:29">
      <c r="AA12613" s="298"/>
      <c r="AC12613" s="206"/>
    </row>
    <row r="12614" spans="27:29">
      <c r="AA12614" s="298"/>
      <c r="AC12614" s="206"/>
    </row>
    <row r="12615" spans="27:29">
      <c r="AA12615" s="298"/>
      <c r="AC12615" s="206"/>
    </row>
    <row r="12616" spans="27:29">
      <c r="AA12616" s="298"/>
      <c r="AC12616" s="206"/>
    </row>
    <row r="12617" spans="27:29">
      <c r="AA12617" s="298"/>
      <c r="AC12617" s="206"/>
    </row>
    <row r="12618" spans="27:29">
      <c r="AA12618" s="298"/>
      <c r="AC12618" s="206"/>
    </row>
    <row r="12619" spans="27:29">
      <c r="AA12619" s="298"/>
      <c r="AC12619" s="206"/>
    </row>
    <row r="12620" spans="27:29">
      <c r="AA12620" s="298"/>
      <c r="AC12620" s="206"/>
    </row>
    <row r="12621" spans="27:29">
      <c r="AA12621" s="298"/>
      <c r="AC12621" s="206"/>
    </row>
    <row r="12622" spans="27:29">
      <c r="AA12622" s="298"/>
      <c r="AC12622" s="206"/>
    </row>
    <row r="12623" spans="27:29">
      <c r="AA12623" s="298"/>
      <c r="AC12623" s="206"/>
    </row>
    <row r="12624" spans="27:29">
      <c r="AA12624" s="298"/>
      <c r="AC12624" s="206"/>
    </row>
    <row r="12625" spans="27:29">
      <c r="AA12625" s="298"/>
      <c r="AC12625" s="206"/>
    </row>
    <row r="12626" spans="27:29">
      <c r="AA12626" s="298"/>
      <c r="AC12626" s="206"/>
    </row>
    <row r="12627" spans="27:29">
      <c r="AA12627" s="298"/>
      <c r="AC12627" s="206"/>
    </row>
    <row r="12628" spans="27:29">
      <c r="AA12628" s="298"/>
      <c r="AC12628" s="206"/>
    </row>
    <row r="12629" spans="27:29">
      <c r="AA12629" s="298"/>
      <c r="AC12629" s="206"/>
    </row>
    <row r="12630" spans="27:29">
      <c r="AA12630" s="298"/>
      <c r="AC12630" s="206"/>
    </row>
    <row r="12631" spans="27:29">
      <c r="AA12631" s="298"/>
      <c r="AC12631" s="206"/>
    </row>
    <row r="12632" spans="27:29">
      <c r="AA12632" s="298"/>
      <c r="AC12632" s="206"/>
    </row>
    <row r="12633" spans="27:29">
      <c r="AA12633" s="298"/>
      <c r="AC12633" s="206"/>
    </row>
    <row r="12634" spans="27:29">
      <c r="AA12634" s="298"/>
      <c r="AC12634" s="206"/>
    </row>
    <row r="12635" spans="27:29">
      <c r="AA12635" s="298"/>
      <c r="AC12635" s="206"/>
    </row>
    <row r="12636" spans="27:29">
      <c r="AA12636" s="298"/>
      <c r="AC12636" s="206"/>
    </row>
    <row r="12637" spans="27:29">
      <c r="AA12637" s="298"/>
      <c r="AC12637" s="206"/>
    </row>
    <row r="12638" spans="27:29">
      <c r="AA12638" s="298"/>
      <c r="AC12638" s="206"/>
    </row>
    <row r="12639" spans="27:29">
      <c r="AA12639" s="298"/>
      <c r="AC12639" s="206"/>
    </row>
    <row r="12640" spans="27:29">
      <c r="AA12640" s="298"/>
      <c r="AC12640" s="206"/>
    </row>
    <row r="12641" spans="27:29">
      <c r="AA12641" s="298"/>
      <c r="AC12641" s="206"/>
    </row>
    <row r="12642" spans="27:29">
      <c r="AA12642" s="298"/>
      <c r="AC12642" s="206"/>
    </row>
    <row r="12643" spans="27:29">
      <c r="AA12643" s="298"/>
      <c r="AC12643" s="206"/>
    </row>
    <row r="12644" spans="27:29">
      <c r="AA12644" s="298"/>
      <c r="AC12644" s="206"/>
    </row>
    <row r="12645" spans="27:29">
      <c r="AA12645" s="298"/>
      <c r="AC12645" s="206"/>
    </row>
    <row r="12646" spans="27:29">
      <c r="AA12646" s="298"/>
      <c r="AC12646" s="206"/>
    </row>
    <row r="12647" spans="27:29">
      <c r="AA12647" s="298"/>
      <c r="AC12647" s="206"/>
    </row>
    <row r="12648" spans="27:29">
      <c r="AA12648" s="298"/>
      <c r="AC12648" s="206"/>
    </row>
    <row r="12649" spans="27:29">
      <c r="AA12649" s="298"/>
      <c r="AC12649" s="206"/>
    </row>
    <row r="12650" spans="27:29">
      <c r="AA12650" s="298"/>
      <c r="AC12650" s="206"/>
    </row>
    <row r="12651" spans="27:29">
      <c r="AA12651" s="298"/>
      <c r="AC12651" s="206"/>
    </row>
    <row r="12652" spans="27:29">
      <c r="AA12652" s="298"/>
      <c r="AC12652" s="206"/>
    </row>
    <row r="12653" spans="27:29">
      <c r="AA12653" s="298"/>
      <c r="AC12653" s="206"/>
    </row>
    <row r="12654" spans="27:29">
      <c r="AA12654" s="298"/>
      <c r="AC12654" s="206"/>
    </row>
    <row r="12655" spans="27:29">
      <c r="AA12655" s="298"/>
      <c r="AC12655" s="206"/>
    </row>
    <row r="12656" spans="27:29">
      <c r="AA12656" s="298"/>
      <c r="AC12656" s="206"/>
    </row>
    <row r="12657" spans="27:29">
      <c r="AA12657" s="298"/>
      <c r="AC12657" s="206"/>
    </row>
    <row r="12658" spans="27:29">
      <c r="AA12658" s="298"/>
      <c r="AC12658" s="206"/>
    </row>
    <row r="12659" spans="27:29">
      <c r="AA12659" s="298"/>
      <c r="AC12659" s="206"/>
    </row>
    <row r="12660" spans="27:29">
      <c r="AA12660" s="298"/>
      <c r="AC12660" s="206"/>
    </row>
    <row r="12661" spans="27:29">
      <c r="AA12661" s="298"/>
      <c r="AC12661" s="206"/>
    </row>
    <row r="12662" spans="27:29">
      <c r="AA12662" s="298"/>
      <c r="AC12662" s="206"/>
    </row>
    <row r="12663" spans="27:29">
      <c r="AA12663" s="298"/>
      <c r="AC12663" s="206"/>
    </row>
    <row r="12664" spans="27:29">
      <c r="AA12664" s="298"/>
      <c r="AC12664" s="206"/>
    </row>
    <row r="12665" spans="27:29">
      <c r="AA12665" s="298"/>
      <c r="AC12665" s="206"/>
    </row>
    <row r="12666" spans="27:29">
      <c r="AA12666" s="298"/>
      <c r="AC12666" s="206"/>
    </row>
    <row r="12667" spans="27:29">
      <c r="AA12667" s="298"/>
      <c r="AC12667" s="206"/>
    </row>
    <row r="12668" spans="27:29">
      <c r="AA12668" s="298"/>
      <c r="AC12668" s="206"/>
    </row>
    <row r="12669" spans="27:29">
      <c r="AA12669" s="298"/>
      <c r="AC12669" s="206"/>
    </row>
    <row r="12670" spans="27:29">
      <c r="AA12670" s="298"/>
      <c r="AC12670" s="206"/>
    </row>
    <row r="12671" spans="27:29">
      <c r="AA12671" s="298"/>
      <c r="AC12671" s="206"/>
    </row>
    <row r="12672" spans="27:29">
      <c r="AA12672" s="298"/>
      <c r="AC12672" s="206"/>
    </row>
    <row r="12673" spans="27:29">
      <c r="AA12673" s="298"/>
      <c r="AC12673" s="206"/>
    </row>
    <row r="12674" spans="27:29">
      <c r="AA12674" s="298"/>
      <c r="AC12674" s="206"/>
    </row>
    <row r="12675" spans="27:29">
      <c r="AA12675" s="298"/>
      <c r="AC12675" s="206"/>
    </row>
    <row r="12676" spans="27:29">
      <c r="AA12676" s="298"/>
      <c r="AC12676" s="206"/>
    </row>
    <row r="12677" spans="27:29">
      <c r="AA12677" s="298"/>
      <c r="AC12677" s="206"/>
    </row>
    <row r="12678" spans="27:29">
      <c r="AA12678" s="298"/>
      <c r="AC12678" s="206"/>
    </row>
    <row r="12679" spans="27:29">
      <c r="AA12679" s="298"/>
      <c r="AC12679" s="206"/>
    </row>
    <row r="12680" spans="27:29">
      <c r="AA12680" s="298"/>
      <c r="AC12680" s="206"/>
    </row>
    <row r="12681" spans="27:29">
      <c r="AA12681" s="298"/>
      <c r="AC12681" s="206"/>
    </row>
    <row r="12682" spans="27:29">
      <c r="AA12682" s="298"/>
      <c r="AC12682" s="206"/>
    </row>
    <row r="12683" spans="27:29">
      <c r="AA12683" s="298"/>
      <c r="AC12683" s="206"/>
    </row>
    <row r="12684" spans="27:29">
      <c r="AA12684" s="298"/>
      <c r="AC12684" s="206"/>
    </row>
    <row r="12685" spans="27:29">
      <c r="AA12685" s="298"/>
      <c r="AC12685" s="206"/>
    </row>
    <row r="12686" spans="27:29">
      <c r="AA12686" s="298"/>
      <c r="AC12686" s="206"/>
    </row>
    <row r="12687" spans="27:29">
      <c r="AA12687" s="298"/>
      <c r="AC12687" s="206"/>
    </row>
    <row r="12688" spans="27:29">
      <c r="AA12688" s="298"/>
      <c r="AC12688" s="206"/>
    </row>
    <row r="12689" spans="27:29">
      <c r="AA12689" s="298"/>
      <c r="AC12689" s="206"/>
    </row>
    <row r="12690" spans="27:29">
      <c r="AA12690" s="298"/>
      <c r="AC12690" s="206"/>
    </row>
    <row r="12691" spans="27:29">
      <c r="AA12691" s="298"/>
      <c r="AC12691" s="206"/>
    </row>
    <row r="12692" spans="27:29">
      <c r="AA12692" s="298"/>
      <c r="AC12692" s="206"/>
    </row>
    <row r="12693" spans="27:29">
      <c r="AA12693" s="298"/>
      <c r="AC12693" s="206"/>
    </row>
    <row r="12694" spans="27:29">
      <c r="AA12694" s="298"/>
      <c r="AC12694" s="206"/>
    </row>
    <row r="12695" spans="27:29">
      <c r="AA12695" s="298"/>
      <c r="AC12695" s="206"/>
    </row>
    <row r="12696" spans="27:29">
      <c r="AA12696" s="298"/>
      <c r="AC12696" s="206"/>
    </row>
    <row r="12697" spans="27:29">
      <c r="AA12697" s="298"/>
      <c r="AC12697" s="206"/>
    </row>
    <row r="12698" spans="27:29">
      <c r="AA12698" s="298"/>
      <c r="AC12698" s="206"/>
    </row>
    <row r="12699" spans="27:29">
      <c r="AA12699" s="298"/>
      <c r="AC12699" s="206"/>
    </row>
    <row r="12700" spans="27:29">
      <c r="AA12700" s="298"/>
      <c r="AC12700" s="206"/>
    </row>
    <row r="12701" spans="27:29">
      <c r="AA12701" s="298"/>
      <c r="AC12701" s="206"/>
    </row>
    <row r="12702" spans="27:29">
      <c r="AA12702" s="298"/>
      <c r="AC12702" s="206"/>
    </row>
    <row r="12703" spans="27:29">
      <c r="AA12703" s="298"/>
      <c r="AC12703" s="206"/>
    </row>
    <row r="12704" spans="27:29">
      <c r="AA12704" s="298"/>
      <c r="AC12704" s="206"/>
    </row>
    <row r="12705" spans="27:29">
      <c r="AA12705" s="298"/>
      <c r="AC12705" s="206"/>
    </row>
    <row r="12706" spans="27:29">
      <c r="AA12706" s="298"/>
      <c r="AC12706" s="206"/>
    </row>
    <row r="12707" spans="27:29">
      <c r="AA12707" s="298"/>
      <c r="AC12707" s="206"/>
    </row>
    <row r="12708" spans="27:29">
      <c r="AA12708" s="298"/>
      <c r="AC12708" s="206"/>
    </row>
    <row r="12709" spans="27:29">
      <c r="AA12709" s="298"/>
      <c r="AC12709" s="206"/>
    </row>
    <row r="12710" spans="27:29">
      <c r="AA12710" s="298"/>
      <c r="AC12710" s="206"/>
    </row>
    <row r="12711" spans="27:29">
      <c r="AA12711" s="298"/>
      <c r="AC12711" s="206"/>
    </row>
    <row r="12712" spans="27:29">
      <c r="AA12712" s="298"/>
      <c r="AC12712" s="206"/>
    </row>
    <row r="12713" spans="27:29">
      <c r="AA12713" s="298"/>
      <c r="AC12713" s="206"/>
    </row>
    <row r="12714" spans="27:29">
      <c r="AA12714" s="298"/>
      <c r="AC12714" s="206"/>
    </row>
    <row r="12715" spans="27:29">
      <c r="AA12715" s="298"/>
      <c r="AC12715" s="206"/>
    </row>
    <row r="12716" spans="27:29">
      <c r="AA12716" s="298"/>
      <c r="AC12716" s="206"/>
    </row>
    <row r="12717" spans="27:29">
      <c r="AA12717" s="298"/>
      <c r="AC12717" s="206"/>
    </row>
    <row r="12718" spans="27:29">
      <c r="AA12718" s="298"/>
      <c r="AC12718" s="206"/>
    </row>
    <row r="12719" spans="27:29">
      <c r="AA12719" s="298"/>
      <c r="AC12719" s="206"/>
    </row>
    <row r="12720" spans="27:29">
      <c r="AA12720" s="298"/>
      <c r="AC12720" s="206"/>
    </row>
    <row r="12721" spans="27:29">
      <c r="AA12721" s="298"/>
      <c r="AC12721" s="206"/>
    </row>
    <row r="12722" spans="27:29">
      <c r="AA12722" s="298"/>
      <c r="AC12722" s="206"/>
    </row>
    <row r="12723" spans="27:29">
      <c r="AA12723" s="298"/>
      <c r="AC12723" s="206"/>
    </row>
    <row r="12724" spans="27:29">
      <c r="AA12724" s="298"/>
      <c r="AC12724" s="206"/>
    </row>
    <row r="12725" spans="27:29">
      <c r="AA12725" s="298"/>
      <c r="AC12725" s="206"/>
    </row>
    <row r="12726" spans="27:29">
      <c r="AA12726" s="298"/>
      <c r="AC12726" s="206"/>
    </row>
    <row r="12727" spans="27:29">
      <c r="AA12727" s="298"/>
      <c r="AC12727" s="206"/>
    </row>
    <row r="12728" spans="27:29">
      <c r="AA12728" s="298"/>
      <c r="AC12728" s="206"/>
    </row>
    <row r="12729" spans="27:29">
      <c r="AA12729" s="298"/>
      <c r="AC12729" s="206"/>
    </row>
    <row r="12730" spans="27:29">
      <c r="AA12730" s="298"/>
      <c r="AC12730" s="206"/>
    </row>
    <row r="12731" spans="27:29">
      <c r="AA12731" s="298"/>
      <c r="AC12731" s="206"/>
    </row>
    <row r="12732" spans="27:29">
      <c r="AA12732" s="298"/>
      <c r="AC12732" s="206"/>
    </row>
    <row r="12733" spans="27:29">
      <c r="AA12733" s="298"/>
      <c r="AC12733" s="206"/>
    </row>
    <row r="12734" spans="27:29">
      <c r="AA12734" s="298"/>
      <c r="AC12734" s="206"/>
    </row>
    <row r="12735" spans="27:29">
      <c r="AA12735" s="298"/>
      <c r="AC12735" s="206"/>
    </row>
    <row r="12736" spans="27:29">
      <c r="AA12736" s="298"/>
      <c r="AC12736" s="206"/>
    </row>
    <row r="12737" spans="27:29">
      <c r="AA12737" s="298"/>
      <c r="AC12737" s="206"/>
    </row>
    <row r="12738" spans="27:29">
      <c r="AA12738" s="298"/>
      <c r="AC12738" s="206"/>
    </row>
    <row r="12739" spans="27:29">
      <c r="AA12739" s="298"/>
      <c r="AC12739" s="206"/>
    </row>
    <row r="12740" spans="27:29">
      <c r="AA12740" s="298"/>
      <c r="AC12740" s="206"/>
    </row>
    <row r="12741" spans="27:29">
      <c r="AA12741" s="298"/>
      <c r="AC12741" s="206"/>
    </row>
    <row r="12742" spans="27:29">
      <c r="AA12742" s="298"/>
      <c r="AC12742" s="206"/>
    </row>
    <row r="12743" spans="27:29">
      <c r="AA12743" s="298"/>
      <c r="AC12743" s="206"/>
    </row>
    <row r="12744" spans="27:29">
      <c r="AA12744" s="298"/>
      <c r="AC12744" s="206"/>
    </row>
    <row r="12745" spans="27:29">
      <c r="AA12745" s="298"/>
      <c r="AC12745" s="206"/>
    </row>
    <row r="12746" spans="27:29">
      <c r="AA12746" s="298"/>
      <c r="AC12746" s="206"/>
    </row>
    <row r="12747" spans="27:29">
      <c r="AA12747" s="298"/>
      <c r="AC12747" s="206"/>
    </row>
    <row r="12748" spans="27:29">
      <c r="AA12748" s="298"/>
      <c r="AC12748" s="206"/>
    </row>
    <row r="12749" spans="27:29">
      <c r="AA12749" s="298"/>
      <c r="AC12749" s="206"/>
    </row>
    <row r="12750" spans="27:29">
      <c r="AA12750" s="298"/>
      <c r="AC12750" s="206"/>
    </row>
    <row r="12751" spans="27:29">
      <c r="AA12751" s="298"/>
      <c r="AC12751" s="206"/>
    </row>
    <row r="12752" spans="27:29">
      <c r="AA12752" s="298"/>
      <c r="AC12752" s="206"/>
    </row>
    <row r="12753" spans="27:29">
      <c r="AA12753" s="298"/>
      <c r="AC12753" s="206"/>
    </row>
    <row r="12754" spans="27:29">
      <c r="AA12754" s="298"/>
      <c r="AC12754" s="206"/>
    </row>
    <row r="12755" spans="27:29">
      <c r="AA12755" s="298"/>
      <c r="AC12755" s="206"/>
    </row>
    <row r="12756" spans="27:29">
      <c r="AA12756" s="298"/>
      <c r="AC12756" s="206"/>
    </row>
    <row r="12757" spans="27:29">
      <c r="AA12757" s="298"/>
      <c r="AC12757" s="206"/>
    </row>
    <row r="12758" spans="27:29">
      <c r="AA12758" s="298"/>
      <c r="AC12758" s="206"/>
    </row>
    <row r="12759" spans="27:29">
      <c r="AA12759" s="298"/>
      <c r="AC12759" s="206"/>
    </row>
    <row r="12760" spans="27:29">
      <c r="AA12760" s="298"/>
      <c r="AC12760" s="206"/>
    </row>
    <row r="12761" spans="27:29">
      <c r="AA12761" s="298"/>
      <c r="AC12761" s="206"/>
    </row>
    <row r="12762" spans="27:29">
      <c r="AA12762" s="298"/>
      <c r="AC12762" s="206"/>
    </row>
    <row r="12763" spans="27:29">
      <c r="AA12763" s="298"/>
      <c r="AC12763" s="206"/>
    </row>
    <row r="12764" spans="27:29">
      <c r="AA12764" s="298"/>
      <c r="AC12764" s="206"/>
    </row>
    <row r="12765" spans="27:29">
      <c r="AA12765" s="298"/>
      <c r="AC12765" s="206"/>
    </row>
    <row r="12766" spans="27:29">
      <c r="AA12766" s="298"/>
      <c r="AC12766" s="206"/>
    </row>
    <row r="12767" spans="27:29">
      <c r="AA12767" s="298"/>
      <c r="AC12767" s="206"/>
    </row>
    <row r="12768" spans="27:29">
      <c r="AA12768" s="298"/>
      <c r="AC12768" s="206"/>
    </row>
    <row r="12769" spans="27:29">
      <c r="AA12769" s="298"/>
      <c r="AC12769" s="206"/>
    </row>
    <row r="12770" spans="27:29">
      <c r="AA12770" s="298"/>
      <c r="AC12770" s="206"/>
    </row>
    <row r="12771" spans="27:29">
      <c r="AA12771" s="298"/>
      <c r="AC12771" s="206"/>
    </row>
    <row r="12772" spans="27:29">
      <c r="AA12772" s="298"/>
      <c r="AC12772" s="206"/>
    </row>
    <row r="12773" spans="27:29">
      <c r="AA12773" s="298"/>
      <c r="AC12773" s="206"/>
    </row>
    <row r="12774" spans="27:29">
      <c r="AA12774" s="298"/>
      <c r="AC12774" s="206"/>
    </row>
    <row r="12775" spans="27:29">
      <c r="AA12775" s="298"/>
      <c r="AC12775" s="206"/>
    </row>
    <row r="12776" spans="27:29">
      <c r="AA12776" s="298"/>
      <c r="AC12776" s="206"/>
    </row>
    <row r="12777" spans="27:29">
      <c r="AA12777" s="298"/>
      <c r="AC12777" s="206"/>
    </row>
    <row r="12778" spans="27:29">
      <c r="AA12778" s="298"/>
      <c r="AC12778" s="206"/>
    </row>
    <row r="12779" spans="27:29">
      <c r="AA12779" s="298"/>
      <c r="AC12779" s="206"/>
    </row>
    <row r="12780" spans="27:29">
      <c r="AA12780" s="298"/>
      <c r="AC12780" s="206"/>
    </row>
    <row r="12781" spans="27:29">
      <c r="AA12781" s="298"/>
      <c r="AC12781" s="206"/>
    </row>
    <row r="12782" spans="27:29">
      <c r="AA12782" s="298"/>
      <c r="AC12782" s="206"/>
    </row>
    <row r="12783" spans="27:29">
      <c r="AA12783" s="298"/>
      <c r="AC12783" s="206"/>
    </row>
    <row r="12784" spans="27:29">
      <c r="AA12784" s="298"/>
      <c r="AC12784" s="206"/>
    </row>
    <row r="12785" spans="27:29">
      <c r="AA12785" s="298"/>
      <c r="AC12785" s="206"/>
    </row>
    <row r="12786" spans="27:29">
      <c r="AA12786" s="298"/>
      <c r="AC12786" s="206"/>
    </row>
    <row r="12787" spans="27:29">
      <c r="AA12787" s="298"/>
      <c r="AC12787" s="206"/>
    </row>
    <row r="12788" spans="27:29">
      <c r="AA12788" s="298"/>
      <c r="AC12788" s="206"/>
    </row>
    <row r="12789" spans="27:29">
      <c r="AA12789" s="298"/>
      <c r="AC12789" s="206"/>
    </row>
    <row r="12790" spans="27:29">
      <c r="AA12790" s="298"/>
      <c r="AC12790" s="206"/>
    </row>
    <row r="12791" spans="27:29">
      <c r="AA12791" s="298"/>
      <c r="AC12791" s="206"/>
    </row>
    <row r="12792" spans="27:29">
      <c r="AA12792" s="298"/>
      <c r="AC12792" s="206"/>
    </row>
    <row r="12793" spans="27:29">
      <c r="AA12793" s="298"/>
      <c r="AC12793" s="206"/>
    </row>
    <row r="12794" spans="27:29">
      <c r="AA12794" s="298"/>
      <c r="AC12794" s="206"/>
    </row>
    <row r="12795" spans="27:29">
      <c r="AA12795" s="298"/>
      <c r="AC12795" s="206"/>
    </row>
    <row r="12796" spans="27:29">
      <c r="AA12796" s="298"/>
      <c r="AC12796" s="206"/>
    </row>
    <row r="12797" spans="27:29">
      <c r="AA12797" s="298"/>
      <c r="AC12797" s="206"/>
    </row>
    <row r="12798" spans="27:29">
      <c r="AA12798" s="298"/>
      <c r="AC12798" s="206"/>
    </row>
    <row r="12799" spans="27:29">
      <c r="AA12799" s="298"/>
      <c r="AC12799" s="206"/>
    </row>
    <row r="12800" spans="27:29">
      <c r="AA12800" s="298"/>
      <c r="AC12800" s="206"/>
    </row>
    <row r="12801" spans="27:29">
      <c r="AA12801" s="298"/>
      <c r="AC12801" s="206"/>
    </row>
    <row r="12802" spans="27:29">
      <c r="AA12802" s="298"/>
      <c r="AC12802" s="206"/>
    </row>
    <row r="12803" spans="27:29">
      <c r="AA12803" s="298"/>
      <c r="AC12803" s="206"/>
    </row>
    <row r="12804" spans="27:29">
      <c r="AA12804" s="298"/>
      <c r="AC12804" s="206"/>
    </row>
    <row r="12805" spans="27:29">
      <c r="AA12805" s="298"/>
      <c r="AC12805" s="206"/>
    </row>
    <row r="12806" spans="27:29">
      <c r="AA12806" s="298"/>
      <c r="AC12806" s="206"/>
    </row>
    <row r="12807" spans="27:29">
      <c r="AA12807" s="298"/>
      <c r="AC12807" s="206"/>
    </row>
    <row r="12808" spans="27:29">
      <c r="AA12808" s="298"/>
      <c r="AC12808" s="206"/>
    </row>
    <row r="12809" spans="27:29">
      <c r="AA12809" s="298"/>
      <c r="AC12809" s="206"/>
    </row>
    <row r="12810" spans="27:29">
      <c r="AA12810" s="298"/>
      <c r="AC12810" s="206"/>
    </row>
    <row r="12811" spans="27:29">
      <c r="AA12811" s="298"/>
      <c r="AC12811" s="206"/>
    </row>
    <row r="12812" spans="27:29">
      <c r="AA12812" s="298"/>
      <c r="AC12812" s="206"/>
    </row>
    <row r="12813" spans="27:29">
      <c r="AA12813" s="298"/>
      <c r="AC12813" s="206"/>
    </row>
    <row r="12814" spans="27:29">
      <c r="AA12814" s="298"/>
      <c r="AC12814" s="206"/>
    </row>
    <row r="12815" spans="27:29">
      <c r="AA12815" s="298"/>
      <c r="AC12815" s="206"/>
    </row>
    <row r="12816" spans="27:29">
      <c r="AA12816" s="298"/>
      <c r="AC12816" s="206"/>
    </row>
    <row r="12817" spans="27:29">
      <c r="AA12817" s="298"/>
      <c r="AC12817" s="206"/>
    </row>
    <row r="12818" spans="27:29">
      <c r="AA12818" s="298"/>
      <c r="AC12818" s="206"/>
    </row>
    <row r="12819" spans="27:29">
      <c r="AA12819" s="298"/>
      <c r="AC12819" s="206"/>
    </row>
    <row r="12820" spans="27:29">
      <c r="AA12820" s="298"/>
      <c r="AC12820" s="206"/>
    </row>
    <row r="12821" spans="27:29">
      <c r="AA12821" s="298"/>
      <c r="AC12821" s="206"/>
    </row>
    <row r="12822" spans="27:29">
      <c r="AA12822" s="298"/>
      <c r="AC12822" s="206"/>
    </row>
    <row r="12823" spans="27:29">
      <c r="AA12823" s="298"/>
      <c r="AC12823" s="206"/>
    </row>
    <row r="12824" spans="27:29">
      <c r="AA12824" s="298"/>
      <c r="AC12824" s="206"/>
    </row>
    <row r="12825" spans="27:29">
      <c r="AA12825" s="298"/>
      <c r="AC12825" s="206"/>
    </row>
    <row r="12826" spans="27:29">
      <c r="AA12826" s="298"/>
      <c r="AC12826" s="206"/>
    </row>
    <row r="12827" spans="27:29">
      <c r="AA12827" s="298"/>
      <c r="AC12827" s="206"/>
    </row>
    <row r="12828" spans="27:29">
      <c r="AA12828" s="298"/>
      <c r="AC12828" s="206"/>
    </row>
    <row r="12829" spans="27:29">
      <c r="AA12829" s="298"/>
      <c r="AC12829" s="206"/>
    </row>
    <row r="12830" spans="27:29">
      <c r="AA12830" s="298"/>
      <c r="AC12830" s="206"/>
    </row>
    <row r="12831" spans="27:29">
      <c r="AA12831" s="298"/>
      <c r="AC12831" s="206"/>
    </row>
    <row r="12832" spans="27:29">
      <c r="AA12832" s="298"/>
      <c r="AC12832" s="206"/>
    </row>
    <row r="12833" spans="27:29">
      <c r="AA12833" s="298"/>
      <c r="AC12833" s="206"/>
    </row>
    <row r="12834" spans="27:29">
      <c r="AA12834" s="298"/>
      <c r="AC12834" s="206"/>
    </row>
    <row r="12835" spans="27:29">
      <c r="AA12835" s="298"/>
      <c r="AC12835" s="206"/>
    </row>
    <row r="12836" spans="27:29">
      <c r="AA12836" s="298"/>
      <c r="AC12836" s="206"/>
    </row>
    <row r="12837" spans="27:29">
      <c r="AA12837" s="298"/>
      <c r="AC12837" s="206"/>
    </row>
    <row r="12838" spans="27:29">
      <c r="AA12838" s="298"/>
      <c r="AC12838" s="206"/>
    </row>
    <row r="12839" spans="27:29">
      <c r="AA12839" s="298"/>
      <c r="AC12839" s="206"/>
    </row>
    <row r="12840" spans="27:29">
      <c r="AA12840" s="298"/>
      <c r="AC12840" s="206"/>
    </row>
    <row r="12841" spans="27:29">
      <c r="AA12841" s="298"/>
      <c r="AC12841" s="206"/>
    </row>
    <row r="12842" spans="27:29">
      <c r="AA12842" s="298"/>
      <c r="AC12842" s="206"/>
    </row>
    <row r="12843" spans="27:29">
      <c r="AA12843" s="298"/>
      <c r="AC12843" s="206"/>
    </row>
    <row r="12844" spans="27:29">
      <c r="AA12844" s="298"/>
      <c r="AC12844" s="206"/>
    </row>
    <row r="12845" spans="27:29">
      <c r="AA12845" s="298"/>
      <c r="AC12845" s="206"/>
    </row>
    <row r="12846" spans="27:29">
      <c r="AA12846" s="298"/>
      <c r="AC12846" s="206"/>
    </row>
    <row r="12847" spans="27:29">
      <c r="AA12847" s="298"/>
      <c r="AC12847" s="206"/>
    </row>
    <row r="12848" spans="27:29">
      <c r="AA12848" s="298"/>
      <c r="AC12848" s="206"/>
    </row>
    <row r="12849" spans="27:29">
      <c r="AA12849" s="298"/>
      <c r="AC12849" s="206"/>
    </row>
    <row r="12850" spans="27:29">
      <c r="AA12850" s="298"/>
      <c r="AC12850" s="206"/>
    </row>
    <row r="12851" spans="27:29">
      <c r="AA12851" s="298"/>
      <c r="AC12851" s="206"/>
    </row>
    <row r="12852" spans="27:29">
      <c r="AA12852" s="298"/>
      <c r="AC12852" s="206"/>
    </row>
    <row r="12853" spans="27:29">
      <c r="AA12853" s="298"/>
      <c r="AC12853" s="206"/>
    </row>
    <row r="12854" spans="27:29">
      <c r="AA12854" s="298"/>
      <c r="AC12854" s="206"/>
    </row>
    <row r="12855" spans="27:29">
      <c r="AA12855" s="298"/>
      <c r="AC12855" s="206"/>
    </row>
    <row r="12856" spans="27:29">
      <c r="AA12856" s="298"/>
      <c r="AC12856" s="206"/>
    </row>
    <row r="12857" spans="27:29">
      <c r="AA12857" s="298"/>
      <c r="AC12857" s="206"/>
    </row>
    <row r="12858" spans="27:29">
      <c r="AA12858" s="298"/>
      <c r="AC12858" s="206"/>
    </row>
    <row r="12859" spans="27:29">
      <c r="AA12859" s="298"/>
      <c r="AC12859" s="206"/>
    </row>
    <row r="12860" spans="27:29">
      <c r="AA12860" s="298"/>
      <c r="AC12860" s="206"/>
    </row>
    <row r="12861" spans="27:29">
      <c r="AA12861" s="298"/>
      <c r="AC12861" s="206"/>
    </row>
    <row r="12862" spans="27:29">
      <c r="AA12862" s="298"/>
      <c r="AC12862" s="206"/>
    </row>
    <row r="12863" spans="27:29">
      <c r="AA12863" s="298"/>
      <c r="AC12863" s="206"/>
    </row>
    <row r="12864" spans="27:29">
      <c r="AA12864" s="298"/>
      <c r="AC12864" s="206"/>
    </row>
    <row r="12865" spans="27:29">
      <c r="AA12865" s="298"/>
      <c r="AC12865" s="206"/>
    </row>
    <row r="12866" spans="27:29">
      <c r="AA12866" s="298"/>
      <c r="AC12866" s="206"/>
    </row>
    <row r="12867" spans="27:29">
      <c r="AA12867" s="298"/>
      <c r="AC12867" s="206"/>
    </row>
    <row r="12868" spans="27:29">
      <c r="AA12868" s="298"/>
      <c r="AC12868" s="206"/>
    </row>
    <row r="12869" spans="27:29">
      <c r="AA12869" s="298"/>
      <c r="AC12869" s="206"/>
    </row>
    <row r="12870" spans="27:29">
      <c r="AA12870" s="298"/>
      <c r="AC12870" s="206"/>
    </row>
    <row r="12871" spans="27:29">
      <c r="AA12871" s="298"/>
      <c r="AC12871" s="206"/>
    </row>
    <row r="12872" spans="27:29">
      <c r="AA12872" s="298"/>
      <c r="AC12872" s="206"/>
    </row>
    <row r="12873" spans="27:29">
      <c r="AA12873" s="298"/>
      <c r="AC12873" s="206"/>
    </row>
    <row r="12874" spans="27:29">
      <c r="AA12874" s="298"/>
      <c r="AC12874" s="206"/>
    </row>
    <row r="12875" spans="27:29">
      <c r="AA12875" s="298"/>
      <c r="AC12875" s="206"/>
    </row>
    <row r="12876" spans="27:29">
      <c r="AA12876" s="298"/>
      <c r="AC12876" s="206"/>
    </row>
    <row r="12877" spans="27:29">
      <c r="AA12877" s="298"/>
      <c r="AC12877" s="206"/>
    </row>
    <row r="12878" spans="27:29">
      <c r="AA12878" s="298"/>
      <c r="AC12878" s="206"/>
    </row>
    <row r="12879" spans="27:29">
      <c r="AA12879" s="298"/>
      <c r="AC12879" s="206"/>
    </row>
    <row r="12880" spans="27:29">
      <c r="AA12880" s="298"/>
      <c r="AC12880" s="206"/>
    </row>
    <row r="12881" spans="27:29">
      <c r="AA12881" s="298"/>
      <c r="AC12881" s="206"/>
    </row>
    <row r="12882" spans="27:29">
      <c r="AA12882" s="298"/>
      <c r="AC12882" s="206"/>
    </row>
    <row r="12883" spans="27:29">
      <c r="AA12883" s="298"/>
      <c r="AC12883" s="206"/>
    </row>
    <row r="12884" spans="27:29">
      <c r="AA12884" s="298"/>
      <c r="AC12884" s="206"/>
    </row>
    <row r="12885" spans="27:29">
      <c r="AA12885" s="298"/>
      <c r="AC12885" s="206"/>
    </row>
    <row r="12886" spans="27:29">
      <c r="AA12886" s="298"/>
      <c r="AC12886" s="206"/>
    </row>
    <row r="12887" spans="27:29">
      <c r="AA12887" s="298"/>
      <c r="AC12887" s="206"/>
    </row>
    <row r="12888" spans="27:29">
      <c r="AA12888" s="298"/>
      <c r="AC12888" s="206"/>
    </row>
    <row r="12889" spans="27:29">
      <c r="AA12889" s="298"/>
      <c r="AC12889" s="206"/>
    </row>
    <row r="12890" spans="27:29">
      <c r="AA12890" s="298"/>
      <c r="AC12890" s="206"/>
    </row>
    <row r="12891" spans="27:29">
      <c r="AA12891" s="298"/>
      <c r="AC12891" s="206"/>
    </row>
    <row r="12892" spans="27:29">
      <c r="AA12892" s="298"/>
      <c r="AC12892" s="206"/>
    </row>
    <row r="12893" spans="27:29">
      <c r="AA12893" s="298"/>
      <c r="AC12893" s="206"/>
    </row>
    <row r="12894" spans="27:29">
      <c r="AA12894" s="298"/>
      <c r="AC12894" s="206"/>
    </row>
    <row r="12895" spans="27:29">
      <c r="AA12895" s="298"/>
      <c r="AC12895" s="206"/>
    </row>
    <row r="12896" spans="27:29">
      <c r="AA12896" s="298"/>
      <c r="AC12896" s="206"/>
    </row>
    <row r="12897" spans="27:29">
      <c r="AA12897" s="298"/>
      <c r="AC12897" s="206"/>
    </row>
    <row r="12898" spans="27:29">
      <c r="AA12898" s="298"/>
      <c r="AC12898" s="206"/>
    </row>
    <row r="12899" spans="27:29">
      <c r="AA12899" s="298"/>
      <c r="AC12899" s="206"/>
    </row>
    <row r="12900" spans="27:29">
      <c r="AA12900" s="298"/>
      <c r="AC12900" s="206"/>
    </row>
    <row r="12901" spans="27:29">
      <c r="AA12901" s="298"/>
      <c r="AC12901" s="206"/>
    </row>
    <row r="12902" spans="27:29">
      <c r="AA12902" s="298"/>
      <c r="AC12902" s="206"/>
    </row>
    <row r="12903" spans="27:29">
      <c r="AA12903" s="298"/>
      <c r="AC12903" s="206"/>
    </row>
    <row r="12904" spans="27:29">
      <c r="AA12904" s="298"/>
      <c r="AC12904" s="206"/>
    </row>
    <row r="12905" spans="27:29">
      <c r="AA12905" s="298"/>
      <c r="AC12905" s="206"/>
    </row>
    <row r="12906" spans="27:29">
      <c r="AA12906" s="298"/>
      <c r="AC12906" s="206"/>
    </row>
    <row r="12907" spans="27:29">
      <c r="AA12907" s="298"/>
      <c r="AC12907" s="206"/>
    </row>
    <row r="12908" spans="27:29">
      <c r="AA12908" s="298"/>
      <c r="AC12908" s="206"/>
    </row>
    <row r="12909" spans="27:29">
      <c r="AA12909" s="298"/>
      <c r="AC12909" s="206"/>
    </row>
    <row r="12910" spans="27:29">
      <c r="AA12910" s="298"/>
      <c r="AC12910" s="206"/>
    </row>
    <row r="12911" spans="27:29">
      <c r="AA12911" s="298"/>
      <c r="AC12911" s="206"/>
    </row>
    <row r="12912" spans="27:29">
      <c r="AA12912" s="298"/>
      <c r="AC12912" s="206"/>
    </row>
    <row r="12913" spans="27:29">
      <c r="AA12913" s="298"/>
      <c r="AC12913" s="206"/>
    </row>
    <row r="12914" spans="27:29">
      <c r="AA12914" s="298"/>
      <c r="AC12914" s="206"/>
    </row>
    <row r="12915" spans="27:29">
      <c r="AA12915" s="298"/>
      <c r="AC12915" s="206"/>
    </row>
    <row r="12916" spans="27:29">
      <c r="AA12916" s="298"/>
      <c r="AC12916" s="206"/>
    </row>
    <row r="12917" spans="27:29">
      <c r="AA12917" s="298"/>
      <c r="AC12917" s="206"/>
    </row>
    <row r="12918" spans="27:29">
      <c r="AA12918" s="298"/>
      <c r="AC12918" s="206"/>
    </row>
    <row r="12919" spans="27:29">
      <c r="AA12919" s="298"/>
      <c r="AC12919" s="206"/>
    </row>
    <row r="12920" spans="27:29">
      <c r="AA12920" s="298"/>
      <c r="AC12920" s="206"/>
    </row>
    <row r="12921" spans="27:29">
      <c r="AA12921" s="298"/>
      <c r="AC12921" s="206"/>
    </row>
    <row r="12922" spans="27:29">
      <c r="AA12922" s="298"/>
      <c r="AC12922" s="206"/>
    </row>
    <row r="12923" spans="27:29">
      <c r="AA12923" s="298"/>
      <c r="AC12923" s="206"/>
    </row>
    <row r="12924" spans="27:29">
      <c r="AA12924" s="298"/>
      <c r="AC12924" s="206"/>
    </row>
    <row r="12925" spans="27:29">
      <c r="AA12925" s="298"/>
      <c r="AC12925" s="206"/>
    </row>
    <row r="12926" spans="27:29">
      <c r="AA12926" s="298"/>
      <c r="AC12926" s="206"/>
    </row>
    <row r="12927" spans="27:29">
      <c r="AA12927" s="298"/>
      <c r="AC12927" s="206"/>
    </row>
    <row r="12928" spans="27:29">
      <c r="AA12928" s="298"/>
      <c r="AC12928" s="206"/>
    </row>
    <row r="12929" spans="27:29">
      <c r="AA12929" s="298"/>
      <c r="AC12929" s="206"/>
    </row>
    <row r="12930" spans="27:29">
      <c r="AA12930" s="298"/>
      <c r="AC12930" s="206"/>
    </row>
    <row r="12931" spans="27:29">
      <c r="AA12931" s="298"/>
      <c r="AC12931" s="206"/>
    </row>
    <row r="12932" spans="27:29">
      <c r="AA12932" s="298"/>
      <c r="AC12932" s="206"/>
    </row>
    <row r="12933" spans="27:29">
      <c r="AA12933" s="298"/>
      <c r="AC12933" s="206"/>
    </row>
    <row r="12934" spans="27:29">
      <c r="AA12934" s="298"/>
      <c r="AC12934" s="206"/>
    </row>
    <row r="12935" spans="27:29">
      <c r="AA12935" s="298"/>
      <c r="AC12935" s="206"/>
    </row>
    <row r="12936" spans="27:29">
      <c r="AA12936" s="298"/>
      <c r="AC12936" s="206"/>
    </row>
    <row r="12937" spans="27:29">
      <c r="AA12937" s="298"/>
      <c r="AC12937" s="206"/>
    </row>
    <row r="12938" spans="27:29">
      <c r="AA12938" s="298"/>
      <c r="AC12938" s="206"/>
    </row>
    <row r="12939" spans="27:29">
      <c r="AA12939" s="298"/>
      <c r="AC12939" s="206"/>
    </row>
    <row r="12940" spans="27:29">
      <c r="AA12940" s="298"/>
      <c r="AC12940" s="206"/>
    </row>
    <row r="12941" spans="27:29">
      <c r="AA12941" s="298"/>
      <c r="AC12941" s="206"/>
    </row>
    <row r="12942" spans="27:29">
      <c r="AA12942" s="298"/>
      <c r="AC12942" s="206"/>
    </row>
    <row r="12943" spans="27:29">
      <c r="AA12943" s="298"/>
      <c r="AC12943" s="206"/>
    </row>
    <row r="12944" spans="27:29">
      <c r="AA12944" s="298"/>
      <c r="AC12944" s="206"/>
    </row>
    <row r="12945" spans="27:29">
      <c r="AA12945" s="298"/>
      <c r="AC12945" s="206"/>
    </row>
    <row r="12946" spans="27:29">
      <c r="AA12946" s="298"/>
      <c r="AC12946" s="206"/>
    </row>
    <row r="12947" spans="27:29">
      <c r="AA12947" s="298"/>
      <c r="AC12947" s="206"/>
    </row>
    <row r="12948" spans="27:29">
      <c r="AA12948" s="298"/>
      <c r="AC12948" s="206"/>
    </row>
    <row r="12949" spans="27:29">
      <c r="AA12949" s="298"/>
      <c r="AC12949" s="206"/>
    </row>
    <row r="12950" spans="27:29">
      <c r="AA12950" s="298"/>
      <c r="AC12950" s="206"/>
    </row>
    <row r="12951" spans="27:29">
      <c r="AA12951" s="298"/>
      <c r="AC12951" s="206"/>
    </row>
    <row r="12952" spans="27:29">
      <c r="AA12952" s="298"/>
      <c r="AC12952" s="206"/>
    </row>
    <row r="12953" spans="27:29">
      <c r="AA12953" s="298"/>
      <c r="AC12953" s="206"/>
    </row>
    <row r="12954" spans="27:29">
      <c r="AA12954" s="298"/>
      <c r="AC12954" s="206"/>
    </row>
    <row r="12955" spans="27:29">
      <c r="AA12955" s="298"/>
      <c r="AC12955" s="206"/>
    </row>
    <row r="12956" spans="27:29">
      <c r="AA12956" s="298"/>
      <c r="AC12956" s="206"/>
    </row>
    <row r="12957" spans="27:29">
      <c r="AA12957" s="298"/>
      <c r="AC12957" s="206"/>
    </row>
    <row r="12958" spans="27:29">
      <c r="AA12958" s="298"/>
      <c r="AC12958" s="206"/>
    </row>
    <row r="12959" spans="27:29">
      <c r="AA12959" s="298"/>
      <c r="AC12959" s="206"/>
    </row>
    <row r="12960" spans="27:29">
      <c r="AA12960" s="298"/>
      <c r="AC12960" s="206"/>
    </row>
    <row r="12961" spans="27:29">
      <c r="AA12961" s="298"/>
      <c r="AC12961" s="206"/>
    </row>
    <row r="12962" spans="27:29">
      <c r="AA12962" s="298"/>
      <c r="AC12962" s="206"/>
    </row>
    <row r="12963" spans="27:29">
      <c r="AA12963" s="298"/>
      <c r="AC12963" s="206"/>
    </row>
    <row r="12964" spans="27:29">
      <c r="AA12964" s="298"/>
      <c r="AC12964" s="206"/>
    </row>
    <row r="12965" spans="27:29">
      <c r="AA12965" s="298"/>
      <c r="AC12965" s="206"/>
    </row>
    <row r="12966" spans="27:29">
      <c r="AA12966" s="298"/>
      <c r="AC12966" s="206"/>
    </row>
    <row r="12967" spans="27:29">
      <c r="AA12967" s="298"/>
      <c r="AC12967" s="206"/>
    </row>
    <row r="12968" spans="27:29">
      <c r="AA12968" s="298"/>
      <c r="AC12968" s="206"/>
    </row>
    <row r="12969" spans="27:29">
      <c r="AA12969" s="298"/>
      <c r="AC12969" s="206"/>
    </row>
    <row r="12970" spans="27:29">
      <c r="AA12970" s="298"/>
      <c r="AC12970" s="206"/>
    </row>
    <row r="12971" spans="27:29">
      <c r="AA12971" s="298"/>
      <c r="AC12971" s="206"/>
    </row>
    <row r="12972" spans="27:29">
      <c r="AA12972" s="298"/>
      <c r="AC12972" s="206"/>
    </row>
    <row r="12973" spans="27:29">
      <c r="AA12973" s="298"/>
      <c r="AC12973" s="206"/>
    </row>
    <row r="12974" spans="27:29">
      <c r="AA12974" s="298"/>
      <c r="AC12974" s="206"/>
    </row>
    <row r="12975" spans="27:29">
      <c r="AA12975" s="298"/>
      <c r="AC12975" s="206"/>
    </row>
    <row r="12976" spans="27:29">
      <c r="AA12976" s="298"/>
      <c r="AC12976" s="206"/>
    </row>
    <row r="12977" spans="27:29">
      <c r="AA12977" s="298"/>
      <c r="AC12977" s="206"/>
    </row>
    <row r="12978" spans="27:29">
      <c r="AA12978" s="298"/>
      <c r="AC12978" s="206"/>
    </row>
    <row r="12979" spans="27:29">
      <c r="AA12979" s="298"/>
      <c r="AC12979" s="206"/>
    </row>
    <row r="12980" spans="27:29">
      <c r="AA12980" s="298"/>
      <c r="AC12980" s="206"/>
    </row>
    <row r="12981" spans="27:29">
      <c r="AA12981" s="298"/>
      <c r="AC12981" s="206"/>
    </row>
    <row r="12982" spans="27:29">
      <c r="AA12982" s="298"/>
      <c r="AC12982" s="206"/>
    </row>
    <row r="12983" spans="27:29">
      <c r="AA12983" s="298"/>
      <c r="AC12983" s="206"/>
    </row>
    <row r="12984" spans="27:29">
      <c r="AA12984" s="298"/>
      <c r="AC12984" s="206"/>
    </row>
    <row r="12985" spans="27:29">
      <c r="AA12985" s="298"/>
      <c r="AC12985" s="206"/>
    </row>
    <row r="12986" spans="27:29">
      <c r="AA12986" s="298"/>
      <c r="AC12986" s="206"/>
    </row>
    <row r="12987" spans="27:29">
      <c r="AA12987" s="298"/>
      <c r="AC12987" s="206"/>
    </row>
    <row r="12988" spans="27:29">
      <c r="AA12988" s="298"/>
      <c r="AC12988" s="206"/>
    </row>
    <row r="12989" spans="27:29">
      <c r="AA12989" s="298"/>
      <c r="AC12989" s="206"/>
    </row>
    <row r="12990" spans="27:29">
      <c r="AA12990" s="298"/>
      <c r="AC12990" s="206"/>
    </row>
    <row r="12991" spans="27:29">
      <c r="AA12991" s="298"/>
      <c r="AC12991" s="206"/>
    </row>
    <row r="12992" spans="27:29">
      <c r="AA12992" s="298"/>
      <c r="AC12992" s="206"/>
    </row>
    <row r="12993" spans="27:29">
      <c r="AA12993" s="298"/>
      <c r="AC12993" s="206"/>
    </row>
    <row r="12994" spans="27:29">
      <c r="AA12994" s="298"/>
      <c r="AC12994" s="206"/>
    </row>
    <row r="12995" spans="27:29">
      <c r="AA12995" s="298"/>
      <c r="AC12995" s="206"/>
    </row>
    <row r="12996" spans="27:29">
      <c r="AA12996" s="298"/>
      <c r="AC12996" s="206"/>
    </row>
    <row r="12997" spans="27:29">
      <c r="AA12997" s="298"/>
      <c r="AC12997" s="206"/>
    </row>
    <row r="12998" spans="27:29">
      <c r="AA12998" s="298"/>
      <c r="AC12998" s="206"/>
    </row>
    <row r="12999" spans="27:29">
      <c r="AA12999" s="298"/>
      <c r="AC12999" s="206"/>
    </row>
    <row r="13000" spans="27:29">
      <c r="AA13000" s="298"/>
      <c r="AC13000" s="206"/>
    </row>
    <row r="13001" spans="27:29">
      <c r="AA13001" s="298"/>
      <c r="AC13001" s="206"/>
    </row>
    <row r="13002" spans="27:29">
      <c r="AA13002" s="298"/>
      <c r="AC13002" s="206"/>
    </row>
    <row r="13003" spans="27:29">
      <c r="AA13003" s="298"/>
      <c r="AC13003" s="206"/>
    </row>
    <row r="13004" spans="27:29">
      <c r="AA13004" s="298"/>
      <c r="AC13004" s="206"/>
    </row>
    <row r="13005" spans="27:29">
      <c r="AA13005" s="298"/>
      <c r="AC13005" s="206"/>
    </row>
    <row r="13006" spans="27:29">
      <c r="AA13006" s="298"/>
      <c r="AC13006" s="206"/>
    </row>
    <row r="13007" spans="27:29">
      <c r="AA13007" s="298"/>
      <c r="AC13007" s="206"/>
    </row>
    <row r="13008" spans="27:29">
      <c r="AA13008" s="298"/>
      <c r="AC13008" s="206"/>
    </row>
    <row r="13009" spans="27:29">
      <c r="AA13009" s="298"/>
      <c r="AC13009" s="206"/>
    </row>
    <row r="13010" spans="27:29">
      <c r="AA13010" s="298"/>
      <c r="AC13010" s="206"/>
    </row>
    <row r="13011" spans="27:29">
      <c r="AA13011" s="298"/>
      <c r="AC13011" s="206"/>
    </row>
    <row r="13012" spans="27:29">
      <c r="AA13012" s="298"/>
      <c r="AC13012" s="206"/>
    </row>
    <row r="13013" spans="27:29">
      <c r="AA13013" s="298"/>
      <c r="AC13013" s="206"/>
    </row>
    <row r="13014" spans="27:29">
      <c r="AA13014" s="298"/>
      <c r="AC13014" s="206"/>
    </row>
    <row r="13015" spans="27:29">
      <c r="AA13015" s="298"/>
      <c r="AC13015" s="206"/>
    </row>
    <row r="13016" spans="27:29">
      <c r="AA13016" s="298"/>
      <c r="AC13016" s="206"/>
    </row>
    <row r="13017" spans="27:29">
      <c r="AA13017" s="298"/>
      <c r="AC13017" s="206"/>
    </row>
    <row r="13018" spans="27:29">
      <c r="AA13018" s="298"/>
      <c r="AC13018" s="206"/>
    </row>
    <row r="13019" spans="27:29">
      <c r="AA13019" s="298"/>
      <c r="AC13019" s="206"/>
    </row>
    <row r="13020" spans="27:29">
      <c r="AA13020" s="298"/>
      <c r="AC13020" s="206"/>
    </row>
    <row r="13021" spans="27:29">
      <c r="AA13021" s="298"/>
      <c r="AC13021" s="206"/>
    </row>
    <row r="13022" spans="27:29">
      <c r="AA13022" s="298"/>
      <c r="AC13022" s="206"/>
    </row>
    <row r="13023" spans="27:29">
      <c r="AA13023" s="298"/>
      <c r="AC13023" s="206"/>
    </row>
    <row r="13024" spans="27:29">
      <c r="AA13024" s="298"/>
      <c r="AC13024" s="206"/>
    </row>
    <row r="13025" spans="27:29">
      <c r="AA13025" s="298"/>
      <c r="AC13025" s="206"/>
    </row>
    <row r="13026" spans="27:29">
      <c r="AA13026" s="298"/>
      <c r="AC13026" s="206"/>
    </row>
    <row r="13027" spans="27:29">
      <c r="AA13027" s="298"/>
      <c r="AC13027" s="206"/>
    </row>
    <row r="13028" spans="27:29">
      <c r="AA13028" s="298"/>
      <c r="AC13028" s="206"/>
    </row>
    <row r="13029" spans="27:29">
      <c r="AA13029" s="298"/>
      <c r="AC13029" s="206"/>
    </row>
    <row r="13030" spans="27:29">
      <c r="AA13030" s="298"/>
      <c r="AC13030" s="206"/>
    </row>
    <row r="13031" spans="27:29">
      <c r="AA13031" s="298"/>
      <c r="AC13031" s="206"/>
    </row>
    <row r="13032" spans="27:29">
      <c r="AA13032" s="298"/>
      <c r="AC13032" s="206"/>
    </row>
    <row r="13033" spans="27:29">
      <c r="AA13033" s="298"/>
      <c r="AC13033" s="206"/>
    </row>
    <row r="13034" spans="27:29">
      <c r="AA13034" s="298"/>
      <c r="AC13034" s="206"/>
    </row>
    <row r="13035" spans="27:29">
      <c r="AA13035" s="298"/>
      <c r="AC13035" s="206"/>
    </row>
    <row r="13036" spans="27:29">
      <c r="AA13036" s="298"/>
      <c r="AC13036" s="206"/>
    </row>
    <row r="13037" spans="27:29">
      <c r="AA13037" s="298"/>
      <c r="AC13037" s="206"/>
    </row>
    <row r="13038" spans="27:29">
      <c r="AA13038" s="298"/>
      <c r="AC13038" s="206"/>
    </row>
    <row r="13039" spans="27:29">
      <c r="AA13039" s="298"/>
      <c r="AC13039" s="206"/>
    </row>
    <row r="13040" spans="27:29">
      <c r="AA13040" s="298"/>
      <c r="AC13040" s="206"/>
    </row>
    <row r="13041" spans="27:29">
      <c r="AA13041" s="298"/>
      <c r="AC13041" s="206"/>
    </row>
    <row r="13042" spans="27:29">
      <c r="AA13042" s="298"/>
      <c r="AC13042" s="206"/>
    </row>
    <row r="13043" spans="27:29">
      <c r="AA13043" s="298"/>
      <c r="AC13043" s="206"/>
    </row>
    <row r="13044" spans="27:29">
      <c r="AA13044" s="298"/>
      <c r="AC13044" s="206"/>
    </row>
    <row r="13045" spans="27:29">
      <c r="AA13045" s="298"/>
      <c r="AC13045" s="206"/>
    </row>
    <row r="13046" spans="27:29">
      <c r="AA13046" s="298"/>
      <c r="AC13046" s="206"/>
    </row>
    <row r="13047" spans="27:29">
      <c r="AA13047" s="298"/>
      <c r="AC13047" s="206"/>
    </row>
    <row r="13048" spans="27:29">
      <c r="AA13048" s="298"/>
      <c r="AC13048" s="206"/>
    </row>
    <row r="13049" spans="27:29">
      <c r="AA13049" s="298"/>
      <c r="AC13049" s="206"/>
    </row>
    <row r="13050" spans="27:29">
      <c r="AA13050" s="298"/>
      <c r="AC13050" s="206"/>
    </row>
    <row r="13051" spans="27:29">
      <c r="AA13051" s="298"/>
      <c r="AC13051" s="206"/>
    </row>
    <row r="13052" spans="27:29">
      <c r="AA13052" s="298"/>
      <c r="AC13052" s="206"/>
    </row>
    <row r="13053" spans="27:29">
      <c r="AA13053" s="298"/>
      <c r="AC13053" s="206"/>
    </row>
    <row r="13054" spans="27:29">
      <c r="AA13054" s="298"/>
      <c r="AC13054" s="206"/>
    </row>
    <row r="13055" spans="27:29">
      <c r="AA13055" s="298"/>
      <c r="AC13055" s="206"/>
    </row>
    <row r="13056" spans="27:29">
      <c r="AA13056" s="298"/>
      <c r="AC13056" s="206"/>
    </row>
    <row r="13057" spans="27:29">
      <c r="AA13057" s="298"/>
      <c r="AC13057" s="206"/>
    </row>
    <row r="13058" spans="27:29">
      <c r="AA13058" s="298"/>
      <c r="AC13058" s="206"/>
    </row>
    <row r="13059" spans="27:29">
      <c r="AA13059" s="298"/>
      <c r="AC13059" s="206"/>
    </row>
    <row r="13060" spans="27:29">
      <c r="AA13060" s="298"/>
      <c r="AC13060" s="206"/>
    </row>
    <row r="13061" spans="27:29">
      <c r="AA13061" s="298"/>
      <c r="AC13061" s="206"/>
    </row>
    <row r="13062" spans="27:29">
      <c r="AA13062" s="298"/>
      <c r="AC13062" s="206"/>
    </row>
    <row r="13063" spans="27:29">
      <c r="AA13063" s="298"/>
      <c r="AC13063" s="206"/>
    </row>
    <row r="13064" spans="27:29">
      <c r="AA13064" s="298"/>
      <c r="AC13064" s="206"/>
    </row>
    <row r="13065" spans="27:29">
      <c r="AA13065" s="298"/>
      <c r="AC13065" s="206"/>
    </row>
    <row r="13066" spans="27:29">
      <c r="AA13066" s="298"/>
      <c r="AC13066" s="206"/>
    </row>
    <row r="13067" spans="27:29">
      <c r="AA13067" s="298"/>
      <c r="AC13067" s="206"/>
    </row>
    <row r="13068" spans="27:29">
      <c r="AA13068" s="298"/>
      <c r="AC13068" s="206"/>
    </row>
    <row r="13069" spans="27:29">
      <c r="AA13069" s="298"/>
      <c r="AC13069" s="206"/>
    </row>
    <row r="13070" spans="27:29">
      <c r="AA13070" s="298"/>
      <c r="AC13070" s="206"/>
    </row>
    <row r="13071" spans="27:29">
      <c r="AA13071" s="298"/>
      <c r="AC13071" s="206"/>
    </row>
    <row r="13072" spans="27:29">
      <c r="AA13072" s="298"/>
      <c r="AC13072" s="206"/>
    </row>
    <row r="13073" spans="27:29">
      <c r="AA13073" s="298"/>
      <c r="AC13073" s="206"/>
    </row>
    <row r="13074" spans="27:29">
      <c r="AA13074" s="298"/>
      <c r="AC13074" s="206"/>
    </row>
    <row r="13075" spans="27:29">
      <c r="AA13075" s="298"/>
      <c r="AC13075" s="206"/>
    </row>
    <row r="13076" spans="27:29">
      <c r="AA13076" s="298"/>
      <c r="AC13076" s="206"/>
    </row>
    <row r="13077" spans="27:29">
      <c r="AA13077" s="298"/>
      <c r="AC13077" s="206"/>
    </row>
    <row r="13078" spans="27:29">
      <c r="AA13078" s="298"/>
      <c r="AC13078" s="206"/>
    </row>
    <row r="13079" spans="27:29">
      <c r="AA13079" s="298"/>
      <c r="AC13079" s="206"/>
    </row>
    <row r="13080" spans="27:29">
      <c r="AA13080" s="298"/>
      <c r="AC13080" s="206"/>
    </row>
    <row r="13081" spans="27:29">
      <c r="AA13081" s="298"/>
      <c r="AC13081" s="206"/>
    </row>
    <row r="13082" spans="27:29">
      <c r="AA13082" s="298"/>
      <c r="AC13082" s="206"/>
    </row>
    <row r="13083" spans="27:29">
      <c r="AA13083" s="298"/>
      <c r="AC13083" s="206"/>
    </row>
    <row r="13084" spans="27:29">
      <c r="AA13084" s="298"/>
      <c r="AC13084" s="206"/>
    </row>
    <row r="13085" spans="27:29">
      <c r="AA13085" s="298"/>
      <c r="AC13085" s="206"/>
    </row>
    <row r="13086" spans="27:29">
      <c r="AA13086" s="298"/>
      <c r="AC13086" s="206"/>
    </row>
    <row r="13087" spans="27:29">
      <c r="AA13087" s="298"/>
      <c r="AC13087" s="206"/>
    </row>
    <row r="13088" spans="27:29">
      <c r="AA13088" s="298"/>
      <c r="AC13088" s="206"/>
    </row>
    <row r="13089" spans="27:29">
      <c r="AA13089" s="298"/>
      <c r="AC13089" s="206"/>
    </row>
    <row r="13090" spans="27:29">
      <c r="AA13090" s="298"/>
      <c r="AC13090" s="206"/>
    </row>
    <row r="13091" spans="27:29">
      <c r="AA13091" s="298"/>
      <c r="AC13091" s="206"/>
    </row>
    <row r="13092" spans="27:29">
      <c r="AA13092" s="298"/>
      <c r="AC13092" s="206"/>
    </row>
    <row r="13093" spans="27:29">
      <c r="AA13093" s="298"/>
      <c r="AC13093" s="206"/>
    </row>
    <row r="13094" spans="27:29">
      <c r="AA13094" s="298"/>
      <c r="AC13094" s="206"/>
    </row>
    <row r="13095" spans="27:29">
      <c r="AA13095" s="298"/>
      <c r="AC13095" s="206"/>
    </row>
    <row r="13096" spans="27:29">
      <c r="AA13096" s="298"/>
      <c r="AC13096" s="206"/>
    </row>
    <row r="13097" spans="27:29">
      <c r="AA13097" s="298"/>
      <c r="AC13097" s="206"/>
    </row>
    <row r="13098" spans="27:29">
      <c r="AA13098" s="298"/>
      <c r="AC13098" s="206"/>
    </row>
    <row r="13099" spans="27:29">
      <c r="AA13099" s="298"/>
      <c r="AC13099" s="206"/>
    </row>
    <row r="13100" spans="27:29">
      <c r="AA13100" s="298"/>
      <c r="AC13100" s="206"/>
    </row>
    <row r="13101" spans="27:29">
      <c r="AA13101" s="298"/>
      <c r="AC13101" s="206"/>
    </row>
    <row r="13102" spans="27:29">
      <c r="AA13102" s="298"/>
      <c r="AC13102" s="206"/>
    </row>
    <row r="13103" spans="27:29">
      <c r="AA13103" s="298"/>
      <c r="AC13103" s="206"/>
    </row>
    <row r="13104" spans="27:29">
      <c r="AA13104" s="298"/>
      <c r="AC13104" s="206"/>
    </row>
    <row r="13105" spans="27:29">
      <c r="AA13105" s="298"/>
      <c r="AC13105" s="206"/>
    </row>
    <row r="13106" spans="27:29">
      <c r="AA13106" s="298"/>
      <c r="AC13106" s="206"/>
    </row>
    <row r="13107" spans="27:29">
      <c r="AA13107" s="298"/>
      <c r="AC13107" s="206"/>
    </row>
    <row r="13108" spans="27:29">
      <c r="AA13108" s="298"/>
      <c r="AC13108" s="206"/>
    </row>
    <row r="13109" spans="27:29">
      <c r="AA13109" s="298"/>
      <c r="AC13109" s="206"/>
    </row>
    <row r="13110" spans="27:29">
      <c r="AA13110" s="298"/>
      <c r="AC13110" s="206"/>
    </row>
    <row r="13111" spans="27:29">
      <c r="AA13111" s="298"/>
      <c r="AC13111" s="206"/>
    </row>
    <row r="13112" spans="27:29">
      <c r="AA13112" s="298"/>
      <c r="AC13112" s="206"/>
    </row>
    <row r="13113" spans="27:29">
      <c r="AA13113" s="298"/>
      <c r="AC13113" s="206"/>
    </row>
    <row r="13114" spans="27:29">
      <c r="AA13114" s="298"/>
      <c r="AC13114" s="206"/>
    </row>
    <row r="13115" spans="27:29">
      <c r="AA13115" s="298"/>
      <c r="AC13115" s="206"/>
    </row>
    <row r="13116" spans="27:29">
      <c r="AA13116" s="298"/>
      <c r="AC13116" s="206"/>
    </row>
    <row r="13117" spans="27:29">
      <c r="AA13117" s="298"/>
      <c r="AC13117" s="206"/>
    </row>
    <row r="13118" spans="27:29">
      <c r="AA13118" s="298"/>
      <c r="AC13118" s="206"/>
    </row>
    <row r="13119" spans="27:29">
      <c r="AA13119" s="298"/>
      <c r="AC13119" s="206"/>
    </row>
    <row r="13120" spans="27:29">
      <c r="AA13120" s="298"/>
      <c r="AC13120" s="206"/>
    </row>
    <row r="13121" spans="27:29">
      <c r="AA13121" s="298"/>
      <c r="AC13121" s="206"/>
    </row>
    <row r="13122" spans="27:29">
      <c r="AA13122" s="298"/>
      <c r="AC13122" s="206"/>
    </row>
    <row r="13123" spans="27:29">
      <c r="AA13123" s="298"/>
      <c r="AC13123" s="206"/>
    </row>
    <row r="13124" spans="27:29">
      <c r="AA13124" s="298"/>
      <c r="AC13124" s="206"/>
    </row>
    <row r="13125" spans="27:29">
      <c r="AA13125" s="298"/>
      <c r="AC13125" s="206"/>
    </row>
    <row r="13126" spans="27:29">
      <c r="AA13126" s="298"/>
      <c r="AC13126" s="206"/>
    </row>
    <row r="13127" spans="27:29">
      <c r="AA13127" s="298"/>
      <c r="AC13127" s="206"/>
    </row>
    <row r="13128" spans="27:29">
      <c r="AA13128" s="298"/>
      <c r="AC13128" s="206"/>
    </row>
    <row r="13129" spans="27:29">
      <c r="AA13129" s="298"/>
      <c r="AC13129" s="206"/>
    </row>
    <row r="13130" spans="27:29">
      <c r="AA13130" s="298"/>
      <c r="AC13130" s="206"/>
    </row>
    <row r="13131" spans="27:29">
      <c r="AA13131" s="298"/>
      <c r="AC13131" s="206"/>
    </row>
    <row r="13132" spans="27:29">
      <c r="AA13132" s="298"/>
      <c r="AC13132" s="206"/>
    </row>
    <row r="13133" spans="27:29">
      <c r="AA13133" s="298"/>
      <c r="AC13133" s="206"/>
    </row>
    <row r="13134" spans="27:29">
      <c r="AA13134" s="298"/>
      <c r="AC13134" s="206"/>
    </row>
    <row r="13135" spans="27:29">
      <c r="AA13135" s="298"/>
      <c r="AC13135" s="206"/>
    </row>
    <row r="13136" spans="27:29">
      <c r="AA13136" s="298"/>
      <c r="AC13136" s="206"/>
    </row>
    <row r="13137" spans="27:29">
      <c r="AA13137" s="298"/>
      <c r="AC13137" s="206"/>
    </row>
    <row r="13138" spans="27:29">
      <c r="AA13138" s="298"/>
      <c r="AC13138" s="206"/>
    </row>
    <row r="13139" spans="27:29">
      <c r="AA13139" s="298"/>
      <c r="AC13139" s="206"/>
    </row>
    <row r="13140" spans="27:29">
      <c r="AA13140" s="298"/>
      <c r="AC13140" s="206"/>
    </row>
    <row r="13141" spans="27:29">
      <c r="AA13141" s="298"/>
      <c r="AC13141" s="206"/>
    </row>
    <row r="13142" spans="27:29">
      <c r="AA13142" s="298"/>
      <c r="AC13142" s="206"/>
    </row>
    <row r="13143" spans="27:29">
      <c r="AA13143" s="298"/>
      <c r="AC13143" s="206"/>
    </row>
    <row r="13144" spans="27:29">
      <c r="AA13144" s="298"/>
      <c r="AC13144" s="206"/>
    </row>
    <row r="13145" spans="27:29">
      <c r="AA13145" s="298"/>
      <c r="AC13145" s="206"/>
    </row>
    <row r="13146" spans="27:29">
      <c r="AA13146" s="298"/>
      <c r="AC13146" s="206"/>
    </row>
    <row r="13147" spans="27:29">
      <c r="AA13147" s="298"/>
      <c r="AC13147" s="206"/>
    </row>
    <row r="13148" spans="27:29">
      <c r="AA13148" s="298"/>
      <c r="AC13148" s="206"/>
    </row>
    <row r="13149" spans="27:29">
      <c r="AA13149" s="298"/>
      <c r="AC13149" s="206"/>
    </row>
    <row r="13150" spans="27:29">
      <c r="AA13150" s="298"/>
      <c r="AC13150" s="206"/>
    </row>
    <row r="13151" spans="27:29">
      <c r="AA13151" s="298"/>
      <c r="AC13151" s="206"/>
    </row>
    <row r="13152" spans="27:29">
      <c r="AA13152" s="298"/>
      <c r="AC13152" s="206"/>
    </row>
    <row r="13153" spans="27:29">
      <c r="AA13153" s="298"/>
      <c r="AC13153" s="206"/>
    </row>
    <row r="13154" spans="27:29">
      <c r="AA13154" s="298"/>
      <c r="AC13154" s="206"/>
    </row>
    <row r="13155" spans="27:29">
      <c r="AA13155" s="298"/>
      <c r="AC13155" s="206"/>
    </row>
    <row r="13156" spans="27:29">
      <c r="AA13156" s="298"/>
      <c r="AC13156" s="206"/>
    </row>
    <row r="13157" spans="27:29">
      <c r="AA13157" s="298"/>
      <c r="AC13157" s="206"/>
    </row>
    <row r="13158" spans="27:29">
      <c r="AA13158" s="298"/>
      <c r="AC13158" s="206"/>
    </row>
    <row r="13159" spans="27:29">
      <c r="AA13159" s="298"/>
      <c r="AC13159" s="206"/>
    </row>
    <row r="13160" spans="27:29">
      <c r="AA13160" s="298"/>
      <c r="AC13160" s="206"/>
    </row>
    <row r="13161" spans="27:29">
      <c r="AA13161" s="298"/>
      <c r="AC13161" s="206"/>
    </row>
    <row r="13162" spans="27:29">
      <c r="AA13162" s="298"/>
      <c r="AC13162" s="206"/>
    </row>
    <row r="13163" spans="27:29">
      <c r="AA13163" s="298"/>
      <c r="AC13163" s="206"/>
    </row>
    <row r="13164" spans="27:29">
      <c r="AA13164" s="298"/>
      <c r="AC13164" s="206"/>
    </row>
    <row r="13165" spans="27:29">
      <c r="AA13165" s="298"/>
      <c r="AC13165" s="206"/>
    </row>
    <row r="13166" spans="27:29">
      <c r="AA13166" s="298"/>
      <c r="AC13166" s="206"/>
    </row>
    <row r="13167" spans="27:29">
      <c r="AA13167" s="298"/>
      <c r="AC13167" s="206"/>
    </row>
    <row r="13168" spans="27:29">
      <c r="AA13168" s="298"/>
      <c r="AC13168" s="206"/>
    </row>
    <row r="13169" spans="27:29">
      <c r="AA13169" s="298"/>
      <c r="AC13169" s="206"/>
    </row>
    <row r="13170" spans="27:29">
      <c r="AA13170" s="298"/>
      <c r="AC13170" s="206"/>
    </row>
    <row r="13171" spans="27:29">
      <c r="AA13171" s="298"/>
      <c r="AC13171" s="206"/>
    </row>
    <row r="13172" spans="27:29">
      <c r="AA13172" s="298"/>
      <c r="AC13172" s="206"/>
    </row>
    <row r="13173" spans="27:29">
      <c r="AA13173" s="298"/>
      <c r="AC13173" s="206"/>
    </row>
    <row r="13174" spans="27:29">
      <c r="AA13174" s="298"/>
      <c r="AC13174" s="206"/>
    </row>
    <row r="13175" spans="27:29">
      <c r="AA13175" s="298"/>
      <c r="AC13175" s="206"/>
    </row>
    <row r="13176" spans="27:29">
      <c r="AA13176" s="298"/>
      <c r="AC13176" s="206"/>
    </row>
    <row r="13177" spans="27:29">
      <c r="AA13177" s="298"/>
      <c r="AC13177" s="206"/>
    </row>
    <row r="13178" spans="27:29">
      <c r="AA13178" s="298"/>
      <c r="AC13178" s="206"/>
    </row>
    <row r="13179" spans="27:29">
      <c r="AA13179" s="298"/>
      <c r="AC13179" s="206"/>
    </row>
    <row r="13180" spans="27:29">
      <c r="AA13180" s="298"/>
      <c r="AC13180" s="206"/>
    </row>
    <row r="13181" spans="27:29">
      <c r="AA13181" s="298"/>
      <c r="AC13181" s="206"/>
    </row>
    <row r="13182" spans="27:29">
      <c r="AA13182" s="298"/>
      <c r="AC13182" s="206"/>
    </row>
    <row r="13183" spans="27:29">
      <c r="AA13183" s="298"/>
      <c r="AC13183" s="206"/>
    </row>
    <row r="13184" spans="27:29">
      <c r="AA13184" s="298"/>
      <c r="AC13184" s="206"/>
    </row>
    <row r="13185" spans="27:29">
      <c r="AA13185" s="298"/>
      <c r="AC13185" s="206"/>
    </row>
    <row r="13186" spans="27:29">
      <c r="AA13186" s="298"/>
      <c r="AC13186" s="206"/>
    </row>
    <row r="13187" spans="27:29">
      <c r="AA13187" s="298"/>
      <c r="AC13187" s="206"/>
    </row>
    <row r="13188" spans="27:29">
      <c r="AA13188" s="298"/>
      <c r="AC13188" s="206"/>
    </row>
    <row r="13189" spans="27:29">
      <c r="AA13189" s="298"/>
      <c r="AC13189" s="206"/>
    </row>
    <row r="13190" spans="27:29">
      <c r="AA13190" s="298"/>
      <c r="AC13190" s="206"/>
    </row>
    <row r="13191" spans="27:29">
      <c r="AA13191" s="298"/>
      <c r="AC13191" s="206"/>
    </row>
    <row r="13192" spans="27:29">
      <c r="AA13192" s="298"/>
      <c r="AC13192" s="206"/>
    </row>
    <row r="13193" spans="27:29">
      <c r="AA13193" s="298"/>
      <c r="AC13193" s="206"/>
    </row>
    <row r="13194" spans="27:29">
      <c r="AA13194" s="298"/>
      <c r="AC13194" s="206"/>
    </row>
    <row r="13195" spans="27:29">
      <c r="AA13195" s="298"/>
      <c r="AC13195" s="206"/>
    </row>
    <row r="13196" spans="27:29">
      <c r="AA13196" s="298"/>
      <c r="AC13196" s="206"/>
    </row>
    <row r="13197" spans="27:29">
      <c r="AA13197" s="298"/>
      <c r="AC13197" s="206"/>
    </row>
    <row r="13198" spans="27:29">
      <c r="AA13198" s="298"/>
      <c r="AC13198" s="206"/>
    </row>
    <row r="13199" spans="27:29">
      <c r="AA13199" s="298"/>
      <c r="AC13199" s="206"/>
    </row>
    <row r="13200" spans="27:29">
      <c r="AA13200" s="298"/>
      <c r="AC13200" s="206"/>
    </row>
    <row r="13201" spans="27:29">
      <c r="AA13201" s="298"/>
      <c r="AC13201" s="206"/>
    </row>
    <row r="13202" spans="27:29">
      <c r="AA13202" s="298"/>
      <c r="AC13202" s="206"/>
    </row>
    <row r="13203" spans="27:29">
      <c r="AA13203" s="298"/>
      <c r="AC13203" s="206"/>
    </row>
    <row r="13204" spans="27:29">
      <c r="AA13204" s="298"/>
      <c r="AC13204" s="206"/>
    </row>
    <row r="13205" spans="27:29">
      <c r="AA13205" s="298"/>
      <c r="AC13205" s="206"/>
    </row>
    <row r="13206" spans="27:29">
      <c r="AA13206" s="298"/>
      <c r="AC13206" s="206"/>
    </row>
    <row r="13207" spans="27:29">
      <c r="AA13207" s="298"/>
      <c r="AC13207" s="206"/>
    </row>
    <row r="13208" spans="27:29">
      <c r="AA13208" s="298"/>
      <c r="AC13208" s="206"/>
    </row>
    <row r="13209" spans="27:29">
      <c r="AA13209" s="298"/>
      <c r="AC13209" s="206"/>
    </row>
    <row r="13210" spans="27:29">
      <c r="AA13210" s="298"/>
      <c r="AC13210" s="206"/>
    </row>
    <row r="13211" spans="27:29">
      <c r="AA13211" s="298"/>
      <c r="AC13211" s="206"/>
    </row>
    <row r="13212" spans="27:29">
      <c r="AA13212" s="298"/>
      <c r="AC13212" s="206"/>
    </row>
    <row r="13213" spans="27:29">
      <c r="AA13213" s="298"/>
      <c r="AC13213" s="206"/>
    </row>
    <row r="13214" spans="27:29">
      <c r="AA13214" s="298"/>
      <c r="AC13214" s="206"/>
    </row>
    <row r="13215" spans="27:29">
      <c r="AA13215" s="298"/>
      <c r="AC13215" s="206"/>
    </row>
    <row r="13216" spans="27:29">
      <c r="AA13216" s="298"/>
      <c r="AC13216" s="206"/>
    </row>
    <row r="13217" spans="27:29">
      <c r="AA13217" s="298"/>
      <c r="AC13217" s="206"/>
    </row>
    <row r="13218" spans="27:29">
      <c r="AA13218" s="298"/>
      <c r="AC13218" s="206"/>
    </row>
    <row r="13219" spans="27:29">
      <c r="AA13219" s="298"/>
      <c r="AC13219" s="206"/>
    </row>
    <row r="13220" spans="27:29">
      <c r="AA13220" s="298"/>
      <c r="AC13220" s="206"/>
    </row>
    <row r="13221" spans="27:29">
      <c r="AA13221" s="298"/>
      <c r="AC13221" s="206"/>
    </row>
    <row r="13222" spans="27:29">
      <c r="AA13222" s="298"/>
      <c r="AC13222" s="206"/>
    </row>
    <row r="13223" spans="27:29">
      <c r="AA13223" s="298"/>
      <c r="AC13223" s="206"/>
    </row>
    <row r="13224" spans="27:29">
      <c r="AA13224" s="298"/>
      <c r="AC13224" s="206"/>
    </row>
    <row r="13225" spans="27:29">
      <c r="AA13225" s="298"/>
      <c r="AC13225" s="206"/>
    </row>
    <row r="13226" spans="27:29">
      <c r="AA13226" s="298"/>
      <c r="AC13226" s="206"/>
    </row>
    <row r="13227" spans="27:29">
      <c r="AA13227" s="298"/>
      <c r="AC13227" s="206"/>
    </row>
    <row r="13228" spans="27:29">
      <c r="AA13228" s="298"/>
      <c r="AC13228" s="206"/>
    </row>
    <row r="13229" spans="27:29">
      <c r="AA13229" s="298"/>
      <c r="AC13229" s="206"/>
    </row>
    <row r="13230" spans="27:29">
      <c r="AA13230" s="298"/>
      <c r="AC13230" s="206"/>
    </row>
    <row r="13231" spans="27:29">
      <c r="AA13231" s="298"/>
      <c r="AC13231" s="206"/>
    </row>
    <row r="13232" spans="27:29">
      <c r="AA13232" s="298"/>
      <c r="AC13232" s="206"/>
    </row>
    <row r="13233" spans="27:29">
      <c r="AA13233" s="298"/>
      <c r="AC13233" s="206"/>
    </row>
    <row r="13234" spans="27:29">
      <c r="AA13234" s="298"/>
      <c r="AC13234" s="206"/>
    </row>
    <row r="13235" spans="27:29">
      <c r="AA13235" s="298"/>
      <c r="AC13235" s="206"/>
    </row>
    <row r="13236" spans="27:29">
      <c r="AA13236" s="298"/>
      <c r="AC13236" s="206"/>
    </row>
    <row r="13237" spans="27:29">
      <c r="AA13237" s="298"/>
      <c r="AC13237" s="206"/>
    </row>
    <row r="13238" spans="27:29">
      <c r="AA13238" s="298"/>
      <c r="AC13238" s="206"/>
    </row>
    <row r="13239" spans="27:29">
      <c r="AA13239" s="298"/>
      <c r="AC13239" s="206"/>
    </row>
    <row r="13240" spans="27:29">
      <c r="AA13240" s="298"/>
      <c r="AC13240" s="206"/>
    </row>
    <row r="13241" spans="27:29">
      <c r="AA13241" s="298"/>
      <c r="AC13241" s="206"/>
    </row>
    <row r="13242" spans="27:29">
      <c r="AA13242" s="298"/>
      <c r="AC13242" s="206"/>
    </row>
    <row r="13243" spans="27:29">
      <c r="AA13243" s="298"/>
      <c r="AC13243" s="206"/>
    </row>
    <row r="13244" spans="27:29">
      <c r="AA13244" s="298"/>
      <c r="AC13244" s="206"/>
    </row>
    <row r="13245" spans="27:29">
      <c r="AA13245" s="298"/>
      <c r="AC13245" s="206"/>
    </row>
    <row r="13246" spans="27:29">
      <c r="AA13246" s="298"/>
      <c r="AC13246" s="206"/>
    </row>
    <row r="13247" spans="27:29">
      <c r="AA13247" s="298"/>
      <c r="AC13247" s="206"/>
    </row>
    <row r="13248" spans="27:29">
      <c r="AA13248" s="298"/>
      <c r="AC13248" s="206"/>
    </row>
    <row r="13249" spans="27:29">
      <c r="AA13249" s="298"/>
      <c r="AC13249" s="206"/>
    </row>
    <row r="13250" spans="27:29">
      <c r="AA13250" s="298"/>
      <c r="AC13250" s="206"/>
    </row>
    <row r="13251" spans="27:29">
      <c r="AA13251" s="298"/>
      <c r="AC13251" s="206"/>
    </row>
    <row r="13252" spans="27:29">
      <c r="AA13252" s="298"/>
      <c r="AC13252" s="206"/>
    </row>
    <row r="13253" spans="27:29">
      <c r="AA13253" s="298"/>
      <c r="AC13253" s="206"/>
    </row>
    <row r="13254" spans="27:29">
      <c r="AA13254" s="298"/>
      <c r="AC13254" s="206"/>
    </row>
    <row r="13255" spans="27:29">
      <c r="AA13255" s="298"/>
      <c r="AC13255" s="206"/>
    </row>
    <row r="13256" spans="27:29">
      <c r="AA13256" s="298"/>
      <c r="AC13256" s="206"/>
    </row>
    <row r="13257" spans="27:29">
      <c r="AA13257" s="298"/>
      <c r="AC13257" s="206"/>
    </row>
    <row r="13258" spans="27:29">
      <c r="AA13258" s="298"/>
      <c r="AC13258" s="206"/>
    </row>
    <row r="13259" spans="27:29">
      <c r="AA13259" s="298"/>
      <c r="AC13259" s="206"/>
    </row>
    <row r="13260" spans="27:29">
      <c r="AA13260" s="298"/>
      <c r="AC13260" s="206"/>
    </row>
    <row r="13261" spans="27:29">
      <c r="AA13261" s="298"/>
      <c r="AC13261" s="206"/>
    </row>
    <row r="13262" spans="27:29">
      <c r="AA13262" s="298"/>
      <c r="AC13262" s="206"/>
    </row>
    <row r="13263" spans="27:29">
      <c r="AA13263" s="298"/>
      <c r="AC13263" s="206"/>
    </row>
    <row r="13264" spans="27:29">
      <c r="AA13264" s="298"/>
      <c r="AC13264" s="206"/>
    </row>
    <row r="13265" spans="27:29">
      <c r="AA13265" s="298"/>
      <c r="AC13265" s="206"/>
    </row>
    <row r="13266" spans="27:29">
      <c r="AA13266" s="298"/>
      <c r="AC13266" s="206"/>
    </row>
    <row r="13267" spans="27:29">
      <c r="AA13267" s="298"/>
      <c r="AC13267" s="206"/>
    </row>
    <row r="13268" spans="27:29">
      <c r="AA13268" s="298"/>
      <c r="AC13268" s="206"/>
    </row>
    <row r="13269" spans="27:29">
      <c r="AA13269" s="298"/>
      <c r="AC13269" s="206"/>
    </row>
    <row r="13270" spans="27:29">
      <c r="AA13270" s="298"/>
      <c r="AC13270" s="206"/>
    </row>
    <row r="13271" spans="27:29">
      <c r="AA13271" s="298"/>
      <c r="AC13271" s="206"/>
    </row>
    <row r="13272" spans="27:29">
      <c r="AA13272" s="298"/>
      <c r="AC13272" s="206"/>
    </row>
    <row r="13273" spans="27:29">
      <c r="AA13273" s="298"/>
      <c r="AC13273" s="206"/>
    </row>
    <row r="13274" spans="27:29">
      <c r="AA13274" s="298"/>
      <c r="AC13274" s="206"/>
    </row>
    <row r="13275" spans="27:29">
      <c r="AA13275" s="298"/>
      <c r="AC13275" s="206"/>
    </row>
    <row r="13276" spans="27:29">
      <c r="AA13276" s="298"/>
      <c r="AC13276" s="206"/>
    </row>
    <row r="13277" spans="27:29">
      <c r="AA13277" s="298"/>
      <c r="AC13277" s="206"/>
    </row>
    <row r="13278" spans="27:29">
      <c r="AA13278" s="298"/>
      <c r="AC13278" s="206"/>
    </row>
    <row r="13279" spans="27:29">
      <c r="AA13279" s="298"/>
      <c r="AC13279" s="206"/>
    </row>
    <row r="13280" spans="27:29">
      <c r="AA13280" s="298"/>
      <c r="AC13280" s="206"/>
    </row>
    <row r="13281" spans="27:29">
      <c r="AA13281" s="298"/>
      <c r="AC13281" s="206"/>
    </row>
    <row r="13282" spans="27:29">
      <c r="AA13282" s="298"/>
      <c r="AC13282" s="206"/>
    </row>
    <row r="13283" spans="27:29">
      <c r="AA13283" s="298"/>
      <c r="AC13283" s="206"/>
    </row>
    <row r="13284" spans="27:29">
      <c r="AA13284" s="298"/>
      <c r="AC13284" s="206"/>
    </row>
    <row r="13285" spans="27:29">
      <c r="AA13285" s="298"/>
      <c r="AC13285" s="206"/>
    </row>
    <row r="13286" spans="27:29">
      <c r="AA13286" s="298"/>
      <c r="AC13286" s="206"/>
    </row>
    <row r="13287" spans="27:29">
      <c r="AA13287" s="298"/>
      <c r="AC13287" s="206"/>
    </row>
    <row r="13288" spans="27:29">
      <c r="AA13288" s="298"/>
      <c r="AC13288" s="206"/>
    </row>
    <row r="13289" spans="27:29">
      <c r="AA13289" s="298"/>
      <c r="AC13289" s="206"/>
    </row>
    <row r="13290" spans="27:29">
      <c r="AA13290" s="298"/>
      <c r="AC13290" s="206"/>
    </row>
    <row r="13291" spans="27:29">
      <c r="AA13291" s="298"/>
      <c r="AC13291" s="206"/>
    </row>
    <row r="13292" spans="27:29">
      <c r="AA13292" s="298"/>
      <c r="AC13292" s="206"/>
    </row>
    <row r="13293" spans="27:29">
      <c r="AA13293" s="298"/>
      <c r="AC13293" s="206"/>
    </row>
    <row r="13294" spans="27:29">
      <c r="AA13294" s="298"/>
      <c r="AC13294" s="206"/>
    </row>
    <row r="13295" spans="27:29">
      <c r="AA13295" s="298"/>
      <c r="AC13295" s="206"/>
    </row>
    <row r="13296" spans="27:29">
      <c r="AA13296" s="298"/>
      <c r="AC13296" s="206"/>
    </row>
    <row r="13297" spans="27:29">
      <c r="AA13297" s="298"/>
      <c r="AC13297" s="206"/>
    </row>
    <row r="13298" spans="27:29">
      <c r="AA13298" s="298"/>
      <c r="AC13298" s="206"/>
    </row>
    <row r="13299" spans="27:29">
      <c r="AA13299" s="298"/>
      <c r="AC13299" s="206"/>
    </row>
    <row r="13300" spans="27:29">
      <c r="AA13300" s="298"/>
      <c r="AC13300" s="206"/>
    </row>
    <row r="13301" spans="27:29">
      <c r="AA13301" s="298"/>
      <c r="AC13301" s="206"/>
    </row>
    <row r="13302" spans="27:29">
      <c r="AA13302" s="298"/>
      <c r="AC13302" s="206"/>
    </row>
    <row r="13303" spans="27:29">
      <c r="AA13303" s="298"/>
      <c r="AC13303" s="206"/>
    </row>
    <row r="13304" spans="27:29">
      <c r="AA13304" s="298"/>
      <c r="AC13304" s="206"/>
    </row>
    <row r="13305" spans="27:29">
      <c r="AA13305" s="298"/>
      <c r="AC13305" s="206"/>
    </row>
    <row r="13306" spans="27:29">
      <c r="AA13306" s="298"/>
      <c r="AC13306" s="206"/>
    </row>
    <row r="13307" spans="27:29">
      <c r="AA13307" s="298"/>
      <c r="AC13307" s="206"/>
    </row>
    <row r="13308" spans="27:29">
      <c r="AA13308" s="298"/>
      <c r="AC13308" s="206"/>
    </row>
    <row r="13309" spans="27:29">
      <c r="AA13309" s="298"/>
      <c r="AC13309" s="206"/>
    </row>
    <row r="13310" spans="27:29">
      <c r="AA13310" s="298"/>
      <c r="AC13310" s="206"/>
    </row>
    <row r="13311" spans="27:29">
      <c r="AA13311" s="298"/>
      <c r="AC13311" s="206"/>
    </row>
    <row r="13312" spans="27:29">
      <c r="AA13312" s="298"/>
      <c r="AC13312" s="206"/>
    </row>
    <row r="13313" spans="27:29">
      <c r="AA13313" s="298"/>
      <c r="AC13313" s="206"/>
    </row>
    <row r="13314" spans="27:29">
      <c r="AA13314" s="298"/>
      <c r="AC13314" s="206"/>
    </row>
    <row r="13315" spans="27:29">
      <c r="AA13315" s="298"/>
      <c r="AC13315" s="206"/>
    </row>
    <row r="13316" spans="27:29">
      <c r="AA13316" s="298"/>
      <c r="AC13316" s="206"/>
    </row>
    <row r="13317" spans="27:29">
      <c r="AA13317" s="298"/>
      <c r="AC13317" s="206"/>
    </row>
    <row r="13318" spans="27:29">
      <c r="AA13318" s="298"/>
      <c r="AC13318" s="206"/>
    </row>
    <row r="13319" spans="27:29">
      <c r="AA13319" s="298"/>
      <c r="AC13319" s="206"/>
    </row>
    <row r="13320" spans="27:29">
      <c r="AA13320" s="298"/>
      <c r="AC13320" s="206"/>
    </row>
    <row r="13321" spans="27:29">
      <c r="AA13321" s="298"/>
      <c r="AC13321" s="206"/>
    </row>
    <row r="13322" spans="27:29">
      <c r="AA13322" s="298"/>
      <c r="AC13322" s="206"/>
    </row>
    <row r="13323" spans="27:29">
      <c r="AA13323" s="298"/>
      <c r="AC13323" s="206"/>
    </row>
    <row r="13324" spans="27:29">
      <c r="AA13324" s="298"/>
      <c r="AC13324" s="206"/>
    </row>
    <row r="13325" spans="27:29">
      <c r="AA13325" s="298"/>
      <c r="AC13325" s="206"/>
    </row>
    <row r="13326" spans="27:29">
      <c r="AA13326" s="298"/>
      <c r="AC13326" s="206"/>
    </row>
    <row r="13327" spans="27:29">
      <c r="AA13327" s="298"/>
      <c r="AC13327" s="206"/>
    </row>
    <row r="13328" spans="27:29">
      <c r="AA13328" s="298"/>
      <c r="AC13328" s="206"/>
    </row>
    <row r="13329" spans="27:29">
      <c r="AA13329" s="298"/>
      <c r="AC13329" s="206"/>
    </row>
    <row r="13330" spans="27:29">
      <c r="AA13330" s="298"/>
      <c r="AC13330" s="206"/>
    </row>
    <row r="13331" spans="27:29">
      <c r="AA13331" s="298"/>
      <c r="AC13331" s="206"/>
    </row>
    <row r="13332" spans="27:29">
      <c r="AA13332" s="298"/>
      <c r="AC13332" s="206"/>
    </row>
    <row r="13333" spans="27:29">
      <c r="AA13333" s="298"/>
      <c r="AC13333" s="206"/>
    </row>
    <row r="13334" spans="27:29">
      <c r="AA13334" s="298"/>
      <c r="AC13334" s="206"/>
    </row>
    <row r="13335" spans="27:29">
      <c r="AA13335" s="298"/>
      <c r="AC13335" s="206"/>
    </row>
    <row r="13336" spans="27:29">
      <c r="AA13336" s="298"/>
      <c r="AC13336" s="206"/>
    </row>
    <row r="13337" spans="27:29">
      <c r="AA13337" s="298"/>
      <c r="AC13337" s="206"/>
    </row>
    <row r="13338" spans="27:29">
      <c r="AA13338" s="298"/>
      <c r="AC13338" s="206"/>
    </row>
    <row r="13339" spans="27:29">
      <c r="AA13339" s="298"/>
      <c r="AC13339" s="206"/>
    </row>
    <row r="13340" spans="27:29">
      <c r="AA13340" s="298"/>
      <c r="AC13340" s="206"/>
    </row>
    <row r="13341" spans="27:29">
      <c r="AA13341" s="298"/>
      <c r="AC13341" s="206"/>
    </row>
    <row r="13342" spans="27:29">
      <c r="AA13342" s="298"/>
      <c r="AC13342" s="206"/>
    </row>
    <row r="13343" spans="27:29">
      <c r="AA13343" s="298"/>
      <c r="AC13343" s="206"/>
    </row>
    <row r="13344" spans="27:29">
      <c r="AA13344" s="298"/>
      <c r="AC13344" s="206"/>
    </row>
    <row r="13345" spans="27:29">
      <c r="AA13345" s="298"/>
      <c r="AC13345" s="206"/>
    </row>
    <row r="13346" spans="27:29">
      <c r="AA13346" s="298"/>
      <c r="AC13346" s="206"/>
    </row>
    <row r="13347" spans="27:29">
      <c r="AA13347" s="298"/>
      <c r="AC13347" s="206"/>
    </row>
    <row r="13348" spans="27:29">
      <c r="AA13348" s="298"/>
      <c r="AC13348" s="206"/>
    </row>
    <row r="13349" spans="27:29">
      <c r="AA13349" s="298"/>
      <c r="AC13349" s="206"/>
    </row>
    <row r="13350" spans="27:29">
      <c r="AA13350" s="298"/>
      <c r="AC13350" s="206"/>
    </row>
    <row r="13351" spans="27:29">
      <c r="AA13351" s="298"/>
      <c r="AC13351" s="206"/>
    </row>
    <row r="13352" spans="27:29">
      <c r="AA13352" s="298"/>
      <c r="AC13352" s="206"/>
    </row>
    <row r="13353" spans="27:29">
      <c r="AA13353" s="298"/>
      <c r="AC13353" s="206"/>
    </row>
    <row r="13354" spans="27:29">
      <c r="AA13354" s="298"/>
      <c r="AC13354" s="206"/>
    </row>
    <row r="13355" spans="27:29">
      <c r="AA13355" s="298"/>
      <c r="AC13355" s="206"/>
    </row>
    <row r="13356" spans="27:29">
      <c r="AA13356" s="298"/>
      <c r="AC13356" s="206"/>
    </row>
    <row r="13357" spans="27:29">
      <c r="AA13357" s="298"/>
      <c r="AC13357" s="206"/>
    </row>
    <row r="13358" spans="27:29">
      <c r="AA13358" s="298"/>
      <c r="AC13358" s="206"/>
    </row>
    <row r="13359" spans="27:29">
      <c r="AA13359" s="298"/>
      <c r="AC13359" s="206"/>
    </row>
    <row r="13360" spans="27:29">
      <c r="AA13360" s="298"/>
      <c r="AC13360" s="206"/>
    </row>
    <row r="13361" spans="27:29">
      <c r="AA13361" s="298"/>
      <c r="AC13361" s="206"/>
    </row>
    <row r="13362" spans="27:29">
      <c r="AA13362" s="298"/>
      <c r="AC13362" s="206"/>
    </row>
    <row r="13363" spans="27:29">
      <c r="AA13363" s="298"/>
      <c r="AC13363" s="206"/>
    </row>
    <row r="13364" spans="27:29">
      <c r="AA13364" s="298"/>
      <c r="AC13364" s="206"/>
    </row>
    <row r="13365" spans="27:29">
      <c r="AA13365" s="298"/>
      <c r="AC13365" s="206"/>
    </row>
    <row r="13366" spans="27:29">
      <c r="AA13366" s="298"/>
      <c r="AC13366" s="206"/>
    </row>
    <row r="13367" spans="27:29">
      <c r="AA13367" s="298"/>
      <c r="AC13367" s="206"/>
    </row>
    <row r="13368" spans="27:29">
      <c r="AA13368" s="298"/>
      <c r="AC13368" s="206"/>
    </row>
    <row r="13369" spans="27:29">
      <c r="AA13369" s="298"/>
      <c r="AC13369" s="206"/>
    </row>
    <row r="13370" spans="27:29">
      <c r="AA13370" s="298"/>
      <c r="AC13370" s="206"/>
    </row>
    <row r="13371" spans="27:29">
      <c r="AA13371" s="298"/>
      <c r="AC13371" s="206"/>
    </row>
    <row r="13372" spans="27:29">
      <c r="AA13372" s="298"/>
      <c r="AC13372" s="206"/>
    </row>
    <row r="13373" spans="27:29">
      <c r="AA13373" s="298"/>
      <c r="AC13373" s="206"/>
    </row>
    <row r="13374" spans="27:29">
      <c r="AA13374" s="298"/>
      <c r="AC13374" s="206"/>
    </row>
    <row r="13375" spans="27:29">
      <c r="AA13375" s="298"/>
      <c r="AC13375" s="206"/>
    </row>
    <row r="13376" spans="27:29">
      <c r="AA13376" s="298"/>
      <c r="AC13376" s="206"/>
    </row>
    <row r="13377" spans="27:29">
      <c r="AA13377" s="298"/>
      <c r="AC13377" s="206"/>
    </row>
    <row r="13378" spans="27:29">
      <c r="AA13378" s="298"/>
      <c r="AC13378" s="206"/>
    </row>
    <row r="13379" spans="27:29">
      <c r="AA13379" s="298"/>
      <c r="AC13379" s="206"/>
    </row>
    <row r="13380" spans="27:29">
      <c r="AA13380" s="298"/>
      <c r="AC13380" s="206"/>
    </row>
    <row r="13381" spans="27:29">
      <c r="AA13381" s="298"/>
      <c r="AC13381" s="206"/>
    </row>
    <row r="13382" spans="27:29">
      <c r="AA13382" s="298"/>
      <c r="AC13382" s="206"/>
    </row>
    <row r="13383" spans="27:29">
      <c r="AA13383" s="298"/>
      <c r="AC13383" s="206"/>
    </row>
    <row r="13384" spans="27:29">
      <c r="AA13384" s="298"/>
      <c r="AC13384" s="206"/>
    </row>
    <row r="13385" spans="27:29">
      <c r="AA13385" s="298"/>
      <c r="AC13385" s="206"/>
    </row>
    <row r="13386" spans="27:29">
      <c r="AA13386" s="298"/>
      <c r="AC13386" s="206"/>
    </row>
    <row r="13387" spans="27:29">
      <c r="AA13387" s="298"/>
      <c r="AC13387" s="206"/>
    </row>
    <row r="13388" spans="27:29">
      <c r="AA13388" s="298"/>
      <c r="AC13388" s="206"/>
    </row>
    <row r="13389" spans="27:29">
      <c r="AA13389" s="298"/>
      <c r="AC13389" s="206"/>
    </row>
    <row r="13390" spans="27:29">
      <c r="AA13390" s="298"/>
      <c r="AC13390" s="206"/>
    </row>
    <row r="13391" spans="27:29">
      <c r="AA13391" s="298"/>
      <c r="AC13391" s="206"/>
    </row>
    <row r="13392" spans="27:29">
      <c r="AA13392" s="298"/>
      <c r="AC13392" s="206"/>
    </row>
    <row r="13393" spans="27:29">
      <c r="AA13393" s="298"/>
      <c r="AC13393" s="206"/>
    </row>
    <row r="13394" spans="27:29">
      <c r="AA13394" s="298"/>
      <c r="AC13394" s="206"/>
    </row>
    <row r="13395" spans="27:29">
      <c r="AA13395" s="298"/>
      <c r="AC13395" s="206"/>
    </row>
    <row r="13396" spans="27:29">
      <c r="AA13396" s="298"/>
      <c r="AC13396" s="206"/>
    </row>
    <row r="13397" spans="27:29">
      <c r="AA13397" s="298"/>
      <c r="AC13397" s="206"/>
    </row>
    <row r="13398" spans="27:29">
      <c r="AA13398" s="298"/>
      <c r="AC13398" s="206"/>
    </row>
    <row r="13399" spans="27:29">
      <c r="AA13399" s="298"/>
      <c r="AC13399" s="206"/>
    </row>
    <row r="13400" spans="27:29">
      <c r="AA13400" s="298"/>
      <c r="AC13400" s="206"/>
    </row>
    <row r="13401" spans="27:29">
      <c r="AA13401" s="298"/>
      <c r="AC13401" s="206"/>
    </row>
    <row r="13402" spans="27:29">
      <c r="AA13402" s="298"/>
      <c r="AC13402" s="206"/>
    </row>
    <row r="13403" spans="27:29">
      <c r="AA13403" s="298"/>
      <c r="AC13403" s="206"/>
    </row>
    <row r="13404" spans="27:29">
      <c r="AA13404" s="298"/>
      <c r="AC13404" s="206"/>
    </row>
    <row r="13405" spans="27:29">
      <c r="AA13405" s="298"/>
      <c r="AC13405" s="206"/>
    </row>
    <row r="13406" spans="27:29">
      <c r="AA13406" s="298"/>
      <c r="AC13406" s="206"/>
    </row>
    <row r="13407" spans="27:29">
      <c r="AA13407" s="298"/>
      <c r="AC13407" s="206"/>
    </row>
    <row r="13408" spans="27:29">
      <c r="AA13408" s="298"/>
      <c r="AC13408" s="206"/>
    </row>
    <row r="13409" spans="27:29">
      <c r="AA13409" s="298"/>
      <c r="AC13409" s="206"/>
    </row>
    <row r="13410" spans="27:29">
      <c r="AA13410" s="298"/>
      <c r="AC13410" s="206"/>
    </row>
    <row r="13411" spans="27:29">
      <c r="AA13411" s="298"/>
      <c r="AC13411" s="206"/>
    </row>
    <row r="13412" spans="27:29">
      <c r="AA13412" s="298"/>
      <c r="AC13412" s="206"/>
    </row>
    <row r="13413" spans="27:29">
      <c r="AA13413" s="298"/>
      <c r="AC13413" s="206"/>
    </row>
    <row r="13414" spans="27:29">
      <c r="AA13414" s="298"/>
      <c r="AC13414" s="206"/>
    </row>
    <row r="13415" spans="27:29">
      <c r="AA13415" s="298"/>
      <c r="AC13415" s="206"/>
    </row>
    <row r="13416" spans="27:29">
      <c r="AA13416" s="298"/>
      <c r="AC13416" s="206"/>
    </row>
    <row r="13417" spans="27:29">
      <c r="AA13417" s="298"/>
      <c r="AC13417" s="206"/>
    </row>
    <row r="13418" spans="27:29">
      <c r="AA13418" s="298"/>
      <c r="AC13418" s="206"/>
    </row>
    <row r="13419" spans="27:29">
      <c r="AA13419" s="298"/>
      <c r="AC13419" s="206"/>
    </row>
    <row r="13420" spans="27:29">
      <c r="AA13420" s="298"/>
      <c r="AC13420" s="206"/>
    </row>
    <row r="13421" spans="27:29">
      <c r="AA13421" s="298"/>
      <c r="AC13421" s="206"/>
    </row>
    <row r="13422" spans="27:29">
      <c r="AA13422" s="298"/>
      <c r="AC13422" s="206"/>
    </row>
    <row r="13423" spans="27:29">
      <c r="AA13423" s="298"/>
      <c r="AC13423" s="206"/>
    </row>
    <row r="13424" spans="27:29">
      <c r="AA13424" s="298"/>
      <c r="AC13424" s="206"/>
    </row>
    <row r="13425" spans="27:29">
      <c r="AA13425" s="298"/>
      <c r="AC13425" s="206"/>
    </row>
    <row r="13426" spans="27:29">
      <c r="AA13426" s="298"/>
      <c r="AC13426" s="206"/>
    </row>
    <row r="13427" spans="27:29">
      <c r="AA13427" s="298"/>
      <c r="AC13427" s="206"/>
    </row>
    <row r="13428" spans="27:29">
      <c r="AA13428" s="298"/>
      <c r="AC13428" s="206"/>
    </row>
    <row r="13429" spans="27:29">
      <c r="AA13429" s="298"/>
      <c r="AC13429" s="206"/>
    </row>
    <row r="13430" spans="27:29">
      <c r="AA13430" s="298"/>
      <c r="AC13430" s="206"/>
    </row>
    <row r="13431" spans="27:29">
      <c r="AA13431" s="298"/>
      <c r="AC13431" s="206"/>
    </row>
    <row r="13432" spans="27:29">
      <c r="AA13432" s="298"/>
      <c r="AC13432" s="206"/>
    </row>
    <row r="13433" spans="27:29">
      <c r="AA13433" s="298"/>
      <c r="AC13433" s="206"/>
    </row>
    <row r="13434" spans="27:29">
      <c r="AA13434" s="298"/>
      <c r="AC13434" s="206"/>
    </row>
    <row r="13435" spans="27:29">
      <c r="AA13435" s="298"/>
      <c r="AC13435" s="206"/>
    </row>
    <row r="13436" spans="27:29">
      <c r="AA13436" s="298"/>
      <c r="AC13436" s="206"/>
    </row>
    <row r="13437" spans="27:29">
      <c r="AA13437" s="298"/>
      <c r="AC13437" s="206"/>
    </row>
    <row r="13438" spans="27:29">
      <c r="AA13438" s="298"/>
      <c r="AC13438" s="206"/>
    </row>
    <row r="13439" spans="27:29">
      <c r="AA13439" s="298"/>
      <c r="AC13439" s="206"/>
    </row>
    <row r="13440" spans="27:29">
      <c r="AA13440" s="298"/>
      <c r="AC13440" s="206"/>
    </row>
    <row r="13441" spans="27:29">
      <c r="AA13441" s="298"/>
      <c r="AC13441" s="206"/>
    </row>
    <row r="13442" spans="27:29">
      <c r="AA13442" s="298"/>
      <c r="AC13442" s="206"/>
    </row>
    <row r="13443" spans="27:29">
      <c r="AA13443" s="298"/>
      <c r="AC13443" s="206"/>
    </row>
    <row r="13444" spans="27:29">
      <c r="AA13444" s="298"/>
      <c r="AC13444" s="206"/>
    </row>
    <row r="13445" spans="27:29">
      <c r="AA13445" s="298"/>
      <c r="AC13445" s="206"/>
    </row>
    <row r="13446" spans="27:29">
      <c r="AA13446" s="298"/>
      <c r="AC13446" s="206"/>
    </row>
    <row r="13447" spans="27:29">
      <c r="AA13447" s="298"/>
      <c r="AC13447" s="206"/>
    </row>
    <row r="13448" spans="27:29">
      <c r="AA13448" s="298"/>
      <c r="AC13448" s="206"/>
    </row>
    <row r="13449" spans="27:29">
      <c r="AA13449" s="298"/>
      <c r="AC13449" s="206"/>
    </row>
    <row r="13450" spans="27:29">
      <c r="AA13450" s="298"/>
      <c r="AC13450" s="206"/>
    </row>
    <row r="13451" spans="27:29">
      <c r="AA13451" s="298"/>
      <c r="AC13451" s="206"/>
    </row>
    <row r="13452" spans="27:29">
      <c r="AA13452" s="298"/>
      <c r="AC13452" s="206"/>
    </row>
    <row r="13453" spans="27:29">
      <c r="AA13453" s="298"/>
      <c r="AC13453" s="206"/>
    </row>
    <row r="13454" spans="27:29">
      <c r="AA13454" s="298"/>
      <c r="AC13454" s="206"/>
    </row>
    <row r="13455" spans="27:29">
      <c r="AA13455" s="298"/>
      <c r="AC13455" s="206"/>
    </row>
    <row r="13456" spans="27:29">
      <c r="AA13456" s="298"/>
      <c r="AC13456" s="206"/>
    </row>
    <row r="13457" spans="27:29">
      <c r="AA13457" s="298"/>
      <c r="AC13457" s="206"/>
    </row>
    <row r="13458" spans="27:29">
      <c r="AA13458" s="298"/>
      <c r="AC13458" s="206"/>
    </row>
    <row r="13459" spans="27:29">
      <c r="AA13459" s="298"/>
      <c r="AC13459" s="206"/>
    </row>
    <row r="13460" spans="27:29">
      <c r="AA13460" s="298"/>
      <c r="AC13460" s="206"/>
    </row>
    <row r="13461" spans="27:29">
      <c r="AA13461" s="298"/>
      <c r="AC13461" s="206"/>
    </row>
    <row r="13462" spans="27:29">
      <c r="AA13462" s="298"/>
      <c r="AC13462" s="206"/>
    </row>
    <row r="13463" spans="27:29">
      <c r="AA13463" s="298"/>
      <c r="AC13463" s="206"/>
    </row>
    <row r="13464" spans="27:29">
      <c r="AA13464" s="298"/>
      <c r="AC13464" s="206"/>
    </row>
    <row r="13465" spans="27:29">
      <c r="AA13465" s="298"/>
      <c r="AC13465" s="206"/>
    </row>
    <row r="13466" spans="27:29">
      <c r="AA13466" s="298"/>
      <c r="AC13466" s="206"/>
    </row>
    <row r="13467" spans="27:29">
      <c r="AA13467" s="298"/>
      <c r="AC13467" s="206"/>
    </row>
    <row r="13468" spans="27:29">
      <c r="AA13468" s="298"/>
      <c r="AC13468" s="206"/>
    </row>
    <row r="13469" spans="27:29">
      <c r="AA13469" s="298"/>
      <c r="AC13469" s="206"/>
    </row>
    <row r="13470" spans="27:29">
      <c r="AA13470" s="298"/>
      <c r="AC13470" s="206"/>
    </row>
    <row r="13471" spans="27:29">
      <c r="AA13471" s="298"/>
      <c r="AC13471" s="206"/>
    </row>
    <row r="13472" spans="27:29">
      <c r="AA13472" s="298"/>
      <c r="AC13472" s="206"/>
    </row>
    <row r="13473" spans="27:29">
      <c r="AA13473" s="298"/>
      <c r="AC13473" s="206"/>
    </row>
    <row r="13474" spans="27:29">
      <c r="AA13474" s="298"/>
      <c r="AC13474" s="206"/>
    </row>
    <row r="13475" spans="27:29">
      <c r="AA13475" s="298"/>
      <c r="AC13475" s="206"/>
    </row>
    <row r="13476" spans="27:29">
      <c r="AA13476" s="298"/>
      <c r="AC13476" s="206"/>
    </row>
    <row r="13477" spans="27:29">
      <c r="AA13477" s="298"/>
      <c r="AC13477" s="206"/>
    </row>
    <row r="13478" spans="27:29">
      <c r="AA13478" s="298"/>
      <c r="AC13478" s="206"/>
    </row>
    <row r="13479" spans="27:29">
      <c r="AA13479" s="298"/>
      <c r="AC13479" s="206"/>
    </row>
    <row r="13480" spans="27:29">
      <c r="AA13480" s="298"/>
      <c r="AC13480" s="206"/>
    </row>
    <row r="13481" spans="27:29">
      <c r="AA13481" s="298"/>
      <c r="AC13481" s="206"/>
    </row>
    <row r="13482" spans="27:29">
      <c r="AA13482" s="298"/>
      <c r="AC13482" s="206"/>
    </row>
    <row r="13483" spans="27:29">
      <c r="AA13483" s="298"/>
      <c r="AC13483" s="206"/>
    </row>
    <row r="13484" spans="27:29">
      <c r="AA13484" s="298"/>
      <c r="AC13484" s="206"/>
    </row>
    <row r="13485" spans="27:29">
      <c r="AA13485" s="298"/>
      <c r="AC13485" s="206"/>
    </row>
    <row r="13486" spans="27:29">
      <c r="AA13486" s="298"/>
      <c r="AC13486" s="206"/>
    </row>
    <row r="13487" spans="27:29">
      <c r="AA13487" s="298"/>
      <c r="AC13487" s="206"/>
    </row>
    <row r="13488" spans="27:29">
      <c r="AA13488" s="298"/>
      <c r="AC13488" s="206"/>
    </row>
    <row r="13489" spans="27:29">
      <c r="AA13489" s="298"/>
      <c r="AC13489" s="206"/>
    </row>
    <row r="13490" spans="27:29">
      <c r="AA13490" s="298"/>
      <c r="AC13490" s="206"/>
    </row>
    <row r="13491" spans="27:29">
      <c r="AA13491" s="298"/>
      <c r="AC13491" s="206"/>
    </row>
    <row r="13492" spans="27:29">
      <c r="AA13492" s="298"/>
      <c r="AC13492" s="206"/>
    </row>
    <row r="13493" spans="27:29">
      <c r="AA13493" s="298"/>
      <c r="AC13493" s="206"/>
    </row>
    <row r="13494" spans="27:29">
      <c r="AA13494" s="298"/>
      <c r="AC13494" s="206"/>
    </row>
    <row r="13495" spans="27:29">
      <c r="AA13495" s="298"/>
      <c r="AC13495" s="206"/>
    </row>
    <row r="13496" spans="27:29">
      <c r="AA13496" s="298"/>
      <c r="AC13496" s="206"/>
    </row>
    <row r="13497" spans="27:29">
      <c r="AA13497" s="298"/>
      <c r="AC13497" s="206"/>
    </row>
    <row r="13498" spans="27:29">
      <c r="AA13498" s="298"/>
      <c r="AC13498" s="206"/>
    </row>
    <row r="13499" spans="27:29">
      <c r="AA13499" s="298"/>
      <c r="AC13499" s="206"/>
    </row>
    <row r="13500" spans="27:29">
      <c r="AA13500" s="298"/>
      <c r="AC13500" s="206"/>
    </row>
    <row r="13501" spans="27:29">
      <c r="AA13501" s="298"/>
      <c r="AC13501" s="206"/>
    </row>
    <row r="13502" spans="27:29">
      <c r="AA13502" s="298"/>
      <c r="AC13502" s="206"/>
    </row>
    <row r="13503" spans="27:29">
      <c r="AA13503" s="298"/>
      <c r="AC13503" s="206"/>
    </row>
    <row r="13504" spans="27:29">
      <c r="AA13504" s="298"/>
      <c r="AC13504" s="206"/>
    </row>
    <row r="13505" spans="27:29">
      <c r="AA13505" s="298"/>
      <c r="AC13505" s="206"/>
    </row>
    <row r="13506" spans="27:29">
      <c r="AA13506" s="298"/>
      <c r="AC13506" s="206"/>
    </row>
    <row r="13507" spans="27:29">
      <c r="AA13507" s="298"/>
      <c r="AC13507" s="206"/>
    </row>
    <row r="13508" spans="27:29">
      <c r="AA13508" s="298"/>
      <c r="AC13508" s="206"/>
    </row>
    <row r="13509" spans="27:29">
      <c r="AA13509" s="298"/>
      <c r="AC13509" s="206"/>
    </row>
    <row r="13510" spans="27:29">
      <c r="AA13510" s="298"/>
      <c r="AC13510" s="206"/>
    </row>
    <row r="13511" spans="27:29">
      <c r="AA13511" s="298"/>
      <c r="AC13511" s="206"/>
    </row>
    <row r="13512" spans="27:29">
      <c r="AA13512" s="298"/>
      <c r="AC13512" s="206"/>
    </row>
    <row r="13513" spans="27:29">
      <c r="AA13513" s="298"/>
      <c r="AC13513" s="206"/>
    </row>
    <row r="13514" spans="27:29">
      <c r="AA13514" s="298"/>
      <c r="AC13514" s="206"/>
    </row>
    <row r="13515" spans="27:29">
      <c r="AA13515" s="298"/>
      <c r="AC13515" s="206"/>
    </row>
    <row r="13516" spans="27:29">
      <c r="AA13516" s="298"/>
      <c r="AC13516" s="206"/>
    </row>
    <row r="13517" spans="27:29">
      <c r="AA13517" s="298"/>
      <c r="AC13517" s="206"/>
    </row>
    <row r="13518" spans="27:29">
      <c r="AA13518" s="298"/>
      <c r="AC13518" s="206"/>
    </row>
    <row r="13519" spans="27:29">
      <c r="AA13519" s="298"/>
      <c r="AC13519" s="206"/>
    </row>
    <row r="13520" spans="27:29">
      <c r="AA13520" s="298"/>
      <c r="AC13520" s="206"/>
    </row>
    <row r="13521" spans="27:29">
      <c r="AA13521" s="298"/>
      <c r="AC13521" s="206"/>
    </row>
    <row r="13522" spans="27:29">
      <c r="AA13522" s="298"/>
      <c r="AC13522" s="206"/>
    </row>
    <row r="13523" spans="27:29">
      <c r="AA13523" s="298"/>
      <c r="AC13523" s="206"/>
    </row>
    <row r="13524" spans="27:29">
      <c r="AA13524" s="298"/>
      <c r="AC13524" s="206"/>
    </row>
    <row r="13525" spans="27:29">
      <c r="AA13525" s="298"/>
      <c r="AC13525" s="206"/>
    </row>
    <row r="13526" spans="27:29">
      <c r="AA13526" s="298"/>
      <c r="AC13526" s="206"/>
    </row>
    <row r="13527" spans="27:29">
      <c r="AA13527" s="298"/>
      <c r="AC13527" s="206"/>
    </row>
    <row r="13528" spans="27:29">
      <c r="AA13528" s="298"/>
      <c r="AC13528" s="206"/>
    </row>
    <row r="13529" spans="27:29">
      <c r="AA13529" s="298"/>
      <c r="AC13529" s="206"/>
    </row>
    <row r="13530" spans="27:29">
      <c r="AA13530" s="298"/>
      <c r="AC13530" s="206"/>
    </row>
    <row r="13531" spans="27:29">
      <c r="AA13531" s="298"/>
      <c r="AC13531" s="206"/>
    </row>
    <row r="13532" spans="27:29">
      <c r="AA13532" s="298"/>
      <c r="AC13532" s="206"/>
    </row>
    <row r="13533" spans="27:29">
      <c r="AA13533" s="298"/>
      <c r="AC13533" s="206"/>
    </row>
    <row r="13534" spans="27:29">
      <c r="AA13534" s="298"/>
      <c r="AC13534" s="206"/>
    </row>
    <row r="13535" spans="27:29">
      <c r="AA13535" s="298"/>
      <c r="AC13535" s="206"/>
    </row>
    <row r="13536" spans="27:29">
      <c r="AA13536" s="298"/>
      <c r="AC13536" s="206"/>
    </row>
    <row r="13537" spans="27:29">
      <c r="AA13537" s="298"/>
      <c r="AC13537" s="206"/>
    </row>
    <row r="13538" spans="27:29">
      <c r="AA13538" s="298"/>
      <c r="AC13538" s="206"/>
    </row>
    <row r="13539" spans="27:29">
      <c r="AA13539" s="298"/>
      <c r="AC13539" s="206"/>
    </row>
    <row r="13540" spans="27:29">
      <c r="AA13540" s="298"/>
      <c r="AC13540" s="206"/>
    </row>
    <row r="13541" spans="27:29">
      <c r="AA13541" s="298"/>
      <c r="AC13541" s="206"/>
    </row>
    <row r="13542" spans="27:29">
      <c r="AA13542" s="298"/>
      <c r="AC13542" s="206"/>
    </row>
    <row r="13543" spans="27:29">
      <c r="AA13543" s="298"/>
      <c r="AC13543" s="206"/>
    </row>
    <row r="13544" spans="27:29">
      <c r="AA13544" s="298"/>
      <c r="AC13544" s="206"/>
    </row>
    <row r="13545" spans="27:29">
      <c r="AA13545" s="298"/>
      <c r="AC13545" s="206"/>
    </row>
    <row r="13546" spans="27:29">
      <c r="AA13546" s="298"/>
      <c r="AC13546" s="206"/>
    </row>
    <row r="13547" spans="27:29">
      <c r="AA13547" s="298"/>
      <c r="AC13547" s="206"/>
    </row>
    <row r="13548" spans="27:29">
      <c r="AA13548" s="298"/>
      <c r="AC13548" s="206"/>
    </row>
    <row r="13549" spans="27:29">
      <c r="AA13549" s="298"/>
      <c r="AC13549" s="206"/>
    </row>
    <row r="13550" spans="27:29">
      <c r="AA13550" s="298"/>
      <c r="AC13550" s="206"/>
    </row>
    <row r="13551" spans="27:29">
      <c r="AA13551" s="298"/>
      <c r="AC13551" s="206"/>
    </row>
    <row r="13552" spans="27:29">
      <c r="AA13552" s="298"/>
      <c r="AC13552" s="206"/>
    </row>
    <row r="13553" spans="27:29">
      <c r="AA13553" s="298"/>
      <c r="AC13553" s="206"/>
    </row>
    <row r="13554" spans="27:29">
      <c r="AA13554" s="298"/>
      <c r="AC13554" s="206"/>
    </row>
    <row r="13555" spans="27:29">
      <c r="AA13555" s="298"/>
      <c r="AC13555" s="206"/>
    </row>
    <row r="13556" spans="27:29">
      <c r="AA13556" s="298"/>
      <c r="AC13556" s="206"/>
    </row>
    <row r="13557" spans="27:29">
      <c r="AA13557" s="298"/>
      <c r="AC13557" s="206"/>
    </row>
    <row r="13558" spans="27:29">
      <c r="AA13558" s="298"/>
      <c r="AC13558" s="206"/>
    </row>
    <row r="13559" spans="27:29">
      <c r="AA13559" s="298"/>
      <c r="AC13559" s="206"/>
    </row>
    <row r="13560" spans="27:29">
      <c r="AA13560" s="298"/>
      <c r="AC13560" s="206"/>
    </row>
    <row r="13561" spans="27:29">
      <c r="AA13561" s="298"/>
      <c r="AC13561" s="206"/>
    </row>
    <row r="13562" spans="27:29">
      <c r="AA13562" s="298"/>
      <c r="AC13562" s="206"/>
    </row>
    <row r="13563" spans="27:29">
      <c r="AA13563" s="298"/>
      <c r="AC13563" s="206"/>
    </row>
    <row r="13564" spans="27:29">
      <c r="AA13564" s="298"/>
      <c r="AC13564" s="206"/>
    </row>
    <row r="13565" spans="27:29">
      <c r="AA13565" s="298"/>
      <c r="AC13565" s="206"/>
    </row>
    <row r="13566" spans="27:29">
      <c r="AA13566" s="298"/>
      <c r="AC13566" s="206"/>
    </row>
    <row r="13567" spans="27:29">
      <c r="AA13567" s="298"/>
      <c r="AC13567" s="206"/>
    </row>
    <row r="13568" spans="27:29">
      <c r="AA13568" s="298"/>
      <c r="AC13568" s="206"/>
    </row>
    <row r="13569" spans="27:29">
      <c r="AA13569" s="298"/>
      <c r="AC13569" s="206"/>
    </row>
    <row r="13570" spans="27:29">
      <c r="AA13570" s="298"/>
      <c r="AC13570" s="206"/>
    </row>
    <row r="13571" spans="27:29">
      <c r="AA13571" s="298"/>
      <c r="AC13571" s="206"/>
    </row>
    <row r="13572" spans="27:29">
      <c r="AA13572" s="298"/>
      <c r="AC13572" s="206"/>
    </row>
    <row r="13573" spans="27:29">
      <c r="AA13573" s="298"/>
      <c r="AC13573" s="206"/>
    </row>
    <row r="13574" spans="27:29">
      <c r="AA13574" s="298"/>
      <c r="AC13574" s="206"/>
    </row>
    <row r="13575" spans="27:29">
      <c r="AA13575" s="298"/>
      <c r="AC13575" s="206"/>
    </row>
    <row r="13576" spans="27:29">
      <c r="AA13576" s="298"/>
      <c r="AC13576" s="206"/>
    </row>
    <row r="13577" spans="27:29">
      <c r="AA13577" s="298"/>
      <c r="AC13577" s="206"/>
    </row>
    <row r="13578" spans="27:29">
      <c r="AA13578" s="298"/>
      <c r="AC13578" s="206"/>
    </row>
    <row r="13579" spans="27:29">
      <c r="AA13579" s="298"/>
      <c r="AC13579" s="206"/>
    </row>
    <row r="13580" spans="27:29">
      <c r="AA13580" s="298"/>
      <c r="AC13580" s="206"/>
    </row>
    <row r="13581" spans="27:29">
      <c r="AA13581" s="298"/>
      <c r="AC13581" s="206"/>
    </row>
    <row r="13582" spans="27:29">
      <c r="AA13582" s="298"/>
      <c r="AC13582" s="206"/>
    </row>
    <row r="13583" spans="27:29">
      <c r="AA13583" s="298"/>
      <c r="AC13583" s="206"/>
    </row>
    <row r="13584" spans="27:29">
      <c r="AA13584" s="298"/>
      <c r="AC13584" s="206"/>
    </row>
    <row r="13585" spans="27:29">
      <c r="AA13585" s="298"/>
      <c r="AC13585" s="206"/>
    </row>
    <row r="13586" spans="27:29">
      <c r="AA13586" s="298"/>
      <c r="AC13586" s="206"/>
    </row>
    <row r="13587" spans="27:29">
      <c r="AA13587" s="298"/>
      <c r="AC13587" s="206"/>
    </row>
    <row r="13588" spans="27:29">
      <c r="AA13588" s="298"/>
      <c r="AC13588" s="206"/>
    </row>
    <row r="13589" spans="27:29">
      <c r="AA13589" s="298"/>
      <c r="AC13589" s="206"/>
    </row>
    <row r="13590" spans="27:29">
      <c r="AA13590" s="298"/>
      <c r="AC13590" s="206"/>
    </row>
    <row r="13591" spans="27:29">
      <c r="AA13591" s="298"/>
      <c r="AC13591" s="206"/>
    </row>
    <row r="13592" spans="27:29">
      <c r="AA13592" s="298"/>
      <c r="AC13592" s="206"/>
    </row>
    <row r="13593" spans="27:29">
      <c r="AA13593" s="298"/>
      <c r="AC13593" s="206"/>
    </row>
    <row r="13594" spans="27:29">
      <c r="AA13594" s="298"/>
      <c r="AC13594" s="206"/>
    </row>
    <row r="13595" spans="27:29">
      <c r="AA13595" s="298"/>
      <c r="AC13595" s="206"/>
    </row>
    <row r="13596" spans="27:29">
      <c r="AA13596" s="298"/>
      <c r="AC13596" s="206"/>
    </row>
    <row r="13597" spans="27:29">
      <c r="AA13597" s="298"/>
      <c r="AC13597" s="206"/>
    </row>
    <row r="13598" spans="27:29">
      <c r="AA13598" s="298"/>
      <c r="AC13598" s="206"/>
    </row>
    <row r="13599" spans="27:29">
      <c r="AA13599" s="298"/>
      <c r="AC13599" s="206"/>
    </row>
    <row r="13600" spans="27:29">
      <c r="AA13600" s="298"/>
      <c r="AC13600" s="206"/>
    </row>
    <row r="13601" spans="27:29">
      <c r="AA13601" s="298"/>
      <c r="AC13601" s="206"/>
    </row>
    <row r="13602" spans="27:29">
      <c r="AA13602" s="298"/>
      <c r="AC13602" s="206"/>
    </row>
    <row r="13603" spans="27:29">
      <c r="AA13603" s="298"/>
      <c r="AC13603" s="206"/>
    </row>
    <row r="13604" spans="27:29">
      <c r="AA13604" s="298"/>
      <c r="AC13604" s="206"/>
    </row>
    <row r="13605" spans="27:29">
      <c r="AA13605" s="298"/>
      <c r="AC13605" s="206"/>
    </row>
    <row r="13606" spans="27:29">
      <c r="AA13606" s="298"/>
      <c r="AC13606" s="206"/>
    </row>
    <row r="13607" spans="27:29">
      <c r="AA13607" s="298"/>
      <c r="AC13607" s="206"/>
    </row>
    <row r="13608" spans="27:29">
      <c r="AA13608" s="298"/>
      <c r="AC13608" s="206"/>
    </row>
    <row r="13609" spans="27:29">
      <c r="AA13609" s="298"/>
      <c r="AC13609" s="206"/>
    </row>
    <row r="13610" spans="27:29">
      <c r="AA13610" s="298"/>
      <c r="AC13610" s="206"/>
    </row>
    <row r="13611" spans="27:29">
      <c r="AA13611" s="298"/>
      <c r="AC13611" s="206"/>
    </row>
    <row r="13612" spans="27:29">
      <c r="AA13612" s="298"/>
      <c r="AC13612" s="206"/>
    </row>
    <row r="13613" spans="27:29">
      <c r="AA13613" s="298"/>
      <c r="AC13613" s="206"/>
    </row>
    <row r="13614" spans="27:29">
      <c r="AA13614" s="298"/>
      <c r="AC13614" s="206"/>
    </row>
    <row r="13615" spans="27:29">
      <c r="AA13615" s="298"/>
      <c r="AC13615" s="206"/>
    </row>
    <row r="13616" spans="27:29">
      <c r="AA13616" s="298"/>
      <c r="AC13616" s="206"/>
    </row>
    <row r="13617" spans="27:29">
      <c r="AA13617" s="298"/>
      <c r="AC13617" s="206"/>
    </row>
    <row r="13618" spans="27:29">
      <c r="AA13618" s="298"/>
      <c r="AC13618" s="206"/>
    </row>
    <row r="13619" spans="27:29">
      <c r="AA13619" s="298"/>
      <c r="AC13619" s="206"/>
    </row>
    <row r="13620" spans="27:29">
      <c r="AA13620" s="298"/>
      <c r="AC13620" s="206"/>
    </row>
    <row r="13621" spans="27:29">
      <c r="AA13621" s="298"/>
      <c r="AC13621" s="206"/>
    </row>
    <row r="13622" spans="27:29">
      <c r="AA13622" s="298"/>
      <c r="AC13622" s="206"/>
    </row>
    <row r="13623" spans="27:29">
      <c r="AA13623" s="298"/>
      <c r="AC13623" s="206"/>
    </row>
    <row r="13624" spans="27:29">
      <c r="AA13624" s="298"/>
      <c r="AC13624" s="206"/>
    </row>
    <row r="13625" spans="27:29">
      <c r="AA13625" s="298"/>
      <c r="AC13625" s="206"/>
    </row>
    <row r="13626" spans="27:29">
      <c r="AA13626" s="298"/>
      <c r="AC13626" s="206"/>
    </row>
    <row r="13627" spans="27:29">
      <c r="AA13627" s="298"/>
      <c r="AC13627" s="206"/>
    </row>
    <row r="13628" spans="27:29">
      <c r="AA13628" s="298"/>
      <c r="AC13628" s="206"/>
    </row>
    <row r="13629" spans="27:29">
      <c r="AA13629" s="298"/>
      <c r="AC13629" s="206"/>
    </row>
    <row r="13630" spans="27:29">
      <c r="AA13630" s="298"/>
      <c r="AC13630" s="206"/>
    </row>
    <row r="13631" spans="27:29">
      <c r="AA13631" s="298"/>
      <c r="AC13631" s="206"/>
    </row>
    <row r="13632" spans="27:29">
      <c r="AA13632" s="298"/>
      <c r="AC13632" s="206"/>
    </row>
    <row r="13633" spans="27:29">
      <c r="AA13633" s="298"/>
      <c r="AC13633" s="206"/>
    </row>
    <row r="13634" spans="27:29">
      <c r="AA13634" s="298"/>
      <c r="AC13634" s="206"/>
    </row>
    <row r="13635" spans="27:29">
      <c r="AA13635" s="298"/>
      <c r="AC13635" s="206"/>
    </row>
    <row r="13636" spans="27:29">
      <c r="AA13636" s="298"/>
      <c r="AC13636" s="206"/>
    </row>
    <row r="13637" spans="27:29">
      <c r="AA13637" s="298"/>
      <c r="AC13637" s="206"/>
    </row>
    <row r="13638" spans="27:29">
      <c r="AA13638" s="298"/>
      <c r="AC13638" s="206"/>
    </row>
    <row r="13639" spans="27:29">
      <c r="AA13639" s="298"/>
      <c r="AC13639" s="206"/>
    </row>
    <row r="13640" spans="27:29">
      <c r="AA13640" s="298"/>
      <c r="AC13640" s="206"/>
    </row>
    <row r="13641" spans="27:29">
      <c r="AA13641" s="298"/>
      <c r="AC13641" s="206"/>
    </row>
    <row r="13642" spans="27:29">
      <c r="AA13642" s="298"/>
      <c r="AC13642" s="206"/>
    </row>
    <row r="13643" spans="27:29">
      <c r="AA13643" s="298"/>
      <c r="AC13643" s="206"/>
    </row>
    <row r="13644" spans="27:29">
      <c r="AA13644" s="298"/>
      <c r="AC13644" s="206"/>
    </row>
    <row r="13645" spans="27:29">
      <c r="AA13645" s="298"/>
      <c r="AC13645" s="206"/>
    </row>
    <row r="13646" spans="27:29">
      <c r="AA13646" s="298"/>
      <c r="AC13646" s="206"/>
    </row>
    <row r="13647" spans="27:29">
      <c r="AA13647" s="298"/>
      <c r="AC13647" s="206"/>
    </row>
    <row r="13648" spans="27:29">
      <c r="AA13648" s="298"/>
      <c r="AC13648" s="206"/>
    </row>
    <row r="13649" spans="27:29">
      <c r="AA13649" s="298"/>
      <c r="AC13649" s="206"/>
    </row>
    <row r="13650" spans="27:29">
      <c r="AA13650" s="298"/>
      <c r="AC13650" s="206"/>
    </row>
    <row r="13651" spans="27:29">
      <c r="AA13651" s="298"/>
      <c r="AC13651" s="206"/>
    </row>
    <row r="13652" spans="27:29">
      <c r="AA13652" s="298"/>
      <c r="AC13652" s="206"/>
    </row>
    <row r="13653" spans="27:29">
      <c r="AA13653" s="298"/>
      <c r="AC13653" s="206"/>
    </row>
    <row r="13654" spans="27:29">
      <c r="AA13654" s="298"/>
      <c r="AC13654" s="206"/>
    </row>
    <row r="13655" spans="27:29">
      <c r="AA13655" s="298"/>
      <c r="AC13655" s="206"/>
    </row>
    <row r="13656" spans="27:29">
      <c r="AA13656" s="298"/>
      <c r="AC13656" s="206"/>
    </row>
    <row r="13657" spans="27:29">
      <c r="AA13657" s="298"/>
      <c r="AC13657" s="206"/>
    </row>
    <row r="13658" spans="27:29">
      <c r="AA13658" s="298"/>
      <c r="AC13658" s="206"/>
    </row>
    <row r="13659" spans="27:29">
      <c r="AA13659" s="298"/>
      <c r="AC13659" s="206"/>
    </row>
    <row r="13660" spans="27:29">
      <c r="AA13660" s="298"/>
      <c r="AC13660" s="206"/>
    </row>
    <row r="13661" spans="27:29">
      <c r="AA13661" s="298"/>
      <c r="AC13661" s="206"/>
    </row>
    <row r="13662" spans="27:29">
      <c r="AA13662" s="298"/>
      <c r="AC13662" s="206"/>
    </row>
    <row r="13663" spans="27:29">
      <c r="AA13663" s="298"/>
      <c r="AC13663" s="206"/>
    </row>
    <row r="13664" spans="27:29">
      <c r="AA13664" s="298"/>
      <c r="AC13664" s="206"/>
    </row>
    <row r="13665" spans="27:29">
      <c r="AA13665" s="298"/>
      <c r="AC13665" s="206"/>
    </row>
    <row r="13666" spans="27:29">
      <c r="AA13666" s="298"/>
      <c r="AC13666" s="206"/>
    </row>
    <row r="13667" spans="27:29">
      <c r="AA13667" s="298"/>
      <c r="AC13667" s="206"/>
    </row>
    <row r="13668" spans="27:29">
      <c r="AA13668" s="298"/>
      <c r="AC13668" s="206"/>
    </row>
    <row r="13669" spans="27:29">
      <c r="AA13669" s="298"/>
      <c r="AC13669" s="206"/>
    </row>
    <row r="13670" spans="27:29">
      <c r="AA13670" s="298"/>
      <c r="AC13670" s="206"/>
    </row>
    <row r="13671" spans="27:29">
      <c r="AA13671" s="298"/>
      <c r="AC13671" s="206"/>
    </row>
    <row r="13672" spans="27:29">
      <c r="AA13672" s="298"/>
      <c r="AC13672" s="206"/>
    </row>
    <row r="13673" spans="27:29">
      <c r="AA13673" s="298"/>
      <c r="AC13673" s="206"/>
    </row>
    <row r="13674" spans="27:29">
      <c r="AA13674" s="298"/>
      <c r="AC13674" s="206"/>
    </row>
    <row r="13675" spans="27:29">
      <c r="AA13675" s="298"/>
      <c r="AC13675" s="206"/>
    </row>
    <row r="13676" spans="27:29">
      <c r="AA13676" s="298"/>
      <c r="AC13676" s="206"/>
    </row>
    <row r="13677" spans="27:29">
      <c r="AA13677" s="298"/>
      <c r="AC13677" s="206"/>
    </row>
    <row r="13678" spans="27:29">
      <c r="AA13678" s="298"/>
      <c r="AC13678" s="206"/>
    </row>
    <row r="13679" spans="27:29">
      <c r="AA13679" s="298"/>
      <c r="AC13679" s="206"/>
    </row>
    <row r="13680" spans="27:29">
      <c r="AA13680" s="298"/>
      <c r="AC13680" s="206"/>
    </row>
    <row r="13681" spans="27:29">
      <c r="AA13681" s="298"/>
      <c r="AC13681" s="206"/>
    </row>
    <row r="13682" spans="27:29">
      <c r="AA13682" s="298"/>
      <c r="AC13682" s="206"/>
    </row>
    <row r="13683" spans="27:29">
      <c r="AA13683" s="298"/>
      <c r="AC13683" s="206"/>
    </row>
    <row r="13684" spans="27:29">
      <c r="AA13684" s="298"/>
      <c r="AC13684" s="206"/>
    </row>
    <row r="13685" spans="27:29">
      <c r="AA13685" s="298"/>
      <c r="AC13685" s="206"/>
    </row>
    <row r="13686" spans="27:29">
      <c r="AA13686" s="298"/>
      <c r="AC13686" s="206"/>
    </row>
    <row r="13687" spans="27:29">
      <c r="AA13687" s="298"/>
      <c r="AC13687" s="206"/>
    </row>
    <row r="13688" spans="27:29">
      <c r="AA13688" s="298"/>
      <c r="AC13688" s="206"/>
    </row>
    <row r="13689" spans="27:29">
      <c r="AA13689" s="298"/>
      <c r="AC13689" s="206"/>
    </row>
    <row r="13690" spans="27:29">
      <c r="AA13690" s="298"/>
      <c r="AC13690" s="206"/>
    </row>
    <row r="13691" spans="27:29">
      <c r="AA13691" s="298"/>
      <c r="AC13691" s="206"/>
    </row>
    <row r="13692" spans="27:29">
      <c r="AA13692" s="298"/>
      <c r="AC13692" s="206"/>
    </row>
    <row r="13693" spans="27:29">
      <c r="AA13693" s="298"/>
      <c r="AC13693" s="206"/>
    </row>
    <row r="13694" spans="27:29">
      <c r="AA13694" s="298"/>
      <c r="AC13694" s="206"/>
    </row>
    <row r="13695" spans="27:29">
      <c r="AA13695" s="298"/>
      <c r="AC13695" s="206"/>
    </row>
    <row r="13696" spans="27:29">
      <c r="AA13696" s="298"/>
      <c r="AC13696" s="206"/>
    </row>
    <row r="13697" spans="27:29">
      <c r="AA13697" s="298"/>
      <c r="AC13697" s="206"/>
    </row>
    <row r="13698" spans="27:29">
      <c r="AA13698" s="298"/>
      <c r="AC13698" s="206"/>
    </row>
    <row r="13699" spans="27:29">
      <c r="AA13699" s="298"/>
      <c r="AC13699" s="206"/>
    </row>
    <row r="13700" spans="27:29">
      <c r="AA13700" s="298"/>
      <c r="AC13700" s="206"/>
    </row>
    <row r="13701" spans="27:29">
      <c r="AA13701" s="298"/>
      <c r="AC13701" s="206"/>
    </row>
    <row r="13702" spans="27:29">
      <c r="AA13702" s="298"/>
      <c r="AC13702" s="206"/>
    </row>
    <row r="13703" spans="27:29">
      <c r="AA13703" s="298"/>
      <c r="AC13703" s="206"/>
    </row>
    <row r="13704" spans="27:29">
      <c r="AA13704" s="298"/>
      <c r="AC13704" s="206"/>
    </row>
    <row r="13705" spans="27:29">
      <c r="AA13705" s="298"/>
      <c r="AC13705" s="206"/>
    </row>
    <row r="13706" spans="27:29">
      <c r="AA13706" s="298"/>
      <c r="AC13706" s="206"/>
    </row>
    <row r="13707" spans="27:29">
      <c r="AA13707" s="298"/>
      <c r="AC13707" s="206"/>
    </row>
    <row r="13708" spans="27:29">
      <c r="AA13708" s="298"/>
      <c r="AC13708" s="206"/>
    </row>
    <row r="13709" spans="27:29">
      <c r="AA13709" s="298"/>
      <c r="AC13709" s="206"/>
    </row>
    <row r="13710" spans="27:29">
      <c r="AA13710" s="298"/>
      <c r="AC13710" s="206"/>
    </row>
    <row r="13711" spans="27:29">
      <c r="AA13711" s="298"/>
      <c r="AC13711" s="206"/>
    </row>
    <row r="13712" spans="27:29">
      <c r="AA13712" s="298"/>
      <c r="AC13712" s="206"/>
    </row>
    <row r="13713" spans="27:29">
      <c r="AA13713" s="298"/>
      <c r="AC13713" s="206"/>
    </row>
    <row r="13714" spans="27:29">
      <c r="AA13714" s="298"/>
      <c r="AC13714" s="206"/>
    </row>
    <row r="13715" spans="27:29">
      <c r="AA13715" s="298"/>
      <c r="AC13715" s="206"/>
    </row>
    <row r="13716" spans="27:29">
      <c r="AA13716" s="298"/>
      <c r="AC13716" s="206"/>
    </row>
    <row r="13717" spans="27:29">
      <c r="AA13717" s="298"/>
      <c r="AC13717" s="206"/>
    </row>
    <row r="13718" spans="27:29">
      <c r="AA13718" s="298"/>
      <c r="AC13718" s="206"/>
    </row>
    <row r="13719" spans="27:29">
      <c r="AA13719" s="298"/>
      <c r="AC13719" s="206"/>
    </row>
    <row r="13720" spans="27:29">
      <c r="AA13720" s="298"/>
      <c r="AC13720" s="206"/>
    </row>
    <row r="13721" spans="27:29">
      <c r="AA13721" s="298"/>
      <c r="AC13721" s="206"/>
    </row>
    <row r="13722" spans="27:29">
      <c r="AA13722" s="298"/>
      <c r="AC13722" s="206"/>
    </row>
    <row r="13723" spans="27:29">
      <c r="AA13723" s="298"/>
      <c r="AC13723" s="206"/>
    </row>
    <row r="13724" spans="27:29">
      <c r="AA13724" s="298"/>
      <c r="AC13724" s="206"/>
    </row>
    <row r="13725" spans="27:29">
      <c r="AA13725" s="298"/>
      <c r="AC13725" s="206"/>
    </row>
    <row r="13726" spans="27:29">
      <c r="AA13726" s="298"/>
      <c r="AC13726" s="206"/>
    </row>
    <row r="13727" spans="27:29">
      <c r="AA13727" s="298"/>
      <c r="AC13727" s="206"/>
    </row>
    <row r="13728" spans="27:29">
      <c r="AA13728" s="298"/>
      <c r="AC13728" s="206"/>
    </row>
    <row r="13729" spans="27:29">
      <c r="AA13729" s="298"/>
      <c r="AC13729" s="206"/>
    </row>
    <row r="13730" spans="27:29">
      <c r="AA13730" s="298"/>
      <c r="AC13730" s="206"/>
    </row>
    <row r="13731" spans="27:29">
      <c r="AA13731" s="298"/>
      <c r="AC13731" s="206"/>
    </row>
    <row r="13732" spans="27:29">
      <c r="AA13732" s="298"/>
      <c r="AC13732" s="206"/>
    </row>
    <row r="13733" spans="27:29">
      <c r="AA13733" s="298"/>
      <c r="AC13733" s="206"/>
    </row>
    <row r="13734" spans="27:29">
      <c r="AA13734" s="298"/>
      <c r="AC13734" s="206"/>
    </row>
    <row r="13735" spans="27:29">
      <c r="AA13735" s="298"/>
      <c r="AC13735" s="206"/>
    </row>
    <row r="13736" spans="27:29">
      <c r="AA13736" s="298"/>
      <c r="AC13736" s="206"/>
    </row>
    <row r="13737" spans="27:29">
      <c r="AA13737" s="298"/>
      <c r="AC13737" s="206"/>
    </row>
    <row r="13738" spans="27:29">
      <c r="AA13738" s="298"/>
      <c r="AC13738" s="206"/>
    </row>
    <row r="13739" spans="27:29">
      <c r="AA13739" s="298"/>
      <c r="AC13739" s="206"/>
    </row>
    <row r="13740" spans="27:29">
      <c r="AA13740" s="298"/>
      <c r="AC13740" s="206"/>
    </row>
    <row r="13741" spans="27:29">
      <c r="AA13741" s="298"/>
      <c r="AC13741" s="206"/>
    </row>
    <row r="13742" spans="27:29">
      <c r="AA13742" s="298"/>
      <c r="AC13742" s="206"/>
    </row>
    <row r="13743" spans="27:29">
      <c r="AA13743" s="298"/>
      <c r="AC13743" s="206"/>
    </row>
    <row r="13744" spans="27:29">
      <c r="AA13744" s="298"/>
      <c r="AC13744" s="206"/>
    </row>
    <row r="13745" spans="27:29">
      <c r="AA13745" s="298"/>
      <c r="AC13745" s="206"/>
    </row>
    <row r="13746" spans="27:29">
      <c r="AA13746" s="298"/>
      <c r="AC13746" s="206"/>
    </row>
    <row r="13747" spans="27:29">
      <c r="AA13747" s="298"/>
      <c r="AC13747" s="206"/>
    </row>
    <row r="13748" spans="27:29">
      <c r="AA13748" s="298"/>
      <c r="AC13748" s="206"/>
    </row>
    <row r="13749" spans="27:29">
      <c r="AA13749" s="298"/>
      <c r="AC13749" s="206"/>
    </row>
    <row r="13750" spans="27:29">
      <c r="AA13750" s="298"/>
      <c r="AC13750" s="206"/>
    </row>
    <row r="13751" spans="27:29">
      <c r="AA13751" s="298"/>
      <c r="AC13751" s="206"/>
    </row>
    <row r="13752" spans="27:29">
      <c r="AA13752" s="298"/>
      <c r="AC13752" s="206"/>
    </row>
    <row r="13753" spans="27:29">
      <c r="AA13753" s="298"/>
      <c r="AC13753" s="206"/>
    </row>
    <row r="13754" spans="27:29">
      <c r="AA13754" s="298"/>
      <c r="AC13754" s="206"/>
    </row>
    <row r="13755" spans="27:29">
      <c r="AA13755" s="298"/>
      <c r="AC13755" s="206"/>
    </row>
    <row r="13756" spans="27:29">
      <c r="AA13756" s="298"/>
      <c r="AC13756" s="206"/>
    </row>
    <row r="13757" spans="27:29">
      <c r="AA13757" s="298"/>
      <c r="AC13757" s="206"/>
    </row>
    <row r="13758" spans="27:29">
      <c r="AA13758" s="298"/>
      <c r="AC13758" s="206"/>
    </row>
    <row r="13759" spans="27:29">
      <c r="AA13759" s="298"/>
      <c r="AC13759" s="206"/>
    </row>
    <row r="13760" spans="27:29">
      <c r="AA13760" s="298"/>
      <c r="AC13760" s="206"/>
    </row>
    <row r="13761" spans="27:29">
      <c r="AA13761" s="298"/>
      <c r="AC13761" s="206"/>
    </row>
    <row r="13762" spans="27:29">
      <c r="AA13762" s="298"/>
      <c r="AC13762" s="206"/>
    </row>
    <row r="13763" spans="27:29">
      <c r="AA13763" s="298"/>
      <c r="AC13763" s="206"/>
    </row>
    <row r="13764" spans="27:29">
      <c r="AA13764" s="298"/>
      <c r="AC13764" s="206"/>
    </row>
    <row r="13765" spans="27:29">
      <c r="AA13765" s="298"/>
      <c r="AC13765" s="206"/>
    </row>
    <row r="13766" spans="27:29">
      <c r="AA13766" s="298"/>
      <c r="AC13766" s="206"/>
    </row>
    <row r="13767" spans="27:29">
      <c r="AA13767" s="298"/>
      <c r="AC13767" s="206"/>
    </row>
    <row r="13768" spans="27:29">
      <c r="AA13768" s="298"/>
      <c r="AC13768" s="206"/>
    </row>
    <row r="13769" spans="27:29">
      <c r="AA13769" s="298"/>
      <c r="AC13769" s="206"/>
    </row>
    <row r="13770" spans="27:29">
      <c r="AA13770" s="298"/>
      <c r="AC13770" s="206"/>
    </row>
    <row r="13771" spans="27:29">
      <c r="AA13771" s="298"/>
      <c r="AC13771" s="206"/>
    </row>
    <row r="13772" spans="27:29">
      <c r="AA13772" s="298"/>
      <c r="AC13772" s="206"/>
    </row>
    <row r="13773" spans="27:29">
      <c r="AA13773" s="298"/>
      <c r="AC13773" s="206"/>
    </row>
    <row r="13774" spans="27:29">
      <c r="AA13774" s="298"/>
      <c r="AC13774" s="206"/>
    </row>
    <row r="13775" spans="27:29">
      <c r="AA13775" s="298"/>
      <c r="AC13775" s="206"/>
    </row>
    <row r="13776" spans="27:29">
      <c r="AA13776" s="298"/>
      <c r="AC13776" s="206"/>
    </row>
    <row r="13777" spans="27:29">
      <c r="AA13777" s="298"/>
      <c r="AC13777" s="206"/>
    </row>
    <row r="13778" spans="27:29">
      <c r="AA13778" s="298"/>
      <c r="AC13778" s="206"/>
    </row>
    <row r="13779" spans="27:29">
      <c r="AA13779" s="298"/>
      <c r="AC13779" s="206"/>
    </row>
    <row r="13780" spans="27:29">
      <c r="AA13780" s="298"/>
      <c r="AC13780" s="206"/>
    </row>
    <row r="13781" spans="27:29">
      <c r="AA13781" s="298"/>
      <c r="AC13781" s="206"/>
    </row>
    <row r="13782" spans="27:29">
      <c r="AA13782" s="298"/>
      <c r="AC13782" s="206"/>
    </row>
    <row r="13783" spans="27:29">
      <c r="AA13783" s="298"/>
      <c r="AC13783" s="206"/>
    </row>
    <row r="13784" spans="27:29">
      <c r="AA13784" s="298"/>
      <c r="AC13784" s="206"/>
    </row>
    <row r="13785" spans="27:29">
      <c r="AA13785" s="298"/>
      <c r="AC13785" s="206"/>
    </row>
    <row r="13786" spans="27:29">
      <c r="AA13786" s="298"/>
      <c r="AC13786" s="206"/>
    </row>
    <row r="13787" spans="27:29">
      <c r="AA13787" s="298"/>
      <c r="AC13787" s="206"/>
    </row>
    <row r="13788" spans="27:29">
      <c r="AA13788" s="298"/>
      <c r="AC13788" s="206"/>
    </row>
    <row r="13789" spans="27:29">
      <c r="AA13789" s="298"/>
      <c r="AC13789" s="206"/>
    </row>
    <row r="13790" spans="27:29">
      <c r="AA13790" s="298"/>
      <c r="AC13790" s="206"/>
    </row>
    <row r="13791" spans="27:29">
      <c r="AA13791" s="298"/>
      <c r="AC13791" s="206"/>
    </row>
    <row r="13792" spans="27:29">
      <c r="AA13792" s="298"/>
      <c r="AC13792" s="206"/>
    </row>
    <row r="13793" spans="27:29">
      <c r="AA13793" s="298"/>
      <c r="AC13793" s="206"/>
    </row>
    <row r="13794" spans="27:29">
      <c r="AA13794" s="298"/>
      <c r="AC13794" s="206"/>
    </row>
    <row r="13795" spans="27:29">
      <c r="AA13795" s="298"/>
      <c r="AC13795" s="206"/>
    </row>
    <row r="13796" spans="27:29">
      <c r="AA13796" s="298"/>
      <c r="AC13796" s="206"/>
    </row>
    <row r="13797" spans="27:29">
      <c r="AA13797" s="298"/>
      <c r="AC13797" s="206"/>
    </row>
    <row r="13798" spans="27:29">
      <c r="AA13798" s="298"/>
      <c r="AC13798" s="206"/>
    </row>
    <row r="13799" spans="27:29">
      <c r="AA13799" s="298"/>
      <c r="AC13799" s="206"/>
    </row>
    <row r="13800" spans="27:29">
      <c r="AA13800" s="298"/>
      <c r="AC13800" s="206"/>
    </row>
    <row r="13801" spans="27:29">
      <c r="AA13801" s="298"/>
      <c r="AC13801" s="206"/>
    </row>
    <row r="13802" spans="27:29">
      <c r="AA13802" s="298"/>
      <c r="AC13802" s="206"/>
    </row>
    <row r="13803" spans="27:29">
      <c r="AA13803" s="298"/>
      <c r="AC13803" s="206"/>
    </row>
    <row r="13804" spans="27:29">
      <c r="AA13804" s="298"/>
      <c r="AC13804" s="206"/>
    </row>
    <row r="13805" spans="27:29">
      <c r="AA13805" s="298"/>
      <c r="AC13805" s="206"/>
    </row>
    <row r="13806" spans="27:29">
      <c r="AA13806" s="298"/>
      <c r="AC13806" s="206"/>
    </row>
    <row r="13807" spans="27:29">
      <c r="AA13807" s="298"/>
      <c r="AC13807" s="206"/>
    </row>
    <row r="13808" spans="27:29">
      <c r="AA13808" s="298"/>
      <c r="AC13808" s="206"/>
    </row>
    <row r="13809" spans="27:29">
      <c r="AA13809" s="298"/>
      <c r="AC13809" s="206"/>
    </row>
    <row r="13810" spans="27:29">
      <c r="AA13810" s="298"/>
      <c r="AC13810" s="206"/>
    </row>
    <row r="13811" spans="27:29">
      <c r="AA13811" s="298"/>
      <c r="AC13811" s="206"/>
    </row>
    <row r="13812" spans="27:29">
      <c r="AA13812" s="298"/>
      <c r="AC13812" s="206"/>
    </row>
    <row r="13813" spans="27:29">
      <c r="AA13813" s="298"/>
      <c r="AC13813" s="206"/>
    </row>
    <row r="13814" spans="27:29">
      <c r="AA13814" s="298"/>
      <c r="AC13814" s="206"/>
    </row>
    <row r="13815" spans="27:29">
      <c r="AA13815" s="298"/>
      <c r="AC13815" s="206"/>
    </row>
    <row r="13816" spans="27:29">
      <c r="AA13816" s="298"/>
      <c r="AC13816" s="206"/>
    </row>
    <row r="13817" spans="27:29">
      <c r="AA13817" s="298"/>
      <c r="AC13817" s="206"/>
    </row>
    <row r="13818" spans="27:29">
      <c r="AA13818" s="298"/>
      <c r="AC13818" s="206"/>
    </row>
    <row r="13819" spans="27:29">
      <c r="AA13819" s="298"/>
      <c r="AC13819" s="206"/>
    </row>
    <row r="13820" spans="27:29">
      <c r="AA13820" s="298"/>
      <c r="AC13820" s="206"/>
    </row>
    <row r="13821" spans="27:29">
      <c r="AA13821" s="298"/>
      <c r="AC13821" s="206"/>
    </row>
    <row r="13822" spans="27:29">
      <c r="AA13822" s="298"/>
      <c r="AC13822" s="206"/>
    </row>
    <row r="13823" spans="27:29">
      <c r="AA13823" s="298"/>
      <c r="AC13823" s="206"/>
    </row>
    <row r="13824" spans="27:29">
      <c r="AA13824" s="298"/>
      <c r="AC13824" s="206"/>
    </row>
    <row r="13825" spans="27:29">
      <c r="AA13825" s="298"/>
      <c r="AC13825" s="206"/>
    </row>
    <row r="13826" spans="27:29">
      <c r="AA13826" s="298"/>
      <c r="AC13826" s="206"/>
    </row>
    <row r="13827" spans="27:29">
      <c r="AA13827" s="298"/>
      <c r="AC13827" s="206"/>
    </row>
    <row r="13828" spans="27:29">
      <c r="AA13828" s="298"/>
      <c r="AC13828" s="206"/>
    </row>
    <row r="13829" spans="27:29">
      <c r="AA13829" s="298"/>
      <c r="AC13829" s="206"/>
    </row>
    <row r="13830" spans="27:29">
      <c r="AA13830" s="298"/>
      <c r="AC13830" s="206"/>
    </row>
    <row r="13831" spans="27:29">
      <c r="AA13831" s="298"/>
      <c r="AC13831" s="206"/>
    </row>
    <row r="13832" spans="27:29">
      <c r="AA13832" s="298"/>
      <c r="AC13832" s="206"/>
    </row>
    <row r="13833" spans="27:29">
      <c r="AA13833" s="298"/>
      <c r="AC13833" s="206"/>
    </row>
    <row r="13834" spans="27:29">
      <c r="AA13834" s="298"/>
      <c r="AC13834" s="206"/>
    </row>
    <row r="13835" spans="27:29">
      <c r="AA13835" s="298"/>
      <c r="AC13835" s="206"/>
    </row>
    <row r="13836" spans="27:29">
      <c r="AA13836" s="298"/>
      <c r="AC13836" s="206"/>
    </row>
    <row r="13837" spans="27:29">
      <c r="AA13837" s="298"/>
      <c r="AC13837" s="206"/>
    </row>
    <row r="13838" spans="27:29">
      <c r="AA13838" s="298"/>
      <c r="AC13838" s="206"/>
    </row>
    <row r="13839" spans="27:29">
      <c r="AA13839" s="298"/>
      <c r="AC13839" s="206"/>
    </row>
    <row r="13840" spans="27:29">
      <c r="AA13840" s="298"/>
      <c r="AC13840" s="206"/>
    </row>
    <row r="13841" spans="27:29">
      <c r="AA13841" s="298"/>
      <c r="AC13841" s="206"/>
    </row>
    <row r="13842" spans="27:29">
      <c r="AA13842" s="298"/>
      <c r="AC13842" s="206"/>
    </row>
    <row r="13843" spans="27:29">
      <c r="AA13843" s="298"/>
      <c r="AC13843" s="206"/>
    </row>
    <row r="13844" spans="27:29">
      <c r="AA13844" s="298"/>
      <c r="AC13844" s="206"/>
    </row>
    <row r="13845" spans="27:29">
      <c r="AA13845" s="298"/>
      <c r="AC13845" s="206"/>
    </row>
    <row r="13846" spans="27:29">
      <c r="AA13846" s="298"/>
      <c r="AC13846" s="206"/>
    </row>
    <row r="13847" spans="27:29">
      <c r="AA13847" s="298"/>
      <c r="AC13847" s="206"/>
    </row>
    <row r="13848" spans="27:29">
      <c r="AA13848" s="298"/>
      <c r="AC13848" s="206"/>
    </row>
    <row r="13849" spans="27:29">
      <c r="AA13849" s="298"/>
      <c r="AC13849" s="206"/>
    </row>
    <row r="13850" spans="27:29">
      <c r="AA13850" s="298"/>
      <c r="AC13850" s="206"/>
    </row>
    <row r="13851" spans="27:29">
      <c r="AA13851" s="298"/>
      <c r="AC13851" s="206"/>
    </row>
    <row r="13852" spans="27:29">
      <c r="AA13852" s="298"/>
      <c r="AC13852" s="206"/>
    </row>
    <row r="13853" spans="27:29">
      <c r="AA13853" s="298"/>
      <c r="AC13853" s="206"/>
    </row>
    <row r="13854" spans="27:29">
      <c r="AA13854" s="298"/>
      <c r="AC13854" s="206"/>
    </row>
    <row r="13855" spans="27:29">
      <c r="AA13855" s="298"/>
      <c r="AC13855" s="206"/>
    </row>
    <row r="13856" spans="27:29">
      <c r="AA13856" s="298"/>
      <c r="AC13856" s="206"/>
    </row>
    <row r="13857" spans="27:29">
      <c r="AA13857" s="298"/>
      <c r="AC13857" s="206"/>
    </row>
    <row r="13858" spans="27:29">
      <c r="AA13858" s="298"/>
      <c r="AC13858" s="206"/>
    </row>
    <row r="13859" spans="27:29">
      <c r="AA13859" s="298"/>
      <c r="AC13859" s="206"/>
    </row>
    <row r="13860" spans="27:29">
      <c r="AA13860" s="298"/>
      <c r="AC13860" s="206"/>
    </row>
    <row r="13861" spans="27:29">
      <c r="AA13861" s="298"/>
      <c r="AC13861" s="206"/>
    </row>
    <row r="13862" spans="27:29">
      <c r="AA13862" s="298"/>
      <c r="AC13862" s="206"/>
    </row>
    <row r="13863" spans="27:29">
      <c r="AA13863" s="298"/>
      <c r="AC13863" s="206"/>
    </row>
    <row r="13864" spans="27:29">
      <c r="AA13864" s="298"/>
      <c r="AC13864" s="206"/>
    </row>
    <row r="13865" spans="27:29">
      <c r="AA13865" s="298"/>
      <c r="AC13865" s="206"/>
    </row>
    <row r="13866" spans="27:29">
      <c r="AA13866" s="298"/>
      <c r="AC13866" s="206"/>
    </row>
    <row r="13867" spans="27:29">
      <c r="AA13867" s="298"/>
      <c r="AC13867" s="206"/>
    </row>
    <row r="13868" spans="27:29">
      <c r="AA13868" s="298"/>
      <c r="AC13868" s="206"/>
    </row>
    <row r="13869" spans="27:29">
      <c r="AA13869" s="298"/>
      <c r="AC13869" s="206"/>
    </row>
    <row r="13870" spans="27:29">
      <c r="AA13870" s="298"/>
      <c r="AC13870" s="206"/>
    </row>
    <row r="13871" spans="27:29">
      <c r="AA13871" s="298"/>
      <c r="AC13871" s="206"/>
    </row>
    <row r="13872" spans="27:29">
      <c r="AA13872" s="298"/>
      <c r="AC13872" s="206"/>
    </row>
    <row r="13873" spans="27:29">
      <c r="AA13873" s="298"/>
      <c r="AC13873" s="206"/>
    </row>
    <row r="13874" spans="27:29">
      <c r="AA13874" s="298"/>
      <c r="AC13874" s="206"/>
    </row>
    <row r="13875" spans="27:29">
      <c r="AA13875" s="298"/>
      <c r="AC13875" s="206"/>
    </row>
    <row r="13876" spans="27:29">
      <c r="AA13876" s="298"/>
      <c r="AC13876" s="206"/>
    </row>
    <row r="13877" spans="27:29">
      <c r="AA13877" s="298"/>
      <c r="AC13877" s="206"/>
    </row>
    <row r="13878" spans="27:29">
      <c r="AA13878" s="298"/>
      <c r="AC13878" s="206"/>
    </row>
    <row r="13879" spans="27:29">
      <c r="AA13879" s="298"/>
      <c r="AC13879" s="206"/>
    </row>
    <row r="13880" spans="27:29">
      <c r="AA13880" s="298"/>
      <c r="AC13880" s="206"/>
    </row>
    <row r="13881" spans="27:29">
      <c r="AA13881" s="298"/>
      <c r="AC13881" s="206"/>
    </row>
    <row r="13882" spans="27:29">
      <c r="AA13882" s="298"/>
      <c r="AC13882" s="206"/>
    </row>
    <row r="13883" spans="27:29">
      <c r="AA13883" s="298"/>
      <c r="AC13883" s="206"/>
    </row>
    <row r="13884" spans="27:29">
      <c r="AA13884" s="298"/>
      <c r="AC13884" s="206"/>
    </row>
    <row r="13885" spans="27:29">
      <c r="AA13885" s="298"/>
      <c r="AC13885" s="206"/>
    </row>
    <row r="13886" spans="27:29">
      <c r="AA13886" s="298"/>
      <c r="AC13886" s="206"/>
    </row>
    <row r="13887" spans="27:29">
      <c r="AA13887" s="298"/>
      <c r="AC13887" s="206"/>
    </row>
    <row r="13888" spans="27:29">
      <c r="AA13888" s="298"/>
      <c r="AC13888" s="206"/>
    </row>
    <row r="13889" spans="27:29">
      <c r="AA13889" s="298"/>
      <c r="AC13889" s="206"/>
    </row>
    <row r="13890" spans="27:29">
      <c r="AA13890" s="298"/>
      <c r="AC13890" s="206"/>
    </row>
    <row r="13891" spans="27:29">
      <c r="AA13891" s="298"/>
      <c r="AC13891" s="206"/>
    </row>
    <row r="13892" spans="27:29">
      <c r="AA13892" s="298"/>
      <c r="AC13892" s="206"/>
    </row>
    <row r="13893" spans="27:29">
      <c r="AA13893" s="298"/>
      <c r="AC13893" s="206"/>
    </row>
    <row r="13894" spans="27:29">
      <c r="AA13894" s="298"/>
      <c r="AC13894" s="206"/>
    </row>
    <row r="13895" spans="27:29">
      <c r="AA13895" s="298"/>
      <c r="AC13895" s="206"/>
    </row>
    <row r="13896" spans="27:29">
      <c r="AA13896" s="298"/>
      <c r="AC13896" s="206"/>
    </row>
    <row r="13897" spans="27:29">
      <c r="AA13897" s="298"/>
      <c r="AC13897" s="206"/>
    </row>
    <row r="13898" spans="27:29">
      <c r="AA13898" s="298"/>
      <c r="AC13898" s="206"/>
    </row>
    <row r="13899" spans="27:29">
      <c r="AA13899" s="298"/>
      <c r="AC13899" s="206"/>
    </row>
    <row r="13900" spans="27:29">
      <c r="AA13900" s="298"/>
      <c r="AC13900" s="206"/>
    </row>
    <row r="13901" spans="27:29">
      <c r="AA13901" s="298"/>
      <c r="AC13901" s="206"/>
    </row>
    <row r="13902" spans="27:29">
      <c r="AA13902" s="298"/>
      <c r="AC13902" s="206"/>
    </row>
    <row r="13903" spans="27:29">
      <c r="AA13903" s="298"/>
      <c r="AC13903" s="206"/>
    </row>
    <row r="13904" spans="27:29">
      <c r="AA13904" s="298"/>
      <c r="AC13904" s="206"/>
    </row>
    <row r="13905" spans="27:29">
      <c r="AA13905" s="298"/>
      <c r="AC13905" s="206"/>
    </row>
    <row r="13906" spans="27:29">
      <c r="AA13906" s="298"/>
      <c r="AC13906" s="206"/>
    </row>
    <row r="13907" spans="27:29">
      <c r="AA13907" s="298"/>
      <c r="AC13907" s="206"/>
    </row>
    <row r="13908" spans="27:29">
      <c r="AA13908" s="298"/>
      <c r="AC13908" s="206"/>
    </row>
    <row r="13909" spans="27:29">
      <c r="AA13909" s="298"/>
      <c r="AC13909" s="206"/>
    </row>
    <row r="13910" spans="27:29">
      <c r="AA13910" s="298"/>
      <c r="AC13910" s="206"/>
    </row>
    <row r="13911" spans="27:29">
      <c r="AA13911" s="298"/>
      <c r="AC13911" s="206"/>
    </row>
    <row r="13912" spans="27:29">
      <c r="AA13912" s="298"/>
      <c r="AC13912" s="206"/>
    </row>
    <row r="13913" spans="27:29">
      <c r="AA13913" s="298"/>
      <c r="AC13913" s="206"/>
    </row>
    <row r="13914" spans="27:29">
      <c r="AA13914" s="298"/>
      <c r="AC13914" s="206"/>
    </row>
    <row r="13915" spans="27:29">
      <c r="AA13915" s="298"/>
      <c r="AC13915" s="206"/>
    </row>
    <row r="13916" spans="27:29">
      <c r="AA13916" s="298"/>
      <c r="AC13916" s="206"/>
    </row>
    <row r="13917" spans="27:29">
      <c r="AA13917" s="298"/>
      <c r="AC13917" s="206"/>
    </row>
    <row r="13918" spans="27:29">
      <c r="AA13918" s="298"/>
      <c r="AC13918" s="206"/>
    </row>
    <row r="13919" spans="27:29">
      <c r="AA13919" s="298"/>
      <c r="AC13919" s="206"/>
    </row>
    <row r="13920" spans="27:29">
      <c r="AA13920" s="298"/>
      <c r="AC13920" s="206"/>
    </row>
    <row r="13921" spans="27:29">
      <c r="AA13921" s="298"/>
      <c r="AC13921" s="206"/>
    </row>
    <row r="13922" spans="27:29">
      <c r="AA13922" s="298"/>
      <c r="AC13922" s="206"/>
    </row>
    <row r="13923" spans="27:29">
      <c r="AA13923" s="298"/>
      <c r="AC13923" s="206"/>
    </row>
    <row r="13924" spans="27:29">
      <c r="AA13924" s="298"/>
      <c r="AC13924" s="206"/>
    </row>
    <row r="13925" spans="27:29">
      <c r="AA13925" s="298"/>
      <c r="AC13925" s="206"/>
    </row>
    <row r="13926" spans="27:29">
      <c r="AA13926" s="298"/>
      <c r="AC13926" s="206"/>
    </row>
    <row r="13927" spans="27:29">
      <c r="AA13927" s="298"/>
      <c r="AC13927" s="206"/>
    </row>
    <row r="13928" spans="27:29">
      <c r="AA13928" s="298"/>
      <c r="AC13928" s="206"/>
    </row>
    <row r="13929" spans="27:29">
      <c r="AA13929" s="298"/>
      <c r="AC13929" s="206"/>
    </row>
    <row r="13930" spans="27:29">
      <c r="AA13930" s="298"/>
      <c r="AC13930" s="206"/>
    </row>
    <row r="13931" spans="27:29">
      <c r="AA13931" s="298"/>
      <c r="AC13931" s="206"/>
    </row>
    <row r="13932" spans="27:29">
      <c r="AA13932" s="298"/>
      <c r="AC13932" s="206"/>
    </row>
    <row r="13933" spans="27:29">
      <c r="AA13933" s="298"/>
      <c r="AC13933" s="206"/>
    </row>
    <row r="13934" spans="27:29">
      <c r="AA13934" s="298"/>
      <c r="AC13934" s="206"/>
    </row>
    <row r="13935" spans="27:29">
      <c r="AA13935" s="298"/>
      <c r="AC13935" s="206"/>
    </row>
    <row r="13936" spans="27:29">
      <c r="AA13936" s="298"/>
      <c r="AC13936" s="206"/>
    </row>
    <row r="13937" spans="27:29">
      <c r="AA13937" s="298"/>
      <c r="AC13937" s="206"/>
    </row>
    <row r="13938" spans="27:29">
      <c r="AA13938" s="298"/>
      <c r="AC13938" s="206"/>
    </row>
    <row r="13939" spans="27:29">
      <c r="AA13939" s="298"/>
      <c r="AC13939" s="206"/>
    </row>
    <row r="13940" spans="27:29">
      <c r="AA13940" s="298"/>
      <c r="AC13940" s="206"/>
    </row>
    <row r="13941" spans="27:29">
      <c r="AA13941" s="298"/>
      <c r="AC13941" s="206"/>
    </row>
    <row r="13942" spans="27:29">
      <c r="AA13942" s="298"/>
      <c r="AC13942" s="206"/>
    </row>
    <row r="13943" spans="27:29">
      <c r="AA13943" s="298"/>
      <c r="AC13943" s="206"/>
    </row>
    <row r="13944" spans="27:29">
      <c r="AA13944" s="298"/>
      <c r="AC13944" s="206"/>
    </row>
    <row r="13945" spans="27:29">
      <c r="AA13945" s="298"/>
      <c r="AC13945" s="206"/>
    </row>
    <row r="13946" spans="27:29">
      <c r="AA13946" s="298"/>
      <c r="AC13946" s="206"/>
    </row>
    <row r="13947" spans="27:29">
      <c r="AA13947" s="298"/>
      <c r="AC13947" s="206"/>
    </row>
    <row r="13948" spans="27:29">
      <c r="AA13948" s="298"/>
      <c r="AC13948" s="206"/>
    </row>
    <row r="13949" spans="27:29">
      <c r="AA13949" s="298"/>
      <c r="AC13949" s="206"/>
    </row>
    <row r="13950" spans="27:29">
      <c r="AA13950" s="298"/>
      <c r="AC13950" s="206"/>
    </row>
    <row r="13951" spans="27:29">
      <c r="AA13951" s="298"/>
      <c r="AC13951" s="206"/>
    </row>
    <row r="13952" spans="27:29">
      <c r="AA13952" s="298"/>
      <c r="AC13952" s="206"/>
    </row>
    <row r="13953" spans="27:29">
      <c r="AA13953" s="298"/>
      <c r="AC13953" s="206"/>
    </row>
    <row r="13954" spans="27:29">
      <c r="AA13954" s="298"/>
      <c r="AC13954" s="206"/>
    </row>
    <row r="13955" spans="27:29">
      <c r="AA13955" s="298"/>
      <c r="AC13955" s="206"/>
    </row>
    <row r="13956" spans="27:29">
      <c r="AA13956" s="298"/>
      <c r="AC13956" s="206"/>
    </row>
    <row r="13957" spans="27:29">
      <c r="AA13957" s="298"/>
      <c r="AC13957" s="206"/>
    </row>
    <row r="13958" spans="27:29">
      <c r="AA13958" s="298"/>
      <c r="AC13958" s="206"/>
    </row>
    <row r="13959" spans="27:29">
      <c r="AA13959" s="298"/>
      <c r="AC13959" s="206"/>
    </row>
    <row r="13960" spans="27:29">
      <c r="AA13960" s="298"/>
      <c r="AC13960" s="206"/>
    </row>
    <row r="13961" spans="27:29">
      <c r="AA13961" s="298"/>
      <c r="AC13961" s="206"/>
    </row>
    <row r="13962" spans="27:29">
      <c r="AA13962" s="298"/>
      <c r="AC13962" s="206"/>
    </row>
    <row r="13963" spans="27:29">
      <c r="AA13963" s="298"/>
      <c r="AC13963" s="206"/>
    </row>
    <row r="13964" spans="27:29">
      <c r="AA13964" s="298"/>
      <c r="AC13964" s="206"/>
    </row>
    <row r="13965" spans="27:29">
      <c r="AA13965" s="298"/>
      <c r="AC13965" s="206"/>
    </row>
    <row r="13966" spans="27:29">
      <c r="AA13966" s="298"/>
      <c r="AC13966" s="206"/>
    </row>
    <row r="13967" spans="27:29">
      <c r="AA13967" s="298"/>
      <c r="AC13967" s="206"/>
    </row>
    <row r="13968" spans="27:29">
      <c r="AA13968" s="298"/>
      <c r="AC13968" s="206"/>
    </row>
    <row r="13969" spans="27:29">
      <c r="AA13969" s="298"/>
      <c r="AC13969" s="206"/>
    </row>
    <row r="13970" spans="27:29">
      <c r="AA13970" s="298"/>
      <c r="AC13970" s="206"/>
    </row>
    <row r="13971" spans="27:29">
      <c r="AA13971" s="298"/>
      <c r="AC13971" s="206"/>
    </row>
    <row r="13972" spans="27:29">
      <c r="AA13972" s="298"/>
      <c r="AC13972" s="206"/>
    </row>
    <row r="13973" spans="27:29">
      <c r="AA13973" s="298"/>
      <c r="AC13973" s="206"/>
    </row>
    <row r="13974" spans="27:29">
      <c r="AA13974" s="298"/>
      <c r="AC13974" s="206"/>
    </row>
    <row r="13975" spans="27:29">
      <c r="AA13975" s="298"/>
      <c r="AC13975" s="206"/>
    </row>
    <row r="13976" spans="27:29">
      <c r="AA13976" s="298"/>
      <c r="AC13976" s="206"/>
    </row>
    <row r="13977" spans="27:29">
      <c r="AA13977" s="298"/>
      <c r="AC13977" s="206"/>
    </row>
    <row r="13978" spans="27:29">
      <c r="AA13978" s="298"/>
      <c r="AC13978" s="206"/>
    </row>
    <row r="13979" spans="27:29">
      <c r="AA13979" s="298"/>
      <c r="AC13979" s="206"/>
    </row>
    <row r="13980" spans="27:29">
      <c r="AA13980" s="298"/>
      <c r="AC13980" s="206"/>
    </row>
    <row r="13981" spans="27:29">
      <c r="AA13981" s="298"/>
      <c r="AC13981" s="206"/>
    </row>
    <row r="13982" spans="27:29">
      <c r="AA13982" s="298"/>
      <c r="AC13982" s="206"/>
    </row>
    <row r="13983" spans="27:29">
      <c r="AA13983" s="298"/>
      <c r="AC13983" s="206"/>
    </row>
    <row r="13984" spans="27:29">
      <c r="AA13984" s="298"/>
      <c r="AC13984" s="206"/>
    </row>
    <row r="13985" spans="27:29">
      <c r="AA13985" s="298"/>
      <c r="AC13985" s="206"/>
    </row>
    <row r="13986" spans="27:29">
      <c r="AA13986" s="298"/>
      <c r="AC13986" s="206"/>
    </row>
    <row r="13987" spans="27:29">
      <c r="AA13987" s="298"/>
      <c r="AC13987" s="206"/>
    </row>
    <row r="13988" spans="27:29">
      <c r="AA13988" s="298"/>
      <c r="AC13988" s="206"/>
    </row>
    <row r="13989" spans="27:29">
      <c r="AA13989" s="298"/>
      <c r="AC13989" s="206"/>
    </row>
    <row r="13990" spans="27:29">
      <c r="AA13990" s="298"/>
      <c r="AC13990" s="206"/>
    </row>
    <row r="13991" spans="27:29">
      <c r="AA13991" s="298"/>
      <c r="AC13991" s="206"/>
    </row>
    <row r="13992" spans="27:29">
      <c r="AA13992" s="298"/>
      <c r="AC13992" s="206"/>
    </row>
    <row r="13993" spans="27:29">
      <c r="AA13993" s="298"/>
      <c r="AC13993" s="206"/>
    </row>
    <row r="13994" spans="27:29">
      <c r="AA13994" s="298"/>
      <c r="AC13994" s="206"/>
    </row>
    <row r="13995" spans="27:29">
      <c r="AA13995" s="298"/>
      <c r="AC13995" s="206"/>
    </row>
    <row r="13996" spans="27:29">
      <c r="AA13996" s="298"/>
      <c r="AC13996" s="206"/>
    </row>
    <row r="13997" spans="27:29">
      <c r="AA13997" s="298"/>
      <c r="AC13997" s="206"/>
    </row>
    <row r="13998" spans="27:29">
      <c r="AA13998" s="298"/>
      <c r="AC13998" s="206"/>
    </row>
    <row r="13999" spans="27:29">
      <c r="AA13999" s="298"/>
      <c r="AC13999" s="206"/>
    </row>
    <row r="14000" spans="27:29">
      <c r="AA14000" s="298"/>
      <c r="AC14000" s="206"/>
    </row>
    <row r="14001" spans="27:29">
      <c r="AA14001" s="298"/>
      <c r="AC14001" s="206"/>
    </row>
    <row r="14002" spans="27:29">
      <c r="AA14002" s="298"/>
      <c r="AC14002" s="206"/>
    </row>
    <row r="14003" spans="27:29">
      <c r="AA14003" s="298"/>
      <c r="AC14003" s="206"/>
    </row>
    <row r="14004" spans="27:29">
      <c r="AA14004" s="298"/>
      <c r="AC14004" s="206"/>
    </row>
    <row r="14005" spans="27:29">
      <c r="AA14005" s="298"/>
      <c r="AC14005" s="206"/>
    </row>
    <row r="14006" spans="27:29">
      <c r="AA14006" s="298"/>
      <c r="AC14006" s="206"/>
    </row>
    <row r="14007" spans="27:29">
      <c r="AA14007" s="298"/>
      <c r="AC14007" s="206"/>
    </row>
    <row r="14008" spans="27:29">
      <c r="AA14008" s="298"/>
      <c r="AC14008" s="206"/>
    </row>
    <row r="14009" spans="27:29">
      <c r="AA14009" s="298"/>
      <c r="AC14009" s="206"/>
    </row>
    <row r="14010" spans="27:29">
      <c r="AA14010" s="298"/>
      <c r="AC14010" s="206"/>
    </row>
    <row r="14011" spans="27:29">
      <c r="AA14011" s="298"/>
      <c r="AC14011" s="206"/>
    </row>
    <row r="14012" spans="27:29">
      <c r="AA14012" s="298"/>
      <c r="AC14012" s="206"/>
    </row>
    <row r="14013" spans="27:29">
      <c r="AA14013" s="298"/>
      <c r="AC14013" s="206"/>
    </row>
    <row r="14014" spans="27:29">
      <c r="AA14014" s="298"/>
      <c r="AC14014" s="206"/>
    </row>
    <row r="14015" spans="27:29">
      <c r="AA14015" s="298"/>
      <c r="AC14015" s="206"/>
    </row>
    <row r="14016" spans="27:29">
      <c r="AA14016" s="298"/>
      <c r="AC14016" s="206"/>
    </row>
    <row r="14017" spans="27:29">
      <c r="AA14017" s="298"/>
      <c r="AC14017" s="206"/>
    </row>
    <row r="14018" spans="27:29">
      <c r="AA14018" s="298"/>
      <c r="AC14018" s="206"/>
    </row>
    <row r="14019" spans="27:29">
      <c r="AA14019" s="298"/>
      <c r="AC14019" s="206"/>
    </row>
    <row r="14020" spans="27:29">
      <c r="AA14020" s="298"/>
      <c r="AC14020" s="206"/>
    </row>
    <row r="14021" spans="27:29">
      <c r="AA14021" s="298"/>
      <c r="AC14021" s="206"/>
    </row>
    <row r="14022" spans="27:29">
      <c r="AA14022" s="298"/>
      <c r="AC14022" s="206"/>
    </row>
    <row r="14023" spans="27:29">
      <c r="AA14023" s="298"/>
      <c r="AC14023" s="206"/>
    </row>
    <row r="14024" spans="27:29">
      <c r="AA14024" s="298"/>
      <c r="AC14024" s="206"/>
    </row>
    <row r="14025" spans="27:29">
      <c r="AA14025" s="298"/>
      <c r="AC14025" s="206"/>
    </row>
    <row r="14026" spans="27:29">
      <c r="AA14026" s="298"/>
      <c r="AC14026" s="206"/>
    </row>
    <row r="14027" spans="27:29">
      <c r="AA14027" s="298"/>
      <c r="AC14027" s="206"/>
    </row>
    <row r="14028" spans="27:29">
      <c r="AA14028" s="298"/>
      <c r="AC14028" s="206"/>
    </row>
    <row r="14029" spans="27:29">
      <c r="AA14029" s="298"/>
      <c r="AC14029" s="206"/>
    </row>
    <row r="14030" spans="27:29">
      <c r="AA14030" s="298"/>
      <c r="AC14030" s="206"/>
    </row>
    <row r="14031" spans="27:29">
      <c r="AA14031" s="298"/>
      <c r="AC14031" s="206"/>
    </row>
    <row r="14032" spans="27:29">
      <c r="AA14032" s="298"/>
      <c r="AC14032" s="206"/>
    </row>
    <row r="14033" spans="27:29">
      <c r="AA14033" s="298"/>
      <c r="AC14033" s="206"/>
    </row>
    <row r="14034" spans="27:29">
      <c r="AA14034" s="298"/>
      <c r="AC14034" s="206"/>
    </row>
    <row r="14035" spans="27:29">
      <c r="AA14035" s="298"/>
      <c r="AC14035" s="206"/>
    </row>
    <row r="14036" spans="27:29">
      <c r="AA14036" s="298"/>
      <c r="AC14036" s="206"/>
    </row>
    <row r="14037" spans="27:29">
      <c r="AA14037" s="298"/>
      <c r="AC14037" s="206"/>
    </row>
    <row r="14038" spans="27:29">
      <c r="AA14038" s="298"/>
      <c r="AC14038" s="206"/>
    </row>
    <row r="14039" spans="27:29">
      <c r="AA14039" s="298"/>
      <c r="AC14039" s="206"/>
    </row>
    <row r="14040" spans="27:29">
      <c r="AA14040" s="298"/>
      <c r="AC14040" s="206"/>
    </row>
    <row r="14041" spans="27:29">
      <c r="AA14041" s="298"/>
      <c r="AC14041" s="206"/>
    </row>
    <row r="14042" spans="27:29">
      <c r="AA14042" s="298"/>
      <c r="AC14042" s="206"/>
    </row>
    <row r="14043" spans="27:29">
      <c r="AA14043" s="298"/>
      <c r="AC14043" s="206"/>
    </row>
    <row r="14044" spans="27:29">
      <c r="AA14044" s="298"/>
      <c r="AC14044" s="206"/>
    </row>
    <row r="14045" spans="27:29">
      <c r="AA14045" s="298"/>
      <c r="AC14045" s="206"/>
    </row>
    <row r="14046" spans="27:29">
      <c r="AA14046" s="298"/>
      <c r="AC14046" s="206"/>
    </row>
    <row r="14047" spans="27:29">
      <c r="AA14047" s="298"/>
      <c r="AC14047" s="206"/>
    </row>
    <row r="14048" spans="27:29">
      <c r="AA14048" s="298"/>
      <c r="AC14048" s="206"/>
    </row>
    <row r="14049" spans="27:29">
      <c r="AA14049" s="298"/>
      <c r="AC14049" s="206"/>
    </row>
    <row r="14050" spans="27:29">
      <c r="AA14050" s="298"/>
      <c r="AC14050" s="206"/>
    </row>
    <row r="14051" spans="27:29">
      <c r="AA14051" s="298"/>
      <c r="AC14051" s="206"/>
    </row>
    <row r="14052" spans="27:29">
      <c r="AA14052" s="298"/>
      <c r="AC14052" s="206"/>
    </row>
    <row r="14053" spans="27:29">
      <c r="AA14053" s="298"/>
      <c r="AC14053" s="206"/>
    </row>
    <row r="14054" spans="27:29">
      <c r="AA14054" s="298"/>
      <c r="AC14054" s="206"/>
    </row>
    <row r="14055" spans="27:29">
      <c r="AA14055" s="298"/>
      <c r="AC14055" s="206"/>
    </row>
    <row r="14056" spans="27:29">
      <c r="AA14056" s="298"/>
      <c r="AC14056" s="206"/>
    </row>
    <row r="14057" spans="27:29">
      <c r="AA14057" s="298"/>
      <c r="AC14057" s="206"/>
    </row>
    <row r="14058" spans="27:29">
      <c r="AA14058" s="298"/>
      <c r="AC14058" s="206"/>
    </row>
    <row r="14059" spans="27:29">
      <c r="AA14059" s="298"/>
      <c r="AC14059" s="206"/>
    </row>
    <row r="14060" spans="27:29">
      <c r="AA14060" s="298"/>
      <c r="AC14060" s="206"/>
    </row>
    <row r="14061" spans="27:29">
      <c r="AA14061" s="298"/>
      <c r="AC14061" s="206"/>
    </row>
    <row r="14062" spans="27:29">
      <c r="AA14062" s="298"/>
      <c r="AC14062" s="206"/>
    </row>
    <row r="14063" spans="27:29">
      <c r="AA14063" s="298"/>
      <c r="AC14063" s="206"/>
    </row>
    <row r="14064" spans="27:29">
      <c r="AA14064" s="298"/>
      <c r="AC14064" s="206"/>
    </row>
    <row r="14065" spans="27:29">
      <c r="AA14065" s="298"/>
      <c r="AC14065" s="206"/>
    </row>
    <row r="14066" spans="27:29">
      <c r="AA14066" s="298"/>
      <c r="AC14066" s="206"/>
    </row>
    <row r="14067" spans="27:29">
      <c r="AA14067" s="298"/>
      <c r="AC14067" s="206"/>
    </row>
    <row r="14068" spans="27:29">
      <c r="AA14068" s="298"/>
      <c r="AC14068" s="206"/>
    </row>
    <row r="14069" spans="27:29">
      <c r="AA14069" s="298"/>
      <c r="AC14069" s="206"/>
    </row>
    <row r="14070" spans="27:29">
      <c r="AA14070" s="298"/>
      <c r="AC14070" s="206"/>
    </row>
    <row r="14071" spans="27:29">
      <c r="AA14071" s="298"/>
      <c r="AC14071" s="206"/>
    </row>
    <row r="14072" spans="27:29">
      <c r="AA14072" s="298"/>
      <c r="AC14072" s="206"/>
    </row>
    <row r="14073" spans="27:29">
      <c r="AA14073" s="298"/>
      <c r="AC14073" s="206"/>
    </row>
    <row r="14074" spans="27:29">
      <c r="AA14074" s="298"/>
      <c r="AC14074" s="206"/>
    </row>
    <row r="14075" spans="27:29">
      <c r="AA14075" s="298"/>
      <c r="AC14075" s="206"/>
    </row>
    <row r="14076" spans="27:29">
      <c r="AA14076" s="298"/>
      <c r="AC14076" s="206"/>
    </row>
    <row r="14077" spans="27:29">
      <c r="AA14077" s="298"/>
      <c r="AC14077" s="206"/>
    </row>
    <row r="14078" spans="27:29">
      <c r="AA14078" s="298"/>
      <c r="AC14078" s="206"/>
    </row>
    <row r="14079" spans="27:29">
      <c r="AA14079" s="298"/>
      <c r="AC14079" s="206"/>
    </row>
    <row r="14080" spans="27:29">
      <c r="AA14080" s="298"/>
      <c r="AC14080" s="206"/>
    </row>
    <row r="14081" spans="27:29">
      <c r="AA14081" s="298"/>
      <c r="AC14081" s="206"/>
    </row>
    <row r="14082" spans="27:29">
      <c r="AA14082" s="298"/>
      <c r="AC14082" s="206"/>
    </row>
    <row r="14083" spans="27:29">
      <c r="AA14083" s="298"/>
      <c r="AC14083" s="206"/>
    </row>
    <row r="14084" spans="27:29">
      <c r="AA14084" s="298"/>
      <c r="AC14084" s="206"/>
    </row>
    <row r="14085" spans="27:29">
      <c r="AA14085" s="298"/>
      <c r="AC14085" s="206"/>
    </row>
    <row r="14086" spans="27:29">
      <c r="AA14086" s="298"/>
      <c r="AC14086" s="206"/>
    </row>
    <row r="14087" spans="27:29">
      <c r="AA14087" s="298"/>
      <c r="AC14087" s="206"/>
    </row>
    <row r="14088" spans="27:29">
      <c r="AA14088" s="298"/>
      <c r="AC14088" s="206"/>
    </row>
    <row r="14089" spans="27:29">
      <c r="AA14089" s="298"/>
      <c r="AC14089" s="206"/>
    </row>
    <row r="14090" spans="27:29">
      <c r="AA14090" s="298"/>
      <c r="AC14090" s="206"/>
    </row>
    <row r="14091" spans="27:29">
      <c r="AA14091" s="298"/>
      <c r="AC14091" s="206"/>
    </row>
    <row r="14092" spans="27:29">
      <c r="AA14092" s="298"/>
      <c r="AC14092" s="206"/>
    </row>
    <row r="14093" spans="27:29">
      <c r="AA14093" s="298"/>
      <c r="AC14093" s="206"/>
    </row>
    <row r="14094" spans="27:29">
      <c r="AA14094" s="298"/>
      <c r="AC14094" s="206"/>
    </row>
    <row r="14095" spans="27:29">
      <c r="AA14095" s="298"/>
      <c r="AC14095" s="206"/>
    </row>
    <row r="14096" spans="27:29">
      <c r="AA14096" s="298"/>
      <c r="AC14096" s="206"/>
    </row>
    <row r="14097" spans="27:29">
      <c r="AA14097" s="298"/>
      <c r="AC14097" s="206"/>
    </row>
    <row r="14098" spans="27:29">
      <c r="AA14098" s="298"/>
      <c r="AC14098" s="206"/>
    </row>
    <row r="14099" spans="27:29">
      <c r="AA14099" s="298"/>
      <c r="AC14099" s="206"/>
    </row>
    <row r="14100" spans="27:29">
      <c r="AA14100" s="298"/>
      <c r="AC14100" s="206"/>
    </row>
    <row r="14101" spans="27:29">
      <c r="AA14101" s="298"/>
      <c r="AC14101" s="206"/>
    </row>
    <row r="14102" spans="27:29">
      <c r="AA14102" s="298"/>
      <c r="AC14102" s="206"/>
    </row>
    <row r="14103" spans="27:29">
      <c r="AA14103" s="298"/>
      <c r="AC14103" s="206"/>
    </row>
    <row r="14104" spans="27:29">
      <c r="AA14104" s="298"/>
      <c r="AC14104" s="206"/>
    </row>
    <row r="14105" spans="27:29">
      <c r="AA14105" s="298"/>
      <c r="AC14105" s="206"/>
    </row>
    <row r="14106" spans="27:29">
      <c r="AA14106" s="298"/>
      <c r="AC14106" s="206"/>
    </row>
    <row r="14107" spans="27:29">
      <c r="AA14107" s="298"/>
      <c r="AC14107" s="206"/>
    </row>
    <row r="14108" spans="27:29">
      <c r="AA14108" s="298"/>
      <c r="AC14108" s="206"/>
    </row>
    <row r="14109" spans="27:29">
      <c r="AA14109" s="298"/>
      <c r="AC14109" s="206"/>
    </row>
    <row r="14110" spans="27:29">
      <c r="AA14110" s="298"/>
      <c r="AC14110" s="206"/>
    </row>
    <row r="14111" spans="27:29">
      <c r="AA14111" s="298"/>
      <c r="AC14111" s="206"/>
    </row>
    <row r="14112" spans="27:29">
      <c r="AA14112" s="298"/>
      <c r="AC14112" s="206"/>
    </row>
    <row r="14113" spans="27:29">
      <c r="AA14113" s="298"/>
      <c r="AC14113" s="206"/>
    </row>
    <row r="14114" spans="27:29">
      <c r="AA14114" s="298"/>
      <c r="AC14114" s="206"/>
    </row>
    <row r="14115" spans="27:29">
      <c r="AA14115" s="298"/>
      <c r="AC14115" s="206"/>
    </row>
    <row r="14116" spans="27:29">
      <c r="AA14116" s="298"/>
      <c r="AC14116" s="206"/>
    </row>
    <row r="14117" spans="27:29">
      <c r="AA14117" s="298"/>
      <c r="AC14117" s="206"/>
    </row>
    <row r="14118" spans="27:29">
      <c r="AA14118" s="298"/>
      <c r="AC14118" s="206"/>
    </row>
    <row r="14119" spans="27:29">
      <c r="AA14119" s="298"/>
      <c r="AC14119" s="206"/>
    </row>
    <row r="14120" spans="27:29">
      <c r="AA14120" s="298"/>
      <c r="AC14120" s="206"/>
    </row>
    <row r="14121" spans="27:29">
      <c r="AA14121" s="298"/>
      <c r="AC14121" s="206"/>
    </row>
    <row r="14122" spans="27:29">
      <c r="AA14122" s="298"/>
      <c r="AC14122" s="206"/>
    </row>
    <row r="14123" spans="27:29">
      <c r="AA14123" s="298"/>
      <c r="AC14123" s="206"/>
    </row>
    <row r="14124" spans="27:29">
      <c r="AA14124" s="298"/>
      <c r="AC14124" s="206"/>
    </row>
    <row r="14125" spans="27:29">
      <c r="AA14125" s="298"/>
      <c r="AC14125" s="206"/>
    </row>
    <row r="14126" spans="27:29">
      <c r="AA14126" s="298"/>
      <c r="AC14126" s="206"/>
    </row>
    <row r="14127" spans="27:29">
      <c r="AA14127" s="298"/>
      <c r="AC14127" s="206"/>
    </row>
    <row r="14128" spans="27:29">
      <c r="AA14128" s="298"/>
      <c r="AC14128" s="206"/>
    </row>
    <row r="14129" spans="27:29">
      <c r="AA14129" s="298"/>
      <c r="AC14129" s="206"/>
    </row>
    <row r="14130" spans="27:29">
      <c r="AA14130" s="298"/>
      <c r="AC14130" s="206"/>
    </row>
    <row r="14131" spans="27:29">
      <c r="AA14131" s="298"/>
      <c r="AC14131" s="206"/>
    </row>
    <row r="14132" spans="27:29">
      <c r="AA14132" s="298"/>
      <c r="AC14132" s="206"/>
    </row>
    <row r="14133" spans="27:29">
      <c r="AA14133" s="298"/>
      <c r="AC14133" s="206"/>
    </row>
    <row r="14134" spans="27:29">
      <c r="AA14134" s="298"/>
      <c r="AC14134" s="206"/>
    </row>
    <row r="14135" spans="27:29">
      <c r="AA14135" s="298"/>
      <c r="AC14135" s="206"/>
    </row>
    <row r="14136" spans="27:29">
      <c r="AA14136" s="298"/>
      <c r="AC14136" s="206"/>
    </row>
    <row r="14137" spans="27:29">
      <c r="AA14137" s="298"/>
      <c r="AC14137" s="206"/>
    </row>
    <row r="14138" spans="27:29">
      <c r="AA14138" s="298"/>
      <c r="AC14138" s="206"/>
    </row>
    <row r="14139" spans="27:29">
      <c r="AA14139" s="298"/>
      <c r="AC14139" s="206"/>
    </row>
    <row r="14140" spans="27:29">
      <c r="AA14140" s="298"/>
      <c r="AC14140" s="206"/>
    </row>
    <row r="14141" spans="27:29">
      <c r="AA14141" s="298"/>
      <c r="AC14141" s="206"/>
    </row>
    <row r="14142" spans="27:29">
      <c r="AA14142" s="298"/>
      <c r="AC14142" s="206"/>
    </row>
    <row r="14143" spans="27:29">
      <c r="AA14143" s="298"/>
      <c r="AC14143" s="206"/>
    </row>
    <row r="14144" spans="27:29">
      <c r="AA14144" s="298"/>
      <c r="AC14144" s="206"/>
    </row>
    <row r="14145" spans="27:29">
      <c r="AA14145" s="298"/>
      <c r="AC14145" s="206"/>
    </row>
    <row r="14146" spans="27:29">
      <c r="AA14146" s="298"/>
      <c r="AC14146" s="206"/>
    </row>
    <row r="14147" spans="27:29">
      <c r="AA14147" s="298"/>
      <c r="AC14147" s="206"/>
    </row>
    <row r="14148" spans="27:29">
      <c r="AA14148" s="298"/>
      <c r="AC14148" s="206"/>
    </row>
    <row r="14149" spans="27:29">
      <c r="AA14149" s="298"/>
      <c r="AC14149" s="206"/>
    </row>
    <row r="14150" spans="27:29">
      <c r="AA14150" s="298"/>
      <c r="AC14150" s="206"/>
    </row>
    <row r="14151" spans="27:29">
      <c r="AA14151" s="298"/>
      <c r="AC14151" s="206"/>
    </row>
    <row r="14152" spans="27:29">
      <c r="AA14152" s="298"/>
      <c r="AC14152" s="206"/>
    </row>
    <row r="14153" spans="27:29">
      <c r="AA14153" s="298"/>
      <c r="AC14153" s="206"/>
    </row>
    <row r="14154" spans="27:29">
      <c r="AA14154" s="298"/>
      <c r="AC14154" s="206"/>
    </row>
    <row r="14155" spans="27:29">
      <c r="AA14155" s="298"/>
      <c r="AC14155" s="206"/>
    </row>
    <row r="14156" spans="27:29">
      <c r="AA14156" s="298"/>
      <c r="AC14156" s="206"/>
    </row>
    <row r="14157" spans="27:29">
      <c r="AA14157" s="298"/>
      <c r="AC14157" s="206"/>
    </row>
    <row r="14158" spans="27:29">
      <c r="AA14158" s="298"/>
      <c r="AC14158" s="206"/>
    </row>
    <row r="14159" spans="27:29">
      <c r="AA14159" s="298"/>
      <c r="AC14159" s="206"/>
    </row>
    <row r="14160" spans="27:29">
      <c r="AA14160" s="298"/>
      <c r="AC14160" s="206"/>
    </row>
    <row r="14161" spans="27:29">
      <c r="AA14161" s="298"/>
      <c r="AC14161" s="206"/>
    </row>
    <row r="14162" spans="27:29">
      <c r="AA14162" s="298"/>
      <c r="AC14162" s="206"/>
    </row>
    <row r="14163" spans="27:29">
      <c r="AA14163" s="298"/>
      <c r="AC14163" s="206"/>
    </row>
    <row r="14164" spans="27:29">
      <c r="AA14164" s="298"/>
      <c r="AC14164" s="206"/>
    </row>
    <row r="14165" spans="27:29">
      <c r="AA14165" s="298"/>
      <c r="AC14165" s="206"/>
    </row>
    <row r="14166" spans="27:29">
      <c r="AA14166" s="298"/>
      <c r="AC14166" s="206"/>
    </row>
    <row r="14167" spans="27:29">
      <c r="AA14167" s="298"/>
      <c r="AC14167" s="206"/>
    </row>
    <row r="14168" spans="27:29">
      <c r="AA14168" s="298"/>
      <c r="AC14168" s="206"/>
    </row>
    <row r="14169" spans="27:29">
      <c r="AA14169" s="298"/>
      <c r="AC14169" s="206"/>
    </row>
    <row r="14170" spans="27:29">
      <c r="AA14170" s="298"/>
      <c r="AC14170" s="206"/>
    </row>
    <row r="14171" spans="27:29">
      <c r="AA14171" s="298"/>
      <c r="AC14171" s="206"/>
    </row>
    <row r="14172" spans="27:29">
      <c r="AA14172" s="298"/>
      <c r="AC14172" s="206"/>
    </row>
    <row r="14173" spans="27:29">
      <c r="AA14173" s="298"/>
      <c r="AC14173" s="206"/>
    </row>
    <row r="14174" spans="27:29">
      <c r="AA14174" s="298"/>
      <c r="AC14174" s="206"/>
    </row>
    <row r="14175" spans="27:29">
      <c r="AA14175" s="298"/>
      <c r="AC14175" s="206"/>
    </row>
    <row r="14176" spans="27:29">
      <c r="AA14176" s="298"/>
      <c r="AC14176" s="206"/>
    </row>
    <row r="14177" spans="27:29">
      <c r="AA14177" s="298"/>
      <c r="AC14177" s="206"/>
    </row>
    <row r="14178" spans="27:29">
      <c r="AA14178" s="298"/>
      <c r="AC14178" s="206"/>
    </row>
    <row r="14179" spans="27:29">
      <c r="AA14179" s="298"/>
      <c r="AC14179" s="206"/>
    </row>
    <row r="14180" spans="27:29">
      <c r="AA14180" s="298"/>
      <c r="AC14180" s="206"/>
    </row>
    <row r="14181" spans="27:29">
      <c r="AA14181" s="298"/>
      <c r="AC14181" s="206"/>
    </row>
    <row r="14182" spans="27:29">
      <c r="AA14182" s="298"/>
      <c r="AC14182" s="206"/>
    </row>
    <row r="14183" spans="27:29">
      <c r="AA14183" s="298"/>
      <c r="AC14183" s="206"/>
    </row>
    <row r="14184" spans="27:29">
      <c r="AA14184" s="298"/>
      <c r="AC14184" s="206"/>
    </row>
    <row r="14185" spans="27:29">
      <c r="AA14185" s="298"/>
      <c r="AC14185" s="206"/>
    </row>
    <row r="14186" spans="27:29">
      <c r="AA14186" s="298"/>
      <c r="AC14186" s="206"/>
    </row>
    <row r="14187" spans="27:29">
      <c r="AA14187" s="298"/>
      <c r="AC14187" s="206"/>
    </row>
    <row r="14188" spans="27:29">
      <c r="AA14188" s="298"/>
      <c r="AC14188" s="206"/>
    </row>
    <row r="14189" spans="27:29">
      <c r="AA14189" s="298"/>
      <c r="AC14189" s="206"/>
    </row>
    <row r="14190" spans="27:29">
      <c r="AA14190" s="298"/>
      <c r="AC14190" s="206"/>
    </row>
    <row r="14191" spans="27:29">
      <c r="AA14191" s="298"/>
      <c r="AC14191" s="206"/>
    </row>
    <row r="14192" spans="27:29">
      <c r="AA14192" s="298"/>
      <c r="AC14192" s="206"/>
    </row>
    <row r="14193" spans="27:29">
      <c r="AA14193" s="298"/>
      <c r="AC14193" s="206"/>
    </row>
    <row r="14194" spans="27:29">
      <c r="AA14194" s="298"/>
      <c r="AC14194" s="206"/>
    </row>
    <row r="14195" spans="27:29">
      <c r="AA14195" s="298"/>
      <c r="AC14195" s="206"/>
    </row>
    <row r="14196" spans="27:29">
      <c r="AA14196" s="298"/>
      <c r="AC14196" s="206"/>
    </row>
    <row r="14197" spans="27:29">
      <c r="AA14197" s="298"/>
      <c r="AC14197" s="206"/>
    </row>
    <row r="14198" spans="27:29">
      <c r="AA14198" s="298"/>
      <c r="AC14198" s="206"/>
    </row>
    <row r="14199" spans="27:29">
      <c r="AA14199" s="298"/>
      <c r="AC14199" s="206"/>
    </row>
    <row r="14200" spans="27:29">
      <c r="AA14200" s="298"/>
      <c r="AC14200" s="206"/>
    </row>
    <row r="14201" spans="27:29">
      <c r="AA14201" s="298"/>
      <c r="AC14201" s="206"/>
    </row>
    <row r="14202" spans="27:29">
      <c r="AA14202" s="298"/>
      <c r="AC14202" s="206"/>
    </row>
    <row r="14203" spans="27:29">
      <c r="AA14203" s="298"/>
      <c r="AC14203" s="206"/>
    </row>
    <row r="14204" spans="27:29">
      <c r="AA14204" s="298"/>
      <c r="AC14204" s="206"/>
    </row>
    <row r="14205" spans="27:29">
      <c r="AA14205" s="298"/>
      <c r="AC14205" s="206"/>
    </row>
    <row r="14206" spans="27:29">
      <c r="AA14206" s="298"/>
      <c r="AC14206" s="206"/>
    </row>
    <row r="14207" spans="27:29">
      <c r="AA14207" s="298"/>
      <c r="AC14207" s="206"/>
    </row>
    <row r="14208" spans="27:29">
      <c r="AA14208" s="298"/>
      <c r="AC14208" s="206"/>
    </row>
    <row r="14209" spans="27:29">
      <c r="AA14209" s="298"/>
      <c r="AC14209" s="206"/>
    </row>
    <row r="14210" spans="27:29">
      <c r="AA14210" s="298"/>
      <c r="AC14210" s="206"/>
    </row>
    <row r="14211" spans="27:29">
      <c r="AA14211" s="298"/>
      <c r="AC14211" s="206"/>
    </row>
    <row r="14212" spans="27:29">
      <c r="AA14212" s="298"/>
      <c r="AC14212" s="206"/>
    </row>
    <row r="14213" spans="27:29">
      <c r="AA14213" s="298"/>
      <c r="AC14213" s="206"/>
    </row>
    <row r="14214" spans="27:29">
      <c r="AA14214" s="298"/>
      <c r="AC14214" s="206"/>
    </row>
    <row r="14215" spans="27:29">
      <c r="AA14215" s="298"/>
      <c r="AC14215" s="206"/>
    </row>
    <row r="14216" spans="27:29">
      <c r="AA14216" s="298"/>
      <c r="AC14216" s="206"/>
    </row>
    <row r="14217" spans="27:29">
      <c r="AA14217" s="298"/>
      <c r="AC14217" s="206"/>
    </row>
    <row r="14218" spans="27:29">
      <c r="AA14218" s="298"/>
      <c r="AC14218" s="206"/>
    </row>
    <row r="14219" spans="27:29">
      <c r="AA14219" s="298"/>
      <c r="AC14219" s="206"/>
    </row>
    <row r="14220" spans="27:29">
      <c r="AA14220" s="298"/>
      <c r="AC14220" s="206"/>
    </row>
    <row r="14221" spans="27:29">
      <c r="AA14221" s="298"/>
      <c r="AC14221" s="206"/>
    </row>
    <row r="14222" spans="27:29">
      <c r="AA14222" s="298"/>
      <c r="AC14222" s="206"/>
    </row>
    <row r="14223" spans="27:29">
      <c r="AA14223" s="298"/>
      <c r="AC14223" s="206"/>
    </row>
    <row r="14224" spans="27:29">
      <c r="AA14224" s="298"/>
      <c r="AC14224" s="206"/>
    </row>
    <row r="14225" spans="27:29">
      <c r="AA14225" s="298"/>
      <c r="AC14225" s="206"/>
    </row>
    <row r="14226" spans="27:29">
      <c r="AA14226" s="298"/>
      <c r="AC14226" s="206"/>
    </row>
    <row r="14227" spans="27:29">
      <c r="AA14227" s="298"/>
      <c r="AC14227" s="206"/>
    </row>
    <row r="14228" spans="27:29">
      <c r="AA14228" s="298"/>
      <c r="AC14228" s="206"/>
    </row>
    <row r="14229" spans="27:29">
      <c r="AA14229" s="298"/>
      <c r="AC14229" s="206"/>
    </row>
    <row r="14230" spans="27:29">
      <c r="AA14230" s="298"/>
      <c r="AC14230" s="206"/>
    </row>
    <row r="14231" spans="27:29">
      <c r="AA14231" s="298"/>
      <c r="AC14231" s="206"/>
    </row>
    <row r="14232" spans="27:29">
      <c r="AA14232" s="298"/>
      <c r="AC14232" s="206"/>
    </row>
    <row r="14233" spans="27:29">
      <c r="AA14233" s="298"/>
      <c r="AC14233" s="206"/>
    </row>
    <row r="14234" spans="27:29">
      <c r="AA14234" s="298"/>
      <c r="AC14234" s="206"/>
    </row>
    <row r="14235" spans="27:29">
      <c r="AA14235" s="298"/>
      <c r="AC14235" s="206"/>
    </row>
    <row r="14236" spans="27:29">
      <c r="AA14236" s="298"/>
      <c r="AC14236" s="206"/>
    </row>
    <row r="14237" spans="27:29">
      <c r="AA14237" s="298"/>
      <c r="AC14237" s="206"/>
    </row>
    <row r="14238" spans="27:29">
      <c r="AA14238" s="298"/>
      <c r="AC14238" s="206"/>
    </row>
    <row r="14239" spans="27:29">
      <c r="AA14239" s="298"/>
      <c r="AC14239" s="206"/>
    </row>
    <row r="14240" spans="27:29">
      <c r="AA14240" s="298"/>
      <c r="AC14240" s="206"/>
    </row>
    <row r="14241" spans="27:29">
      <c r="AA14241" s="298"/>
      <c r="AC14241" s="206"/>
    </row>
    <row r="14242" spans="27:29">
      <c r="AA14242" s="298"/>
      <c r="AC14242" s="206"/>
    </row>
    <row r="14243" spans="27:29">
      <c r="AA14243" s="298"/>
      <c r="AC14243" s="206"/>
    </row>
    <row r="14244" spans="27:29">
      <c r="AA14244" s="298"/>
      <c r="AC14244" s="206"/>
    </row>
    <row r="14245" spans="27:29">
      <c r="AA14245" s="298"/>
      <c r="AC14245" s="206"/>
    </row>
    <row r="14246" spans="27:29">
      <c r="AA14246" s="298"/>
      <c r="AC14246" s="206"/>
    </row>
    <row r="14247" spans="27:29">
      <c r="AA14247" s="298"/>
      <c r="AC14247" s="206"/>
    </row>
    <row r="14248" spans="27:29">
      <c r="AA14248" s="298"/>
      <c r="AC14248" s="206"/>
    </row>
    <row r="14249" spans="27:29">
      <c r="AA14249" s="298"/>
      <c r="AC14249" s="206"/>
    </row>
    <row r="14250" spans="27:29">
      <c r="AA14250" s="298"/>
      <c r="AC14250" s="206"/>
    </row>
    <row r="14251" spans="27:29">
      <c r="AA14251" s="298"/>
      <c r="AC14251" s="206"/>
    </row>
    <row r="14252" spans="27:29">
      <c r="AA14252" s="298"/>
      <c r="AC14252" s="206"/>
    </row>
    <row r="14253" spans="27:29">
      <c r="AA14253" s="298"/>
      <c r="AC14253" s="206"/>
    </row>
    <row r="14254" spans="27:29">
      <c r="AA14254" s="298"/>
      <c r="AC14254" s="206"/>
    </row>
    <row r="14255" spans="27:29">
      <c r="AA14255" s="298"/>
      <c r="AC14255" s="206"/>
    </row>
    <row r="14256" spans="27:29">
      <c r="AA14256" s="298"/>
      <c r="AC14256" s="206"/>
    </row>
    <row r="14257" spans="27:29">
      <c r="AA14257" s="298"/>
      <c r="AC14257" s="206"/>
    </row>
    <row r="14258" spans="27:29">
      <c r="AA14258" s="298"/>
      <c r="AC14258" s="206"/>
    </row>
    <row r="14259" spans="27:29">
      <c r="AA14259" s="298"/>
      <c r="AC14259" s="206"/>
    </row>
    <row r="14260" spans="27:29">
      <c r="AA14260" s="298"/>
      <c r="AC14260" s="206"/>
    </row>
    <row r="14261" spans="27:29">
      <c r="AA14261" s="298"/>
      <c r="AC14261" s="206"/>
    </row>
    <row r="14262" spans="27:29">
      <c r="AA14262" s="298"/>
      <c r="AC14262" s="206"/>
    </row>
    <row r="14263" spans="27:29">
      <c r="AA14263" s="298"/>
      <c r="AC14263" s="206"/>
    </row>
    <row r="14264" spans="27:29">
      <c r="AA14264" s="298"/>
      <c r="AC14264" s="206"/>
    </row>
    <row r="14265" spans="27:29">
      <c r="AA14265" s="298"/>
      <c r="AC14265" s="206"/>
    </row>
    <row r="14266" spans="27:29">
      <c r="AA14266" s="298"/>
      <c r="AC14266" s="206"/>
    </row>
    <row r="14267" spans="27:29">
      <c r="AA14267" s="298"/>
      <c r="AC14267" s="206"/>
    </row>
    <row r="14268" spans="27:29">
      <c r="AA14268" s="298"/>
      <c r="AC14268" s="206"/>
    </row>
    <row r="14269" spans="27:29">
      <c r="AA14269" s="298"/>
      <c r="AC14269" s="206"/>
    </row>
    <row r="14270" spans="27:29">
      <c r="AA14270" s="298"/>
      <c r="AC14270" s="206"/>
    </row>
    <row r="14271" spans="27:29">
      <c r="AA14271" s="298"/>
      <c r="AC14271" s="206"/>
    </row>
    <row r="14272" spans="27:29">
      <c r="AA14272" s="298"/>
      <c r="AC14272" s="206"/>
    </row>
    <row r="14273" spans="27:29">
      <c r="AA14273" s="298"/>
      <c r="AC14273" s="206"/>
    </row>
    <row r="14274" spans="27:29">
      <c r="AA14274" s="298"/>
      <c r="AC14274" s="206"/>
    </row>
    <row r="14275" spans="27:29">
      <c r="AA14275" s="298"/>
      <c r="AC14275" s="206"/>
    </row>
    <row r="14276" spans="27:29">
      <c r="AA14276" s="298"/>
      <c r="AC14276" s="206"/>
    </row>
    <row r="14277" spans="27:29">
      <c r="AA14277" s="298"/>
      <c r="AC14277" s="206"/>
    </row>
    <row r="14278" spans="27:29">
      <c r="AA14278" s="298"/>
      <c r="AC14278" s="206"/>
    </row>
    <row r="14279" spans="27:29">
      <c r="AA14279" s="298"/>
      <c r="AC14279" s="206"/>
    </row>
    <row r="14280" spans="27:29">
      <c r="AA14280" s="298"/>
      <c r="AC14280" s="206"/>
    </row>
    <row r="14281" spans="27:29">
      <c r="AA14281" s="298"/>
      <c r="AC14281" s="206"/>
    </row>
    <row r="14282" spans="27:29">
      <c r="AA14282" s="298"/>
      <c r="AC14282" s="206"/>
    </row>
    <row r="14283" spans="27:29">
      <c r="AA14283" s="298"/>
      <c r="AC14283" s="206"/>
    </row>
    <row r="14284" spans="27:29">
      <c r="AA14284" s="298"/>
      <c r="AC14284" s="206"/>
    </row>
    <row r="14285" spans="27:29">
      <c r="AA14285" s="298"/>
      <c r="AC14285" s="206"/>
    </row>
    <row r="14286" spans="27:29">
      <c r="AA14286" s="298"/>
      <c r="AC14286" s="206"/>
    </row>
    <row r="14287" spans="27:29">
      <c r="AA14287" s="298"/>
      <c r="AC14287" s="206"/>
    </row>
    <row r="14288" spans="27:29">
      <c r="AA14288" s="298"/>
      <c r="AC14288" s="206"/>
    </row>
    <row r="14289" spans="27:29">
      <c r="AA14289" s="298"/>
      <c r="AC14289" s="206"/>
    </row>
    <row r="14290" spans="27:29">
      <c r="AA14290" s="298"/>
      <c r="AC14290" s="206"/>
    </row>
    <row r="14291" spans="27:29">
      <c r="AA14291" s="298"/>
      <c r="AC14291" s="206"/>
    </row>
    <row r="14292" spans="27:29">
      <c r="AA14292" s="298"/>
      <c r="AC14292" s="206"/>
    </row>
    <row r="14293" spans="27:29">
      <c r="AA14293" s="298"/>
      <c r="AC14293" s="206"/>
    </row>
    <row r="14294" spans="27:29">
      <c r="AA14294" s="298"/>
      <c r="AC14294" s="206"/>
    </row>
    <row r="14295" spans="27:29">
      <c r="AA14295" s="298"/>
      <c r="AC14295" s="206"/>
    </row>
    <row r="14296" spans="27:29">
      <c r="AA14296" s="298"/>
      <c r="AC14296" s="206"/>
    </row>
    <row r="14297" spans="27:29">
      <c r="AA14297" s="298"/>
      <c r="AC14297" s="206"/>
    </row>
    <row r="14298" spans="27:29">
      <c r="AA14298" s="298"/>
      <c r="AC14298" s="206"/>
    </row>
    <row r="14299" spans="27:29">
      <c r="AA14299" s="298"/>
      <c r="AC14299" s="206"/>
    </row>
    <row r="14300" spans="27:29">
      <c r="AA14300" s="298"/>
      <c r="AC14300" s="206"/>
    </row>
    <row r="14301" spans="27:29">
      <c r="AA14301" s="298"/>
      <c r="AC14301" s="206"/>
    </row>
    <row r="14302" spans="27:29">
      <c r="AA14302" s="298"/>
      <c r="AC14302" s="206"/>
    </row>
    <row r="14303" spans="27:29">
      <c r="AA14303" s="298"/>
      <c r="AC14303" s="206"/>
    </row>
    <row r="14304" spans="27:29">
      <c r="AA14304" s="298"/>
      <c r="AC14304" s="206"/>
    </row>
    <row r="14305" spans="27:29">
      <c r="AA14305" s="298"/>
      <c r="AC14305" s="206"/>
    </row>
    <row r="14306" spans="27:29">
      <c r="AA14306" s="298"/>
      <c r="AC14306" s="206"/>
    </row>
    <row r="14307" spans="27:29">
      <c r="AA14307" s="298"/>
      <c r="AC14307" s="206"/>
    </row>
    <row r="14308" spans="27:29">
      <c r="AA14308" s="298"/>
      <c r="AC14308" s="206"/>
    </row>
    <row r="14309" spans="27:29">
      <c r="AA14309" s="298"/>
      <c r="AC14309" s="206"/>
    </row>
    <row r="14310" spans="27:29">
      <c r="AA14310" s="298"/>
      <c r="AC14310" s="206"/>
    </row>
    <row r="14311" spans="27:29">
      <c r="AA14311" s="298"/>
      <c r="AC14311" s="206"/>
    </row>
    <row r="14312" spans="27:29">
      <c r="AA14312" s="298"/>
      <c r="AC14312" s="206"/>
    </row>
    <row r="14313" spans="27:29">
      <c r="AA14313" s="298"/>
      <c r="AC14313" s="206"/>
    </row>
    <row r="14314" spans="27:29">
      <c r="AA14314" s="298"/>
      <c r="AC14314" s="206"/>
    </row>
    <row r="14315" spans="27:29">
      <c r="AA14315" s="298"/>
      <c r="AC14315" s="206"/>
    </row>
    <row r="14316" spans="27:29">
      <c r="AA14316" s="298"/>
      <c r="AC14316" s="206"/>
    </row>
    <row r="14317" spans="27:29">
      <c r="AA14317" s="298"/>
      <c r="AC14317" s="206"/>
    </row>
    <row r="14318" spans="27:29">
      <c r="AA14318" s="298"/>
      <c r="AC14318" s="206"/>
    </row>
    <row r="14319" spans="27:29">
      <c r="AA14319" s="298"/>
      <c r="AC14319" s="206"/>
    </row>
    <row r="14320" spans="27:29">
      <c r="AA14320" s="298"/>
      <c r="AC14320" s="206"/>
    </row>
    <row r="14321" spans="27:29">
      <c r="AA14321" s="298"/>
      <c r="AC14321" s="206"/>
    </row>
    <row r="14322" spans="27:29">
      <c r="AA14322" s="298"/>
      <c r="AC14322" s="206"/>
    </row>
    <row r="14323" spans="27:29">
      <c r="AA14323" s="298"/>
      <c r="AC14323" s="206"/>
    </row>
    <row r="14324" spans="27:29">
      <c r="AA14324" s="298"/>
      <c r="AC14324" s="206"/>
    </row>
    <row r="14325" spans="27:29">
      <c r="AA14325" s="298"/>
      <c r="AC14325" s="206"/>
    </row>
    <row r="14326" spans="27:29">
      <c r="AA14326" s="298"/>
      <c r="AC14326" s="206"/>
    </row>
    <row r="14327" spans="27:29">
      <c r="AA14327" s="298"/>
      <c r="AC14327" s="206"/>
    </row>
    <row r="14328" spans="27:29">
      <c r="AA14328" s="298"/>
      <c r="AC14328" s="206"/>
    </row>
    <row r="14329" spans="27:29">
      <c r="AA14329" s="298"/>
      <c r="AC14329" s="206"/>
    </row>
    <row r="14330" spans="27:29">
      <c r="AA14330" s="298"/>
      <c r="AC14330" s="206"/>
    </row>
    <row r="14331" spans="27:29">
      <c r="AA14331" s="298"/>
      <c r="AC14331" s="206"/>
    </row>
    <row r="14332" spans="27:29">
      <c r="AA14332" s="298"/>
      <c r="AC14332" s="206"/>
    </row>
    <row r="14333" spans="27:29">
      <c r="AA14333" s="298"/>
      <c r="AC14333" s="206"/>
    </row>
    <row r="14334" spans="27:29">
      <c r="AA14334" s="298"/>
      <c r="AC14334" s="206"/>
    </row>
    <row r="14335" spans="27:29">
      <c r="AA14335" s="298"/>
      <c r="AC14335" s="206"/>
    </row>
    <row r="14336" spans="27:29">
      <c r="AA14336" s="298"/>
      <c r="AC14336" s="206"/>
    </row>
    <row r="14337" spans="27:29">
      <c r="AA14337" s="298"/>
      <c r="AC14337" s="206"/>
    </row>
    <row r="14338" spans="27:29">
      <c r="AA14338" s="298"/>
      <c r="AC14338" s="206"/>
    </row>
    <row r="14339" spans="27:29">
      <c r="AA14339" s="298"/>
      <c r="AC14339" s="206"/>
    </row>
    <row r="14340" spans="27:29">
      <c r="AA14340" s="298"/>
      <c r="AC14340" s="206"/>
    </row>
    <row r="14341" spans="27:29">
      <c r="AA14341" s="298"/>
      <c r="AC14341" s="206"/>
    </row>
    <row r="14342" spans="27:29">
      <c r="AA14342" s="298"/>
      <c r="AC14342" s="206"/>
    </row>
    <row r="14343" spans="27:29">
      <c r="AA14343" s="298"/>
      <c r="AC14343" s="206"/>
    </row>
    <row r="14344" spans="27:29">
      <c r="AA14344" s="298"/>
      <c r="AC14344" s="206"/>
    </row>
    <row r="14345" spans="27:29">
      <c r="AA14345" s="298"/>
      <c r="AC14345" s="206"/>
    </row>
    <row r="14346" spans="27:29">
      <c r="AA14346" s="298"/>
      <c r="AC14346" s="206"/>
    </row>
    <row r="14347" spans="27:29">
      <c r="AA14347" s="298"/>
      <c r="AC14347" s="206"/>
    </row>
    <row r="14348" spans="27:29">
      <c r="AA14348" s="298"/>
      <c r="AC14348" s="206"/>
    </row>
    <row r="14349" spans="27:29">
      <c r="AA14349" s="298"/>
      <c r="AC14349" s="206"/>
    </row>
    <row r="14350" spans="27:29">
      <c r="AA14350" s="298"/>
      <c r="AC14350" s="206"/>
    </row>
    <row r="14351" spans="27:29">
      <c r="AA14351" s="298"/>
      <c r="AC14351" s="206"/>
    </row>
    <row r="14352" spans="27:29">
      <c r="AA14352" s="298"/>
      <c r="AC14352" s="206"/>
    </row>
    <row r="14353" spans="27:29">
      <c r="AA14353" s="298"/>
      <c r="AC14353" s="206"/>
    </row>
    <row r="14354" spans="27:29">
      <c r="AA14354" s="298"/>
      <c r="AC14354" s="206"/>
    </row>
    <row r="14355" spans="27:29">
      <c r="AA14355" s="298"/>
      <c r="AC14355" s="206"/>
    </row>
    <row r="14356" spans="27:29">
      <c r="AA14356" s="298"/>
      <c r="AC14356" s="206"/>
    </row>
    <row r="14357" spans="27:29">
      <c r="AA14357" s="298"/>
      <c r="AC14357" s="206"/>
    </row>
    <row r="14358" spans="27:29">
      <c r="AA14358" s="298"/>
      <c r="AC14358" s="206"/>
    </row>
    <row r="14359" spans="27:29">
      <c r="AA14359" s="298"/>
      <c r="AC14359" s="206"/>
    </row>
    <row r="14360" spans="27:29">
      <c r="AA14360" s="298"/>
      <c r="AC14360" s="206"/>
    </row>
    <row r="14361" spans="27:29">
      <c r="AA14361" s="298"/>
      <c r="AC14361" s="206"/>
    </row>
    <row r="14362" spans="27:29">
      <c r="AA14362" s="298"/>
      <c r="AC14362" s="206"/>
    </row>
    <row r="14363" spans="27:29">
      <c r="AA14363" s="298"/>
      <c r="AC14363" s="206"/>
    </row>
    <row r="14364" spans="27:29">
      <c r="AA14364" s="298"/>
      <c r="AC14364" s="206"/>
    </row>
    <row r="14365" spans="27:29">
      <c r="AA14365" s="298"/>
      <c r="AC14365" s="206"/>
    </row>
    <row r="14366" spans="27:29">
      <c r="AA14366" s="298"/>
      <c r="AC14366" s="206"/>
    </row>
    <row r="14367" spans="27:29">
      <c r="AA14367" s="298"/>
      <c r="AC14367" s="206"/>
    </row>
    <row r="14368" spans="27:29">
      <c r="AA14368" s="298"/>
      <c r="AC14368" s="206"/>
    </row>
    <row r="14369" spans="27:29">
      <c r="AA14369" s="298"/>
      <c r="AC14369" s="206"/>
    </row>
    <row r="14370" spans="27:29">
      <c r="AA14370" s="298"/>
      <c r="AC14370" s="206"/>
    </row>
    <row r="14371" spans="27:29">
      <c r="AA14371" s="298"/>
      <c r="AC14371" s="206"/>
    </row>
    <row r="14372" spans="27:29">
      <c r="AA14372" s="298"/>
      <c r="AC14372" s="206"/>
    </row>
    <row r="14373" spans="27:29">
      <c r="AA14373" s="298"/>
      <c r="AC14373" s="206"/>
    </row>
    <row r="14374" spans="27:29">
      <c r="AA14374" s="298"/>
      <c r="AC14374" s="206"/>
    </row>
    <row r="14375" spans="27:29">
      <c r="AA14375" s="298"/>
      <c r="AC14375" s="206"/>
    </row>
    <row r="14376" spans="27:29">
      <c r="AA14376" s="298"/>
      <c r="AC14376" s="206"/>
    </row>
    <row r="14377" spans="27:29">
      <c r="AA14377" s="298"/>
      <c r="AC14377" s="206"/>
    </row>
    <row r="14378" spans="27:29">
      <c r="AA14378" s="298"/>
      <c r="AC14378" s="206"/>
    </row>
    <row r="14379" spans="27:29">
      <c r="AA14379" s="298"/>
      <c r="AC14379" s="206"/>
    </row>
    <row r="14380" spans="27:29">
      <c r="AA14380" s="298"/>
      <c r="AC14380" s="206"/>
    </row>
    <row r="14381" spans="27:29">
      <c r="AA14381" s="298"/>
      <c r="AC14381" s="206"/>
    </row>
    <row r="14382" spans="27:29">
      <c r="AA14382" s="298"/>
      <c r="AC14382" s="206"/>
    </row>
    <row r="14383" spans="27:29">
      <c r="AA14383" s="298"/>
      <c r="AC14383" s="206"/>
    </row>
    <row r="14384" spans="27:29">
      <c r="AA14384" s="298"/>
      <c r="AC14384" s="206"/>
    </row>
    <row r="14385" spans="27:29">
      <c r="AA14385" s="298"/>
      <c r="AC14385" s="206"/>
    </row>
    <row r="14386" spans="27:29">
      <c r="AA14386" s="298"/>
      <c r="AC14386" s="206"/>
    </row>
    <row r="14387" spans="27:29">
      <c r="AA14387" s="298"/>
      <c r="AC14387" s="206"/>
    </row>
    <row r="14388" spans="27:29">
      <c r="AA14388" s="298"/>
      <c r="AC14388" s="206"/>
    </row>
    <row r="14389" spans="27:29">
      <c r="AA14389" s="298"/>
      <c r="AC14389" s="206"/>
    </row>
    <row r="14390" spans="27:29">
      <c r="AA14390" s="298"/>
      <c r="AC14390" s="206"/>
    </row>
    <row r="14391" spans="27:29">
      <c r="AA14391" s="298"/>
      <c r="AC14391" s="206"/>
    </row>
    <row r="14392" spans="27:29">
      <c r="AA14392" s="298"/>
      <c r="AC14392" s="206"/>
    </row>
    <row r="14393" spans="27:29">
      <c r="AA14393" s="298"/>
      <c r="AC14393" s="206"/>
    </row>
    <row r="14394" spans="27:29">
      <c r="AA14394" s="298"/>
      <c r="AC14394" s="206"/>
    </row>
    <row r="14395" spans="27:29">
      <c r="AA14395" s="298"/>
      <c r="AC14395" s="206"/>
    </row>
    <row r="14396" spans="27:29">
      <c r="AA14396" s="298"/>
      <c r="AC14396" s="206"/>
    </row>
    <row r="14397" spans="27:29">
      <c r="AA14397" s="298"/>
      <c r="AC14397" s="206"/>
    </row>
    <row r="14398" spans="27:29">
      <c r="AA14398" s="298"/>
      <c r="AC14398" s="206"/>
    </row>
    <row r="14399" spans="27:29">
      <c r="AA14399" s="298"/>
      <c r="AC14399" s="206"/>
    </row>
    <row r="14400" spans="27:29">
      <c r="AA14400" s="298"/>
      <c r="AC14400" s="206"/>
    </row>
    <row r="14401" spans="27:29">
      <c r="AA14401" s="298"/>
      <c r="AC14401" s="206"/>
    </row>
    <row r="14402" spans="27:29">
      <c r="AA14402" s="298"/>
      <c r="AC14402" s="206"/>
    </row>
    <row r="14403" spans="27:29">
      <c r="AA14403" s="298"/>
      <c r="AC14403" s="206"/>
    </row>
    <row r="14404" spans="27:29">
      <c r="AA14404" s="298"/>
      <c r="AC14404" s="206"/>
    </row>
    <row r="14405" spans="27:29">
      <c r="AA14405" s="298"/>
      <c r="AC14405" s="206"/>
    </row>
    <row r="14406" spans="27:29">
      <c r="AA14406" s="298"/>
      <c r="AC14406" s="206"/>
    </row>
    <row r="14407" spans="27:29">
      <c r="AA14407" s="298"/>
      <c r="AC14407" s="206"/>
    </row>
    <row r="14408" spans="27:29">
      <c r="AA14408" s="298"/>
      <c r="AC14408" s="206"/>
    </row>
    <row r="14409" spans="27:29">
      <c r="AA14409" s="298"/>
      <c r="AC14409" s="206"/>
    </row>
    <row r="14410" spans="27:29">
      <c r="AA14410" s="298"/>
      <c r="AC14410" s="206"/>
    </row>
    <row r="14411" spans="27:29">
      <c r="AA14411" s="298"/>
      <c r="AC14411" s="206"/>
    </row>
    <row r="14412" spans="27:29">
      <c r="AA14412" s="298"/>
      <c r="AC14412" s="206"/>
    </row>
    <row r="14413" spans="27:29">
      <c r="AA14413" s="298"/>
      <c r="AC14413" s="206"/>
    </row>
    <row r="14414" spans="27:29">
      <c r="AA14414" s="298"/>
      <c r="AC14414" s="206"/>
    </row>
    <row r="14415" spans="27:29">
      <c r="AA14415" s="298"/>
      <c r="AC14415" s="206"/>
    </row>
    <row r="14416" spans="27:29">
      <c r="AA14416" s="298"/>
      <c r="AC14416" s="206"/>
    </row>
    <row r="14417" spans="27:29">
      <c r="AA14417" s="298"/>
      <c r="AC14417" s="206"/>
    </row>
    <row r="14418" spans="27:29">
      <c r="AA14418" s="298"/>
      <c r="AC14418" s="206"/>
    </row>
    <row r="14419" spans="27:29">
      <c r="AA14419" s="298"/>
      <c r="AC14419" s="206"/>
    </row>
    <row r="14420" spans="27:29">
      <c r="AA14420" s="298"/>
      <c r="AC14420" s="206"/>
    </row>
    <row r="14421" spans="27:29">
      <c r="AA14421" s="298"/>
      <c r="AC14421" s="206"/>
    </row>
    <row r="14422" spans="27:29">
      <c r="AA14422" s="298"/>
      <c r="AC14422" s="206"/>
    </row>
    <row r="14423" spans="27:29">
      <c r="AA14423" s="298"/>
      <c r="AC14423" s="206"/>
    </row>
    <row r="14424" spans="27:29">
      <c r="AA14424" s="298"/>
      <c r="AC14424" s="206"/>
    </row>
    <row r="14425" spans="27:29">
      <c r="AA14425" s="298"/>
      <c r="AC14425" s="206"/>
    </row>
    <row r="14426" spans="27:29">
      <c r="AA14426" s="298"/>
      <c r="AC14426" s="206"/>
    </row>
    <row r="14427" spans="27:29">
      <c r="AA14427" s="298"/>
      <c r="AC14427" s="206"/>
    </row>
    <row r="14428" spans="27:29">
      <c r="AA14428" s="298"/>
      <c r="AC14428" s="206"/>
    </row>
    <row r="14429" spans="27:29">
      <c r="AA14429" s="298"/>
      <c r="AC14429" s="206"/>
    </row>
    <row r="14430" spans="27:29">
      <c r="AA14430" s="298"/>
      <c r="AC14430" s="206"/>
    </row>
    <row r="14431" spans="27:29">
      <c r="AA14431" s="298"/>
      <c r="AC14431" s="206"/>
    </row>
    <row r="14432" spans="27:29">
      <c r="AA14432" s="298"/>
      <c r="AC14432" s="206"/>
    </row>
    <row r="14433" spans="27:29">
      <c r="AA14433" s="298"/>
      <c r="AC14433" s="206"/>
    </row>
    <row r="14434" spans="27:29">
      <c r="AA14434" s="298"/>
      <c r="AC14434" s="206"/>
    </row>
    <row r="14435" spans="27:29">
      <c r="AA14435" s="298"/>
      <c r="AC14435" s="206"/>
    </row>
    <row r="14436" spans="27:29">
      <c r="AA14436" s="298"/>
      <c r="AC14436" s="206"/>
    </row>
    <row r="14437" spans="27:29">
      <c r="AA14437" s="298"/>
      <c r="AC14437" s="206"/>
    </row>
    <row r="14438" spans="27:29">
      <c r="AA14438" s="298"/>
      <c r="AC14438" s="206"/>
    </row>
    <row r="14439" spans="27:29">
      <c r="AA14439" s="298"/>
      <c r="AC14439" s="206"/>
    </row>
    <row r="14440" spans="27:29">
      <c r="AA14440" s="298"/>
      <c r="AC14440" s="206"/>
    </row>
    <row r="14441" spans="27:29">
      <c r="AA14441" s="298"/>
      <c r="AC14441" s="206"/>
    </row>
    <row r="14442" spans="27:29">
      <c r="AA14442" s="298"/>
      <c r="AC14442" s="206"/>
    </row>
    <row r="14443" spans="27:29">
      <c r="AA14443" s="298"/>
      <c r="AC14443" s="206"/>
    </row>
    <row r="14444" spans="27:29">
      <c r="AA14444" s="298"/>
      <c r="AC14444" s="206"/>
    </row>
    <row r="14445" spans="27:29">
      <c r="AA14445" s="298"/>
      <c r="AC14445" s="206"/>
    </row>
    <row r="14446" spans="27:29">
      <c r="AA14446" s="298"/>
      <c r="AC14446" s="206"/>
    </row>
    <row r="14447" spans="27:29">
      <c r="AA14447" s="298"/>
      <c r="AC14447" s="206"/>
    </row>
    <row r="14448" spans="27:29">
      <c r="AA14448" s="298"/>
      <c r="AC14448" s="206"/>
    </row>
    <row r="14449" spans="27:29">
      <c r="AA14449" s="298"/>
      <c r="AC14449" s="206"/>
    </row>
    <row r="14450" spans="27:29">
      <c r="AA14450" s="298"/>
      <c r="AC14450" s="206"/>
    </row>
    <row r="14451" spans="27:29">
      <c r="AA14451" s="298"/>
      <c r="AC14451" s="206"/>
    </row>
    <row r="14452" spans="27:29">
      <c r="AA14452" s="298"/>
      <c r="AC14452" s="206"/>
    </row>
    <row r="14453" spans="27:29">
      <c r="AA14453" s="298"/>
      <c r="AC14453" s="206"/>
    </row>
    <row r="14454" spans="27:29">
      <c r="AA14454" s="298"/>
      <c r="AC14454" s="206"/>
    </row>
    <row r="14455" spans="27:29">
      <c r="AA14455" s="298"/>
      <c r="AC14455" s="206"/>
    </row>
    <row r="14456" spans="27:29">
      <c r="AA14456" s="298"/>
      <c r="AC14456" s="206"/>
    </row>
    <row r="14457" spans="27:29">
      <c r="AA14457" s="298"/>
      <c r="AC14457" s="206"/>
    </row>
    <row r="14458" spans="27:29">
      <c r="AA14458" s="298"/>
      <c r="AC14458" s="206"/>
    </row>
    <row r="14459" spans="27:29">
      <c r="AA14459" s="298"/>
      <c r="AC14459" s="206"/>
    </row>
    <row r="14460" spans="27:29">
      <c r="AA14460" s="298"/>
      <c r="AC14460" s="206"/>
    </row>
    <row r="14461" spans="27:29">
      <c r="AA14461" s="298"/>
      <c r="AC14461" s="206"/>
    </row>
    <row r="14462" spans="27:29">
      <c r="AA14462" s="298"/>
      <c r="AC14462" s="206"/>
    </row>
    <row r="14463" spans="27:29">
      <c r="AA14463" s="298"/>
      <c r="AC14463" s="206"/>
    </row>
    <row r="14464" spans="27:29">
      <c r="AA14464" s="298"/>
      <c r="AC14464" s="206"/>
    </row>
    <row r="14465" spans="27:29">
      <c r="AA14465" s="298"/>
      <c r="AC14465" s="206"/>
    </row>
    <row r="14466" spans="27:29">
      <c r="AA14466" s="298"/>
      <c r="AC14466" s="206"/>
    </row>
    <row r="14467" spans="27:29">
      <c r="AA14467" s="298"/>
      <c r="AC14467" s="206"/>
    </row>
    <row r="14468" spans="27:29">
      <c r="AA14468" s="298"/>
      <c r="AC14468" s="206"/>
    </row>
    <row r="14469" spans="27:29">
      <c r="AA14469" s="298"/>
      <c r="AC14469" s="206"/>
    </row>
    <row r="14470" spans="27:29">
      <c r="AA14470" s="298"/>
      <c r="AC14470" s="206"/>
    </row>
    <row r="14471" spans="27:29">
      <c r="AA14471" s="298"/>
      <c r="AC14471" s="206"/>
    </row>
    <row r="14472" spans="27:29">
      <c r="AA14472" s="298"/>
      <c r="AC14472" s="206"/>
    </row>
    <row r="14473" spans="27:29">
      <c r="AA14473" s="298"/>
      <c r="AC14473" s="206"/>
    </row>
    <row r="14474" spans="27:29">
      <c r="AA14474" s="298"/>
      <c r="AC14474" s="206"/>
    </row>
    <row r="14475" spans="27:29">
      <c r="AA14475" s="298"/>
      <c r="AC14475" s="206"/>
    </row>
    <row r="14476" spans="27:29">
      <c r="AA14476" s="298"/>
      <c r="AC14476" s="206"/>
    </row>
    <row r="14477" spans="27:29">
      <c r="AA14477" s="298"/>
      <c r="AC14477" s="206"/>
    </row>
    <row r="14478" spans="27:29">
      <c r="AA14478" s="298"/>
      <c r="AC14478" s="206"/>
    </row>
    <row r="14479" spans="27:29">
      <c r="AA14479" s="298"/>
      <c r="AC14479" s="206"/>
    </row>
    <row r="14480" spans="27:29">
      <c r="AA14480" s="298"/>
      <c r="AC14480" s="206"/>
    </row>
    <row r="14481" spans="27:29">
      <c r="AA14481" s="298"/>
      <c r="AC14481" s="206"/>
    </row>
    <row r="14482" spans="27:29">
      <c r="AA14482" s="298"/>
      <c r="AC14482" s="206"/>
    </row>
    <row r="14483" spans="27:29">
      <c r="AA14483" s="298"/>
      <c r="AC14483" s="206"/>
    </row>
    <row r="14484" spans="27:29">
      <c r="AA14484" s="298"/>
      <c r="AC14484" s="206"/>
    </row>
    <row r="14485" spans="27:29">
      <c r="AA14485" s="298"/>
      <c r="AC14485" s="206"/>
    </row>
    <row r="14486" spans="27:29">
      <c r="AA14486" s="298"/>
      <c r="AC14486" s="206"/>
    </row>
    <row r="14487" spans="27:29">
      <c r="AA14487" s="298"/>
      <c r="AC14487" s="206"/>
    </row>
    <row r="14488" spans="27:29">
      <c r="AA14488" s="298"/>
      <c r="AC14488" s="206"/>
    </row>
    <row r="14489" spans="27:29">
      <c r="AA14489" s="298"/>
      <c r="AC14489" s="206"/>
    </row>
    <row r="14490" spans="27:29">
      <c r="AA14490" s="298"/>
      <c r="AC14490" s="206"/>
    </row>
    <row r="14491" spans="27:29">
      <c r="AA14491" s="298"/>
      <c r="AC14491" s="206"/>
    </row>
    <row r="14492" spans="27:29">
      <c r="AA14492" s="298"/>
      <c r="AC14492" s="206"/>
    </row>
    <row r="14493" spans="27:29">
      <c r="AA14493" s="298"/>
      <c r="AC14493" s="206"/>
    </row>
    <row r="14494" spans="27:29">
      <c r="AA14494" s="298"/>
      <c r="AC14494" s="206"/>
    </row>
    <row r="14495" spans="27:29">
      <c r="AA14495" s="298"/>
      <c r="AC14495" s="206"/>
    </row>
    <row r="14496" spans="27:29">
      <c r="AA14496" s="298"/>
      <c r="AC14496" s="206"/>
    </row>
    <row r="14497" spans="27:29">
      <c r="AA14497" s="298"/>
      <c r="AC14497" s="206"/>
    </row>
    <row r="14498" spans="27:29">
      <c r="AA14498" s="298"/>
      <c r="AC14498" s="206"/>
    </row>
    <row r="14499" spans="27:29">
      <c r="AA14499" s="298"/>
      <c r="AC14499" s="206"/>
    </row>
    <row r="14500" spans="27:29">
      <c r="AA14500" s="298"/>
      <c r="AC14500" s="206"/>
    </row>
    <row r="14501" spans="27:29">
      <c r="AA14501" s="298"/>
      <c r="AC14501" s="206"/>
    </row>
    <row r="14502" spans="27:29">
      <c r="AA14502" s="298"/>
      <c r="AC14502" s="206"/>
    </row>
    <row r="14503" spans="27:29">
      <c r="AA14503" s="298"/>
      <c r="AC14503" s="206"/>
    </row>
    <row r="14504" spans="27:29">
      <c r="AA14504" s="298"/>
      <c r="AC14504" s="206"/>
    </row>
    <row r="14505" spans="27:29">
      <c r="AA14505" s="298"/>
      <c r="AC14505" s="206"/>
    </row>
    <row r="14506" spans="27:29">
      <c r="AA14506" s="298"/>
      <c r="AC14506" s="206"/>
    </row>
    <row r="14507" spans="27:29">
      <c r="AA14507" s="298"/>
      <c r="AC14507" s="206"/>
    </row>
    <row r="14508" spans="27:29">
      <c r="AA14508" s="298"/>
      <c r="AC14508" s="206"/>
    </row>
    <row r="14509" spans="27:29">
      <c r="AA14509" s="298"/>
      <c r="AC14509" s="206"/>
    </row>
    <row r="14510" spans="27:29">
      <c r="AA14510" s="298"/>
      <c r="AC14510" s="206"/>
    </row>
    <row r="14511" spans="27:29">
      <c r="AA14511" s="298"/>
      <c r="AC14511" s="206"/>
    </row>
    <row r="14512" spans="27:29">
      <c r="AA14512" s="298"/>
      <c r="AC14512" s="206"/>
    </row>
    <row r="14513" spans="27:29">
      <c r="AA14513" s="298"/>
      <c r="AC14513" s="206"/>
    </row>
    <row r="14514" spans="27:29">
      <c r="AA14514" s="298"/>
      <c r="AC14514" s="206"/>
    </row>
    <row r="14515" spans="27:29">
      <c r="AA14515" s="298"/>
      <c r="AC14515" s="206"/>
    </row>
    <row r="14516" spans="27:29">
      <c r="AA14516" s="298"/>
      <c r="AC14516" s="206"/>
    </row>
    <row r="14517" spans="27:29">
      <c r="AA14517" s="298"/>
      <c r="AC14517" s="206"/>
    </row>
    <row r="14518" spans="27:29">
      <c r="AA14518" s="298"/>
      <c r="AC14518" s="206"/>
    </row>
    <row r="14519" spans="27:29">
      <c r="AA14519" s="298"/>
      <c r="AC14519" s="206"/>
    </row>
    <row r="14520" spans="27:29">
      <c r="AA14520" s="298"/>
      <c r="AC14520" s="206"/>
    </row>
    <row r="14521" spans="27:29">
      <c r="AA14521" s="298"/>
      <c r="AC14521" s="206"/>
    </row>
    <row r="14522" spans="27:29">
      <c r="AA14522" s="298"/>
      <c r="AC14522" s="206"/>
    </row>
    <row r="14523" spans="27:29">
      <c r="AA14523" s="298"/>
      <c r="AC14523" s="206"/>
    </row>
    <row r="14524" spans="27:29">
      <c r="AA14524" s="298"/>
      <c r="AC14524" s="206"/>
    </row>
    <row r="14525" spans="27:29">
      <c r="AA14525" s="298"/>
      <c r="AC14525" s="206"/>
    </row>
    <row r="14526" spans="27:29">
      <c r="AA14526" s="298"/>
      <c r="AC14526" s="206"/>
    </row>
    <row r="14527" spans="27:29">
      <c r="AA14527" s="298"/>
      <c r="AC14527" s="206"/>
    </row>
    <row r="14528" spans="27:29">
      <c r="AA14528" s="298"/>
      <c r="AC14528" s="206"/>
    </row>
    <row r="14529" spans="27:29">
      <c r="AA14529" s="298"/>
      <c r="AC14529" s="206"/>
    </row>
    <row r="14530" spans="27:29">
      <c r="AA14530" s="298"/>
      <c r="AC14530" s="206"/>
    </row>
    <row r="14531" spans="27:29">
      <c r="AA14531" s="298"/>
      <c r="AC14531" s="206"/>
    </row>
    <row r="14532" spans="27:29">
      <c r="AA14532" s="298"/>
      <c r="AC14532" s="206"/>
    </row>
    <row r="14533" spans="27:29">
      <c r="AA14533" s="298"/>
      <c r="AC14533" s="206"/>
    </row>
    <row r="14534" spans="27:29">
      <c r="AA14534" s="298"/>
      <c r="AC14534" s="206"/>
    </row>
    <row r="14535" spans="27:29">
      <c r="AA14535" s="298"/>
      <c r="AC14535" s="206"/>
    </row>
    <row r="14536" spans="27:29">
      <c r="AA14536" s="298"/>
      <c r="AC14536" s="206"/>
    </row>
    <row r="14537" spans="27:29">
      <c r="AA14537" s="298"/>
      <c r="AC14537" s="206"/>
    </row>
    <row r="14538" spans="27:29">
      <c r="AA14538" s="298"/>
      <c r="AC14538" s="206"/>
    </row>
    <row r="14539" spans="27:29">
      <c r="AA14539" s="298"/>
      <c r="AC14539" s="206"/>
    </row>
    <row r="14540" spans="27:29">
      <c r="AA14540" s="298"/>
      <c r="AC14540" s="206"/>
    </row>
    <row r="14541" spans="27:29">
      <c r="AA14541" s="298"/>
      <c r="AC14541" s="206"/>
    </row>
    <row r="14542" spans="27:29">
      <c r="AA14542" s="298"/>
      <c r="AC14542" s="206"/>
    </row>
    <row r="14543" spans="27:29">
      <c r="AA14543" s="298"/>
      <c r="AC14543" s="206"/>
    </row>
    <row r="14544" spans="27:29">
      <c r="AA14544" s="298"/>
      <c r="AC14544" s="206"/>
    </row>
    <row r="14545" spans="27:29">
      <c r="AA14545" s="298"/>
      <c r="AC14545" s="206"/>
    </row>
    <row r="14546" spans="27:29">
      <c r="AA14546" s="298"/>
      <c r="AC14546" s="206"/>
    </row>
    <row r="14547" spans="27:29">
      <c r="AA14547" s="298"/>
      <c r="AC14547" s="206"/>
    </row>
    <row r="14548" spans="27:29">
      <c r="AA14548" s="298"/>
      <c r="AC14548" s="206"/>
    </row>
    <row r="14549" spans="27:29">
      <c r="AA14549" s="298"/>
      <c r="AC14549" s="206"/>
    </row>
    <row r="14550" spans="27:29">
      <c r="AA14550" s="298"/>
      <c r="AC14550" s="206"/>
    </row>
    <row r="14551" spans="27:29">
      <c r="AA14551" s="298"/>
      <c r="AC14551" s="206"/>
    </row>
    <row r="14552" spans="27:29">
      <c r="AA14552" s="298"/>
      <c r="AC14552" s="206"/>
    </row>
    <row r="14553" spans="27:29">
      <c r="AA14553" s="298"/>
      <c r="AC14553" s="206"/>
    </row>
    <row r="14554" spans="27:29">
      <c r="AA14554" s="298"/>
      <c r="AC14554" s="206"/>
    </row>
    <row r="14555" spans="27:29">
      <c r="AA14555" s="298"/>
      <c r="AC14555" s="206"/>
    </row>
    <row r="14556" spans="27:29">
      <c r="AA14556" s="298"/>
      <c r="AC14556" s="206"/>
    </row>
    <row r="14557" spans="27:29">
      <c r="AA14557" s="298"/>
      <c r="AC14557" s="206"/>
    </row>
    <row r="14558" spans="27:29">
      <c r="AA14558" s="298"/>
      <c r="AC14558" s="206"/>
    </row>
    <row r="14559" spans="27:29">
      <c r="AA14559" s="298"/>
      <c r="AC14559" s="206"/>
    </row>
    <row r="14560" spans="27:29">
      <c r="AA14560" s="298"/>
      <c r="AC14560" s="206"/>
    </row>
    <row r="14561" spans="27:29">
      <c r="AA14561" s="298"/>
      <c r="AC14561" s="206"/>
    </row>
    <row r="14562" spans="27:29">
      <c r="AA14562" s="298"/>
      <c r="AC14562" s="206"/>
    </row>
    <row r="14563" spans="27:29">
      <c r="AA14563" s="298"/>
      <c r="AC14563" s="206"/>
    </row>
    <row r="14564" spans="27:29">
      <c r="AA14564" s="298"/>
      <c r="AC14564" s="206"/>
    </row>
    <row r="14565" spans="27:29">
      <c r="AA14565" s="298"/>
      <c r="AC14565" s="206"/>
    </row>
    <row r="14566" spans="27:29">
      <c r="AA14566" s="298"/>
      <c r="AC14566" s="206"/>
    </row>
    <row r="14567" spans="27:29">
      <c r="AA14567" s="298"/>
      <c r="AC14567" s="206"/>
    </row>
    <row r="14568" spans="27:29">
      <c r="AA14568" s="298"/>
      <c r="AC14568" s="206"/>
    </row>
    <row r="14569" spans="27:29">
      <c r="AA14569" s="298"/>
      <c r="AC14569" s="206"/>
    </row>
    <row r="14570" spans="27:29">
      <c r="AA14570" s="298"/>
      <c r="AC14570" s="206"/>
    </row>
    <row r="14571" spans="27:29">
      <c r="AA14571" s="298"/>
      <c r="AC14571" s="206"/>
    </row>
    <row r="14572" spans="27:29">
      <c r="AA14572" s="298"/>
      <c r="AC14572" s="206"/>
    </row>
    <row r="14573" spans="27:29">
      <c r="AA14573" s="298"/>
      <c r="AC14573" s="206"/>
    </row>
    <row r="14574" spans="27:29">
      <c r="AA14574" s="298"/>
      <c r="AC14574" s="206"/>
    </row>
    <row r="14575" spans="27:29">
      <c r="AA14575" s="298"/>
      <c r="AC14575" s="206"/>
    </row>
    <row r="14576" spans="27:29">
      <c r="AA14576" s="298"/>
      <c r="AC14576" s="206"/>
    </row>
    <row r="14577" spans="27:29">
      <c r="AA14577" s="298"/>
      <c r="AC14577" s="206"/>
    </row>
    <row r="14578" spans="27:29">
      <c r="AA14578" s="298"/>
      <c r="AC14578" s="206"/>
    </row>
    <row r="14579" spans="27:29">
      <c r="AA14579" s="298"/>
      <c r="AC14579" s="206"/>
    </row>
    <row r="14580" spans="27:29">
      <c r="AA14580" s="298"/>
      <c r="AC14580" s="206"/>
    </row>
    <row r="14581" spans="27:29">
      <c r="AA14581" s="298"/>
      <c r="AC14581" s="206"/>
    </row>
    <row r="14582" spans="27:29">
      <c r="AA14582" s="298"/>
      <c r="AC14582" s="206"/>
    </row>
    <row r="14583" spans="27:29">
      <c r="AA14583" s="298"/>
      <c r="AC14583" s="206"/>
    </row>
    <row r="14584" spans="27:29">
      <c r="AA14584" s="298"/>
      <c r="AC14584" s="206"/>
    </row>
    <row r="14585" spans="27:29">
      <c r="AA14585" s="298"/>
      <c r="AC14585" s="206"/>
    </row>
    <row r="14586" spans="27:29">
      <c r="AA14586" s="298"/>
      <c r="AC14586" s="206"/>
    </row>
    <row r="14587" spans="27:29">
      <c r="AA14587" s="298"/>
      <c r="AC14587" s="206"/>
    </row>
    <row r="14588" spans="27:29">
      <c r="AA14588" s="298"/>
      <c r="AC14588" s="206"/>
    </row>
    <row r="14589" spans="27:29">
      <c r="AA14589" s="298"/>
      <c r="AC14589" s="206"/>
    </row>
    <row r="14590" spans="27:29">
      <c r="AA14590" s="298"/>
      <c r="AC14590" s="206"/>
    </row>
    <row r="14591" spans="27:29">
      <c r="AA14591" s="298"/>
      <c r="AC14591" s="206"/>
    </row>
    <row r="14592" spans="27:29">
      <c r="AA14592" s="298"/>
      <c r="AC14592" s="206"/>
    </row>
    <row r="14593" spans="27:29">
      <c r="AA14593" s="298"/>
      <c r="AC14593" s="206"/>
    </row>
    <row r="14594" spans="27:29">
      <c r="AA14594" s="298"/>
      <c r="AC14594" s="206"/>
    </row>
    <row r="14595" spans="27:29">
      <c r="AA14595" s="298"/>
      <c r="AC14595" s="206"/>
    </row>
    <row r="14596" spans="27:29">
      <c r="AA14596" s="298"/>
      <c r="AC14596" s="206"/>
    </row>
    <row r="14597" spans="27:29">
      <c r="AA14597" s="298"/>
      <c r="AC14597" s="206"/>
    </row>
    <row r="14598" spans="27:29">
      <c r="AA14598" s="298"/>
      <c r="AC14598" s="206"/>
    </row>
    <row r="14599" spans="27:29">
      <c r="AA14599" s="298"/>
      <c r="AC14599" s="206"/>
    </row>
    <row r="14600" spans="27:29">
      <c r="AA14600" s="298"/>
      <c r="AC14600" s="206"/>
    </row>
    <row r="14601" spans="27:29">
      <c r="AA14601" s="298"/>
      <c r="AC14601" s="206"/>
    </row>
    <row r="14602" spans="27:29">
      <c r="AA14602" s="298"/>
      <c r="AC14602" s="206"/>
    </row>
    <row r="14603" spans="27:29">
      <c r="AA14603" s="298"/>
      <c r="AC14603" s="206"/>
    </row>
    <row r="14604" spans="27:29">
      <c r="AA14604" s="298"/>
      <c r="AC14604" s="206"/>
    </row>
    <row r="14605" spans="27:29">
      <c r="AA14605" s="298"/>
      <c r="AC14605" s="206"/>
    </row>
    <row r="14606" spans="27:29">
      <c r="AA14606" s="298"/>
      <c r="AC14606" s="206"/>
    </row>
    <row r="14607" spans="27:29">
      <c r="AA14607" s="298"/>
      <c r="AC14607" s="206"/>
    </row>
    <row r="14608" spans="27:29">
      <c r="AA14608" s="298"/>
      <c r="AC14608" s="206"/>
    </row>
    <row r="14609" spans="27:29">
      <c r="AA14609" s="298"/>
      <c r="AC14609" s="206"/>
    </row>
    <row r="14610" spans="27:29">
      <c r="AA14610" s="298"/>
      <c r="AC14610" s="206"/>
    </row>
    <row r="14611" spans="27:29">
      <c r="AA14611" s="298"/>
      <c r="AC14611" s="206"/>
    </row>
    <row r="14612" spans="27:29">
      <c r="AA14612" s="298"/>
      <c r="AC14612" s="206"/>
    </row>
    <row r="14613" spans="27:29">
      <c r="AA14613" s="298"/>
      <c r="AC14613" s="206"/>
    </row>
    <row r="14614" spans="27:29">
      <c r="AA14614" s="298"/>
      <c r="AC14614" s="206"/>
    </row>
    <row r="14615" spans="27:29">
      <c r="AA14615" s="298"/>
      <c r="AC14615" s="206"/>
    </row>
    <row r="14616" spans="27:29">
      <c r="AA14616" s="298"/>
      <c r="AC14616" s="206"/>
    </row>
    <row r="14617" spans="27:29">
      <c r="AA14617" s="298"/>
      <c r="AC14617" s="206"/>
    </row>
    <row r="14618" spans="27:29">
      <c r="AA14618" s="298"/>
      <c r="AC14618" s="206"/>
    </row>
    <row r="14619" spans="27:29">
      <c r="AA14619" s="298"/>
      <c r="AC14619" s="206"/>
    </row>
    <row r="14620" spans="27:29">
      <c r="AA14620" s="298"/>
      <c r="AC14620" s="206"/>
    </row>
    <row r="14621" spans="27:29">
      <c r="AA14621" s="298"/>
      <c r="AC14621" s="206"/>
    </row>
    <row r="14622" spans="27:29">
      <c r="AA14622" s="298"/>
      <c r="AC14622" s="206"/>
    </row>
    <row r="14623" spans="27:29">
      <c r="AA14623" s="298"/>
      <c r="AC14623" s="206"/>
    </row>
    <row r="14624" spans="27:29">
      <c r="AA14624" s="298"/>
      <c r="AC14624" s="206"/>
    </row>
    <row r="14625" spans="27:29">
      <c r="AA14625" s="298"/>
      <c r="AC14625" s="206"/>
    </row>
    <row r="14626" spans="27:29">
      <c r="AA14626" s="298"/>
      <c r="AC14626" s="206"/>
    </row>
    <row r="14627" spans="27:29">
      <c r="AA14627" s="298"/>
      <c r="AC14627" s="206"/>
    </row>
    <row r="14628" spans="27:29">
      <c r="AA14628" s="298"/>
      <c r="AC14628" s="206"/>
    </row>
    <row r="14629" spans="27:29">
      <c r="AA14629" s="298"/>
      <c r="AC14629" s="206"/>
    </row>
    <row r="14630" spans="27:29">
      <c r="AA14630" s="298"/>
      <c r="AC14630" s="206"/>
    </row>
    <row r="14631" spans="27:29">
      <c r="AA14631" s="298"/>
      <c r="AC14631" s="206"/>
    </row>
    <row r="14632" spans="27:29">
      <c r="AA14632" s="298"/>
      <c r="AC14632" s="206"/>
    </row>
    <row r="14633" spans="27:29">
      <c r="AA14633" s="298"/>
      <c r="AC14633" s="206"/>
    </row>
    <row r="14634" spans="27:29">
      <c r="AA14634" s="298"/>
      <c r="AC14634" s="206"/>
    </row>
    <row r="14635" spans="27:29">
      <c r="AA14635" s="298"/>
      <c r="AC14635" s="206"/>
    </row>
    <row r="14636" spans="27:29">
      <c r="AA14636" s="298"/>
      <c r="AC14636" s="206"/>
    </row>
    <row r="14637" spans="27:29">
      <c r="AA14637" s="298"/>
      <c r="AC14637" s="206"/>
    </row>
    <row r="14638" spans="27:29">
      <c r="AA14638" s="298"/>
      <c r="AC14638" s="206"/>
    </row>
    <row r="14639" spans="27:29">
      <c r="AA14639" s="298"/>
      <c r="AC14639" s="206"/>
    </row>
    <row r="14640" spans="27:29">
      <c r="AA14640" s="298"/>
      <c r="AC14640" s="206"/>
    </row>
    <row r="14641" spans="27:29">
      <c r="AA14641" s="298"/>
      <c r="AC14641" s="206"/>
    </row>
    <row r="14642" spans="27:29">
      <c r="AA14642" s="298"/>
      <c r="AC14642" s="206"/>
    </row>
    <row r="14643" spans="27:29">
      <c r="AA14643" s="298"/>
      <c r="AC14643" s="206"/>
    </row>
    <row r="14644" spans="27:29">
      <c r="AA14644" s="298"/>
      <c r="AC14644" s="206"/>
    </row>
    <row r="14645" spans="27:29">
      <c r="AA14645" s="298"/>
      <c r="AC14645" s="206"/>
    </row>
    <row r="14646" spans="27:29">
      <c r="AA14646" s="298"/>
      <c r="AC14646" s="206"/>
    </row>
    <row r="14647" spans="27:29">
      <c r="AA14647" s="298"/>
      <c r="AC14647" s="206"/>
    </row>
    <row r="14648" spans="27:29">
      <c r="AA14648" s="298"/>
      <c r="AC14648" s="206"/>
    </row>
    <row r="14649" spans="27:29">
      <c r="AA14649" s="298"/>
      <c r="AC14649" s="206"/>
    </row>
    <row r="14650" spans="27:29">
      <c r="AA14650" s="298"/>
      <c r="AC14650" s="206"/>
    </row>
    <row r="14651" spans="27:29">
      <c r="AA14651" s="298"/>
      <c r="AC14651" s="206"/>
    </row>
    <row r="14652" spans="27:29">
      <c r="AA14652" s="298"/>
      <c r="AC14652" s="206"/>
    </row>
    <row r="14653" spans="27:29">
      <c r="AA14653" s="298"/>
      <c r="AC14653" s="206"/>
    </row>
    <row r="14654" spans="27:29">
      <c r="AA14654" s="298"/>
      <c r="AC14654" s="206"/>
    </row>
    <row r="14655" spans="27:29">
      <c r="AA14655" s="298"/>
      <c r="AC14655" s="206"/>
    </row>
    <row r="14656" spans="27:29">
      <c r="AA14656" s="298"/>
      <c r="AC14656" s="206"/>
    </row>
    <row r="14657" spans="27:29">
      <c r="AA14657" s="298"/>
      <c r="AC14657" s="206"/>
    </row>
    <row r="14658" spans="27:29">
      <c r="AA14658" s="298"/>
      <c r="AC14658" s="206"/>
    </row>
    <row r="14659" spans="27:29">
      <c r="AA14659" s="298"/>
      <c r="AC14659" s="206"/>
    </row>
    <row r="14660" spans="27:29">
      <c r="AA14660" s="298"/>
      <c r="AC14660" s="206"/>
    </row>
    <row r="14661" spans="27:29">
      <c r="AA14661" s="298"/>
      <c r="AC14661" s="206"/>
    </row>
    <row r="14662" spans="27:29">
      <c r="AA14662" s="298"/>
      <c r="AC14662" s="206"/>
    </row>
    <row r="14663" spans="27:29">
      <c r="AA14663" s="298"/>
      <c r="AC14663" s="206"/>
    </row>
    <row r="14664" spans="27:29">
      <c r="AA14664" s="298"/>
      <c r="AC14664" s="206"/>
    </row>
    <row r="14665" spans="27:29">
      <c r="AA14665" s="298"/>
      <c r="AC14665" s="206"/>
    </row>
    <row r="14666" spans="27:29">
      <c r="AA14666" s="298"/>
      <c r="AC14666" s="206"/>
    </row>
    <row r="14667" spans="27:29">
      <c r="AA14667" s="298"/>
      <c r="AC14667" s="206"/>
    </row>
    <row r="14668" spans="27:29">
      <c r="AA14668" s="298"/>
      <c r="AC14668" s="206"/>
    </row>
    <row r="14669" spans="27:29">
      <c r="AA14669" s="298"/>
      <c r="AC14669" s="206"/>
    </row>
    <row r="14670" spans="27:29">
      <c r="AA14670" s="298"/>
      <c r="AC14670" s="206"/>
    </row>
    <row r="14671" spans="27:29">
      <c r="AA14671" s="298"/>
      <c r="AC14671" s="206"/>
    </row>
    <row r="14672" spans="27:29">
      <c r="AA14672" s="298"/>
      <c r="AC14672" s="206"/>
    </row>
    <row r="14673" spans="27:29">
      <c r="AA14673" s="298"/>
      <c r="AC14673" s="206"/>
    </row>
    <row r="14674" spans="27:29">
      <c r="AA14674" s="298"/>
      <c r="AC14674" s="206"/>
    </row>
    <row r="14675" spans="27:29">
      <c r="AA14675" s="298"/>
      <c r="AC14675" s="206"/>
    </row>
    <row r="14676" spans="27:29">
      <c r="AA14676" s="298"/>
      <c r="AC14676" s="206"/>
    </row>
    <row r="14677" spans="27:29">
      <c r="AA14677" s="298"/>
      <c r="AC14677" s="206"/>
    </row>
    <row r="14678" spans="27:29">
      <c r="AA14678" s="298"/>
      <c r="AC14678" s="206"/>
    </row>
    <row r="14679" spans="27:29">
      <c r="AA14679" s="298"/>
      <c r="AC14679" s="206"/>
    </row>
    <row r="14680" spans="27:29">
      <c r="AA14680" s="298"/>
      <c r="AC14680" s="206"/>
    </row>
    <row r="14681" spans="27:29">
      <c r="AA14681" s="298"/>
      <c r="AC14681" s="206"/>
    </row>
    <row r="14682" spans="27:29">
      <c r="AA14682" s="298"/>
      <c r="AC14682" s="206"/>
    </row>
    <row r="14683" spans="27:29">
      <c r="AA14683" s="298"/>
      <c r="AC14683" s="206"/>
    </row>
    <row r="14684" spans="27:29">
      <c r="AA14684" s="298"/>
      <c r="AC14684" s="206"/>
    </row>
    <row r="14685" spans="27:29">
      <c r="AA14685" s="298"/>
      <c r="AC14685" s="206"/>
    </row>
    <row r="14686" spans="27:29">
      <c r="AA14686" s="298"/>
      <c r="AC14686" s="206"/>
    </row>
    <row r="14687" spans="27:29">
      <c r="AA14687" s="298"/>
      <c r="AC14687" s="206"/>
    </row>
    <row r="14688" spans="27:29">
      <c r="AA14688" s="298"/>
      <c r="AC14688" s="206"/>
    </row>
    <row r="14689" spans="27:29">
      <c r="AA14689" s="298"/>
      <c r="AC14689" s="206"/>
    </row>
    <row r="14690" spans="27:29">
      <c r="AA14690" s="298"/>
      <c r="AC14690" s="206"/>
    </row>
    <row r="14691" spans="27:29">
      <c r="AA14691" s="298"/>
      <c r="AC14691" s="206"/>
    </row>
    <row r="14692" spans="27:29">
      <c r="AA14692" s="298"/>
      <c r="AC14692" s="206"/>
    </row>
    <row r="14693" spans="27:29">
      <c r="AA14693" s="298"/>
      <c r="AC14693" s="206"/>
    </row>
    <row r="14694" spans="27:29">
      <c r="AA14694" s="298"/>
      <c r="AC14694" s="206"/>
    </row>
    <row r="14695" spans="27:29">
      <c r="AA14695" s="298"/>
      <c r="AC14695" s="206"/>
    </row>
    <row r="14696" spans="27:29">
      <c r="AA14696" s="298"/>
      <c r="AC14696" s="206"/>
    </row>
    <row r="14697" spans="27:29">
      <c r="AA14697" s="298"/>
      <c r="AC14697" s="206"/>
    </row>
    <row r="14698" spans="27:29">
      <c r="AA14698" s="298"/>
      <c r="AC14698" s="206"/>
    </row>
    <row r="14699" spans="27:29">
      <c r="AA14699" s="298"/>
      <c r="AC14699" s="206"/>
    </row>
    <row r="14700" spans="27:29">
      <c r="AA14700" s="298"/>
      <c r="AC14700" s="206"/>
    </row>
    <row r="14701" spans="27:29">
      <c r="AA14701" s="298"/>
      <c r="AC14701" s="206"/>
    </row>
    <row r="14702" spans="27:29">
      <c r="AA14702" s="298"/>
      <c r="AC14702" s="206"/>
    </row>
    <row r="14703" spans="27:29">
      <c r="AA14703" s="298"/>
      <c r="AC14703" s="206"/>
    </row>
    <row r="14704" spans="27:29">
      <c r="AA14704" s="298"/>
      <c r="AC14704" s="206"/>
    </row>
    <row r="14705" spans="27:29">
      <c r="AA14705" s="298"/>
      <c r="AC14705" s="206"/>
    </row>
    <row r="14706" spans="27:29">
      <c r="AA14706" s="298"/>
      <c r="AC14706" s="206"/>
    </row>
    <row r="14707" spans="27:29">
      <c r="AA14707" s="298"/>
      <c r="AC14707" s="206"/>
    </row>
    <row r="14708" spans="27:29">
      <c r="AA14708" s="298"/>
      <c r="AC14708" s="206"/>
    </row>
    <row r="14709" spans="27:29">
      <c r="AA14709" s="298"/>
      <c r="AC14709" s="206"/>
    </row>
    <row r="14710" spans="27:29">
      <c r="AA14710" s="298"/>
      <c r="AC14710" s="206"/>
    </row>
    <row r="14711" spans="27:29">
      <c r="AA14711" s="298"/>
      <c r="AC14711" s="206"/>
    </row>
    <row r="14712" spans="27:29">
      <c r="AA14712" s="298"/>
      <c r="AC14712" s="206"/>
    </row>
    <row r="14713" spans="27:29">
      <c r="AA14713" s="298"/>
      <c r="AC14713" s="206"/>
    </row>
    <row r="14714" spans="27:29">
      <c r="AA14714" s="298"/>
      <c r="AC14714" s="206"/>
    </row>
    <row r="14715" spans="27:29">
      <c r="AA14715" s="298"/>
      <c r="AC14715" s="206"/>
    </row>
    <row r="14716" spans="27:29">
      <c r="AA14716" s="298"/>
      <c r="AC14716" s="206"/>
    </row>
    <row r="14717" spans="27:29">
      <c r="AA14717" s="298"/>
      <c r="AC14717" s="206"/>
    </row>
    <row r="14718" spans="27:29">
      <c r="AA14718" s="298"/>
      <c r="AC14718" s="206"/>
    </row>
    <row r="14719" spans="27:29">
      <c r="AA14719" s="298"/>
      <c r="AC14719" s="206"/>
    </row>
    <row r="14720" spans="27:29">
      <c r="AA14720" s="298"/>
      <c r="AC14720" s="206"/>
    </row>
    <row r="14721" spans="27:29">
      <c r="AA14721" s="298"/>
      <c r="AC14721" s="206"/>
    </row>
    <row r="14722" spans="27:29">
      <c r="AA14722" s="298"/>
      <c r="AC14722" s="206"/>
    </row>
    <row r="14723" spans="27:29">
      <c r="AA14723" s="298"/>
      <c r="AC14723" s="206"/>
    </row>
    <row r="14724" spans="27:29">
      <c r="AA14724" s="298"/>
      <c r="AC14724" s="206"/>
    </row>
    <row r="14725" spans="27:29">
      <c r="AA14725" s="298"/>
      <c r="AC14725" s="206"/>
    </row>
    <row r="14726" spans="27:29">
      <c r="AA14726" s="298"/>
      <c r="AC14726" s="206"/>
    </row>
    <row r="14727" spans="27:29">
      <c r="AA14727" s="298"/>
      <c r="AC14727" s="206"/>
    </row>
    <row r="14728" spans="27:29">
      <c r="AA14728" s="298"/>
      <c r="AC14728" s="206"/>
    </row>
    <row r="14729" spans="27:29">
      <c r="AA14729" s="298"/>
      <c r="AC14729" s="206"/>
    </row>
    <row r="14730" spans="27:29">
      <c r="AA14730" s="298"/>
      <c r="AC14730" s="206"/>
    </row>
    <row r="14731" spans="27:29">
      <c r="AA14731" s="298"/>
      <c r="AC14731" s="206"/>
    </row>
    <row r="14732" spans="27:29">
      <c r="AA14732" s="298"/>
      <c r="AC14732" s="206"/>
    </row>
    <row r="14733" spans="27:29">
      <c r="AA14733" s="298"/>
      <c r="AC14733" s="206"/>
    </row>
    <row r="14734" spans="27:29">
      <c r="AA14734" s="298"/>
      <c r="AC14734" s="206"/>
    </row>
    <row r="14735" spans="27:29">
      <c r="AA14735" s="298"/>
      <c r="AC14735" s="206"/>
    </row>
    <row r="14736" spans="27:29">
      <c r="AA14736" s="298"/>
      <c r="AC14736" s="206"/>
    </row>
    <row r="14737" spans="27:29">
      <c r="AA14737" s="298"/>
      <c r="AC14737" s="206"/>
    </row>
    <row r="14738" spans="27:29">
      <c r="AA14738" s="298"/>
      <c r="AC14738" s="206"/>
    </row>
    <row r="14739" spans="27:29">
      <c r="AA14739" s="298"/>
      <c r="AC14739" s="206"/>
    </row>
    <row r="14740" spans="27:29">
      <c r="AA14740" s="298"/>
      <c r="AC14740" s="206"/>
    </row>
    <row r="14741" spans="27:29">
      <c r="AA14741" s="298"/>
      <c r="AC14741" s="206"/>
    </row>
    <row r="14742" spans="27:29">
      <c r="AA14742" s="298"/>
      <c r="AC14742" s="206"/>
    </row>
    <row r="14743" spans="27:29">
      <c r="AA14743" s="298"/>
      <c r="AC14743" s="206"/>
    </row>
    <row r="14744" spans="27:29">
      <c r="AA14744" s="298"/>
      <c r="AC14744" s="206"/>
    </row>
    <row r="14745" spans="27:29">
      <c r="AA14745" s="298"/>
      <c r="AC14745" s="206"/>
    </row>
    <row r="14746" spans="27:29">
      <c r="AA14746" s="298"/>
      <c r="AC14746" s="206"/>
    </row>
    <row r="14747" spans="27:29">
      <c r="AA14747" s="298"/>
      <c r="AC14747" s="206"/>
    </row>
    <row r="14748" spans="27:29">
      <c r="AA14748" s="298"/>
      <c r="AC14748" s="206"/>
    </row>
    <row r="14749" spans="27:29">
      <c r="AA14749" s="298"/>
      <c r="AC14749" s="206"/>
    </row>
    <row r="14750" spans="27:29">
      <c r="AA14750" s="298"/>
      <c r="AC14750" s="206"/>
    </row>
    <row r="14751" spans="27:29">
      <c r="AA14751" s="298"/>
      <c r="AC14751" s="206"/>
    </row>
    <row r="14752" spans="27:29">
      <c r="AA14752" s="298"/>
      <c r="AC14752" s="206"/>
    </row>
    <row r="14753" spans="27:29">
      <c r="AA14753" s="298"/>
      <c r="AC14753" s="206"/>
    </row>
    <row r="14754" spans="27:29">
      <c r="AA14754" s="298"/>
      <c r="AC14754" s="206"/>
    </row>
    <row r="14755" spans="27:29">
      <c r="AA14755" s="298"/>
      <c r="AC14755" s="206"/>
    </row>
    <row r="14756" spans="27:29">
      <c r="AA14756" s="298"/>
      <c r="AC14756" s="206"/>
    </row>
    <row r="14757" spans="27:29">
      <c r="AA14757" s="298"/>
      <c r="AC14757" s="206"/>
    </row>
    <row r="14758" spans="27:29">
      <c r="AA14758" s="298"/>
      <c r="AC14758" s="206"/>
    </row>
    <row r="14759" spans="27:29">
      <c r="AA14759" s="298"/>
      <c r="AC14759" s="206"/>
    </row>
    <row r="14760" spans="27:29">
      <c r="AA14760" s="298"/>
      <c r="AC14760" s="206"/>
    </row>
    <row r="14761" spans="27:29">
      <c r="AA14761" s="298"/>
      <c r="AC14761" s="206"/>
    </row>
    <row r="14762" spans="27:29">
      <c r="AA14762" s="298"/>
      <c r="AC14762" s="206"/>
    </row>
    <row r="14763" spans="27:29">
      <c r="AA14763" s="298"/>
      <c r="AC14763" s="206"/>
    </row>
    <row r="14764" spans="27:29">
      <c r="AA14764" s="298"/>
      <c r="AC14764" s="206"/>
    </row>
    <row r="14765" spans="27:29">
      <c r="AA14765" s="298"/>
      <c r="AC14765" s="206"/>
    </row>
    <row r="14766" spans="27:29">
      <c r="AA14766" s="298"/>
      <c r="AC14766" s="206"/>
    </row>
    <row r="14767" spans="27:29">
      <c r="AA14767" s="298"/>
      <c r="AC14767" s="206"/>
    </row>
    <row r="14768" spans="27:29">
      <c r="AA14768" s="298"/>
      <c r="AC14768" s="206"/>
    </row>
    <row r="14769" spans="27:29">
      <c r="AA14769" s="298"/>
      <c r="AC14769" s="206"/>
    </row>
    <row r="14770" spans="27:29">
      <c r="AA14770" s="298"/>
      <c r="AC14770" s="206"/>
    </row>
    <row r="14771" spans="27:29">
      <c r="AA14771" s="298"/>
      <c r="AC14771" s="206"/>
    </row>
    <row r="14772" spans="27:29">
      <c r="AA14772" s="298"/>
      <c r="AC14772" s="206"/>
    </row>
    <row r="14773" spans="27:29">
      <c r="AA14773" s="298"/>
      <c r="AC14773" s="206"/>
    </row>
    <row r="14774" spans="27:29">
      <c r="AA14774" s="298"/>
      <c r="AC14774" s="206"/>
    </row>
    <row r="14775" spans="27:29">
      <c r="AA14775" s="298"/>
      <c r="AC14775" s="206"/>
    </row>
    <row r="14776" spans="27:29">
      <c r="AA14776" s="298"/>
      <c r="AC14776" s="206"/>
    </row>
    <row r="14777" spans="27:29">
      <c r="AA14777" s="298"/>
      <c r="AC14777" s="206"/>
    </row>
    <row r="14778" spans="27:29">
      <c r="AA14778" s="298"/>
      <c r="AC14778" s="206"/>
    </row>
    <row r="14779" spans="27:29">
      <c r="AA14779" s="298"/>
      <c r="AC14779" s="206"/>
    </row>
    <row r="14780" spans="27:29">
      <c r="AA14780" s="298"/>
      <c r="AC14780" s="206"/>
    </row>
    <row r="14781" spans="27:29">
      <c r="AA14781" s="298"/>
      <c r="AC14781" s="206"/>
    </row>
    <row r="14782" spans="27:29">
      <c r="AA14782" s="298"/>
      <c r="AC14782" s="206"/>
    </row>
    <row r="14783" spans="27:29">
      <c r="AA14783" s="298"/>
      <c r="AC14783" s="206"/>
    </row>
    <row r="14784" spans="27:29">
      <c r="AA14784" s="298"/>
      <c r="AC14784" s="206"/>
    </row>
    <row r="14785" spans="27:29">
      <c r="AA14785" s="298"/>
      <c r="AC14785" s="206"/>
    </row>
    <row r="14786" spans="27:29">
      <c r="AA14786" s="298"/>
      <c r="AC14786" s="206"/>
    </row>
    <row r="14787" spans="27:29">
      <c r="AA14787" s="298"/>
      <c r="AC14787" s="206"/>
    </row>
    <row r="14788" spans="27:29">
      <c r="AA14788" s="298"/>
      <c r="AC14788" s="206"/>
    </row>
    <row r="14789" spans="27:29">
      <c r="AA14789" s="298"/>
      <c r="AC14789" s="206"/>
    </row>
    <row r="14790" spans="27:29">
      <c r="AA14790" s="298"/>
      <c r="AC14790" s="206"/>
    </row>
    <row r="14791" spans="27:29">
      <c r="AA14791" s="298"/>
      <c r="AC14791" s="206"/>
    </row>
    <row r="14792" spans="27:29">
      <c r="AA14792" s="298"/>
      <c r="AC14792" s="206"/>
    </row>
    <row r="14793" spans="27:29">
      <c r="AA14793" s="298"/>
      <c r="AC14793" s="206"/>
    </row>
    <row r="14794" spans="27:29">
      <c r="AA14794" s="298"/>
      <c r="AC14794" s="206"/>
    </row>
    <row r="14795" spans="27:29">
      <c r="AA14795" s="298"/>
      <c r="AC14795" s="206"/>
    </row>
    <row r="14796" spans="27:29">
      <c r="AA14796" s="298"/>
      <c r="AC14796" s="206"/>
    </row>
    <row r="14797" spans="27:29">
      <c r="AA14797" s="298"/>
      <c r="AC14797" s="206"/>
    </row>
    <row r="14798" spans="27:29">
      <c r="AA14798" s="298"/>
      <c r="AC14798" s="206"/>
    </row>
    <row r="14799" spans="27:29">
      <c r="AA14799" s="298"/>
      <c r="AC14799" s="206"/>
    </row>
    <row r="14800" spans="27:29">
      <c r="AA14800" s="298"/>
      <c r="AC14800" s="206"/>
    </row>
    <row r="14801" spans="27:29">
      <c r="AA14801" s="298"/>
      <c r="AC14801" s="206"/>
    </row>
    <row r="14802" spans="27:29">
      <c r="AA14802" s="298"/>
      <c r="AC14802" s="206"/>
    </row>
    <row r="14803" spans="27:29">
      <c r="AA14803" s="298"/>
      <c r="AC14803" s="206"/>
    </row>
    <row r="14804" spans="27:29">
      <c r="AA14804" s="298"/>
      <c r="AC14804" s="206"/>
    </row>
    <row r="14805" spans="27:29">
      <c r="AA14805" s="298"/>
      <c r="AC14805" s="206"/>
    </row>
    <row r="14806" spans="27:29">
      <c r="AA14806" s="298"/>
      <c r="AC14806" s="206"/>
    </row>
    <row r="14807" spans="27:29">
      <c r="AA14807" s="298"/>
      <c r="AC14807" s="206"/>
    </row>
    <row r="14808" spans="27:29">
      <c r="AA14808" s="298"/>
      <c r="AC14808" s="206"/>
    </row>
    <row r="14809" spans="27:29">
      <c r="AA14809" s="298"/>
      <c r="AC14809" s="206"/>
    </row>
    <row r="14810" spans="27:29">
      <c r="AA14810" s="298"/>
      <c r="AC14810" s="206"/>
    </row>
    <row r="14811" spans="27:29">
      <c r="AA14811" s="298"/>
      <c r="AC14811" s="206"/>
    </row>
    <row r="14812" spans="27:29">
      <c r="AA14812" s="298"/>
      <c r="AC14812" s="206"/>
    </row>
    <row r="14813" spans="27:29">
      <c r="AA14813" s="298"/>
      <c r="AC14813" s="206"/>
    </row>
    <row r="14814" spans="27:29">
      <c r="AA14814" s="298"/>
      <c r="AC14814" s="206"/>
    </row>
    <row r="14815" spans="27:29">
      <c r="AA14815" s="298"/>
      <c r="AC14815" s="206"/>
    </row>
    <row r="14816" spans="27:29">
      <c r="AA14816" s="298"/>
      <c r="AC14816" s="206"/>
    </row>
    <row r="14817" spans="27:29">
      <c r="AA14817" s="298"/>
      <c r="AC14817" s="206"/>
    </row>
    <row r="14818" spans="27:29">
      <c r="AA14818" s="298"/>
      <c r="AC14818" s="206"/>
    </row>
    <row r="14819" spans="27:29">
      <c r="AA14819" s="298"/>
      <c r="AC14819" s="206"/>
    </row>
    <row r="14820" spans="27:29">
      <c r="AA14820" s="298"/>
      <c r="AC14820" s="206"/>
    </row>
    <row r="14821" spans="27:29">
      <c r="AA14821" s="298"/>
      <c r="AC14821" s="206"/>
    </row>
    <row r="14822" spans="27:29">
      <c r="AA14822" s="298"/>
      <c r="AC14822" s="206"/>
    </row>
    <row r="14823" spans="27:29">
      <c r="AA14823" s="298"/>
      <c r="AC14823" s="206"/>
    </row>
    <row r="14824" spans="27:29">
      <c r="AA14824" s="298"/>
      <c r="AC14824" s="206"/>
    </row>
    <row r="14825" spans="27:29">
      <c r="AA14825" s="298"/>
      <c r="AC14825" s="206"/>
    </row>
    <row r="14826" spans="27:29">
      <c r="AA14826" s="298"/>
      <c r="AC14826" s="206"/>
    </row>
    <row r="14827" spans="27:29">
      <c r="AA14827" s="298"/>
      <c r="AC14827" s="206"/>
    </row>
    <row r="14828" spans="27:29">
      <c r="AA14828" s="298"/>
      <c r="AC14828" s="206"/>
    </row>
    <row r="14829" spans="27:29">
      <c r="AA14829" s="298"/>
      <c r="AC14829" s="206"/>
    </row>
    <row r="14830" spans="27:29">
      <c r="AA14830" s="298"/>
      <c r="AC14830" s="206"/>
    </row>
    <row r="14831" spans="27:29">
      <c r="AA14831" s="298"/>
      <c r="AC14831" s="206"/>
    </row>
    <row r="14832" spans="27:29">
      <c r="AA14832" s="298"/>
      <c r="AC14832" s="206"/>
    </row>
    <row r="14833" spans="27:29">
      <c r="AA14833" s="298"/>
      <c r="AC14833" s="206"/>
    </row>
    <row r="14834" spans="27:29">
      <c r="AA14834" s="298"/>
      <c r="AC14834" s="206"/>
    </row>
    <row r="14835" spans="27:29">
      <c r="AA14835" s="298"/>
      <c r="AC14835" s="206"/>
    </row>
    <row r="14836" spans="27:29">
      <c r="AA14836" s="298"/>
      <c r="AC14836" s="206"/>
    </row>
    <row r="14837" spans="27:29">
      <c r="AA14837" s="298"/>
      <c r="AC14837" s="206"/>
    </row>
    <row r="14838" spans="27:29">
      <c r="AA14838" s="298"/>
      <c r="AC14838" s="206"/>
    </row>
    <row r="14839" spans="27:29">
      <c r="AA14839" s="298"/>
      <c r="AC14839" s="206"/>
    </row>
    <row r="14840" spans="27:29">
      <c r="AA14840" s="298"/>
      <c r="AC14840" s="206"/>
    </row>
    <row r="14841" spans="27:29">
      <c r="AA14841" s="298"/>
      <c r="AC14841" s="206"/>
    </row>
    <row r="14842" spans="27:29">
      <c r="AA14842" s="298"/>
      <c r="AC14842" s="206"/>
    </row>
    <row r="14843" spans="27:29">
      <c r="AA14843" s="298"/>
      <c r="AC14843" s="206"/>
    </row>
    <row r="14844" spans="27:29">
      <c r="AA14844" s="298"/>
      <c r="AC14844" s="206"/>
    </row>
    <row r="14845" spans="27:29">
      <c r="AA14845" s="298"/>
      <c r="AC14845" s="206"/>
    </row>
    <row r="14846" spans="27:29">
      <c r="AA14846" s="298"/>
      <c r="AC14846" s="206"/>
    </row>
    <row r="14847" spans="27:29">
      <c r="AA14847" s="298"/>
      <c r="AC14847" s="206"/>
    </row>
    <row r="14848" spans="27:29">
      <c r="AA14848" s="298"/>
      <c r="AC14848" s="206"/>
    </row>
    <row r="14849" spans="27:29">
      <c r="AA14849" s="298"/>
      <c r="AC14849" s="206"/>
    </row>
    <row r="14850" spans="27:29">
      <c r="AA14850" s="298"/>
      <c r="AC14850" s="206"/>
    </row>
    <row r="14851" spans="27:29">
      <c r="AA14851" s="298"/>
      <c r="AC14851" s="206"/>
    </row>
    <row r="14852" spans="27:29">
      <c r="AA14852" s="298"/>
      <c r="AC14852" s="206"/>
    </row>
    <row r="14853" spans="27:29">
      <c r="AA14853" s="298"/>
      <c r="AC14853" s="206"/>
    </row>
    <row r="14854" spans="27:29">
      <c r="AA14854" s="298"/>
      <c r="AC14854" s="206"/>
    </row>
    <row r="14855" spans="27:29">
      <c r="AA14855" s="298"/>
      <c r="AC14855" s="206"/>
    </row>
    <row r="14856" spans="27:29">
      <c r="AA14856" s="298"/>
      <c r="AC14856" s="206"/>
    </row>
    <row r="14857" spans="27:29">
      <c r="AA14857" s="298"/>
      <c r="AC14857" s="206"/>
    </row>
    <row r="14858" spans="27:29">
      <c r="AA14858" s="298"/>
      <c r="AC14858" s="206"/>
    </row>
    <row r="14859" spans="27:29">
      <c r="AA14859" s="298"/>
      <c r="AC14859" s="206"/>
    </row>
    <row r="14860" spans="27:29">
      <c r="AA14860" s="298"/>
      <c r="AC14860" s="206"/>
    </row>
    <row r="14861" spans="27:29">
      <c r="AA14861" s="298"/>
      <c r="AC14861" s="206"/>
    </row>
    <row r="14862" spans="27:29">
      <c r="AA14862" s="298"/>
      <c r="AC14862" s="206"/>
    </row>
    <row r="14863" spans="27:29">
      <c r="AA14863" s="298"/>
      <c r="AC14863" s="206"/>
    </row>
    <row r="14864" spans="27:29">
      <c r="AA14864" s="298"/>
      <c r="AC14864" s="206"/>
    </row>
    <row r="14865" spans="27:29">
      <c r="AA14865" s="298"/>
      <c r="AC14865" s="206"/>
    </row>
    <row r="14866" spans="27:29">
      <c r="AA14866" s="298"/>
      <c r="AC14866" s="206"/>
    </row>
    <row r="14867" spans="27:29">
      <c r="AA14867" s="298"/>
      <c r="AC14867" s="206"/>
    </row>
    <row r="14868" spans="27:29">
      <c r="AA14868" s="298"/>
      <c r="AC14868" s="206"/>
    </row>
    <row r="14869" spans="27:29">
      <c r="AA14869" s="298"/>
      <c r="AC14869" s="206"/>
    </row>
    <row r="14870" spans="27:29">
      <c r="AA14870" s="298"/>
      <c r="AC14870" s="206"/>
    </row>
    <row r="14871" spans="27:29">
      <c r="AA14871" s="298"/>
      <c r="AC14871" s="206"/>
    </row>
    <row r="14872" spans="27:29">
      <c r="AA14872" s="298"/>
      <c r="AC14872" s="206"/>
    </row>
    <row r="14873" spans="27:29">
      <c r="AA14873" s="298"/>
      <c r="AC14873" s="206"/>
    </row>
    <row r="14874" spans="27:29">
      <c r="AA14874" s="298"/>
      <c r="AC14874" s="206"/>
    </row>
    <row r="14875" spans="27:29">
      <c r="AA14875" s="298"/>
      <c r="AC14875" s="206"/>
    </row>
    <row r="14876" spans="27:29">
      <c r="AA14876" s="298"/>
      <c r="AC14876" s="206"/>
    </row>
    <row r="14877" spans="27:29">
      <c r="AA14877" s="298"/>
      <c r="AC14877" s="206"/>
    </row>
    <row r="14878" spans="27:29">
      <c r="AA14878" s="298"/>
      <c r="AC14878" s="206"/>
    </row>
    <row r="14879" spans="27:29">
      <c r="AA14879" s="298"/>
      <c r="AC14879" s="206"/>
    </row>
    <row r="14880" spans="27:29">
      <c r="AA14880" s="298"/>
      <c r="AC14880" s="206"/>
    </row>
    <row r="14881" spans="27:29">
      <c r="AA14881" s="298"/>
      <c r="AC14881" s="206"/>
    </row>
    <row r="14882" spans="27:29">
      <c r="AA14882" s="298"/>
      <c r="AC14882" s="206"/>
    </row>
    <row r="14883" spans="27:29">
      <c r="AA14883" s="298"/>
      <c r="AC14883" s="206"/>
    </row>
    <row r="14884" spans="27:29">
      <c r="AA14884" s="298"/>
      <c r="AC14884" s="206"/>
    </row>
    <row r="14885" spans="27:29">
      <c r="AA14885" s="298"/>
      <c r="AC14885" s="206"/>
    </row>
    <row r="14886" spans="27:29">
      <c r="AA14886" s="298"/>
      <c r="AC14886" s="206"/>
    </row>
    <row r="14887" spans="27:29">
      <c r="AA14887" s="298"/>
      <c r="AC14887" s="206"/>
    </row>
    <row r="14888" spans="27:29">
      <c r="AA14888" s="298"/>
      <c r="AC14888" s="206"/>
    </row>
    <row r="14889" spans="27:29">
      <c r="AA14889" s="298"/>
      <c r="AC14889" s="206"/>
    </row>
    <row r="14890" spans="27:29">
      <c r="AA14890" s="298"/>
      <c r="AC14890" s="206"/>
    </row>
    <row r="14891" spans="27:29">
      <c r="AA14891" s="298"/>
      <c r="AC14891" s="206"/>
    </row>
    <row r="14892" spans="27:29">
      <c r="AA14892" s="298"/>
      <c r="AC14892" s="206"/>
    </row>
    <row r="14893" spans="27:29">
      <c r="AA14893" s="298"/>
      <c r="AC14893" s="206"/>
    </row>
    <row r="14894" spans="27:29">
      <c r="AA14894" s="298"/>
      <c r="AC14894" s="206"/>
    </row>
    <row r="14895" spans="27:29">
      <c r="AA14895" s="298"/>
      <c r="AC14895" s="206"/>
    </row>
    <row r="14896" spans="27:29">
      <c r="AA14896" s="298"/>
      <c r="AC14896" s="206"/>
    </row>
    <row r="14897" spans="27:29">
      <c r="AA14897" s="298"/>
      <c r="AC14897" s="206"/>
    </row>
    <row r="14898" spans="27:29">
      <c r="AA14898" s="298"/>
      <c r="AC14898" s="206"/>
    </row>
    <row r="14899" spans="27:29">
      <c r="AA14899" s="298"/>
      <c r="AC14899" s="206"/>
    </row>
    <row r="14900" spans="27:29">
      <c r="AA14900" s="298"/>
      <c r="AC14900" s="206"/>
    </row>
    <row r="14901" spans="27:29">
      <c r="AA14901" s="298"/>
      <c r="AC14901" s="206"/>
    </row>
    <row r="14902" spans="27:29">
      <c r="AA14902" s="298"/>
      <c r="AC14902" s="206"/>
    </row>
    <row r="14903" spans="27:29">
      <c r="AA14903" s="298"/>
      <c r="AC14903" s="206"/>
    </row>
    <row r="14904" spans="27:29">
      <c r="AA14904" s="298"/>
      <c r="AC14904" s="206"/>
    </row>
    <row r="14905" spans="27:29">
      <c r="AA14905" s="298"/>
      <c r="AC14905" s="206"/>
    </row>
    <row r="14906" spans="27:29">
      <c r="AA14906" s="298"/>
      <c r="AC14906" s="206"/>
    </row>
    <row r="14907" spans="27:29">
      <c r="AA14907" s="298"/>
      <c r="AC14907" s="206"/>
    </row>
    <row r="14908" spans="27:29">
      <c r="AA14908" s="298"/>
      <c r="AC14908" s="206"/>
    </row>
    <row r="14909" spans="27:29">
      <c r="AA14909" s="298"/>
      <c r="AC14909" s="206"/>
    </row>
    <row r="14910" spans="27:29">
      <c r="AA14910" s="298"/>
      <c r="AC14910" s="206"/>
    </row>
    <row r="14911" spans="27:29">
      <c r="AA14911" s="298"/>
      <c r="AC14911" s="206"/>
    </row>
    <row r="14912" spans="27:29">
      <c r="AA14912" s="298"/>
      <c r="AC14912" s="206"/>
    </row>
    <row r="14913" spans="27:29">
      <c r="AA14913" s="298"/>
      <c r="AC14913" s="206"/>
    </row>
    <row r="14914" spans="27:29">
      <c r="AA14914" s="298"/>
      <c r="AC14914" s="206"/>
    </row>
    <row r="14915" spans="27:29">
      <c r="AA14915" s="298"/>
      <c r="AC14915" s="206"/>
    </row>
    <row r="14916" spans="27:29">
      <c r="AA14916" s="298"/>
      <c r="AC14916" s="206"/>
    </row>
    <row r="14917" spans="27:29">
      <c r="AA14917" s="298"/>
      <c r="AC14917" s="206"/>
    </row>
    <row r="14918" spans="27:29">
      <c r="AA14918" s="298"/>
      <c r="AC14918" s="206"/>
    </row>
    <row r="14919" spans="27:29">
      <c r="AA14919" s="298"/>
      <c r="AC14919" s="206"/>
    </row>
    <row r="14920" spans="27:29">
      <c r="AA14920" s="298"/>
      <c r="AC14920" s="206"/>
    </row>
    <row r="14921" spans="27:29">
      <c r="AA14921" s="298"/>
      <c r="AC14921" s="206"/>
    </row>
    <row r="14922" spans="27:29">
      <c r="AA14922" s="298"/>
      <c r="AC14922" s="206"/>
    </row>
    <row r="14923" spans="27:29">
      <c r="AA14923" s="298"/>
      <c r="AC14923" s="206"/>
    </row>
    <row r="14924" spans="27:29">
      <c r="AA14924" s="298"/>
      <c r="AC14924" s="206"/>
    </row>
    <row r="14925" spans="27:29">
      <c r="AA14925" s="298"/>
      <c r="AC14925" s="206"/>
    </row>
    <row r="14926" spans="27:29">
      <c r="AA14926" s="298"/>
      <c r="AC14926" s="206"/>
    </row>
    <row r="14927" spans="27:29">
      <c r="AA14927" s="298"/>
      <c r="AC14927" s="206"/>
    </row>
    <row r="14928" spans="27:29">
      <c r="AA14928" s="298"/>
      <c r="AC14928" s="206"/>
    </row>
    <row r="14929" spans="27:29">
      <c r="AA14929" s="298"/>
      <c r="AC14929" s="206"/>
    </row>
    <row r="14930" spans="27:29">
      <c r="AA14930" s="298"/>
      <c r="AC14930" s="206"/>
    </row>
    <row r="14931" spans="27:29">
      <c r="AA14931" s="298"/>
      <c r="AC14931" s="206"/>
    </row>
    <row r="14932" spans="27:29">
      <c r="AA14932" s="298"/>
      <c r="AC14932" s="206"/>
    </row>
    <row r="14933" spans="27:29">
      <c r="AA14933" s="298"/>
      <c r="AC14933" s="206"/>
    </row>
    <row r="14934" spans="27:29">
      <c r="AA14934" s="298"/>
      <c r="AC14934" s="206"/>
    </row>
    <row r="14935" spans="27:29">
      <c r="AA14935" s="298"/>
      <c r="AC14935" s="206"/>
    </row>
    <row r="14936" spans="27:29">
      <c r="AA14936" s="298"/>
      <c r="AC14936" s="206"/>
    </row>
    <row r="14937" spans="27:29">
      <c r="AA14937" s="298"/>
      <c r="AC14937" s="206"/>
    </row>
    <row r="14938" spans="27:29">
      <c r="AA14938" s="298"/>
      <c r="AC14938" s="206"/>
    </row>
    <row r="14939" spans="27:29">
      <c r="AA14939" s="298"/>
      <c r="AC14939" s="206"/>
    </row>
    <row r="14940" spans="27:29">
      <c r="AA14940" s="298"/>
      <c r="AC14940" s="206"/>
    </row>
    <row r="14941" spans="27:29">
      <c r="AA14941" s="298"/>
      <c r="AC14941" s="206"/>
    </row>
    <row r="14942" spans="27:29">
      <c r="AA14942" s="298"/>
      <c r="AC14942" s="206"/>
    </row>
    <row r="14943" spans="27:29">
      <c r="AA14943" s="298"/>
      <c r="AC14943" s="206"/>
    </row>
    <row r="14944" spans="27:29">
      <c r="AA14944" s="298"/>
      <c r="AC14944" s="206"/>
    </row>
    <row r="14945" spans="27:29">
      <c r="AA14945" s="298"/>
      <c r="AC14945" s="206"/>
    </row>
    <row r="14946" spans="27:29">
      <c r="AA14946" s="298"/>
      <c r="AC14946" s="206"/>
    </row>
    <row r="14947" spans="27:29">
      <c r="AA14947" s="298"/>
      <c r="AC14947" s="206"/>
    </row>
    <row r="14948" spans="27:29">
      <c r="AA14948" s="298"/>
      <c r="AC14948" s="206"/>
    </row>
    <row r="14949" spans="27:29">
      <c r="AA14949" s="298"/>
      <c r="AC14949" s="206"/>
    </row>
    <row r="14950" spans="27:29">
      <c r="AA14950" s="298"/>
      <c r="AC14950" s="206"/>
    </row>
    <row r="14951" spans="27:29">
      <c r="AA14951" s="298"/>
      <c r="AC14951" s="206"/>
    </row>
    <row r="14952" spans="27:29">
      <c r="AA14952" s="298"/>
      <c r="AC14952" s="206"/>
    </row>
    <row r="14953" spans="27:29">
      <c r="AA14953" s="298"/>
      <c r="AC14953" s="206"/>
    </row>
    <row r="14954" spans="27:29">
      <c r="AA14954" s="298"/>
      <c r="AC14954" s="206"/>
    </row>
    <row r="14955" spans="27:29">
      <c r="AA14955" s="298"/>
      <c r="AC14955" s="206"/>
    </row>
    <row r="14956" spans="27:29">
      <c r="AA14956" s="298"/>
      <c r="AC14956" s="206"/>
    </row>
    <row r="14957" spans="27:29">
      <c r="AA14957" s="298"/>
      <c r="AC14957" s="206"/>
    </row>
    <row r="14958" spans="27:29">
      <c r="AA14958" s="298"/>
      <c r="AC14958" s="206"/>
    </row>
    <row r="14959" spans="27:29">
      <c r="AA14959" s="298"/>
      <c r="AC14959" s="206"/>
    </row>
    <row r="14960" spans="27:29">
      <c r="AA14960" s="298"/>
      <c r="AC14960" s="206"/>
    </row>
    <row r="14961" spans="27:29">
      <c r="AA14961" s="298"/>
      <c r="AC14961" s="206"/>
    </row>
    <row r="14962" spans="27:29">
      <c r="AA14962" s="298"/>
      <c r="AC14962" s="206"/>
    </row>
    <row r="14963" spans="27:29">
      <c r="AA14963" s="298"/>
      <c r="AC14963" s="206"/>
    </row>
    <row r="14964" spans="27:29">
      <c r="AA14964" s="298"/>
      <c r="AC14964" s="206"/>
    </row>
    <row r="14965" spans="27:29">
      <c r="AA14965" s="298"/>
      <c r="AC14965" s="206"/>
    </row>
    <row r="14966" spans="27:29">
      <c r="AA14966" s="298"/>
      <c r="AC14966" s="206"/>
    </row>
    <row r="14967" spans="27:29">
      <c r="AA14967" s="298"/>
      <c r="AC14967" s="206"/>
    </row>
    <row r="14968" spans="27:29">
      <c r="AA14968" s="298"/>
      <c r="AC14968" s="206"/>
    </row>
    <row r="14969" spans="27:29">
      <c r="AA14969" s="298"/>
      <c r="AC14969" s="206"/>
    </row>
    <row r="14970" spans="27:29">
      <c r="AA14970" s="298"/>
      <c r="AC14970" s="206"/>
    </row>
    <row r="14971" spans="27:29">
      <c r="AA14971" s="298"/>
      <c r="AC14971" s="206"/>
    </row>
    <row r="14972" spans="27:29">
      <c r="AA14972" s="298"/>
      <c r="AC14972" s="206"/>
    </row>
    <row r="14973" spans="27:29">
      <c r="AA14973" s="298"/>
      <c r="AC14973" s="206"/>
    </row>
    <row r="14974" spans="27:29">
      <c r="AA14974" s="298"/>
      <c r="AC14974" s="206"/>
    </row>
    <row r="14975" spans="27:29">
      <c r="AA14975" s="298"/>
      <c r="AC14975" s="206"/>
    </row>
    <row r="14976" spans="27:29">
      <c r="AA14976" s="298"/>
      <c r="AC14976" s="206"/>
    </row>
    <row r="14977" spans="27:29">
      <c r="AA14977" s="298"/>
      <c r="AC14977" s="206"/>
    </row>
    <row r="14978" spans="27:29">
      <c r="AA14978" s="298"/>
      <c r="AC14978" s="206"/>
    </row>
    <row r="14979" spans="27:29">
      <c r="AA14979" s="298"/>
      <c r="AC14979" s="206"/>
    </row>
    <row r="14980" spans="27:29">
      <c r="AA14980" s="298"/>
      <c r="AC14980" s="206"/>
    </row>
    <row r="14981" spans="27:29">
      <c r="AA14981" s="298"/>
      <c r="AC14981" s="206"/>
    </row>
    <row r="14982" spans="27:29">
      <c r="AA14982" s="298"/>
      <c r="AC14982" s="206"/>
    </row>
    <row r="14983" spans="27:29">
      <c r="AA14983" s="298"/>
      <c r="AC14983" s="206"/>
    </row>
    <row r="14984" spans="27:29">
      <c r="AA14984" s="298"/>
      <c r="AC14984" s="206"/>
    </row>
    <row r="14985" spans="27:29">
      <c r="AA14985" s="298"/>
      <c r="AC14985" s="206"/>
    </row>
    <row r="14986" spans="27:29">
      <c r="AA14986" s="298"/>
      <c r="AC14986" s="206"/>
    </row>
    <row r="14987" spans="27:29">
      <c r="AA14987" s="298"/>
      <c r="AC14987" s="206"/>
    </row>
    <row r="14988" spans="27:29">
      <c r="AA14988" s="298"/>
      <c r="AC14988" s="206"/>
    </row>
    <row r="14989" spans="27:29">
      <c r="AA14989" s="298"/>
      <c r="AC14989" s="206"/>
    </row>
    <row r="14990" spans="27:29">
      <c r="AA14990" s="298"/>
      <c r="AC14990" s="206"/>
    </row>
    <row r="14991" spans="27:29">
      <c r="AA14991" s="298"/>
      <c r="AC14991" s="206"/>
    </row>
    <row r="14992" spans="27:29">
      <c r="AA14992" s="298"/>
      <c r="AC14992" s="206"/>
    </row>
    <row r="14993" spans="27:29">
      <c r="AA14993" s="298"/>
      <c r="AC14993" s="206"/>
    </row>
    <row r="14994" spans="27:29">
      <c r="AA14994" s="298"/>
      <c r="AC14994" s="206"/>
    </row>
    <row r="14995" spans="27:29">
      <c r="AA14995" s="298"/>
      <c r="AC14995" s="206"/>
    </row>
    <row r="14996" spans="27:29">
      <c r="AA14996" s="298"/>
      <c r="AC14996" s="206"/>
    </row>
    <row r="14997" spans="27:29">
      <c r="AA14997" s="298"/>
      <c r="AC14997" s="206"/>
    </row>
    <row r="14998" spans="27:29">
      <c r="AA14998" s="298"/>
      <c r="AC14998" s="206"/>
    </row>
    <row r="14999" spans="27:29">
      <c r="AA14999" s="298"/>
      <c r="AC14999" s="206"/>
    </row>
    <row r="15000" spans="27:29">
      <c r="AA15000" s="298"/>
      <c r="AC15000" s="206"/>
    </row>
    <row r="15001" spans="27:29">
      <c r="AA15001" s="298"/>
      <c r="AC15001" s="206"/>
    </row>
    <row r="15002" spans="27:29">
      <c r="AA15002" s="298"/>
      <c r="AC15002" s="206"/>
    </row>
    <row r="15003" spans="27:29">
      <c r="AA15003" s="298"/>
      <c r="AC15003" s="206"/>
    </row>
    <row r="15004" spans="27:29">
      <c r="AA15004" s="298"/>
      <c r="AC15004" s="206"/>
    </row>
    <row r="15005" spans="27:29">
      <c r="AA15005" s="298"/>
      <c r="AC15005" s="206"/>
    </row>
    <row r="15006" spans="27:29">
      <c r="AA15006" s="298"/>
      <c r="AC15006" s="206"/>
    </row>
    <row r="15007" spans="27:29">
      <c r="AA15007" s="298"/>
      <c r="AC15007" s="206"/>
    </row>
    <row r="15008" spans="27:29">
      <c r="AA15008" s="298"/>
      <c r="AC15008" s="206"/>
    </row>
    <row r="15009" spans="27:29">
      <c r="AA15009" s="298"/>
      <c r="AC15009" s="206"/>
    </row>
    <row r="15010" spans="27:29">
      <c r="AA15010" s="298"/>
      <c r="AC15010" s="206"/>
    </row>
    <row r="15011" spans="27:29">
      <c r="AA15011" s="298"/>
      <c r="AC15011" s="206"/>
    </row>
    <row r="15012" spans="27:29">
      <c r="AA15012" s="298"/>
      <c r="AC15012" s="206"/>
    </row>
    <row r="15013" spans="27:29">
      <c r="AA15013" s="298"/>
      <c r="AC15013" s="206"/>
    </row>
    <row r="15014" spans="27:29">
      <c r="AA15014" s="298"/>
      <c r="AC15014" s="206"/>
    </row>
    <row r="15015" spans="27:29">
      <c r="AA15015" s="298"/>
      <c r="AC15015" s="206"/>
    </row>
    <row r="15016" spans="27:29">
      <c r="AA15016" s="298"/>
      <c r="AC15016" s="206"/>
    </row>
    <row r="15017" spans="27:29">
      <c r="AA15017" s="298"/>
      <c r="AC15017" s="206"/>
    </row>
    <row r="15018" spans="27:29">
      <c r="AA15018" s="298"/>
      <c r="AC15018" s="206"/>
    </row>
    <row r="15019" spans="27:29">
      <c r="AA15019" s="298"/>
      <c r="AC15019" s="206"/>
    </row>
    <row r="15020" spans="27:29">
      <c r="AA15020" s="298"/>
      <c r="AC15020" s="206"/>
    </row>
    <row r="15021" spans="27:29">
      <c r="AA15021" s="298"/>
      <c r="AC15021" s="206"/>
    </row>
    <row r="15022" spans="27:29">
      <c r="AA15022" s="298"/>
      <c r="AC15022" s="206"/>
    </row>
    <row r="15023" spans="27:29">
      <c r="AA15023" s="298"/>
      <c r="AC15023" s="206"/>
    </row>
    <row r="15024" spans="27:29">
      <c r="AA15024" s="298"/>
      <c r="AC15024" s="206"/>
    </row>
    <row r="15025" spans="27:29">
      <c r="AA15025" s="298"/>
      <c r="AC15025" s="206"/>
    </row>
    <row r="15026" spans="27:29">
      <c r="AA15026" s="298"/>
      <c r="AC15026" s="206"/>
    </row>
    <row r="15027" spans="27:29">
      <c r="AA15027" s="298"/>
      <c r="AC15027" s="206"/>
    </row>
    <row r="15028" spans="27:29">
      <c r="AA15028" s="298"/>
      <c r="AC15028" s="206"/>
    </row>
    <row r="15029" spans="27:29">
      <c r="AA15029" s="298"/>
      <c r="AC15029" s="206"/>
    </row>
    <row r="15030" spans="27:29">
      <c r="AA15030" s="298"/>
      <c r="AC15030" s="206"/>
    </row>
    <row r="15031" spans="27:29">
      <c r="AA15031" s="298"/>
      <c r="AC15031" s="206"/>
    </row>
    <row r="15032" spans="27:29">
      <c r="AA15032" s="298"/>
      <c r="AC15032" s="206"/>
    </row>
    <row r="15033" spans="27:29">
      <c r="AA15033" s="298"/>
      <c r="AC15033" s="206"/>
    </row>
    <row r="15034" spans="27:29">
      <c r="AA15034" s="298"/>
      <c r="AC15034" s="206"/>
    </row>
    <row r="15035" spans="27:29">
      <c r="AA15035" s="298"/>
      <c r="AC15035" s="206"/>
    </row>
    <row r="15036" spans="27:29">
      <c r="AA15036" s="298"/>
      <c r="AC15036" s="206"/>
    </row>
    <row r="15037" spans="27:29">
      <c r="AA15037" s="298"/>
      <c r="AC15037" s="206"/>
    </row>
    <row r="15038" spans="27:29">
      <c r="AA15038" s="298"/>
      <c r="AC15038" s="206"/>
    </row>
    <row r="15039" spans="27:29">
      <c r="AA15039" s="298"/>
      <c r="AC15039" s="206"/>
    </row>
    <row r="15040" spans="27:29">
      <c r="AA15040" s="298"/>
      <c r="AC15040" s="206"/>
    </row>
    <row r="15041" spans="27:29">
      <c r="AA15041" s="298"/>
      <c r="AC15041" s="206"/>
    </row>
    <row r="15042" spans="27:29">
      <c r="AA15042" s="298"/>
      <c r="AC15042" s="206"/>
    </row>
    <row r="15043" spans="27:29">
      <c r="AA15043" s="298"/>
      <c r="AC15043" s="206"/>
    </row>
    <row r="15044" spans="27:29">
      <c r="AA15044" s="298"/>
      <c r="AC15044" s="206"/>
    </row>
    <row r="15045" spans="27:29">
      <c r="AA15045" s="298"/>
      <c r="AC15045" s="206"/>
    </row>
    <row r="15046" spans="27:29">
      <c r="AA15046" s="298"/>
      <c r="AC15046" s="206"/>
    </row>
    <row r="15047" spans="27:29">
      <c r="AA15047" s="298"/>
      <c r="AC15047" s="206"/>
    </row>
    <row r="15048" spans="27:29">
      <c r="AA15048" s="298"/>
      <c r="AC15048" s="206"/>
    </row>
    <row r="15049" spans="27:29">
      <c r="AA15049" s="298"/>
      <c r="AC15049" s="206"/>
    </row>
    <row r="15050" spans="27:29">
      <c r="AA15050" s="298"/>
      <c r="AC15050" s="206"/>
    </row>
    <row r="15051" spans="27:29">
      <c r="AA15051" s="298"/>
      <c r="AC15051" s="206"/>
    </row>
    <row r="15052" spans="27:29">
      <c r="AA15052" s="298"/>
      <c r="AC15052" s="206"/>
    </row>
    <row r="15053" spans="27:29">
      <c r="AA15053" s="298"/>
      <c r="AC15053" s="206"/>
    </row>
    <row r="15054" spans="27:29">
      <c r="AA15054" s="298"/>
      <c r="AC15054" s="206"/>
    </row>
    <row r="15055" spans="27:29">
      <c r="AA15055" s="298"/>
      <c r="AC15055" s="206"/>
    </row>
    <row r="15056" spans="27:29">
      <c r="AA15056" s="298"/>
      <c r="AC15056" s="206"/>
    </row>
    <row r="15057" spans="27:29">
      <c r="AA15057" s="298"/>
      <c r="AC15057" s="206"/>
    </row>
    <row r="15058" spans="27:29">
      <c r="AA15058" s="298"/>
      <c r="AC15058" s="206"/>
    </row>
    <row r="15059" spans="27:29">
      <c r="AA15059" s="298"/>
      <c r="AC15059" s="206"/>
    </row>
    <row r="15060" spans="27:29">
      <c r="AA15060" s="298"/>
      <c r="AC15060" s="206"/>
    </row>
    <row r="15061" spans="27:29">
      <c r="AA15061" s="298"/>
      <c r="AC15061" s="206"/>
    </row>
    <row r="15062" spans="27:29">
      <c r="AA15062" s="298"/>
      <c r="AC15062" s="206"/>
    </row>
    <row r="15063" spans="27:29">
      <c r="AA15063" s="298"/>
      <c r="AC15063" s="206"/>
    </row>
    <row r="15064" spans="27:29">
      <c r="AA15064" s="298"/>
      <c r="AC15064" s="206"/>
    </row>
    <row r="15065" spans="27:29">
      <c r="AA15065" s="298"/>
      <c r="AC15065" s="206"/>
    </row>
    <row r="15066" spans="27:29">
      <c r="AA15066" s="298"/>
      <c r="AC15066" s="206"/>
    </row>
    <row r="15067" spans="27:29">
      <c r="AA15067" s="298"/>
      <c r="AC15067" s="206"/>
    </row>
    <row r="15068" spans="27:29">
      <c r="AA15068" s="298"/>
      <c r="AC15068" s="206"/>
    </row>
    <row r="15069" spans="27:29">
      <c r="AA15069" s="298"/>
      <c r="AC15069" s="206"/>
    </row>
    <row r="15070" spans="27:29">
      <c r="AA15070" s="298"/>
      <c r="AC15070" s="206"/>
    </row>
    <row r="15071" spans="27:29">
      <c r="AA15071" s="298"/>
      <c r="AC15071" s="206"/>
    </row>
    <row r="15072" spans="27:29">
      <c r="AA15072" s="298"/>
      <c r="AC15072" s="206"/>
    </row>
    <row r="15073" spans="27:29">
      <c r="AA15073" s="298"/>
      <c r="AC15073" s="206"/>
    </row>
    <row r="15074" spans="27:29">
      <c r="AA15074" s="298"/>
      <c r="AC15074" s="206"/>
    </row>
    <row r="15075" spans="27:29">
      <c r="AA15075" s="298"/>
      <c r="AC15075" s="206"/>
    </row>
    <row r="15076" spans="27:29">
      <c r="AA15076" s="298"/>
      <c r="AC15076" s="206"/>
    </row>
    <row r="15077" spans="27:29">
      <c r="AA15077" s="298"/>
      <c r="AC15077" s="206"/>
    </row>
    <row r="15078" spans="27:29">
      <c r="AA15078" s="298"/>
      <c r="AC15078" s="206"/>
    </row>
    <row r="15079" spans="27:29">
      <c r="AA15079" s="298"/>
      <c r="AC15079" s="206"/>
    </row>
    <row r="15080" spans="27:29">
      <c r="AA15080" s="298"/>
      <c r="AC15080" s="206"/>
    </row>
    <row r="15081" spans="27:29">
      <c r="AA15081" s="298"/>
      <c r="AC15081" s="206"/>
    </row>
    <row r="15082" spans="27:29">
      <c r="AA15082" s="298"/>
      <c r="AC15082" s="206"/>
    </row>
    <row r="15083" spans="27:29">
      <c r="AA15083" s="298"/>
      <c r="AC15083" s="206"/>
    </row>
    <row r="15084" spans="27:29">
      <c r="AA15084" s="298"/>
      <c r="AC15084" s="206"/>
    </row>
    <row r="15085" spans="27:29">
      <c r="AA15085" s="298"/>
      <c r="AC15085" s="206"/>
    </row>
    <row r="15086" spans="27:29">
      <c r="AA15086" s="298"/>
      <c r="AC15086" s="206"/>
    </row>
    <row r="15087" spans="27:29">
      <c r="AA15087" s="298"/>
      <c r="AC15087" s="206"/>
    </row>
    <row r="15088" spans="27:29">
      <c r="AA15088" s="298"/>
      <c r="AC15088" s="206"/>
    </row>
    <row r="15089" spans="27:29">
      <c r="AA15089" s="298"/>
      <c r="AC15089" s="206"/>
    </row>
    <row r="15090" spans="27:29">
      <c r="AA15090" s="298"/>
      <c r="AC15090" s="206"/>
    </row>
    <row r="15091" spans="27:29">
      <c r="AA15091" s="298"/>
      <c r="AC15091" s="206"/>
    </row>
    <row r="15092" spans="27:29">
      <c r="AA15092" s="298"/>
      <c r="AC15092" s="206"/>
    </row>
    <row r="15093" spans="27:29">
      <c r="AA15093" s="298"/>
      <c r="AC15093" s="206"/>
    </row>
    <row r="15094" spans="27:29">
      <c r="AA15094" s="298"/>
      <c r="AC15094" s="206"/>
    </row>
    <row r="15095" spans="27:29">
      <c r="AA15095" s="298"/>
      <c r="AC15095" s="206"/>
    </row>
    <row r="15096" spans="27:29">
      <c r="AA15096" s="298"/>
      <c r="AC15096" s="206"/>
    </row>
    <row r="15097" spans="27:29">
      <c r="AA15097" s="298"/>
      <c r="AC15097" s="206"/>
    </row>
    <row r="15098" spans="27:29">
      <c r="AA15098" s="298"/>
      <c r="AC15098" s="206"/>
    </row>
    <row r="15099" spans="27:29">
      <c r="AA15099" s="298"/>
      <c r="AC15099" s="206"/>
    </row>
    <row r="15100" spans="27:29">
      <c r="AA15100" s="298"/>
      <c r="AC15100" s="206"/>
    </row>
    <row r="15101" spans="27:29">
      <c r="AA15101" s="298"/>
      <c r="AC15101" s="206"/>
    </row>
    <row r="15102" spans="27:29">
      <c r="AA15102" s="298"/>
      <c r="AC15102" s="206"/>
    </row>
    <row r="15103" spans="27:29">
      <c r="AA15103" s="298"/>
      <c r="AC15103" s="206"/>
    </row>
    <row r="15104" spans="27:29">
      <c r="AA15104" s="298"/>
      <c r="AC15104" s="206"/>
    </row>
    <row r="15105" spans="27:29">
      <c r="AA15105" s="298"/>
      <c r="AC15105" s="206"/>
    </row>
    <row r="15106" spans="27:29">
      <c r="AA15106" s="298"/>
      <c r="AC15106" s="206"/>
    </row>
    <row r="15107" spans="27:29">
      <c r="AA15107" s="298"/>
      <c r="AC15107" s="206"/>
    </row>
    <row r="15108" spans="27:29">
      <c r="AA15108" s="298"/>
      <c r="AC15108" s="206"/>
    </row>
    <row r="15109" spans="27:29">
      <c r="AA15109" s="298"/>
      <c r="AC15109" s="206"/>
    </row>
    <row r="15110" spans="27:29">
      <c r="AA15110" s="298"/>
      <c r="AC15110" s="206"/>
    </row>
    <row r="15111" spans="27:29">
      <c r="AA15111" s="298"/>
      <c r="AC15111" s="206"/>
    </row>
    <row r="15112" spans="27:29">
      <c r="AA15112" s="298"/>
      <c r="AC15112" s="206"/>
    </row>
    <row r="15113" spans="27:29">
      <c r="AA15113" s="298"/>
      <c r="AC15113" s="206"/>
    </row>
    <row r="15114" spans="27:29">
      <c r="AA15114" s="298"/>
      <c r="AC15114" s="206"/>
    </row>
    <row r="15115" spans="27:29">
      <c r="AA15115" s="298"/>
      <c r="AC15115" s="206"/>
    </row>
    <row r="15116" spans="27:29">
      <c r="AA15116" s="298"/>
      <c r="AC15116" s="206"/>
    </row>
    <row r="15117" spans="27:29">
      <c r="AA15117" s="298"/>
      <c r="AC15117" s="206"/>
    </row>
    <row r="15118" spans="27:29">
      <c r="AA15118" s="298"/>
      <c r="AC15118" s="206"/>
    </row>
    <row r="15119" spans="27:29">
      <c r="AA15119" s="298"/>
      <c r="AC15119" s="206"/>
    </row>
    <row r="15120" spans="27:29">
      <c r="AA15120" s="298"/>
      <c r="AC15120" s="206"/>
    </row>
    <row r="15121" spans="27:29">
      <c r="AA15121" s="298"/>
      <c r="AC15121" s="206"/>
    </row>
    <row r="15122" spans="27:29">
      <c r="AA15122" s="298"/>
      <c r="AC15122" s="206"/>
    </row>
    <row r="15123" spans="27:29">
      <c r="AA15123" s="298"/>
      <c r="AC15123" s="206"/>
    </row>
    <row r="15124" spans="27:29">
      <c r="AA15124" s="298"/>
      <c r="AC15124" s="206"/>
    </row>
    <row r="15125" spans="27:29">
      <c r="AA15125" s="298"/>
      <c r="AC15125" s="206"/>
    </row>
    <row r="15126" spans="27:29">
      <c r="AA15126" s="298"/>
      <c r="AC15126" s="206"/>
    </row>
    <row r="15127" spans="27:29">
      <c r="AA15127" s="298"/>
      <c r="AC15127" s="206"/>
    </row>
    <row r="15128" spans="27:29">
      <c r="AA15128" s="298"/>
      <c r="AC15128" s="206"/>
    </row>
    <row r="15129" spans="27:29">
      <c r="AA15129" s="298"/>
      <c r="AC15129" s="206"/>
    </row>
    <row r="15130" spans="27:29">
      <c r="AA15130" s="298"/>
      <c r="AC15130" s="206"/>
    </row>
    <row r="15131" spans="27:29">
      <c r="AA15131" s="298"/>
      <c r="AC15131" s="206"/>
    </row>
    <row r="15132" spans="27:29">
      <c r="AA15132" s="298"/>
      <c r="AC15132" s="206"/>
    </row>
    <row r="15133" spans="27:29">
      <c r="AA15133" s="298"/>
      <c r="AC15133" s="206"/>
    </row>
    <row r="15134" spans="27:29">
      <c r="AA15134" s="298"/>
      <c r="AC15134" s="206"/>
    </row>
    <row r="15135" spans="27:29">
      <c r="AA15135" s="298"/>
      <c r="AC15135" s="206"/>
    </row>
    <row r="15136" spans="27:29">
      <c r="AA15136" s="298"/>
      <c r="AC15136" s="206"/>
    </row>
    <row r="15137" spans="27:29">
      <c r="AA15137" s="298"/>
      <c r="AC15137" s="206"/>
    </row>
    <row r="15138" spans="27:29">
      <c r="AA15138" s="298"/>
      <c r="AC15138" s="206"/>
    </row>
    <row r="15139" spans="27:29">
      <c r="AA15139" s="298"/>
      <c r="AC15139" s="206"/>
    </row>
    <row r="15140" spans="27:29">
      <c r="AA15140" s="298"/>
      <c r="AC15140" s="206"/>
    </row>
    <row r="15141" spans="27:29">
      <c r="AA15141" s="298"/>
      <c r="AC15141" s="206"/>
    </row>
    <row r="15142" spans="27:29">
      <c r="AA15142" s="298"/>
      <c r="AC15142" s="206"/>
    </row>
    <row r="15143" spans="27:29">
      <c r="AA15143" s="298"/>
      <c r="AC15143" s="206"/>
    </row>
    <row r="15144" spans="27:29">
      <c r="AA15144" s="298"/>
      <c r="AC15144" s="206"/>
    </row>
    <row r="15145" spans="27:29">
      <c r="AA15145" s="298"/>
      <c r="AC15145" s="206"/>
    </row>
    <row r="15146" spans="27:29">
      <c r="AA15146" s="298"/>
      <c r="AC15146" s="206"/>
    </row>
    <row r="15147" spans="27:29">
      <c r="AA15147" s="298"/>
      <c r="AC15147" s="206"/>
    </row>
    <row r="15148" spans="27:29">
      <c r="AA15148" s="298"/>
      <c r="AC15148" s="206"/>
    </row>
    <row r="15149" spans="27:29">
      <c r="AA15149" s="298"/>
      <c r="AC15149" s="206"/>
    </row>
    <row r="15150" spans="27:29">
      <c r="AA15150" s="298"/>
      <c r="AC15150" s="206"/>
    </row>
    <row r="15151" spans="27:29">
      <c r="AA15151" s="298"/>
      <c r="AC15151" s="206"/>
    </row>
    <row r="15152" spans="27:29">
      <c r="AA15152" s="298"/>
      <c r="AC15152" s="206"/>
    </row>
    <row r="15153" spans="27:29">
      <c r="AA15153" s="298"/>
      <c r="AC15153" s="206"/>
    </row>
    <row r="15154" spans="27:29">
      <c r="AA15154" s="298"/>
      <c r="AC15154" s="206"/>
    </row>
    <row r="15155" spans="27:29">
      <c r="AA15155" s="298"/>
      <c r="AC15155" s="206"/>
    </row>
    <row r="15156" spans="27:29">
      <c r="AA15156" s="298"/>
      <c r="AC15156" s="206"/>
    </row>
    <row r="15157" spans="27:29">
      <c r="AA15157" s="298"/>
      <c r="AC15157" s="206"/>
    </row>
    <row r="15158" spans="27:29">
      <c r="AA15158" s="298"/>
      <c r="AC15158" s="206"/>
    </row>
    <row r="15159" spans="27:29">
      <c r="AA15159" s="298"/>
      <c r="AC15159" s="206"/>
    </row>
    <row r="15160" spans="27:29">
      <c r="AA15160" s="298"/>
      <c r="AC15160" s="206"/>
    </row>
    <row r="15161" spans="27:29">
      <c r="AA15161" s="298"/>
      <c r="AC15161" s="206"/>
    </row>
    <row r="15162" spans="27:29">
      <c r="AA15162" s="298"/>
      <c r="AC15162" s="206"/>
    </row>
    <row r="15163" spans="27:29">
      <c r="AA15163" s="298"/>
      <c r="AC15163" s="206"/>
    </row>
    <row r="15164" spans="27:29">
      <c r="AA15164" s="298"/>
      <c r="AC15164" s="206"/>
    </row>
    <row r="15165" spans="27:29">
      <c r="AA15165" s="298"/>
      <c r="AC15165" s="206"/>
    </row>
    <row r="15166" spans="27:29">
      <c r="AA15166" s="298"/>
      <c r="AC15166" s="206"/>
    </row>
    <row r="15167" spans="27:29">
      <c r="AA15167" s="298"/>
      <c r="AC15167" s="206"/>
    </row>
    <row r="15168" spans="27:29">
      <c r="AA15168" s="298"/>
      <c r="AC15168" s="206"/>
    </row>
    <row r="15169" spans="27:29">
      <c r="AA15169" s="298"/>
      <c r="AC15169" s="206"/>
    </row>
    <row r="15170" spans="27:29">
      <c r="AA15170" s="298"/>
      <c r="AC15170" s="206"/>
    </row>
    <row r="15171" spans="27:29">
      <c r="AA15171" s="298"/>
      <c r="AC15171" s="206"/>
    </row>
    <row r="15172" spans="27:29">
      <c r="AA15172" s="298"/>
      <c r="AC15172" s="206"/>
    </row>
    <row r="15173" spans="27:29">
      <c r="AA15173" s="298"/>
      <c r="AC15173" s="206"/>
    </row>
    <row r="15174" spans="27:29">
      <c r="AA15174" s="298"/>
      <c r="AC15174" s="206"/>
    </row>
    <row r="15175" spans="27:29">
      <c r="AA15175" s="298"/>
      <c r="AC15175" s="206"/>
    </row>
    <row r="15176" spans="27:29">
      <c r="AA15176" s="298"/>
      <c r="AC15176" s="206"/>
    </row>
    <row r="15177" spans="27:29">
      <c r="AA15177" s="298"/>
      <c r="AC15177" s="206"/>
    </row>
    <row r="15178" spans="27:29">
      <c r="AA15178" s="298"/>
      <c r="AC15178" s="206"/>
    </row>
    <row r="15179" spans="27:29">
      <c r="AA15179" s="298"/>
      <c r="AC15179" s="206"/>
    </row>
    <row r="15180" spans="27:29">
      <c r="AA15180" s="298"/>
      <c r="AC15180" s="206"/>
    </row>
    <row r="15181" spans="27:29">
      <c r="AA15181" s="298"/>
      <c r="AC15181" s="206"/>
    </row>
    <row r="15182" spans="27:29">
      <c r="AA15182" s="298"/>
      <c r="AC15182" s="206"/>
    </row>
    <row r="15183" spans="27:29">
      <c r="AA15183" s="298"/>
      <c r="AC15183" s="206"/>
    </row>
    <row r="15184" spans="27:29">
      <c r="AA15184" s="298"/>
      <c r="AC15184" s="206"/>
    </row>
    <row r="15185" spans="27:29">
      <c r="AA15185" s="298"/>
      <c r="AC15185" s="206"/>
    </row>
    <row r="15186" spans="27:29">
      <c r="AA15186" s="298"/>
      <c r="AC15186" s="206"/>
    </row>
    <row r="15187" spans="27:29">
      <c r="AA15187" s="298"/>
      <c r="AC15187" s="206"/>
    </row>
    <row r="15188" spans="27:29">
      <c r="AA15188" s="298"/>
      <c r="AC15188" s="206"/>
    </row>
    <row r="15189" spans="27:29">
      <c r="AA15189" s="298"/>
      <c r="AC15189" s="206"/>
    </row>
    <row r="15190" spans="27:29">
      <c r="AA15190" s="298"/>
      <c r="AC15190" s="206"/>
    </row>
    <row r="15191" spans="27:29">
      <c r="AA15191" s="298"/>
      <c r="AC15191" s="206"/>
    </row>
    <row r="15192" spans="27:29">
      <c r="AA15192" s="298"/>
      <c r="AC15192" s="206"/>
    </row>
    <row r="15193" spans="27:29">
      <c r="AA15193" s="298"/>
      <c r="AC15193" s="206"/>
    </row>
    <row r="15194" spans="27:29">
      <c r="AA15194" s="298"/>
      <c r="AC15194" s="206"/>
    </row>
    <row r="15195" spans="27:29">
      <c r="AA15195" s="298"/>
      <c r="AC15195" s="206"/>
    </row>
    <row r="15196" spans="27:29">
      <c r="AA15196" s="298"/>
      <c r="AC15196" s="206"/>
    </row>
    <row r="15197" spans="27:29">
      <c r="AA15197" s="298"/>
      <c r="AC15197" s="206"/>
    </row>
    <row r="15198" spans="27:29">
      <c r="AA15198" s="298"/>
      <c r="AC15198" s="206"/>
    </row>
    <row r="15199" spans="27:29">
      <c r="AA15199" s="298"/>
      <c r="AC15199" s="206"/>
    </row>
    <row r="15200" spans="27:29">
      <c r="AA15200" s="298"/>
      <c r="AC15200" s="206"/>
    </row>
    <row r="15201" spans="27:29">
      <c r="AA15201" s="298"/>
      <c r="AC15201" s="206"/>
    </row>
    <row r="15202" spans="27:29">
      <c r="AA15202" s="298"/>
      <c r="AC15202" s="206"/>
    </row>
    <row r="15203" spans="27:29">
      <c r="AA15203" s="298"/>
      <c r="AC15203" s="206"/>
    </row>
    <row r="15204" spans="27:29">
      <c r="AA15204" s="298"/>
      <c r="AC15204" s="206"/>
    </row>
    <row r="15205" spans="27:29">
      <c r="AA15205" s="298"/>
      <c r="AC15205" s="206"/>
    </row>
    <row r="15206" spans="27:29">
      <c r="AA15206" s="298"/>
      <c r="AC15206" s="206"/>
    </row>
    <row r="15207" spans="27:29">
      <c r="AA15207" s="298"/>
      <c r="AC15207" s="206"/>
    </row>
    <row r="15208" spans="27:29">
      <c r="AA15208" s="298"/>
      <c r="AC15208" s="206"/>
    </row>
    <row r="15209" spans="27:29">
      <c r="AA15209" s="298"/>
      <c r="AC15209" s="206"/>
    </row>
    <row r="15210" spans="27:29">
      <c r="AA15210" s="298"/>
      <c r="AC15210" s="206"/>
    </row>
    <row r="15211" spans="27:29">
      <c r="AA15211" s="298"/>
      <c r="AC15211" s="206"/>
    </row>
    <row r="15212" spans="27:29">
      <c r="AA15212" s="298"/>
      <c r="AC15212" s="206"/>
    </row>
    <row r="15213" spans="27:29">
      <c r="AA15213" s="298"/>
      <c r="AC15213" s="206"/>
    </row>
    <row r="15214" spans="27:29">
      <c r="AA15214" s="298"/>
      <c r="AC15214" s="206"/>
    </row>
    <row r="15215" spans="27:29">
      <c r="AA15215" s="298"/>
      <c r="AC15215" s="206"/>
    </row>
    <row r="15216" spans="27:29">
      <c r="AA15216" s="298"/>
      <c r="AC15216" s="206"/>
    </row>
    <row r="15217" spans="27:29">
      <c r="AA15217" s="298"/>
      <c r="AC15217" s="206"/>
    </row>
    <row r="15218" spans="27:29">
      <c r="AA15218" s="298"/>
      <c r="AC15218" s="206"/>
    </row>
    <row r="15219" spans="27:29">
      <c r="AA15219" s="298"/>
      <c r="AC15219" s="206"/>
    </row>
    <row r="15220" spans="27:29">
      <c r="AA15220" s="298"/>
      <c r="AC15220" s="206"/>
    </row>
    <row r="15221" spans="27:29">
      <c r="AA15221" s="298"/>
      <c r="AC15221" s="206"/>
    </row>
    <row r="15222" spans="27:29">
      <c r="AA15222" s="298"/>
      <c r="AC15222" s="206"/>
    </row>
    <row r="15223" spans="27:29">
      <c r="AA15223" s="298"/>
      <c r="AC15223" s="206"/>
    </row>
    <row r="15224" spans="27:29">
      <c r="AA15224" s="298"/>
      <c r="AC15224" s="206"/>
    </row>
    <row r="15225" spans="27:29">
      <c r="AA15225" s="298"/>
      <c r="AC15225" s="206"/>
    </row>
    <row r="15226" spans="27:29">
      <c r="AA15226" s="298"/>
      <c r="AC15226" s="206"/>
    </row>
    <row r="15227" spans="27:29">
      <c r="AA15227" s="298"/>
      <c r="AC15227" s="206"/>
    </row>
    <row r="15228" spans="27:29">
      <c r="AA15228" s="298"/>
      <c r="AC15228" s="206"/>
    </row>
    <row r="15229" spans="27:29">
      <c r="AA15229" s="298"/>
      <c r="AC15229" s="206"/>
    </row>
    <row r="15230" spans="27:29">
      <c r="AA15230" s="298"/>
      <c r="AC15230" s="206"/>
    </row>
    <row r="15231" spans="27:29">
      <c r="AA15231" s="298"/>
      <c r="AC15231" s="206"/>
    </row>
    <row r="15232" spans="27:29">
      <c r="AA15232" s="298"/>
      <c r="AC15232" s="206"/>
    </row>
    <row r="15233" spans="27:29">
      <c r="AA15233" s="298"/>
      <c r="AC15233" s="206"/>
    </row>
    <row r="15234" spans="27:29">
      <c r="AA15234" s="298"/>
      <c r="AC15234" s="206"/>
    </row>
    <row r="15235" spans="27:29">
      <c r="AA15235" s="298"/>
      <c r="AC15235" s="206"/>
    </row>
    <row r="15236" spans="27:29">
      <c r="AA15236" s="298"/>
      <c r="AC15236" s="206"/>
    </row>
    <row r="15237" spans="27:29">
      <c r="AA15237" s="298"/>
      <c r="AC15237" s="206"/>
    </row>
    <row r="15238" spans="27:29">
      <c r="AA15238" s="298"/>
      <c r="AC15238" s="206"/>
    </row>
    <row r="15239" spans="27:29">
      <c r="AA15239" s="298"/>
      <c r="AC15239" s="206"/>
    </row>
    <row r="15240" spans="27:29">
      <c r="AA15240" s="298"/>
      <c r="AC15240" s="206"/>
    </row>
    <row r="15241" spans="27:29">
      <c r="AA15241" s="298"/>
      <c r="AC15241" s="206"/>
    </row>
    <row r="15242" spans="27:29">
      <c r="AA15242" s="298"/>
      <c r="AC15242" s="206"/>
    </row>
    <row r="15243" spans="27:29">
      <c r="AA15243" s="298"/>
      <c r="AC15243" s="206"/>
    </row>
    <row r="15244" spans="27:29">
      <c r="AA15244" s="298"/>
      <c r="AC15244" s="206"/>
    </row>
    <row r="15245" spans="27:29">
      <c r="AA15245" s="298"/>
      <c r="AC15245" s="206"/>
    </row>
    <row r="15246" spans="27:29">
      <c r="AA15246" s="298"/>
      <c r="AC15246" s="206"/>
    </row>
    <row r="15247" spans="27:29">
      <c r="AA15247" s="298"/>
      <c r="AC15247" s="206"/>
    </row>
    <row r="15248" spans="27:29">
      <c r="AA15248" s="298"/>
      <c r="AC15248" s="206"/>
    </row>
    <row r="15249" spans="27:29">
      <c r="AA15249" s="298"/>
      <c r="AC15249" s="206"/>
    </row>
    <row r="15250" spans="27:29">
      <c r="AA15250" s="298"/>
      <c r="AC15250" s="206"/>
    </row>
    <row r="15251" spans="27:29">
      <c r="AA15251" s="298"/>
      <c r="AC15251" s="206"/>
    </row>
    <row r="15252" spans="27:29">
      <c r="AA15252" s="298"/>
      <c r="AC15252" s="206"/>
    </row>
    <row r="15253" spans="27:29">
      <c r="AA15253" s="298"/>
      <c r="AC15253" s="206"/>
    </row>
    <row r="15254" spans="27:29">
      <c r="AA15254" s="298"/>
      <c r="AC15254" s="206"/>
    </row>
    <row r="15255" spans="27:29">
      <c r="AA15255" s="298"/>
      <c r="AC15255" s="206"/>
    </row>
    <row r="15256" spans="27:29">
      <c r="AA15256" s="298"/>
      <c r="AC15256" s="206"/>
    </row>
    <row r="15257" spans="27:29">
      <c r="AA15257" s="298"/>
      <c r="AC15257" s="206"/>
    </row>
    <row r="15258" spans="27:29">
      <c r="AA15258" s="298"/>
      <c r="AC15258" s="206"/>
    </row>
    <row r="15259" spans="27:29">
      <c r="AA15259" s="298"/>
      <c r="AC15259" s="206"/>
    </row>
    <row r="15260" spans="27:29">
      <c r="AA15260" s="298"/>
      <c r="AC15260" s="206"/>
    </row>
    <row r="15261" spans="27:29">
      <c r="AA15261" s="298"/>
      <c r="AC15261" s="206"/>
    </row>
    <row r="15262" spans="27:29">
      <c r="AA15262" s="298"/>
      <c r="AC15262" s="206"/>
    </row>
    <row r="15263" spans="27:29">
      <c r="AA15263" s="298"/>
      <c r="AC15263" s="206"/>
    </row>
    <row r="15264" spans="27:29">
      <c r="AA15264" s="298"/>
      <c r="AC15264" s="206"/>
    </row>
    <row r="15265" spans="27:29">
      <c r="AA15265" s="298"/>
      <c r="AC15265" s="206"/>
    </row>
    <row r="15266" spans="27:29">
      <c r="AA15266" s="298"/>
      <c r="AC15266" s="206"/>
    </row>
    <row r="15267" spans="27:29">
      <c r="AA15267" s="298"/>
      <c r="AC15267" s="206"/>
    </row>
    <row r="15268" spans="27:29">
      <c r="AA15268" s="298"/>
      <c r="AC15268" s="206"/>
    </row>
    <row r="15269" spans="27:29">
      <c r="AA15269" s="298"/>
      <c r="AC15269" s="206"/>
    </row>
    <row r="15270" spans="27:29">
      <c r="AA15270" s="298"/>
      <c r="AC15270" s="206"/>
    </row>
    <row r="15271" spans="27:29">
      <c r="AA15271" s="298"/>
      <c r="AC15271" s="206"/>
    </row>
    <row r="15272" spans="27:29">
      <c r="AA15272" s="298"/>
      <c r="AC15272" s="206"/>
    </row>
    <row r="15273" spans="27:29">
      <c r="AA15273" s="298"/>
      <c r="AC15273" s="206"/>
    </row>
    <row r="15274" spans="27:29">
      <c r="AA15274" s="298"/>
      <c r="AC15274" s="206"/>
    </row>
    <row r="15275" spans="27:29">
      <c r="AA15275" s="298"/>
      <c r="AC15275" s="206"/>
    </row>
    <row r="15276" spans="27:29">
      <c r="AA15276" s="298"/>
      <c r="AC15276" s="206"/>
    </row>
    <row r="15277" spans="27:29">
      <c r="AA15277" s="298"/>
      <c r="AC15277" s="206"/>
    </row>
    <row r="15278" spans="27:29">
      <c r="AA15278" s="298"/>
      <c r="AC15278" s="206"/>
    </row>
    <row r="15279" spans="27:29">
      <c r="AA15279" s="298"/>
      <c r="AC15279" s="206"/>
    </row>
    <row r="15280" spans="27:29">
      <c r="AA15280" s="298"/>
      <c r="AC15280" s="206"/>
    </row>
    <row r="15281" spans="27:29">
      <c r="AA15281" s="298"/>
      <c r="AC15281" s="206"/>
    </row>
    <row r="15282" spans="27:29">
      <c r="AA15282" s="298"/>
      <c r="AC15282" s="206"/>
    </row>
    <row r="15283" spans="27:29">
      <c r="AA15283" s="298"/>
      <c r="AC15283" s="206"/>
    </row>
    <row r="15284" spans="27:29">
      <c r="AA15284" s="298"/>
      <c r="AC15284" s="206"/>
    </row>
    <row r="15285" spans="27:29">
      <c r="AA15285" s="298"/>
      <c r="AC15285" s="206"/>
    </row>
    <row r="15286" spans="27:29">
      <c r="AA15286" s="298"/>
      <c r="AC15286" s="206"/>
    </row>
    <row r="15287" spans="27:29">
      <c r="AA15287" s="298"/>
      <c r="AC15287" s="206"/>
    </row>
    <row r="15288" spans="27:29">
      <c r="AA15288" s="298"/>
      <c r="AC15288" s="206"/>
    </row>
    <row r="15289" spans="27:29">
      <c r="AA15289" s="298"/>
      <c r="AC15289" s="206"/>
    </row>
    <row r="15290" spans="27:29">
      <c r="AA15290" s="298"/>
      <c r="AC15290" s="206"/>
    </row>
    <row r="15291" spans="27:29">
      <c r="AA15291" s="298"/>
      <c r="AC15291" s="206"/>
    </row>
    <row r="15292" spans="27:29">
      <c r="AA15292" s="298"/>
      <c r="AC15292" s="206"/>
    </row>
    <row r="15293" spans="27:29">
      <c r="AA15293" s="298"/>
      <c r="AC15293" s="206"/>
    </row>
    <row r="15294" spans="27:29">
      <c r="AA15294" s="298"/>
      <c r="AC15294" s="206"/>
    </row>
    <row r="15295" spans="27:29">
      <c r="AA15295" s="298"/>
      <c r="AC15295" s="206"/>
    </row>
    <row r="15296" spans="27:29">
      <c r="AA15296" s="298"/>
      <c r="AC15296" s="206"/>
    </row>
    <row r="15297" spans="27:29">
      <c r="AA15297" s="298"/>
      <c r="AC15297" s="206"/>
    </row>
    <row r="15298" spans="27:29">
      <c r="AA15298" s="298"/>
      <c r="AC15298" s="206"/>
    </row>
    <row r="15299" spans="27:29">
      <c r="AA15299" s="298"/>
      <c r="AC15299" s="206"/>
    </row>
    <row r="15300" spans="27:29">
      <c r="AA15300" s="298"/>
      <c r="AC15300" s="206"/>
    </row>
    <row r="15301" spans="27:29">
      <c r="AA15301" s="298"/>
      <c r="AC15301" s="206"/>
    </row>
    <row r="15302" spans="27:29">
      <c r="AA15302" s="298"/>
      <c r="AC15302" s="206"/>
    </row>
    <row r="15303" spans="27:29">
      <c r="AA15303" s="298"/>
      <c r="AC15303" s="206"/>
    </row>
    <row r="15304" spans="27:29">
      <c r="AA15304" s="298"/>
      <c r="AC15304" s="206"/>
    </row>
    <row r="15305" spans="27:29">
      <c r="AA15305" s="298"/>
      <c r="AC15305" s="206"/>
    </row>
    <row r="15306" spans="27:29">
      <c r="AA15306" s="298"/>
      <c r="AC15306" s="206"/>
    </row>
    <row r="15307" spans="27:29">
      <c r="AA15307" s="298"/>
      <c r="AC15307" s="206"/>
    </row>
    <row r="15308" spans="27:29">
      <c r="AA15308" s="298"/>
      <c r="AC15308" s="206"/>
    </row>
    <row r="15309" spans="27:29">
      <c r="AA15309" s="298"/>
      <c r="AC15309" s="206"/>
    </row>
    <row r="15310" spans="27:29">
      <c r="AA15310" s="298"/>
      <c r="AC15310" s="206"/>
    </row>
    <row r="15311" spans="27:29">
      <c r="AA15311" s="298"/>
      <c r="AC15311" s="206"/>
    </row>
    <row r="15312" spans="27:29">
      <c r="AA15312" s="298"/>
      <c r="AC15312" s="206"/>
    </row>
    <row r="15313" spans="27:29">
      <c r="AA15313" s="298"/>
      <c r="AC15313" s="206"/>
    </row>
    <row r="15314" spans="27:29">
      <c r="AA15314" s="298"/>
      <c r="AC15314" s="206"/>
    </row>
    <row r="15315" spans="27:29">
      <c r="AA15315" s="298"/>
      <c r="AC15315" s="206"/>
    </row>
    <row r="15316" spans="27:29">
      <c r="AA15316" s="298"/>
      <c r="AC15316" s="206"/>
    </row>
    <row r="15317" spans="27:29">
      <c r="AA15317" s="298"/>
      <c r="AC15317" s="206"/>
    </row>
    <row r="15318" spans="27:29">
      <c r="AA15318" s="298"/>
      <c r="AC15318" s="206"/>
    </row>
    <row r="15319" spans="27:29">
      <c r="AA15319" s="298"/>
      <c r="AC15319" s="206"/>
    </row>
    <row r="15320" spans="27:29">
      <c r="AA15320" s="298"/>
      <c r="AC15320" s="206"/>
    </row>
    <row r="15321" spans="27:29">
      <c r="AA15321" s="298"/>
      <c r="AC15321" s="206"/>
    </row>
    <row r="15322" spans="27:29">
      <c r="AA15322" s="298"/>
      <c r="AC15322" s="206"/>
    </row>
    <row r="15323" spans="27:29">
      <c r="AA15323" s="298"/>
      <c r="AC15323" s="206"/>
    </row>
    <row r="15324" spans="27:29">
      <c r="AA15324" s="298"/>
      <c r="AC15324" s="206"/>
    </row>
    <row r="15325" spans="27:29">
      <c r="AA15325" s="298"/>
      <c r="AC15325" s="206"/>
    </row>
    <row r="15326" spans="27:29">
      <c r="AA15326" s="298"/>
      <c r="AC15326" s="206"/>
    </row>
    <row r="15327" spans="27:29">
      <c r="AA15327" s="298"/>
      <c r="AC15327" s="206"/>
    </row>
    <row r="15328" spans="27:29">
      <c r="AA15328" s="298"/>
      <c r="AC15328" s="206"/>
    </row>
    <row r="15329" spans="27:29">
      <c r="AA15329" s="298"/>
      <c r="AC15329" s="206"/>
    </row>
    <row r="15330" spans="27:29">
      <c r="AA15330" s="298"/>
      <c r="AC15330" s="206"/>
    </row>
    <row r="15331" spans="27:29">
      <c r="AA15331" s="298"/>
      <c r="AC15331" s="206"/>
    </row>
    <row r="15332" spans="27:29">
      <c r="AA15332" s="298"/>
      <c r="AC15332" s="206"/>
    </row>
    <row r="15333" spans="27:29">
      <c r="AA15333" s="298"/>
      <c r="AC15333" s="206"/>
    </row>
    <row r="15334" spans="27:29">
      <c r="AA15334" s="298"/>
      <c r="AC15334" s="206"/>
    </row>
    <row r="15335" spans="27:29">
      <c r="AA15335" s="298"/>
      <c r="AC15335" s="206"/>
    </row>
    <row r="15336" spans="27:29">
      <c r="AA15336" s="298"/>
      <c r="AC15336" s="206"/>
    </row>
    <row r="15337" spans="27:29">
      <c r="AA15337" s="298"/>
      <c r="AC15337" s="206"/>
    </row>
    <row r="15338" spans="27:29">
      <c r="AA15338" s="298"/>
      <c r="AC15338" s="206"/>
    </row>
    <row r="15339" spans="27:29">
      <c r="AA15339" s="298"/>
      <c r="AC15339" s="206"/>
    </row>
    <row r="15340" spans="27:29">
      <c r="AA15340" s="298"/>
      <c r="AC15340" s="206"/>
    </row>
    <row r="15341" spans="27:29">
      <c r="AA15341" s="298"/>
      <c r="AC15341" s="206"/>
    </row>
    <row r="15342" spans="27:29">
      <c r="AA15342" s="298"/>
      <c r="AC15342" s="206"/>
    </row>
    <row r="15343" spans="27:29">
      <c r="AA15343" s="298"/>
      <c r="AC15343" s="206"/>
    </row>
    <row r="15344" spans="27:29">
      <c r="AA15344" s="298"/>
      <c r="AC15344" s="206"/>
    </row>
    <row r="15345" spans="27:29">
      <c r="AA15345" s="298"/>
      <c r="AC15345" s="206"/>
    </row>
    <row r="15346" spans="27:29">
      <c r="AA15346" s="298"/>
      <c r="AC15346" s="206"/>
    </row>
    <row r="15347" spans="27:29">
      <c r="AA15347" s="298"/>
      <c r="AC15347" s="206"/>
    </row>
    <row r="15348" spans="27:29">
      <c r="AA15348" s="298"/>
      <c r="AC15348" s="206"/>
    </row>
    <row r="15349" spans="27:29">
      <c r="AA15349" s="298"/>
      <c r="AC15349" s="206"/>
    </row>
    <row r="15350" spans="27:29">
      <c r="AA15350" s="298"/>
      <c r="AC15350" s="206"/>
    </row>
    <row r="15351" spans="27:29">
      <c r="AA15351" s="298"/>
      <c r="AC15351" s="206"/>
    </row>
    <row r="15352" spans="27:29">
      <c r="AA15352" s="298"/>
      <c r="AC15352" s="206"/>
    </row>
    <row r="15353" spans="27:29">
      <c r="AA15353" s="298"/>
      <c r="AC15353" s="206"/>
    </row>
    <row r="15354" spans="27:29">
      <c r="AA15354" s="298"/>
      <c r="AC15354" s="206"/>
    </row>
    <row r="15355" spans="27:29">
      <c r="AA15355" s="298"/>
      <c r="AC15355" s="206"/>
    </row>
    <row r="15356" spans="27:29">
      <c r="AA15356" s="298"/>
      <c r="AC15356" s="206"/>
    </row>
    <row r="15357" spans="27:29">
      <c r="AA15357" s="298"/>
      <c r="AC15357" s="206"/>
    </row>
    <row r="15358" spans="27:29">
      <c r="AA15358" s="298"/>
      <c r="AC15358" s="206"/>
    </row>
    <row r="15359" spans="27:29">
      <c r="AA15359" s="298"/>
      <c r="AC15359" s="206"/>
    </row>
    <row r="15360" spans="27:29">
      <c r="AA15360" s="298"/>
      <c r="AC15360" s="206"/>
    </row>
    <row r="15361" spans="27:29">
      <c r="AA15361" s="298"/>
      <c r="AC15361" s="206"/>
    </row>
    <row r="15362" spans="27:29">
      <c r="AA15362" s="298"/>
      <c r="AC15362" s="206"/>
    </row>
    <row r="15363" spans="27:29">
      <c r="AA15363" s="298"/>
      <c r="AC15363" s="206"/>
    </row>
    <row r="15364" spans="27:29">
      <c r="AA15364" s="298"/>
      <c r="AC15364" s="206"/>
    </row>
    <row r="15365" spans="27:29">
      <c r="AA15365" s="298"/>
      <c r="AC15365" s="206"/>
    </row>
    <row r="15366" spans="27:29">
      <c r="AA15366" s="298"/>
      <c r="AC15366" s="206"/>
    </row>
    <row r="15367" spans="27:29">
      <c r="AA15367" s="298"/>
      <c r="AC15367" s="206"/>
    </row>
    <row r="15368" spans="27:29">
      <c r="AA15368" s="298"/>
      <c r="AC15368" s="206"/>
    </row>
    <row r="15369" spans="27:29">
      <c r="AA15369" s="298"/>
      <c r="AC15369" s="206"/>
    </row>
    <row r="15370" spans="27:29">
      <c r="AA15370" s="298"/>
      <c r="AC15370" s="206"/>
    </row>
    <row r="15371" spans="27:29">
      <c r="AA15371" s="298"/>
      <c r="AC15371" s="206"/>
    </row>
    <row r="15372" spans="27:29">
      <c r="AA15372" s="298"/>
      <c r="AC15372" s="206"/>
    </row>
    <row r="15373" spans="27:29">
      <c r="AA15373" s="298"/>
      <c r="AC15373" s="206"/>
    </row>
    <row r="15374" spans="27:29">
      <c r="AA15374" s="298"/>
      <c r="AC15374" s="206"/>
    </row>
    <row r="15375" spans="27:29">
      <c r="AA15375" s="298"/>
      <c r="AC15375" s="206"/>
    </row>
    <row r="15376" spans="27:29">
      <c r="AA15376" s="298"/>
      <c r="AC15376" s="206"/>
    </row>
    <row r="15377" spans="27:29">
      <c r="AA15377" s="298"/>
      <c r="AC15377" s="206"/>
    </row>
    <row r="15378" spans="27:29">
      <c r="AA15378" s="298"/>
      <c r="AC15378" s="206"/>
    </row>
    <row r="15379" spans="27:29">
      <c r="AA15379" s="298"/>
      <c r="AC15379" s="206"/>
    </row>
    <row r="15380" spans="27:29">
      <c r="AA15380" s="298"/>
      <c r="AC15380" s="206"/>
    </row>
    <row r="15381" spans="27:29">
      <c r="AA15381" s="298"/>
      <c r="AC15381" s="206"/>
    </row>
    <row r="15382" spans="27:29">
      <c r="AA15382" s="298"/>
      <c r="AC15382" s="206"/>
    </row>
    <row r="15383" spans="27:29">
      <c r="AA15383" s="298"/>
      <c r="AC15383" s="206"/>
    </row>
    <row r="15384" spans="27:29">
      <c r="AA15384" s="298"/>
      <c r="AC15384" s="206"/>
    </row>
    <row r="15385" spans="27:29">
      <c r="AA15385" s="298"/>
      <c r="AC15385" s="206"/>
    </row>
    <row r="15386" spans="27:29">
      <c r="AA15386" s="298"/>
      <c r="AC15386" s="206"/>
    </row>
    <row r="15387" spans="27:29">
      <c r="AA15387" s="298"/>
      <c r="AC15387" s="206"/>
    </row>
    <row r="15388" spans="27:29">
      <c r="AA15388" s="298"/>
      <c r="AC15388" s="206"/>
    </row>
    <row r="15389" spans="27:29">
      <c r="AA15389" s="298"/>
      <c r="AC15389" s="206"/>
    </row>
    <row r="15390" spans="27:29">
      <c r="AA15390" s="298"/>
      <c r="AC15390" s="206"/>
    </row>
    <row r="15391" spans="27:29">
      <c r="AA15391" s="298"/>
      <c r="AC15391" s="206"/>
    </row>
    <row r="15392" spans="27:29">
      <c r="AA15392" s="298"/>
      <c r="AC15392" s="206"/>
    </row>
    <row r="15393" spans="27:29">
      <c r="AA15393" s="298"/>
      <c r="AC15393" s="206"/>
    </row>
    <row r="15394" spans="27:29">
      <c r="AA15394" s="298"/>
      <c r="AC15394" s="206"/>
    </row>
    <row r="15395" spans="27:29">
      <c r="AA15395" s="298"/>
      <c r="AC15395" s="206"/>
    </row>
    <row r="15396" spans="27:29">
      <c r="AA15396" s="298"/>
      <c r="AC15396" s="206"/>
    </row>
    <row r="15397" spans="27:29">
      <c r="AA15397" s="298"/>
      <c r="AC15397" s="206"/>
    </row>
    <row r="15398" spans="27:29">
      <c r="AA15398" s="298"/>
      <c r="AC15398" s="206"/>
    </row>
    <row r="15399" spans="27:29">
      <c r="AA15399" s="298"/>
      <c r="AC15399" s="206"/>
    </row>
    <row r="15400" spans="27:29">
      <c r="AA15400" s="298"/>
      <c r="AC15400" s="206"/>
    </row>
    <row r="15401" spans="27:29">
      <c r="AA15401" s="298"/>
      <c r="AC15401" s="206"/>
    </row>
    <row r="15402" spans="27:29">
      <c r="AA15402" s="298"/>
      <c r="AC15402" s="206"/>
    </row>
    <row r="15403" spans="27:29">
      <c r="AA15403" s="298"/>
      <c r="AC15403" s="206"/>
    </row>
    <row r="15404" spans="27:29">
      <c r="AA15404" s="298"/>
      <c r="AC15404" s="206"/>
    </row>
    <row r="15405" spans="27:29">
      <c r="AA15405" s="298"/>
      <c r="AC15405" s="206"/>
    </row>
    <row r="15406" spans="27:29">
      <c r="AA15406" s="298"/>
      <c r="AC15406" s="206"/>
    </row>
    <row r="15407" spans="27:29">
      <c r="AA15407" s="298"/>
      <c r="AC15407" s="206"/>
    </row>
    <row r="15408" spans="27:29">
      <c r="AA15408" s="298"/>
      <c r="AC15408" s="206"/>
    </row>
    <row r="15409" spans="27:29">
      <c r="AA15409" s="298"/>
      <c r="AC15409" s="206"/>
    </row>
    <row r="15410" spans="27:29">
      <c r="AA15410" s="298"/>
      <c r="AC15410" s="206"/>
    </row>
    <row r="15411" spans="27:29">
      <c r="AA15411" s="298"/>
      <c r="AC15411" s="206"/>
    </row>
    <row r="15412" spans="27:29">
      <c r="AA15412" s="298"/>
      <c r="AC15412" s="206"/>
    </row>
    <row r="15413" spans="27:29">
      <c r="AA15413" s="298"/>
      <c r="AC15413" s="206"/>
    </row>
    <row r="15414" spans="27:29">
      <c r="AA15414" s="298"/>
      <c r="AC15414" s="206"/>
    </row>
    <row r="15415" spans="27:29">
      <c r="AA15415" s="298"/>
      <c r="AC15415" s="206"/>
    </row>
    <row r="15416" spans="27:29">
      <c r="AA15416" s="298"/>
      <c r="AC15416" s="206"/>
    </row>
    <row r="15417" spans="27:29">
      <c r="AA15417" s="298"/>
      <c r="AC15417" s="206"/>
    </row>
    <row r="15418" spans="27:29">
      <c r="AA15418" s="298"/>
      <c r="AC15418" s="206"/>
    </row>
    <row r="15419" spans="27:29">
      <c r="AA15419" s="298"/>
      <c r="AC15419" s="206"/>
    </row>
    <row r="15420" spans="27:29">
      <c r="AA15420" s="298"/>
      <c r="AC15420" s="206"/>
    </row>
    <row r="15421" spans="27:29">
      <c r="AA15421" s="298"/>
      <c r="AC15421" s="206"/>
    </row>
    <row r="15422" spans="27:29">
      <c r="AA15422" s="298"/>
      <c r="AC15422" s="206"/>
    </row>
    <row r="15423" spans="27:29">
      <c r="AA15423" s="298"/>
      <c r="AC15423" s="206"/>
    </row>
    <row r="15424" spans="27:29">
      <c r="AA15424" s="298"/>
      <c r="AC15424" s="206"/>
    </row>
    <row r="15425" spans="27:29">
      <c r="AA15425" s="298"/>
      <c r="AC15425" s="206"/>
    </row>
    <row r="15426" spans="27:29">
      <c r="AA15426" s="298"/>
      <c r="AC15426" s="206"/>
    </row>
    <row r="15427" spans="27:29">
      <c r="AA15427" s="298"/>
      <c r="AC15427" s="206"/>
    </row>
    <row r="15428" spans="27:29">
      <c r="AA15428" s="298"/>
      <c r="AC15428" s="206"/>
    </row>
    <row r="15429" spans="27:29">
      <c r="AA15429" s="298"/>
      <c r="AC15429" s="206"/>
    </row>
    <row r="15430" spans="27:29">
      <c r="AA15430" s="298"/>
      <c r="AC15430" s="206"/>
    </row>
    <row r="15431" spans="27:29">
      <c r="AA15431" s="298"/>
      <c r="AC15431" s="206"/>
    </row>
    <row r="15432" spans="27:29">
      <c r="AA15432" s="298"/>
      <c r="AC15432" s="206"/>
    </row>
    <row r="15433" spans="27:29">
      <c r="AA15433" s="298"/>
      <c r="AC15433" s="206"/>
    </row>
    <row r="15434" spans="27:29">
      <c r="AA15434" s="298"/>
      <c r="AC15434" s="206"/>
    </row>
    <row r="15435" spans="27:29">
      <c r="AA15435" s="298"/>
      <c r="AC15435" s="206"/>
    </row>
    <row r="15436" spans="27:29">
      <c r="AA15436" s="298"/>
      <c r="AC15436" s="206"/>
    </row>
    <row r="15437" spans="27:29">
      <c r="AA15437" s="298"/>
      <c r="AC15437" s="206"/>
    </row>
    <row r="15438" spans="27:29">
      <c r="AA15438" s="298"/>
      <c r="AC15438" s="206"/>
    </row>
    <row r="15439" spans="27:29">
      <c r="AA15439" s="298"/>
      <c r="AC15439" s="206"/>
    </row>
    <row r="15440" spans="27:29">
      <c r="AA15440" s="298"/>
      <c r="AC15440" s="206"/>
    </row>
    <row r="15441" spans="27:29">
      <c r="AA15441" s="298"/>
      <c r="AC15441" s="206"/>
    </row>
    <row r="15442" spans="27:29">
      <c r="AA15442" s="298"/>
      <c r="AC15442" s="206"/>
    </row>
    <row r="15443" spans="27:29">
      <c r="AA15443" s="298"/>
      <c r="AC15443" s="206"/>
    </row>
    <row r="15444" spans="27:29">
      <c r="AA15444" s="298"/>
      <c r="AC15444" s="206"/>
    </row>
    <row r="15445" spans="27:29">
      <c r="AA15445" s="298"/>
      <c r="AC15445" s="206"/>
    </row>
    <row r="15446" spans="27:29">
      <c r="AA15446" s="298"/>
      <c r="AC15446" s="206"/>
    </row>
    <row r="15447" spans="27:29">
      <c r="AA15447" s="298"/>
      <c r="AC15447" s="206"/>
    </row>
    <row r="15448" spans="27:29">
      <c r="AA15448" s="298"/>
      <c r="AC15448" s="206"/>
    </row>
    <row r="15449" spans="27:29">
      <c r="AA15449" s="298"/>
      <c r="AC15449" s="206"/>
    </row>
    <row r="15450" spans="27:29">
      <c r="AA15450" s="298"/>
      <c r="AC15450" s="206"/>
    </row>
    <row r="15451" spans="27:29">
      <c r="AA15451" s="298"/>
      <c r="AC15451" s="206"/>
    </row>
    <row r="15452" spans="27:29">
      <c r="AA15452" s="298"/>
      <c r="AC15452" s="206"/>
    </row>
    <row r="15453" spans="27:29">
      <c r="AA15453" s="298"/>
      <c r="AC15453" s="206"/>
    </row>
    <row r="15454" spans="27:29">
      <c r="AA15454" s="298"/>
      <c r="AC15454" s="206"/>
    </row>
    <row r="15455" spans="27:29">
      <c r="AA15455" s="298"/>
      <c r="AC15455" s="206"/>
    </row>
    <row r="15456" spans="27:29">
      <c r="AA15456" s="298"/>
      <c r="AC15456" s="206"/>
    </row>
    <row r="15457" spans="27:29">
      <c r="AA15457" s="298"/>
      <c r="AC15457" s="206"/>
    </row>
    <row r="15458" spans="27:29">
      <c r="AA15458" s="298"/>
      <c r="AC15458" s="206"/>
    </row>
    <row r="15459" spans="27:29">
      <c r="AA15459" s="298"/>
      <c r="AC15459" s="206"/>
    </row>
    <row r="15460" spans="27:29">
      <c r="AA15460" s="298"/>
      <c r="AC15460" s="206"/>
    </row>
    <row r="15461" spans="27:29">
      <c r="AA15461" s="298"/>
      <c r="AC15461" s="206"/>
    </row>
    <row r="15462" spans="27:29">
      <c r="AA15462" s="298"/>
      <c r="AC15462" s="206"/>
    </row>
    <row r="15463" spans="27:29">
      <c r="AA15463" s="298"/>
      <c r="AC15463" s="206"/>
    </row>
    <row r="15464" spans="27:29">
      <c r="AA15464" s="298"/>
      <c r="AC15464" s="206"/>
    </row>
    <row r="15465" spans="27:29">
      <c r="AA15465" s="298"/>
      <c r="AC15465" s="206"/>
    </row>
    <row r="15466" spans="27:29">
      <c r="AA15466" s="298"/>
      <c r="AC15466" s="206"/>
    </row>
    <row r="15467" spans="27:29">
      <c r="AA15467" s="298"/>
      <c r="AC15467" s="206"/>
    </row>
    <row r="15468" spans="27:29">
      <c r="AA15468" s="298"/>
      <c r="AC15468" s="206"/>
    </row>
    <row r="15469" spans="27:29">
      <c r="AA15469" s="298"/>
      <c r="AC15469" s="206"/>
    </row>
    <row r="15470" spans="27:29">
      <c r="AA15470" s="298"/>
      <c r="AC15470" s="206"/>
    </row>
    <row r="15471" spans="27:29">
      <c r="AA15471" s="298"/>
      <c r="AC15471" s="206"/>
    </row>
    <row r="15472" spans="27:29">
      <c r="AA15472" s="298"/>
      <c r="AC15472" s="206"/>
    </row>
    <row r="15473" spans="27:29">
      <c r="AA15473" s="298"/>
      <c r="AC15473" s="206"/>
    </row>
    <row r="15474" spans="27:29">
      <c r="AA15474" s="298"/>
      <c r="AC15474" s="206"/>
    </row>
    <row r="15475" spans="27:29">
      <c r="AA15475" s="298"/>
      <c r="AC15475" s="206"/>
    </row>
    <row r="15476" spans="27:29">
      <c r="AA15476" s="298"/>
      <c r="AC15476" s="206"/>
    </row>
    <row r="15477" spans="27:29">
      <c r="AA15477" s="298"/>
      <c r="AC15477" s="206"/>
    </row>
    <row r="15478" spans="27:29">
      <c r="AA15478" s="298"/>
      <c r="AC15478" s="206"/>
    </row>
    <row r="15479" spans="27:29">
      <c r="AA15479" s="298"/>
      <c r="AC15479" s="206"/>
    </row>
    <row r="15480" spans="27:29">
      <c r="AA15480" s="298"/>
      <c r="AC15480" s="206"/>
    </row>
    <row r="15481" spans="27:29">
      <c r="AA15481" s="298"/>
      <c r="AC15481" s="206"/>
    </row>
    <row r="15482" spans="27:29">
      <c r="AA15482" s="298"/>
      <c r="AC15482" s="206"/>
    </row>
    <row r="15483" spans="27:29">
      <c r="AA15483" s="298"/>
      <c r="AC15483" s="206"/>
    </row>
    <row r="15484" spans="27:29">
      <c r="AA15484" s="298"/>
      <c r="AC15484" s="206"/>
    </row>
    <row r="15485" spans="27:29">
      <c r="AA15485" s="298"/>
      <c r="AC15485" s="206"/>
    </row>
    <row r="15486" spans="27:29">
      <c r="AA15486" s="298"/>
      <c r="AC15486" s="206"/>
    </row>
    <row r="15487" spans="27:29">
      <c r="AA15487" s="298"/>
      <c r="AC15487" s="206"/>
    </row>
    <row r="15488" spans="27:29">
      <c r="AA15488" s="298"/>
      <c r="AC15488" s="206"/>
    </row>
    <row r="15489" spans="27:29">
      <c r="AA15489" s="298"/>
      <c r="AC15489" s="206"/>
    </row>
    <row r="15490" spans="27:29">
      <c r="AA15490" s="298"/>
      <c r="AC15490" s="206"/>
    </row>
    <row r="15491" spans="27:29">
      <c r="AA15491" s="298"/>
      <c r="AC15491" s="206"/>
    </row>
    <row r="15492" spans="27:29">
      <c r="AA15492" s="298"/>
      <c r="AC15492" s="206"/>
    </row>
    <row r="15493" spans="27:29">
      <c r="AA15493" s="298"/>
      <c r="AC15493" s="206"/>
    </row>
    <row r="15494" spans="27:29">
      <c r="AA15494" s="298"/>
      <c r="AC15494" s="206"/>
    </row>
    <row r="15495" spans="27:29">
      <c r="AA15495" s="298"/>
      <c r="AC15495" s="206"/>
    </row>
    <row r="15496" spans="27:29">
      <c r="AA15496" s="298"/>
      <c r="AC15496" s="206"/>
    </row>
    <row r="15497" spans="27:29">
      <c r="AA15497" s="298"/>
      <c r="AC15497" s="206"/>
    </row>
    <row r="15498" spans="27:29">
      <c r="AA15498" s="298"/>
      <c r="AC15498" s="206"/>
    </row>
    <row r="15499" spans="27:29">
      <c r="AA15499" s="298"/>
      <c r="AC15499" s="206"/>
    </row>
    <row r="15500" spans="27:29">
      <c r="AA15500" s="298"/>
      <c r="AC15500" s="206"/>
    </row>
    <row r="15501" spans="27:29">
      <c r="AA15501" s="298"/>
      <c r="AC15501" s="206"/>
    </row>
    <row r="15502" spans="27:29">
      <c r="AA15502" s="298"/>
      <c r="AC15502" s="206"/>
    </row>
    <row r="15503" spans="27:29">
      <c r="AA15503" s="298"/>
      <c r="AC15503" s="206"/>
    </row>
    <row r="15504" spans="27:29">
      <c r="AA15504" s="298"/>
      <c r="AC15504" s="206"/>
    </row>
    <row r="15505" spans="27:29">
      <c r="AA15505" s="298"/>
      <c r="AC15505" s="206"/>
    </row>
    <row r="15506" spans="27:29">
      <c r="AA15506" s="298"/>
      <c r="AC15506" s="206"/>
    </row>
    <row r="15507" spans="27:29">
      <c r="AA15507" s="298"/>
      <c r="AC15507" s="206"/>
    </row>
    <row r="15508" spans="27:29">
      <c r="AA15508" s="298"/>
      <c r="AC15508" s="206"/>
    </row>
    <row r="15509" spans="27:29">
      <c r="AA15509" s="298"/>
      <c r="AC15509" s="206"/>
    </row>
    <row r="15510" spans="27:29">
      <c r="AA15510" s="298"/>
      <c r="AC15510" s="206"/>
    </row>
    <row r="15511" spans="27:29">
      <c r="AA15511" s="298"/>
      <c r="AC15511" s="206"/>
    </row>
    <row r="15512" spans="27:29">
      <c r="AA15512" s="298"/>
      <c r="AC15512" s="206"/>
    </row>
    <row r="15513" spans="27:29">
      <c r="AA15513" s="298"/>
      <c r="AC15513" s="206"/>
    </row>
    <row r="15514" spans="27:29">
      <c r="AA15514" s="298"/>
      <c r="AC15514" s="206"/>
    </row>
    <row r="15515" spans="27:29">
      <c r="AA15515" s="298"/>
      <c r="AC15515" s="206"/>
    </row>
    <row r="15516" spans="27:29">
      <c r="AA15516" s="298"/>
      <c r="AC15516" s="206"/>
    </row>
    <row r="15517" spans="27:29">
      <c r="AA15517" s="298"/>
      <c r="AC15517" s="206"/>
    </row>
    <row r="15518" spans="27:29">
      <c r="AA15518" s="298"/>
      <c r="AC15518" s="206"/>
    </row>
    <row r="15519" spans="27:29">
      <c r="AA15519" s="298"/>
      <c r="AC15519" s="206"/>
    </row>
    <row r="15520" spans="27:29">
      <c r="AA15520" s="298"/>
      <c r="AC15520" s="206"/>
    </row>
    <row r="15521" spans="27:29">
      <c r="AA15521" s="298"/>
      <c r="AC15521" s="206"/>
    </row>
    <row r="15522" spans="27:29">
      <c r="AA15522" s="298"/>
      <c r="AC15522" s="206"/>
    </row>
    <row r="15523" spans="27:29">
      <c r="AA15523" s="298"/>
      <c r="AC15523" s="206"/>
    </row>
    <row r="15524" spans="27:29">
      <c r="AA15524" s="298"/>
      <c r="AC15524" s="206"/>
    </row>
    <row r="15525" spans="27:29">
      <c r="AA15525" s="298"/>
      <c r="AC15525" s="206"/>
    </row>
    <row r="15526" spans="27:29">
      <c r="AA15526" s="298"/>
      <c r="AC15526" s="206"/>
    </row>
    <row r="15527" spans="27:29">
      <c r="AA15527" s="298"/>
      <c r="AC15527" s="206"/>
    </row>
    <row r="15528" spans="27:29">
      <c r="AA15528" s="298"/>
      <c r="AC15528" s="206"/>
    </row>
    <row r="15529" spans="27:29">
      <c r="AA15529" s="298"/>
      <c r="AC15529" s="206"/>
    </row>
    <row r="15530" spans="27:29">
      <c r="AA15530" s="298"/>
      <c r="AC15530" s="206"/>
    </row>
    <row r="15531" spans="27:29">
      <c r="AA15531" s="298"/>
      <c r="AC15531" s="206"/>
    </row>
    <row r="15532" spans="27:29">
      <c r="AA15532" s="298"/>
      <c r="AC15532" s="206"/>
    </row>
    <row r="15533" spans="27:29">
      <c r="AA15533" s="298"/>
      <c r="AC15533" s="206"/>
    </row>
    <row r="15534" spans="27:29">
      <c r="AA15534" s="298"/>
      <c r="AC15534" s="206"/>
    </row>
    <row r="15535" spans="27:29">
      <c r="AA15535" s="298"/>
      <c r="AC15535" s="206"/>
    </row>
    <row r="15536" spans="27:29">
      <c r="AA15536" s="298"/>
      <c r="AC15536" s="206"/>
    </row>
    <row r="15537" spans="27:29">
      <c r="AA15537" s="298"/>
      <c r="AC15537" s="206"/>
    </row>
    <row r="15538" spans="27:29">
      <c r="AA15538" s="298"/>
      <c r="AC15538" s="206"/>
    </row>
    <row r="15539" spans="27:29">
      <c r="AA15539" s="298"/>
      <c r="AC15539" s="206"/>
    </row>
    <row r="15540" spans="27:29">
      <c r="AA15540" s="298"/>
      <c r="AC15540" s="206"/>
    </row>
    <row r="15541" spans="27:29">
      <c r="AA15541" s="298"/>
      <c r="AC15541" s="206"/>
    </row>
    <row r="15542" spans="27:29">
      <c r="AA15542" s="298"/>
      <c r="AC15542" s="206"/>
    </row>
    <row r="15543" spans="27:29">
      <c r="AA15543" s="298"/>
      <c r="AC15543" s="206"/>
    </row>
    <row r="15544" spans="27:29">
      <c r="AA15544" s="298"/>
      <c r="AC15544" s="206"/>
    </row>
    <row r="15545" spans="27:29">
      <c r="AA15545" s="298"/>
      <c r="AC15545" s="206"/>
    </row>
    <row r="15546" spans="27:29">
      <c r="AA15546" s="298"/>
      <c r="AC15546" s="206"/>
    </row>
    <row r="15547" spans="27:29">
      <c r="AA15547" s="298"/>
      <c r="AC15547" s="206"/>
    </row>
    <row r="15548" spans="27:29">
      <c r="AA15548" s="298"/>
      <c r="AC15548" s="206"/>
    </row>
    <row r="15549" spans="27:29">
      <c r="AA15549" s="298"/>
      <c r="AC15549" s="206"/>
    </row>
    <row r="15550" spans="27:29">
      <c r="AA15550" s="298"/>
      <c r="AC15550" s="206"/>
    </row>
    <row r="15551" spans="27:29">
      <c r="AA15551" s="298"/>
      <c r="AC15551" s="206"/>
    </row>
    <row r="15552" spans="27:29">
      <c r="AA15552" s="298"/>
      <c r="AC15552" s="206"/>
    </row>
    <row r="15553" spans="27:29">
      <c r="AA15553" s="298"/>
      <c r="AC15553" s="206"/>
    </row>
    <row r="15554" spans="27:29">
      <c r="AA15554" s="298"/>
      <c r="AC15554" s="206"/>
    </row>
    <row r="15555" spans="27:29">
      <c r="AA15555" s="298"/>
      <c r="AC15555" s="206"/>
    </row>
    <row r="15556" spans="27:29">
      <c r="AA15556" s="298"/>
      <c r="AC15556" s="206"/>
    </row>
    <row r="15557" spans="27:29">
      <c r="AA15557" s="298"/>
      <c r="AC15557" s="206"/>
    </row>
    <row r="15558" spans="27:29">
      <c r="AA15558" s="298"/>
      <c r="AC15558" s="206"/>
    </row>
    <row r="15559" spans="27:29">
      <c r="AA15559" s="298"/>
      <c r="AC15559" s="206"/>
    </row>
    <row r="15560" spans="27:29">
      <c r="AA15560" s="298"/>
      <c r="AC15560" s="206"/>
    </row>
    <row r="15561" spans="27:29">
      <c r="AA15561" s="298"/>
      <c r="AC15561" s="206"/>
    </row>
    <row r="15562" spans="27:29">
      <c r="AA15562" s="298"/>
      <c r="AC15562" s="206"/>
    </row>
    <row r="15563" spans="27:29">
      <c r="AA15563" s="298"/>
      <c r="AC15563" s="206"/>
    </row>
    <row r="15564" spans="27:29">
      <c r="AA15564" s="298"/>
      <c r="AC15564" s="206"/>
    </row>
    <row r="15565" spans="27:29">
      <c r="AA15565" s="298"/>
      <c r="AC15565" s="206"/>
    </row>
    <row r="15566" spans="27:29">
      <c r="AA15566" s="298"/>
      <c r="AC15566" s="206"/>
    </row>
    <row r="15567" spans="27:29">
      <c r="AA15567" s="298"/>
      <c r="AC15567" s="206"/>
    </row>
    <row r="15568" spans="27:29">
      <c r="AA15568" s="298"/>
      <c r="AC15568" s="206"/>
    </row>
    <row r="15569" spans="27:29">
      <c r="AA15569" s="298"/>
      <c r="AC15569" s="206"/>
    </row>
    <row r="15570" spans="27:29">
      <c r="AA15570" s="298"/>
      <c r="AC15570" s="206"/>
    </row>
    <row r="15571" spans="27:29">
      <c r="AA15571" s="298"/>
      <c r="AC15571" s="206"/>
    </row>
    <row r="15572" spans="27:29">
      <c r="AA15572" s="298"/>
      <c r="AC15572" s="206"/>
    </row>
    <row r="15573" spans="27:29">
      <c r="AA15573" s="298"/>
      <c r="AC15573" s="206"/>
    </row>
    <row r="15574" spans="27:29">
      <c r="AA15574" s="298"/>
      <c r="AC15574" s="206"/>
    </row>
    <row r="15575" spans="27:29">
      <c r="AA15575" s="298"/>
      <c r="AC15575" s="206"/>
    </row>
    <row r="15576" spans="27:29">
      <c r="AA15576" s="298"/>
      <c r="AC15576" s="206"/>
    </row>
    <row r="15577" spans="27:29">
      <c r="AA15577" s="298"/>
      <c r="AC15577" s="206"/>
    </row>
    <row r="15578" spans="27:29">
      <c r="AA15578" s="298"/>
      <c r="AC15578" s="206"/>
    </row>
    <row r="15579" spans="27:29">
      <c r="AA15579" s="298"/>
      <c r="AC15579" s="206"/>
    </row>
    <row r="15580" spans="27:29">
      <c r="AA15580" s="298"/>
      <c r="AC15580" s="206"/>
    </row>
    <row r="15581" spans="27:29">
      <c r="AA15581" s="298"/>
      <c r="AC15581" s="206"/>
    </row>
    <row r="15582" spans="27:29">
      <c r="AA15582" s="298"/>
      <c r="AC15582" s="206"/>
    </row>
    <row r="15583" spans="27:29">
      <c r="AA15583" s="298"/>
      <c r="AC15583" s="206"/>
    </row>
    <row r="15584" spans="27:29">
      <c r="AA15584" s="298"/>
      <c r="AC15584" s="206"/>
    </row>
    <row r="15585" spans="27:29">
      <c r="AA15585" s="298"/>
      <c r="AC15585" s="206"/>
    </row>
    <row r="15586" spans="27:29">
      <c r="AA15586" s="298"/>
      <c r="AC15586" s="206"/>
    </row>
    <row r="15587" spans="27:29">
      <c r="AA15587" s="298"/>
      <c r="AC15587" s="206"/>
    </row>
    <row r="15588" spans="27:29">
      <c r="AA15588" s="298"/>
      <c r="AC15588" s="206"/>
    </row>
    <row r="15589" spans="27:29">
      <c r="AA15589" s="298"/>
      <c r="AC15589" s="206"/>
    </row>
    <row r="15590" spans="27:29">
      <c r="AA15590" s="298"/>
      <c r="AC15590" s="206"/>
    </row>
    <row r="15591" spans="27:29">
      <c r="AA15591" s="298"/>
      <c r="AC15591" s="206"/>
    </row>
    <row r="15592" spans="27:29">
      <c r="AA15592" s="298"/>
      <c r="AC15592" s="206"/>
    </row>
    <row r="15593" spans="27:29">
      <c r="AA15593" s="298"/>
      <c r="AC15593" s="206"/>
    </row>
    <row r="15594" spans="27:29">
      <c r="AA15594" s="298"/>
      <c r="AC15594" s="206"/>
    </row>
    <row r="15595" spans="27:29">
      <c r="AA15595" s="298"/>
      <c r="AC15595" s="206"/>
    </row>
    <row r="15596" spans="27:29">
      <c r="AA15596" s="298"/>
      <c r="AC15596" s="206"/>
    </row>
    <row r="15597" spans="27:29">
      <c r="AA15597" s="298"/>
      <c r="AC15597" s="206"/>
    </row>
    <row r="15598" spans="27:29">
      <c r="AA15598" s="298"/>
      <c r="AC15598" s="206"/>
    </row>
    <row r="15599" spans="27:29">
      <c r="AA15599" s="298"/>
      <c r="AC15599" s="206"/>
    </row>
    <row r="15600" spans="27:29">
      <c r="AA15600" s="298"/>
      <c r="AC15600" s="206"/>
    </row>
    <row r="15601" spans="27:29">
      <c r="AA15601" s="298"/>
      <c r="AC15601" s="206"/>
    </row>
    <row r="15602" spans="27:29">
      <c r="AA15602" s="298"/>
      <c r="AC15602" s="206"/>
    </row>
    <row r="15603" spans="27:29">
      <c r="AA15603" s="298"/>
      <c r="AC15603" s="206"/>
    </row>
    <row r="15604" spans="27:29">
      <c r="AA15604" s="298"/>
      <c r="AC15604" s="206"/>
    </row>
    <row r="15605" spans="27:29">
      <c r="AA15605" s="298"/>
      <c r="AC15605" s="206"/>
    </row>
    <row r="15606" spans="27:29">
      <c r="AA15606" s="298"/>
      <c r="AC15606" s="206"/>
    </row>
    <row r="15607" spans="27:29">
      <c r="AA15607" s="298"/>
      <c r="AC15607" s="206"/>
    </row>
    <row r="15608" spans="27:29">
      <c r="AA15608" s="298"/>
      <c r="AC15608" s="206"/>
    </row>
    <row r="15609" spans="27:29">
      <c r="AA15609" s="298"/>
      <c r="AC15609" s="206"/>
    </row>
    <row r="15610" spans="27:29">
      <c r="AA15610" s="298"/>
      <c r="AC15610" s="206"/>
    </row>
    <row r="15611" spans="27:29">
      <c r="AA15611" s="298"/>
      <c r="AC15611" s="206"/>
    </row>
    <row r="15612" spans="27:29">
      <c r="AA15612" s="298"/>
      <c r="AC15612" s="206"/>
    </row>
    <row r="15613" spans="27:29">
      <c r="AA15613" s="298"/>
      <c r="AC15613" s="206"/>
    </row>
    <row r="15614" spans="27:29">
      <c r="AA15614" s="298"/>
      <c r="AC15614" s="206"/>
    </row>
    <row r="15615" spans="27:29">
      <c r="AA15615" s="298"/>
      <c r="AC15615" s="206"/>
    </row>
    <row r="15616" spans="27:29">
      <c r="AA15616" s="298"/>
      <c r="AC15616" s="206"/>
    </row>
    <row r="15617" spans="27:29">
      <c r="AA15617" s="298"/>
      <c r="AC15617" s="206"/>
    </row>
    <row r="15618" spans="27:29">
      <c r="AA15618" s="298"/>
      <c r="AC15618" s="206"/>
    </row>
    <row r="15619" spans="27:29">
      <c r="AA15619" s="298"/>
      <c r="AC15619" s="206"/>
    </row>
    <row r="15620" spans="27:29">
      <c r="AA15620" s="298"/>
      <c r="AC15620" s="206"/>
    </row>
    <row r="15621" spans="27:29">
      <c r="AA15621" s="298"/>
      <c r="AC15621" s="206"/>
    </row>
    <row r="15622" spans="27:29">
      <c r="AA15622" s="298"/>
      <c r="AC15622" s="206"/>
    </row>
    <row r="15623" spans="27:29">
      <c r="AA15623" s="298"/>
      <c r="AC15623" s="206"/>
    </row>
    <row r="15624" spans="27:29">
      <c r="AA15624" s="298"/>
      <c r="AC15624" s="206"/>
    </row>
    <row r="15625" spans="27:29">
      <c r="AA15625" s="298"/>
      <c r="AC15625" s="206"/>
    </row>
    <row r="15626" spans="27:29">
      <c r="AA15626" s="298"/>
      <c r="AC15626" s="206"/>
    </row>
    <row r="15627" spans="27:29">
      <c r="AA15627" s="298"/>
      <c r="AC15627" s="206"/>
    </row>
    <row r="15628" spans="27:29">
      <c r="AA15628" s="298"/>
      <c r="AC15628" s="206"/>
    </row>
    <row r="15629" spans="27:29">
      <c r="AA15629" s="298"/>
      <c r="AC15629" s="206"/>
    </row>
    <row r="15630" spans="27:29">
      <c r="AA15630" s="298"/>
      <c r="AC15630" s="206"/>
    </row>
    <row r="15631" spans="27:29">
      <c r="AA15631" s="298"/>
      <c r="AC15631" s="206"/>
    </row>
    <row r="15632" spans="27:29">
      <c r="AA15632" s="298"/>
      <c r="AC15632" s="206"/>
    </row>
    <row r="15633" spans="27:29">
      <c r="AA15633" s="298"/>
      <c r="AC15633" s="206"/>
    </row>
    <row r="15634" spans="27:29">
      <c r="AA15634" s="298"/>
      <c r="AC15634" s="206"/>
    </row>
    <row r="15635" spans="27:29">
      <c r="AA15635" s="298"/>
      <c r="AC15635" s="206"/>
    </row>
    <row r="15636" spans="27:29">
      <c r="AA15636" s="298"/>
      <c r="AC15636" s="206"/>
    </row>
    <row r="15637" spans="27:29">
      <c r="AA15637" s="298"/>
      <c r="AC15637" s="206"/>
    </row>
    <row r="15638" spans="27:29">
      <c r="AA15638" s="298"/>
      <c r="AC15638" s="206"/>
    </row>
    <row r="15639" spans="27:29">
      <c r="AA15639" s="298"/>
      <c r="AC15639" s="206"/>
    </row>
    <row r="15640" spans="27:29">
      <c r="AA15640" s="298"/>
      <c r="AC15640" s="206"/>
    </row>
    <row r="15641" spans="27:29">
      <c r="AA15641" s="298"/>
      <c r="AC15641" s="206"/>
    </row>
    <row r="15642" spans="27:29">
      <c r="AA15642" s="298"/>
      <c r="AC15642" s="206"/>
    </row>
    <row r="15643" spans="27:29">
      <c r="AA15643" s="298"/>
      <c r="AC15643" s="206"/>
    </row>
    <row r="15644" spans="27:29">
      <c r="AA15644" s="298"/>
      <c r="AC15644" s="206"/>
    </row>
    <row r="15645" spans="27:29">
      <c r="AA15645" s="298"/>
      <c r="AC15645" s="206"/>
    </row>
    <row r="15646" spans="27:29">
      <c r="AA15646" s="298"/>
      <c r="AC15646" s="206"/>
    </row>
    <row r="15647" spans="27:29">
      <c r="AA15647" s="298"/>
      <c r="AC15647" s="206"/>
    </row>
    <row r="15648" spans="27:29">
      <c r="AA15648" s="298"/>
      <c r="AC15648" s="206"/>
    </row>
    <row r="15649" spans="27:29">
      <c r="AA15649" s="298"/>
      <c r="AC15649" s="206"/>
    </row>
    <row r="15650" spans="27:29">
      <c r="AA15650" s="298"/>
      <c r="AC15650" s="206"/>
    </row>
    <row r="15651" spans="27:29">
      <c r="AA15651" s="298"/>
      <c r="AC15651" s="206"/>
    </row>
    <row r="15652" spans="27:29">
      <c r="AA15652" s="298"/>
      <c r="AC15652" s="206"/>
    </row>
    <row r="15653" spans="27:29">
      <c r="AA15653" s="298"/>
      <c r="AC15653" s="206"/>
    </row>
    <row r="15654" spans="27:29">
      <c r="AA15654" s="298"/>
      <c r="AC15654" s="206"/>
    </row>
    <row r="15655" spans="27:29">
      <c r="AA15655" s="298"/>
      <c r="AC15655" s="206"/>
    </row>
    <row r="15656" spans="27:29">
      <c r="AA15656" s="298"/>
      <c r="AC15656" s="206"/>
    </row>
    <row r="15657" spans="27:29">
      <c r="AA15657" s="298"/>
      <c r="AC15657" s="206"/>
    </row>
    <row r="15658" spans="27:29">
      <c r="AA15658" s="298"/>
      <c r="AC15658" s="206"/>
    </row>
    <row r="15659" spans="27:29">
      <c r="AA15659" s="298"/>
      <c r="AC15659" s="206"/>
    </row>
    <row r="15660" spans="27:29">
      <c r="AA15660" s="298"/>
      <c r="AC15660" s="206"/>
    </row>
    <row r="15661" spans="27:29">
      <c r="AA15661" s="298"/>
      <c r="AC15661" s="206"/>
    </row>
    <row r="15662" spans="27:29">
      <c r="AA15662" s="298"/>
      <c r="AC15662" s="206"/>
    </row>
    <row r="15663" spans="27:29">
      <c r="AA15663" s="298"/>
      <c r="AC15663" s="206"/>
    </row>
    <row r="15664" spans="27:29">
      <c r="AA15664" s="298"/>
      <c r="AC15664" s="206"/>
    </row>
    <row r="15665" spans="27:29">
      <c r="AA15665" s="298"/>
      <c r="AC15665" s="206"/>
    </row>
    <row r="15666" spans="27:29">
      <c r="AA15666" s="298"/>
      <c r="AC15666" s="206"/>
    </row>
    <row r="15667" spans="27:29">
      <c r="AA15667" s="298"/>
      <c r="AC15667" s="206"/>
    </row>
    <row r="15668" spans="27:29">
      <c r="AA15668" s="298"/>
      <c r="AC15668" s="206"/>
    </row>
    <row r="15669" spans="27:29">
      <c r="AA15669" s="298"/>
      <c r="AC15669" s="206"/>
    </row>
    <row r="15670" spans="27:29">
      <c r="AA15670" s="298"/>
      <c r="AC15670" s="206"/>
    </row>
    <row r="15671" spans="27:29">
      <c r="AA15671" s="298"/>
      <c r="AC15671" s="206"/>
    </row>
    <row r="15672" spans="27:29">
      <c r="AA15672" s="298"/>
      <c r="AC15672" s="206"/>
    </row>
    <row r="15673" spans="27:29">
      <c r="AA15673" s="298"/>
      <c r="AC15673" s="206"/>
    </row>
    <row r="15674" spans="27:29">
      <c r="AA15674" s="298"/>
      <c r="AC15674" s="206"/>
    </row>
    <row r="15675" spans="27:29">
      <c r="AA15675" s="298"/>
      <c r="AC15675" s="206"/>
    </row>
    <row r="15676" spans="27:29">
      <c r="AA15676" s="298"/>
      <c r="AC15676" s="206"/>
    </row>
    <row r="15677" spans="27:29">
      <c r="AA15677" s="298"/>
      <c r="AC15677" s="206"/>
    </row>
    <row r="15678" spans="27:29">
      <c r="AA15678" s="298"/>
      <c r="AC15678" s="206"/>
    </row>
    <row r="15679" spans="27:29">
      <c r="AA15679" s="298"/>
      <c r="AC15679" s="206"/>
    </row>
    <row r="15680" spans="27:29">
      <c r="AA15680" s="298"/>
      <c r="AC15680" s="206"/>
    </row>
    <row r="15681" spans="27:29">
      <c r="AA15681" s="298"/>
      <c r="AC15681" s="206"/>
    </row>
    <row r="15682" spans="27:29">
      <c r="AA15682" s="298"/>
      <c r="AC15682" s="206"/>
    </row>
    <row r="15683" spans="27:29">
      <c r="AA15683" s="298"/>
      <c r="AC15683" s="206"/>
    </row>
    <row r="15684" spans="27:29">
      <c r="AA15684" s="298"/>
      <c r="AC15684" s="206"/>
    </row>
    <row r="15685" spans="27:29">
      <c r="AA15685" s="298"/>
      <c r="AC15685" s="206"/>
    </row>
    <row r="15686" spans="27:29">
      <c r="AA15686" s="298"/>
      <c r="AC15686" s="206"/>
    </row>
    <row r="15687" spans="27:29">
      <c r="AA15687" s="298"/>
      <c r="AC15687" s="206"/>
    </row>
    <row r="15688" spans="27:29">
      <c r="AA15688" s="298"/>
      <c r="AC15688" s="206"/>
    </row>
    <row r="15689" spans="27:29">
      <c r="AA15689" s="298"/>
      <c r="AC15689" s="206"/>
    </row>
    <row r="15690" spans="27:29">
      <c r="AA15690" s="298"/>
      <c r="AC15690" s="206"/>
    </row>
    <row r="15691" spans="27:29">
      <c r="AA15691" s="298"/>
      <c r="AC15691" s="206"/>
    </row>
    <row r="15692" spans="27:29">
      <c r="AA15692" s="298"/>
      <c r="AC15692" s="206"/>
    </row>
    <row r="15693" spans="27:29">
      <c r="AA15693" s="298"/>
      <c r="AC15693" s="206"/>
    </row>
    <row r="15694" spans="27:29">
      <c r="AA15694" s="298"/>
      <c r="AC15694" s="206"/>
    </row>
    <row r="15695" spans="27:29">
      <c r="AA15695" s="298"/>
      <c r="AC15695" s="206"/>
    </row>
    <row r="15696" spans="27:29">
      <c r="AA15696" s="298"/>
      <c r="AC15696" s="206"/>
    </row>
    <row r="15697" spans="27:29">
      <c r="AA15697" s="298"/>
      <c r="AC15697" s="206"/>
    </row>
    <row r="15698" spans="27:29">
      <c r="AA15698" s="298"/>
      <c r="AC15698" s="206"/>
    </row>
    <row r="15699" spans="27:29">
      <c r="AA15699" s="298"/>
      <c r="AC15699" s="206"/>
    </row>
    <row r="15700" spans="27:29">
      <c r="AA15700" s="298"/>
      <c r="AC15700" s="206"/>
    </row>
    <row r="15701" spans="27:29">
      <c r="AA15701" s="298"/>
      <c r="AC15701" s="206"/>
    </row>
    <row r="15702" spans="27:29">
      <c r="AA15702" s="298"/>
      <c r="AC15702" s="206"/>
    </row>
    <row r="15703" spans="27:29">
      <c r="AA15703" s="298"/>
      <c r="AC15703" s="206"/>
    </row>
    <row r="15704" spans="27:29">
      <c r="AA15704" s="298"/>
      <c r="AC15704" s="206"/>
    </row>
    <row r="15705" spans="27:29">
      <c r="AA15705" s="298"/>
      <c r="AC15705" s="206"/>
    </row>
    <row r="15706" spans="27:29">
      <c r="AA15706" s="298"/>
      <c r="AC15706" s="206"/>
    </row>
    <row r="15707" spans="27:29">
      <c r="AA15707" s="298"/>
      <c r="AC15707" s="206"/>
    </row>
    <row r="15708" spans="27:29">
      <c r="AA15708" s="298"/>
      <c r="AC15708" s="206"/>
    </row>
    <row r="15709" spans="27:29">
      <c r="AA15709" s="298"/>
      <c r="AC15709" s="206"/>
    </row>
    <row r="15710" spans="27:29">
      <c r="AA15710" s="298"/>
      <c r="AC15710" s="206"/>
    </row>
    <row r="15711" spans="27:29">
      <c r="AA15711" s="298"/>
      <c r="AC15711" s="206"/>
    </row>
    <row r="15712" spans="27:29">
      <c r="AA15712" s="298"/>
      <c r="AC15712" s="206"/>
    </row>
    <row r="15713" spans="27:29">
      <c r="AA15713" s="298"/>
      <c r="AC15713" s="206"/>
    </row>
    <row r="15714" spans="27:29">
      <c r="AA15714" s="298"/>
      <c r="AC15714" s="206"/>
    </row>
    <row r="15715" spans="27:29">
      <c r="AA15715" s="298"/>
      <c r="AC15715" s="206"/>
    </row>
    <row r="15716" spans="27:29">
      <c r="AA15716" s="298"/>
      <c r="AC15716" s="206"/>
    </row>
    <row r="15717" spans="27:29">
      <c r="AA15717" s="298"/>
      <c r="AC15717" s="206"/>
    </row>
    <row r="15718" spans="27:29">
      <c r="AA15718" s="298"/>
      <c r="AC15718" s="206"/>
    </row>
    <row r="15719" spans="27:29">
      <c r="AA15719" s="298"/>
      <c r="AC15719" s="206"/>
    </row>
    <row r="15720" spans="27:29">
      <c r="AA15720" s="298"/>
      <c r="AC15720" s="206"/>
    </row>
    <row r="15721" spans="27:29">
      <c r="AA15721" s="298"/>
      <c r="AC15721" s="206"/>
    </row>
    <row r="15722" spans="27:29">
      <c r="AA15722" s="298"/>
      <c r="AC15722" s="206"/>
    </row>
    <row r="15723" spans="27:29">
      <c r="AA15723" s="298"/>
      <c r="AC15723" s="206"/>
    </row>
    <row r="15724" spans="27:29">
      <c r="AA15724" s="298"/>
      <c r="AC15724" s="206"/>
    </row>
    <row r="15725" spans="27:29">
      <c r="AA15725" s="298"/>
      <c r="AC15725" s="206"/>
    </row>
    <row r="15726" spans="27:29">
      <c r="AA15726" s="298"/>
      <c r="AC15726" s="206"/>
    </row>
    <row r="15727" spans="27:29">
      <c r="AA15727" s="298"/>
      <c r="AC15727" s="206"/>
    </row>
    <row r="15728" spans="27:29">
      <c r="AA15728" s="298"/>
      <c r="AC15728" s="206"/>
    </row>
    <row r="15729" spans="27:29">
      <c r="AA15729" s="298"/>
      <c r="AC15729" s="206"/>
    </row>
    <row r="15730" spans="27:29">
      <c r="AA15730" s="298"/>
      <c r="AC15730" s="206"/>
    </row>
    <row r="15731" spans="27:29">
      <c r="AA15731" s="298"/>
      <c r="AC15731" s="206"/>
    </row>
    <row r="15732" spans="27:29">
      <c r="AA15732" s="298"/>
      <c r="AC15732" s="206"/>
    </row>
    <row r="15733" spans="27:29">
      <c r="AA15733" s="298"/>
      <c r="AC15733" s="206"/>
    </row>
    <row r="15734" spans="27:29">
      <c r="AA15734" s="298"/>
      <c r="AC15734" s="206"/>
    </row>
    <row r="15735" spans="27:29">
      <c r="AA15735" s="298"/>
      <c r="AC15735" s="206"/>
    </row>
    <row r="15736" spans="27:29">
      <c r="AA15736" s="298"/>
      <c r="AC15736" s="206"/>
    </row>
    <row r="15737" spans="27:29">
      <c r="AA15737" s="298"/>
      <c r="AC15737" s="206"/>
    </row>
    <row r="15738" spans="27:29">
      <c r="AA15738" s="298"/>
      <c r="AC15738" s="206"/>
    </row>
    <row r="15739" spans="27:29">
      <c r="AA15739" s="298"/>
      <c r="AC15739" s="206"/>
    </row>
    <row r="15740" spans="27:29">
      <c r="AA15740" s="298"/>
      <c r="AC15740" s="206"/>
    </row>
    <row r="15741" spans="27:29">
      <c r="AA15741" s="298"/>
      <c r="AC15741" s="206"/>
    </row>
    <row r="15742" spans="27:29">
      <c r="AA15742" s="298"/>
      <c r="AC15742" s="206"/>
    </row>
    <row r="15743" spans="27:29">
      <c r="AA15743" s="298"/>
      <c r="AC15743" s="206"/>
    </row>
    <row r="15744" spans="27:29">
      <c r="AA15744" s="298"/>
      <c r="AC15744" s="206"/>
    </row>
    <row r="15745" spans="27:29">
      <c r="AA15745" s="298"/>
      <c r="AC15745" s="206"/>
    </row>
    <row r="15746" spans="27:29">
      <c r="AA15746" s="298"/>
      <c r="AC15746" s="206"/>
    </row>
    <row r="15747" spans="27:29">
      <c r="AA15747" s="298"/>
      <c r="AC15747" s="206"/>
    </row>
    <row r="15748" spans="27:29">
      <c r="AA15748" s="298"/>
      <c r="AC15748" s="206"/>
    </row>
    <row r="15749" spans="27:29">
      <c r="AA15749" s="298"/>
      <c r="AC15749" s="206"/>
    </row>
    <row r="15750" spans="27:29">
      <c r="AA15750" s="298"/>
      <c r="AC15750" s="206"/>
    </row>
    <row r="15751" spans="27:29">
      <c r="AA15751" s="298"/>
      <c r="AC15751" s="206"/>
    </row>
    <row r="15752" spans="27:29">
      <c r="AA15752" s="298"/>
      <c r="AC15752" s="206"/>
    </row>
    <row r="15753" spans="27:29">
      <c r="AA15753" s="298"/>
      <c r="AC15753" s="206"/>
    </row>
    <row r="15754" spans="27:29">
      <c r="AA15754" s="298"/>
      <c r="AC15754" s="206"/>
    </row>
    <row r="15755" spans="27:29">
      <c r="AA15755" s="298"/>
      <c r="AC15755" s="206"/>
    </row>
    <row r="15756" spans="27:29">
      <c r="AA15756" s="298"/>
      <c r="AC15756" s="206"/>
    </row>
    <row r="15757" spans="27:29">
      <c r="AA15757" s="298"/>
      <c r="AC15757" s="206"/>
    </row>
    <row r="15758" spans="27:29">
      <c r="AA15758" s="298"/>
      <c r="AC15758" s="206"/>
    </row>
    <row r="15759" spans="27:29">
      <c r="AA15759" s="298"/>
      <c r="AC15759" s="206"/>
    </row>
    <row r="15760" spans="27:29">
      <c r="AA15760" s="298"/>
      <c r="AC15760" s="206"/>
    </row>
    <row r="15761" spans="27:29">
      <c r="AA15761" s="298"/>
      <c r="AC15761" s="206"/>
    </row>
    <row r="15762" spans="27:29">
      <c r="AA15762" s="298"/>
      <c r="AC15762" s="206"/>
    </row>
    <row r="15763" spans="27:29">
      <c r="AA15763" s="298"/>
      <c r="AC15763" s="206"/>
    </row>
    <row r="15764" spans="27:29">
      <c r="AA15764" s="298"/>
      <c r="AC15764" s="206"/>
    </row>
    <row r="15765" spans="27:29">
      <c r="AA15765" s="298"/>
      <c r="AC15765" s="206"/>
    </row>
    <row r="15766" spans="27:29">
      <c r="AA15766" s="298"/>
      <c r="AC15766" s="206"/>
    </row>
    <row r="15767" spans="27:29">
      <c r="AA15767" s="298"/>
      <c r="AC15767" s="206"/>
    </row>
    <row r="15768" spans="27:29">
      <c r="AA15768" s="298"/>
      <c r="AC15768" s="206"/>
    </row>
    <row r="15769" spans="27:29">
      <c r="AA15769" s="298"/>
      <c r="AC15769" s="206"/>
    </row>
    <row r="15770" spans="27:29">
      <c r="AA15770" s="298"/>
      <c r="AC15770" s="206"/>
    </row>
    <row r="15771" spans="27:29">
      <c r="AA15771" s="298"/>
      <c r="AC15771" s="206"/>
    </row>
    <row r="15772" spans="27:29">
      <c r="AA15772" s="298"/>
      <c r="AC15772" s="206"/>
    </row>
    <row r="15773" spans="27:29">
      <c r="AA15773" s="298"/>
      <c r="AC15773" s="206"/>
    </row>
    <row r="15774" spans="27:29">
      <c r="AA15774" s="298"/>
      <c r="AC15774" s="206"/>
    </row>
    <row r="15775" spans="27:29">
      <c r="AA15775" s="298"/>
      <c r="AC15775" s="206"/>
    </row>
    <row r="15776" spans="27:29">
      <c r="AA15776" s="298"/>
      <c r="AC15776" s="206"/>
    </row>
    <row r="15777" spans="27:29">
      <c r="AA15777" s="298"/>
      <c r="AC15777" s="206"/>
    </row>
    <row r="15778" spans="27:29">
      <c r="AA15778" s="298"/>
      <c r="AC15778" s="206"/>
    </row>
    <row r="15779" spans="27:29">
      <c r="AA15779" s="298"/>
      <c r="AC15779" s="206"/>
    </row>
    <row r="15780" spans="27:29">
      <c r="AA15780" s="298"/>
      <c r="AC15780" s="206"/>
    </row>
    <row r="15781" spans="27:29">
      <c r="AA15781" s="298"/>
      <c r="AC15781" s="206"/>
    </row>
    <row r="15782" spans="27:29">
      <c r="AA15782" s="298"/>
      <c r="AC15782" s="206"/>
    </row>
    <row r="15783" spans="27:29">
      <c r="AA15783" s="298"/>
      <c r="AC15783" s="206"/>
    </row>
    <row r="15784" spans="27:29">
      <c r="AA15784" s="298"/>
      <c r="AC15784" s="206"/>
    </row>
    <row r="15785" spans="27:29">
      <c r="AA15785" s="298"/>
      <c r="AC15785" s="206"/>
    </row>
    <row r="15786" spans="27:29">
      <c r="AA15786" s="298"/>
      <c r="AC15786" s="206"/>
    </row>
    <row r="15787" spans="27:29">
      <c r="AA15787" s="298"/>
      <c r="AC15787" s="206"/>
    </row>
    <row r="15788" spans="27:29">
      <c r="AA15788" s="298"/>
      <c r="AC15788" s="206"/>
    </row>
    <row r="15789" spans="27:29">
      <c r="AA15789" s="298"/>
      <c r="AC15789" s="206"/>
    </row>
    <row r="15790" spans="27:29">
      <c r="AA15790" s="298"/>
      <c r="AC15790" s="206"/>
    </row>
    <row r="15791" spans="27:29">
      <c r="AA15791" s="298"/>
      <c r="AC15791" s="206"/>
    </row>
    <row r="15792" spans="27:29">
      <c r="AA15792" s="298"/>
      <c r="AC15792" s="206"/>
    </row>
    <row r="15793" spans="27:29">
      <c r="AA15793" s="298"/>
      <c r="AC15793" s="206"/>
    </row>
    <row r="15794" spans="27:29">
      <c r="AA15794" s="298"/>
      <c r="AC15794" s="206"/>
    </row>
    <row r="15795" spans="27:29">
      <c r="AA15795" s="298"/>
      <c r="AC15795" s="206"/>
    </row>
    <row r="15796" spans="27:29">
      <c r="AA15796" s="298"/>
      <c r="AC15796" s="206"/>
    </row>
    <row r="15797" spans="27:29">
      <c r="AA15797" s="298"/>
      <c r="AC15797" s="206"/>
    </row>
    <row r="15798" spans="27:29">
      <c r="AA15798" s="298"/>
      <c r="AC15798" s="206"/>
    </row>
    <row r="15799" spans="27:29">
      <c r="AA15799" s="298"/>
      <c r="AC15799" s="206"/>
    </row>
    <row r="15800" spans="27:29">
      <c r="AA15800" s="298"/>
      <c r="AC15800" s="206"/>
    </row>
    <row r="15801" spans="27:29">
      <c r="AA15801" s="298"/>
      <c r="AC15801" s="206"/>
    </row>
    <row r="15802" spans="27:29">
      <c r="AA15802" s="298"/>
      <c r="AC15802" s="206"/>
    </row>
    <row r="15803" spans="27:29">
      <c r="AA15803" s="298"/>
      <c r="AC15803" s="206"/>
    </row>
    <row r="15804" spans="27:29">
      <c r="AA15804" s="298"/>
      <c r="AC15804" s="206"/>
    </row>
    <row r="15805" spans="27:29">
      <c r="AA15805" s="298"/>
      <c r="AC15805" s="206"/>
    </row>
    <row r="15806" spans="27:29">
      <c r="AA15806" s="298"/>
      <c r="AC15806" s="206"/>
    </row>
    <row r="15807" spans="27:29">
      <c r="AA15807" s="298"/>
      <c r="AC15807" s="206"/>
    </row>
    <row r="15808" spans="27:29">
      <c r="AA15808" s="298"/>
      <c r="AC15808" s="206"/>
    </row>
    <row r="15809" spans="27:29">
      <c r="AA15809" s="298"/>
      <c r="AC15809" s="206"/>
    </row>
    <row r="15810" spans="27:29">
      <c r="AA15810" s="298"/>
      <c r="AC15810" s="206"/>
    </row>
    <row r="15811" spans="27:29">
      <c r="AA15811" s="298"/>
      <c r="AC15811" s="206"/>
    </row>
    <row r="15812" spans="27:29">
      <c r="AA15812" s="298"/>
      <c r="AC15812" s="206"/>
    </row>
    <row r="15813" spans="27:29">
      <c r="AA15813" s="298"/>
      <c r="AC15813" s="206"/>
    </row>
    <row r="15814" spans="27:29">
      <c r="AA15814" s="298"/>
      <c r="AC15814" s="206"/>
    </row>
    <row r="15815" spans="27:29">
      <c r="AA15815" s="298"/>
      <c r="AC15815" s="206"/>
    </row>
    <row r="15816" spans="27:29">
      <c r="AA15816" s="298"/>
      <c r="AC15816" s="206"/>
    </row>
    <row r="15817" spans="27:29">
      <c r="AA15817" s="298"/>
      <c r="AC15817" s="206"/>
    </row>
    <row r="15818" spans="27:29">
      <c r="AA15818" s="298"/>
      <c r="AC15818" s="206"/>
    </row>
    <row r="15819" spans="27:29">
      <c r="AA15819" s="298"/>
      <c r="AC15819" s="206"/>
    </row>
    <row r="15820" spans="27:29">
      <c r="AA15820" s="298"/>
      <c r="AC15820" s="206"/>
    </row>
    <row r="15821" spans="27:29">
      <c r="AA15821" s="298"/>
      <c r="AC15821" s="206"/>
    </row>
    <row r="15822" spans="27:29">
      <c r="AA15822" s="298"/>
      <c r="AC15822" s="206"/>
    </row>
    <row r="15823" spans="27:29">
      <c r="AA15823" s="298"/>
      <c r="AC15823" s="206"/>
    </row>
    <row r="15824" spans="27:29">
      <c r="AA15824" s="298"/>
      <c r="AC15824" s="206"/>
    </row>
    <row r="15825" spans="27:29">
      <c r="AA15825" s="298"/>
      <c r="AC15825" s="206"/>
    </row>
    <row r="15826" spans="27:29">
      <c r="AA15826" s="298"/>
      <c r="AC15826" s="206"/>
    </row>
    <row r="15827" spans="27:29">
      <c r="AA15827" s="298"/>
      <c r="AC15827" s="206"/>
    </row>
    <row r="15828" spans="27:29">
      <c r="AA15828" s="298"/>
      <c r="AC15828" s="206"/>
    </row>
    <row r="15829" spans="27:29">
      <c r="AA15829" s="298"/>
      <c r="AC15829" s="206"/>
    </row>
    <row r="15830" spans="27:29">
      <c r="AA15830" s="298"/>
      <c r="AC15830" s="206"/>
    </row>
    <row r="15831" spans="27:29">
      <c r="AA15831" s="298"/>
      <c r="AC15831" s="206"/>
    </row>
    <row r="15832" spans="27:29">
      <c r="AA15832" s="298"/>
      <c r="AC15832" s="206"/>
    </row>
    <row r="15833" spans="27:29">
      <c r="AA15833" s="298"/>
      <c r="AC15833" s="206"/>
    </row>
    <row r="15834" spans="27:29">
      <c r="AA15834" s="298"/>
      <c r="AC15834" s="206"/>
    </row>
    <row r="15835" spans="27:29">
      <c r="AA15835" s="298"/>
      <c r="AC15835" s="206"/>
    </row>
    <row r="15836" spans="27:29">
      <c r="AA15836" s="298"/>
      <c r="AC15836" s="206"/>
    </row>
    <row r="15837" spans="27:29">
      <c r="AA15837" s="298"/>
      <c r="AC15837" s="206"/>
    </row>
    <row r="15838" spans="27:29">
      <c r="AA15838" s="298"/>
      <c r="AC15838" s="206"/>
    </row>
    <row r="15839" spans="27:29">
      <c r="AA15839" s="298"/>
      <c r="AC15839" s="206"/>
    </row>
    <row r="15840" spans="27:29">
      <c r="AA15840" s="298"/>
      <c r="AC15840" s="206"/>
    </row>
    <row r="15841" spans="27:29">
      <c r="AA15841" s="298"/>
      <c r="AC15841" s="206"/>
    </row>
    <row r="15842" spans="27:29">
      <c r="AA15842" s="298"/>
      <c r="AC15842" s="206"/>
    </row>
    <row r="15843" spans="27:29">
      <c r="AA15843" s="298"/>
      <c r="AC15843" s="206"/>
    </row>
    <row r="15844" spans="27:29">
      <c r="AA15844" s="298"/>
      <c r="AC15844" s="206"/>
    </row>
    <row r="15845" spans="27:29">
      <c r="AA15845" s="298"/>
      <c r="AC15845" s="206"/>
    </row>
    <row r="15846" spans="27:29">
      <c r="AA15846" s="298"/>
      <c r="AC15846" s="206"/>
    </row>
    <row r="15847" spans="27:29">
      <c r="AA15847" s="298"/>
      <c r="AC15847" s="206"/>
    </row>
    <row r="15848" spans="27:29">
      <c r="AA15848" s="298"/>
      <c r="AC15848" s="206"/>
    </row>
    <row r="15849" spans="27:29">
      <c r="AA15849" s="298"/>
      <c r="AC15849" s="206"/>
    </row>
    <row r="15850" spans="27:29">
      <c r="AA15850" s="298"/>
      <c r="AC15850" s="206"/>
    </row>
    <row r="15851" spans="27:29">
      <c r="AA15851" s="298"/>
      <c r="AC15851" s="206"/>
    </row>
    <row r="15852" spans="27:29">
      <c r="AA15852" s="298"/>
      <c r="AC15852" s="206"/>
    </row>
    <row r="15853" spans="27:29">
      <c r="AA15853" s="298"/>
      <c r="AC15853" s="206"/>
    </row>
    <row r="15854" spans="27:29">
      <c r="AA15854" s="298"/>
      <c r="AC15854" s="206"/>
    </row>
    <row r="15855" spans="27:29">
      <c r="AA15855" s="298"/>
      <c r="AC15855" s="206"/>
    </row>
    <row r="15856" spans="27:29">
      <c r="AA15856" s="298"/>
      <c r="AC15856" s="206"/>
    </row>
    <row r="15857" spans="27:29">
      <c r="AA15857" s="298"/>
      <c r="AC15857" s="206"/>
    </row>
    <row r="15858" spans="27:29">
      <c r="AA15858" s="298"/>
      <c r="AC15858" s="206"/>
    </row>
    <row r="15859" spans="27:29">
      <c r="AA15859" s="298"/>
      <c r="AC15859" s="206"/>
    </row>
    <row r="15860" spans="27:29">
      <c r="AA15860" s="298"/>
      <c r="AC15860" s="206"/>
    </row>
    <row r="15861" spans="27:29">
      <c r="AA15861" s="298"/>
      <c r="AC15861" s="206"/>
    </row>
    <row r="15862" spans="27:29">
      <c r="AA15862" s="298"/>
      <c r="AC15862" s="206"/>
    </row>
    <row r="15863" spans="27:29">
      <c r="AA15863" s="298"/>
      <c r="AC15863" s="206"/>
    </row>
    <row r="15864" spans="27:29">
      <c r="AA15864" s="298"/>
      <c r="AC15864" s="206"/>
    </row>
    <row r="15865" spans="27:29">
      <c r="AA15865" s="298"/>
      <c r="AC15865" s="206"/>
    </row>
    <row r="15866" spans="27:29">
      <c r="AA15866" s="298"/>
      <c r="AC15866" s="206"/>
    </row>
    <row r="15867" spans="27:29">
      <c r="AA15867" s="298"/>
      <c r="AC15867" s="206"/>
    </row>
    <row r="15868" spans="27:29">
      <c r="AA15868" s="298"/>
      <c r="AC15868" s="206"/>
    </row>
    <row r="15869" spans="27:29">
      <c r="AA15869" s="298"/>
      <c r="AC15869" s="206"/>
    </row>
    <row r="15870" spans="27:29">
      <c r="AA15870" s="298"/>
      <c r="AC15870" s="206"/>
    </row>
    <row r="15871" spans="27:29">
      <c r="AA15871" s="298"/>
      <c r="AC15871" s="206"/>
    </row>
    <row r="15872" spans="27:29">
      <c r="AA15872" s="298"/>
      <c r="AC15872" s="206"/>
    </row>
    <row r="15873" spans="27:29">
      <c r="AA15873" s="298"/>
      <c r="AC15873" s="206"/>
    </row>
    <row r="15874" spans="27:29">
      <c r="AA15874" s="298"/>
      <c r="AC15874" s="206"/>
    </row>
    <row r="15875" spans="27:29">
      <c r="AA15875" s="298"/>
      <c r="AC15875" s="206"/>
    </row>
    <row r="15876" spans="27:29">
      <c r="AA15876" s="298"/>
      <c r="AC15876" s="206"/>
    </row>
    <row r="15877" spans="27:29">
      <c r="AA15877" s="298"/>
      <c r="AC15877" s="206"/>
    </row>
    <row r="15878" spans="27:29">
      <c r="AA15878" s="298"/>
      <c r="AC15878" s="206"/>
    </row>
    <row r="15879" spans="27:29">
      <c r="AA15879" s="298"/>
      <c r="AC15879" s="206"/>
    </row>
    <row r="15880" spans="27:29">
      <c r="AA15880" s="298"/>
      <c r="AC15880" s="206"/>
    </row>
    <row r="15881" spans="27:29">
      <c r="AA15881" s="298"/>
      <c r="AC15881" s="206"/>
    </row>
    <row r="15882" spans="27:29">
      <c r="AA15882" s="298"/>
      <c r="AC15882" s="206"/>
    </row>
    <row r="15883" spans="27:29">
      <c r="AA15883" s="298"/>
      <c r="AC15883" s="206"/>
    </row>
    <row r="15884" spans="27:29">
      <c r="AA15884" s="298"/>
      <c r="AC15884" s="206"/>
    </row>
    <row r="15885" spans="27:29">
      <c r="AA15885" s="298"/>
      <c r="AC15885" s="206"/>
    </row>
    <row r="15886" spans="27:29">
      <c r="AA15886" s="298"/>
      <c r="AC15886" s="206"/>
    </row>
    <row r="15887" spans="27:29">
      <c r="AA15887" s="298"/>
      <c r="AC15887" s="206"/>
    </row>
    <row r="15888" spans="27:29">
      <c r="AA15888" s="298"/>
      <c r="AC15888" s="206"/>
    </row>
    <row r="15889" spans="27:29">
      <c r="AA15889" s="298"/>
      <c r="AC15889" s="206"/>
    </row>
    <row r="15890" spans="27:29">
      <c r="AA15890" s="298"/>
      <c r="AC15890" s="206"/>
    </row>
    <row r="15891" spans="27:29">
      <c r="AA15891" s="298"/>
      <c r="AC15891" s="206"/>
    </row>
    <row r="15892" spans="27:29">
      <c r="AA15892" s="298"/>
      <c r="AC15892" s="206"/>
    </row>
    <row r="15893" spans="27:29">
      <c r="AA15893" s="298"/>
      <c r="AC15893" s="206"/>
    </row>
    <row r="15894" spans="27:29">
      <c r="AA15894" s="298"/>
      <c r="AC15894" s="206"/>
    </row>
    <row r="15895" spans="27:29">
      <c r="AA15895" s="298"/>
      <c r="AC15895" s="206"/>
    </row>
    <row r="15896" spans="27:29">
      <c r="AA15896" s="298"/>
      <c r="AC15896" s="206"/>
    </row>
    <row r="15897" spans="27:29">
      <c r="AA15897" s="298"/>
      <c r="AC15897" s="206"/>
    </row>
    <row r="15898" spans="27:29">
      <c r="AA15898" s="298"/>
      <c r="AC15898" s="206"/>
    </row>
    <row r="15899" spans="27:29">
      <c r="AA15899" s="298"/>
      <c r="AC15899" s="206"/>
    </row>
    <row r="15900" spans="27:29">
      <c r="AA15900" s="298"/>
      <c r="AC15900" s="206"/>
    </row>
    <row r="15901" spans="27:29">
      <c r="AA15901" s="298"/>
      <c r="AC15901" s="206"/>
    </row>
    <row r="15902" spans="27:29">
      <c r="AA15902" s="298"/>
      <c r="AC15902" s="206"/>
    </row>
    <row r="15903" spans="27:29">
      <c r="AA15903" s="298"/>
      <c r="AC15903" s="206"/>
    </row>
    <row r="15904" spans="27:29">
      <c r="AA15904" s="298"/>
      <c r="AC15904" s="206"/>
    </row>
    <row r="15905" spans="27:29">
      <c r="AA15905" s="298"/>
      <c r="AC15905" s="206"/>
    </row>
    <row r="15906" spans="27:29">
      <c r="AA15906" s="298"/>
      <c r="AC15906" s="206"/>
    </row>
    <row r="15907" spans="27:29">
      <c r="AA15907" s="298"/>
      <c r="AC15907" s="206"/>
    </row>
    <row r="15908" spans="27:29">
      <c r="AA15908" s="298"/>
      <c r="AC15908" s="206"/>
    </row>
    <row r="15909" spans="27:29">
      <c r="AA15909" s="298"/>
      <c r="AC15909" s="206"/>
    </row>
    <row r="15910" spans="27:29">
      <c r="AA15910" s="298"/>
      <c r="AC15910" s="206"/>
    </row>
    <row r="15911" spans="27:29">
      <c r="AA15911" s="298"/>
      <c r="AC15911" s="206"/>
    </row>
    <row r="15912" spans="27:29">
      <c r="AA15912" s="298"/>
      <c r="AC15912" s="206"/>
    </row>
    <row r="15913" spans="27:29">
      <c r="AA15913" s="298"/>
      <c r="AC15913" s="206"/>
    </row>
    <row r="15914" spans="27:29">
      <c r="AA15914" s="298"/>
      <c r="AC15914" s="206"/>
    </row>
    <row r="15915" spans="27:29">
      <c r="AA15915" s="298"/>
      <c r="AC15915" s="206"/>
    </row>
    <row r="15916" spans="27:29">
      <c r="AA15916" s="298"/>
      <c r="AC15916" s="206"/>
    </row>
    <row r="15917" spans="27:29">
      <c r="AA15917" s="298"/>
      <c r="AC15917" s="206"/>
    </row>
    <row r="15918" spans="27:29">
      <c r="AA15918" s="298"/>
      <c r="AC15918" s="206"/>
    </row>
    <row r="15919" spans="27:29">
      <c r="AA15919" s="298"/>
      <c r="AC15919" s="206"/>
    </row>
    <row r="15920" spans="27:29">
      <c r="AA15920" s="298"/>
      <c r="AC15920" s="206"/>
    </row>
    <row r="15921" spans="27:29">
      <c r="AA15921" s="298"/>
      <c r="AC15921" s="206"/>
    </row>
    <row r="15922" spans="27:29">
      <c r="AA15922" s="298"/>
      <c r="AC15922" s="206"/>
    </row>
    <row r="15923" spans="27:29">
      <c r="AA15923" s="298"/>
      <c r="AC15923" s="206"/>
    </row>
    <row r="15924" spans="27:29">
      <c r="AA15924" s="298"/>
      <c r="AC15924" s="206"/>
    </row>
    <row r="15925" spans="27:29">
      <c r="AA15925" s="298"/>
      <c r="AC15925" s="206"/>
    </row>
    <row r="15926" spans="27:29">
      <c r="AA15926" s="298"/>
      <c r="AC15926" s="206"/>
    </row>
    <row r="15927" spans="27:29">
      <c r="AA15927" s="298"/>
      <c r="AC15927" s="206"/>
    </row>
    <row r="15928" spans="27:29">
      <c r="AA15928" s="298"/>
      <c r="AC15928" s="206"/>
    </row>
    <row r="15929" spans="27:29">
      <c r="AA15929" s="298"/>
      <c r="AC15929" s="206"/>
    </row>
    <row r="15930" spans="27:29">
      <c r="AA15930" s="298"/>
      <c r="AC15930" s="206"/>
    </row>
    <row r="15931" spans="27:29">
      <c r="AA15931" s="298"/>
      <c r="AC15931" s="206"/>
    </row>
    <row r="15932" spans="27:29">
      <c r="AA15932" s="298"/>
      <c r="AC15932" s="206"/>
    </row>
    <row r="15933" spans="27:29">
      <c r="AA15933" s="298"/>
      <c r="AC15933" s="206"/>
    </row>
    <row r="15934" spans="27:29">
      <c r="AA15934" s="298"/>
      <c r="AC15934" s="206"/>
    </row>
    <row r="15935" spans="27:29">
      <c r="AA15935" s="298"/>
      <c r="AC15935" s="206"/>
    </row>
    <row r="15936" spans="27:29">
      <c r="AA15936" s="298"/>
      <c r="AC15936" s="206"/>
    </row>
    <row r="15937" spans="27:29">
      <c r="AA15937" s="298"/>
      <c r="AC15937" s="206"/>
    </row>
    <row r="15938" spans="27:29">
      <c r="AA15938" s="298"/>
      <c r="AC15938" s="206"/>
    </row>
    <row r="15939" spans="27:29">
      <c r="AA15939" s="298"/>
      <c r="AC15939" s="206"/>
    </row>
    <row r="15940" spans="27:29">
      <c r="AA15940" s="298"/>
      <c r="AC15940" s="206"/>
    </row>
    <row r="15941" spans="27:29">
      <c r="AA15941" s="298"/>
      <c r="AC15941" s="206"/>
    </row>
    <row r="15942" spans="27:29">
      <c r="AA15942" s="298"/>
      <c r="AC15942" s="206"/>
    </row>
    <row r="15943" spans="27:29">
      <c r="AA15943" s="298"/>
      <c r="AC15943" s="206"/>
    </row>
    <row r="15944" spans="27:29">
      <c r="AA15944" s="298"/>
      <c r="AC15944" s="206"/>
    </row>
    <row r="15945" spans="27:29">
      <c r="AA15945" s="298"/>
      <c r="AC15945" s="206"/>
    </row>
    <row r="15946" spans="27:29">
      <c r="AA15946" s="298"/>
      <c r="AC15946" s="206"/>
    </row>
    <row r="15947" spans="27:29">
      <c r="AA15947" s="298"/>
      <c r="AC15947" s="206"/>
    </row>
    <row r="15948" spans="27:29">
      <c r="AA15948" s="298"/>
      <c r="AC15948" s="206"/>
    </row>
    <row r="15949" spans="27:29">
      <c r="AA15949" s="298"/>
      <c r="AC15949" s="206"/>
    </row>
    <row r="15950" spans="27:29">
      <c r="AA15950" s="298"/>
      <c r="AC15950" s="206"/>
    </row>
    <row r="15951" spans="27:29">
      <c r="AA15951" s="298"/>
      <c r="AC15951" s="206"/>
    </row>
    <row r="15952" spans="27:29">
      <c r="AA15952" s="298"/>
      <c r="AC15952" s="206"/>
    </row>
    <row r="15953" spans="27:29">
      <c r="AA15953" s="298"/>
      <c r="AC15953" s="206"/>
    </row>
    <row r="15954" spans="27:29">
      <c r="AA15954" s="298"/>
      <c r="AC15954" s="206"/>
    </row>
    <row r="15955" spans="27:29">
      <c r="AA15955" s="298"/>
      <c r="AC15955" s="206"/>
    </row>
    <row r="15956" spans="27:29">
      <c r="AA15956" s="298"/>
      <c r="AC15956" s="206"/>
    </row>
    <row r="15957" spans="27:29">
      <c r="AA15957" s="298"/>
      <c r="AC15957" s="206"/>
    </row>
    <row r="15958" spans="27:29">
      <c r="AA15958" s="298"/>
      <c r="AC15958" s="206"/>
    </row>
    <row r="15959" spans="27:29">
      <c r="AA15959" s="298"/>
      <c r="AC15959" s="206"/>
    </row>
    <row r="15960" spans="27:29">
      <c r="AA15960" s="298"/>
      <c r="AC15960" s="206"/>
    </row>
    <row r="15961" spans="27:29">
      <c r="AA15961" s="298"/>
      <c r="AC15961" s="206"/>
    </row>
    <row r="15962" spans="27:29">
      <c r="AA15962" s="298"/>
      <c r="AC15962" s="206"/>
    </row>
    <row r="15963" spans="27:29">
      <c r="AA15963" s="298"/>
      <c r="AC15963" s="206"/>
    </row>
    <row r="15964" spans="27:29">
      <c r="AA15964" s="298"/>
      <c r="AC15964" s="206"/>
    </row>
    <row r="15965" spans="27:29">
      <c r="AA15965" s="298"/>
      <c r="AC15965" s="206"/>
    </row>
    <row r="15966" spans="27:29">
      <c r="AA15966" s="298"/>
      <c r="AC15966" s="206"/>
    </row>
    <row r="15967" spans="27:29">
      <c r="AA15967" s="298"/>
      <c r="AC15967" s="206"/>
    </row>
    <row r="15968" spans="27:29">
      <c r="AA15968" s="298"/>
      <c r="AC15968" s="206"/>
    </row>
    <row r="15969" spans="27:29">
      <c r="AA15969" s="298"/>
      <c r="AC15969" s="206"/>
    </row>
    <row r="15970" spans="27:29">
      <c r="AA15970" s="298"/>
      <c r="AC15970" s="206"/>
    </row>
    <row r="15971" spans="27:29">
      <c r="AA15971" s="298"/>
      <c r="AC15971" s="206"/>
    </row>
    <row r="15972" spans="27:29">
      <c r="AA15972" s="298"/>
      <c r="AC15972" s="206"/>
    </row>
    <row r="15973" spans="27:29">
      <c r="AA15973" s="298"/>
      <c r="AC15973" s="206"/>
    </row>
    <row r="15974" spans="27:29">
      <c r="AA15974" s="298"/>
      <c r="AC15974" s="206"/>
    </row>
    <row r="15975" spans="27:29">
      <c r="AA15975" s="298"/>
      <c r="AC15975" s="206"/>
    </row>
    <row r="15976" spans="27:29">
      <c r="AA15976" s="298"/>
      <c r="AC15976" s="206"/>
    </row>
    <row r="15977" spans="27:29">
      <c r="AA15977" s="298"/>
      <c r="AC15977" s="206"/>
    </row>
    <row r="15978" spans="27:29">
      <c r="AA15978" s="298"/>
      <c r="AC15978" s="206"/>
    </row>
    <row r="15979" spans="27:29">
      <c r="AA15979" s="298"/>
      <c r="AC15979" s="206"/>
    </row>
    <row r="15980" spans="27:29">
      <c r="AA15980" s="298"/>
      <c r="AC15980" s="206"/>
    </row>
    <row r="15981" spans="27:29">
      <c r="AA15981" s="298"/>
      <c r="AC15981" s="206"/>
    </row>
    <row r="15982" spans="27:29">
      <c r="AA15982" s="298"/>
      <c r="AC15982" s="206"/>
    </row>
    <row r="15983" spans="27:29">
      <c r="AA15983" s="298"/>
      <c r="AC15983" s="206"/>
    </row>
    <row r="15984" spans="27:29">
      <c r="AA15984" s="298"/>
      <c r="AC15984" s="206"/>
    </row>
    <row r="15985" spans="27:29">
      <c r="AA15985" s="298"/>
      <c r="AC15985" s="206"/>
    </row>
    <row r="15986" spans="27:29">
      <c r="AA15986" s="298"/>
      <c r="AC15986" s="206"/>
    </row>
    <row r="15987" spans="27:29">
      <c r="AA15987" s="298"/>
      <c r="AC15987" s="206"/>
    </row>
    <row r="15988" spans="27:29">
      <c r="AA15988" s="298"/>
      <c r="AC15988" s="206"/>
    </row>
    <row r="15989" spans="27:29">
      <c r="AA15989" s="298"/>
      <c r="AC15989" s="206"/>
    </row>
    <row r="15990" spans="27:29">
      <c r="AA15990" s="298"/>
      <c r="AC15990" s="206"/>
    </row>
    <row r="15991" spans="27:29">
      <c r="AA15991" s="298"/>
      <c r="AC15991" s="206"/>
    </row>
    <row r="15992" spans="27:29">
      <c r="AA15992" s="298"/>
      <c r="AC15992" s="206"/>
    </row>
    <row r="15993" spans="27:29">
      <c r="AA15993" s="298"/>
      <c r="AC15993" s="206"/>
    </row>
    <row r="15994" spans="27:29">
      <c r="AA15994" s="298"/>
      <c r="AC15994" s="206"/>
    </row>
    <row r="15995" spans="27:29">
      <c r="AA15995" s="298"/>
      <c r="AC15995" s="206"/>
    </row>
    <row r="15996" spans="27:29">
      <c r="AA15996" s="298"/>
      <c r="AC15996" s="206"/>
    </row>
    <row r="15997" spans="27:29">
      <c r="AA15997" s="298"/>
      <c r="AC15997" s="206"/>
    </row>
    <row r="15998" spans="27:29">
      <c r="AA15998" s="298"/>
      <c r="AC15998" s="206"/>
    </row>
    <row r="15999" spans="27:29">
      <c r="AA15999" s="298"/>
      <c r="AC15999" s="206"/>
    </row>
    <row r="16000" spans="27:29">
      <c r="AA16000" s="298"/>
      <c r="AC16000" s="206"/>
    </row>
    <row r="16001" spans="27:29">
      <c r="AA16001" s="298"/>
      <c r="AC16001" s="206"/>
    </row>
    <row r="16002" spans="27:29">
      <c r="AA16002" s="298"/>
      <c r="AC16002" s="206"/>
    </row>
    <row r="16003" spans="27:29">
      <c r="AA16003" s="298"/>
      <c r="AC16003" s="206"/>
    </row>
    <row r="16004" spans="27:29">
      <c r="AA16004" s="298"/>
      <c r="AC16004" s="206"/>
    </row>
    <row r="16005" spans="27:29">
      <c r="AA16005" s="298"/>
      <c r="AC16005" s="206"/>
    </row>
    <row r="16006" spans="27:29">
      <c r="AA16006" s="298"/>
      <c r="AC16006" s="206"/>
    </row>
    <row r="16007" spans="27:29">
      <c r="AA16007" s="298"/>
      <c r="AC16007" s="206"/>
    </row>
    <row r="16008" spans="27:29">
      <c r="AA16008" s="298"/>
      <c r="AC16008" s="206"/>
    </row>
    <row r="16009" spans="27:29">
      <c r="AA16009" s="298"/>
      <c r="AC16009" s="206"/>
    </row>
    <row r="16010" spans="27:29">
      <c r="AA16010" s="298"/>
      <c r="AC16010" s="206"/>
    </row>
    <row r="16011" spans="27:29">
      <c r="AA16011" s="298"/>
      <c r="AC16011" s="206"/>
    </row>
    <row r="16012" spans="27:29">
      <c r="AA16012" s="298"/>
      <c r="AC16012" s="206"/>
    </row>
    <row r="16013" spans="27:29">
      <c r="AA16013" s="298"/>
      <c r="AC16013" s="206"/>
    </row>
    <row r="16014" spans="27:29">
      <c r="AA16014" s="298"/>
      <c r="AC16014" s="206"/>
    </row>
    <row r="16015" spans="27:29">
      <c r="AA16015" s="298"/>
      <c r="AC16015" s="206"/>
    </row>
    <row r="16016" spans="27:29">
      <c r="AA16016" s="298"/>
      <c r="AC16016" s="206"/>
    </row>
    <row r="16017" spans="27:29">
      <c r="AA16017" s="298"/>
      <c r="AC16017" s="206"/>
    </row>
    <row r="16018" spans="27:29">
      <c r="AA16018" s="298"/>
      <c r="AC16018" s="206"/>
    </row>
    <row r="16019" spans="27:29">
      <c r="AA16019" s="298"/>
      <c r="AC16019" s="206"/>
    </row>
    <row r="16020" spans="27:29">
      <c r="AA16020" s="298"/>
      <c r="AC16020" s="206"/>
    </row>
    <row r="16021" spans="27:29">
      <c r="AA16021" s="298"/>
      <c r="AC16021" s="206"/>
    </row>
    <row r="16022" spans="27:29">
      <c r="AA16022" s="298"/>
      <c r="AC16022" s="206"/>
    </row>
    <row r="16023" spans="27:29">
      <c r="AA16023" s="298"/>
      <c r="AC16023" s="206"/>
    </row>
    <row r="16024" spans="27:29">
      <c r="AA16024" s="298"/>
      <c r="AC16024" s="206"/>
    </row>
    <row r="16025" spans="27:29">
      <c r="AA16025" s="298"/>
      <c r="AC16025" s="206"/>
    </row>
    <row r="16026" spans="27:29">
      <c r="AA16026" s="298"/>
      <c r="AC16026" s="206"/>
    </row>
    <row r="16027" spans="27:29">
      <c r="AA16027" s="298"/>
      <c r="AC16027" s="206"/>
    </row>
    <row r="16028" spans="27:29">
      <c r="AA16028" s="298"/>
      <c r="AC16028" s="206"/>
    </row>
    <row r="16029" spans="27:29">
      <c r="AA16029" s="298"/>
      <c r="AC16029" s="206"/>
    </row>
    <row r="16030" spans="27:29">
      <c r="AA16030" s="298"/>
      <c r="AC16030" s="206"/>
    </row>
    <row r="16031" spans="27:29">
      <c r="AA16031" s="298"/>
      <c r="AC16031" s="206"/>
    </row>
    <row r="16032" spans="27:29">
      <c r="AA16032" s="298"/>
      <c r="AC16032" s="206"/>
    </row>
    <row r="16033" spans="27:29">
      <c r="AA16033" s="298"/>
      <c r="AC16033" s="206"/>
    </row>
    <row r="16034" spans="27:29">
      <c r="AA16034" s="298"/>
      <c r="AC16034" s="206"/>
    </row>
    <row r="16035" spans="27:29">
      <c r="AA16035" s="298"/>
      <c r="AC16035" s="206"/>
    </row>
    <row r="16036" spans="27:29">
      <c r="AA16036" s="298"/>
      <c r="AC16036" s="206"/>
    </row>
    <row r="16037" spans="27:29">
      <c r="AA16037" s="298"/>
      <c r="AC16037" s="206"/>
    </row>
    <row r="16038" spans="27:29">
      <c r="AA16038" s="298"/>
      <c r="AC16038" s="206"/>
    </row>
    <row r="16039" spans="27:29">
      <c r="AA16039" s="298"/>
      <c r="AC16039" s="206"/>
    </row>
    <row r="16040" spans="27:29">
      <c r="AA16040" s="298"/>
      <c r="AC16040" s="206"/>
    </row>
    <row r="16041" spans="27:29">
      <c r="AA16041" s="298"/>
      <c r="AC16041" s="206"/>
    </row>
    <row r="16042" spans="27:29">
      <c r="AA16042" s="298"/>
      <c r="AC16042" s="206"/>
    </row>
    <row r="16043" spans="27:29">
      <c r="AA16043" s="298"/>
      <c r="AC16043" s="206"/>
    </row>
    <row r="16044" spans="27:29">
      <c r="AA16044" s="298"/>
      <c r="AC16044" s="206"/>
    </row>
    <row r="16045" spans="27:29">
      <c r="AA16045" s="298"/>
      <c r="AC16045" s="206"/>
    </row>
    <row r="16046" spans="27:29">
      <c r="AA16046" s="298"/>
      <c r="AC16046" s="206"/>
    </row>
    <row r="16047" spans="27:29">
      <c r="AA16047" s="298"/>
      <c r="AC16047" s="206"/>
    </row>
    <row r="16048" spans="27:29">
      <c r="AA16048" s="298"/>
      <c r="AC16048" s="206"/>
    </row>
    <row r="16049" spans="27:29">
      <c r="AA16049" s="298"/>
      <c r="AC16049" s="206"/>
    </row>
    <row r="16050" spans="27:29">
      <c r="AA16050" s="298"/>
      <c r="AC16050" s="206"/>
    </row>
    <row r="16051" spans="27:29">
      <c r="AA16051" s="298"/>
      <c r="AC16051" s="206"/>
    </row>
    <row r="16052" spans="27:29">
      <c r="AA16052" s="298"/>
      <c r="AC16052" s="206"/>
    </row>
    <row r="16053" spans="27:29">
      <c r="AA16053" s="298"/>
      <c r="AC16053" s="206"/>
    </row>
    <row r="16054" spans="27:29">
      <c r="AA16054" s="298"/>
      <c r="AC16054" s="206"/>
    </row>
    <row r="16055" spans="27:29">
      <c r="AA16055" s="298"/>
      <c r="AC16055" s="206"/>
    </row>
    <row r="16056" spans="27:29">
      <c r="AA16056" s="298"/>
      <c r="AC16056" s="206"/>
    </row>
    <row r="16057" spans="27:29">
      <c r="AA16057" s="298"/>
      <c r="AC16057" s="206"/>
    </row>
    <row r="16058" spans="27:29">
      <c r="AA16058" s="298"/>
      <c r="AC16058" s="206"/>
    </row>
    <row r="16059" spans="27:29">
      <c r="AA16059" s="298"/>
      <c r="AC16059" s="206"/>
    </row>
    <row r="16060" spans="27:29">
      <c r="AA16060" s="298"/>
      <c r="AC16060" s="206"/>
    </row>
    <row r="16061" spans="27:29">
      <c r="AA16061" s="298"/>
      <c r="AC16061" s="206"/>
    </row>
    <row r="16062" spans="27:29">
      <c r="AA16062" s="298"/>
      <c r="AC16062" s="206"/>
    </row>
    <row r="16063" spans="27:29">
      <c r="AA16063" s="298"/>
      <c r="AC16063" s="206"/>
    </row>
    <row r="16064" spans="27:29">
      <c r="AA16064" s="298"/>
      <c r="AC16064" s="206"/>
    </row>
    <row r="16065" spans="27:29">
      <c r="AA16065" s="298"/>
      <c r="AC16065" s="206"/>
    </row>
    <row r="16066" spans="27:29">
      <c r="AA16066" s="298"/>
      <c r="AC16066" s="206"/>
    </row>
    <row r="16067" spans="27:29">
      <c r="AA16067" s="298"/>
      <c r="AC16067" s="206"/>
    </row>
    <row r="16068" spans="27:29">
      <c r="AA16068" s="298"/>
      <c r="AC16068" s="206"/>
    </row>
    <row r="16069" spans="27:29">
      <c r="AA16069" s="298"/>
      <c r="AC16069" s="206"/>
    </row>
    <row r="16070" spans="27:29">
      <c r="AA16070" s="298"/>
      <c r="AC16070" s="206"/>
    </row>
    <row r="16071" spans="27:29">
      <c r="AA16071" s="298"/>
      <c r="AC16071" s="206"/>
    </row>
    <row r="16072" spans="27:29">
      <c r="AA16072" s="298"/>
      <c r="AC16072" s="206"/>
    </row>
    <row r="16073" spans="27:29">
      <c r="AA16073" s="298"/>
      <c r="AC16073" s="206"/>
    </row>
    <row r="16074" spans="27:29">
      <c r="AA16074" s="298"/>
      <c r="AC16074" s="206"/>
    </row>
    <row r="16075" spans="27:29">
      <c r="AA16075" s="298"/>
      <c r="AC16075" s="206"/>
    </row>
    <row r="16076" spans="27:29">
      <c r="AA16076" s="298"/>
      <c r="AC16076" s="206"/>
    </row>
    <row r="16077" spans="27:29">
      <c r="AA16077" s="298"/>
      <c r="AC16077" s="206"/>
    </row>
    <row r="16078" spans="27:29">
      <c r="AA16078" s="298"/>
      <c r="AC16078" s="206"/>
    </row>
    <row r="16079" spans="27:29">
      <c r="AA16079" s="298"/>
      <c r="AC16079" s="206"/>
    </row>
    <row r="16080" spans="27:29">
      <c r="AA16080" s="298"/>
      <c r="AC16080" s="206"/>
    </row>
    <row r="16081" spans="27:29">
      <c r="AA16081" s="298"/>
      <c r="AC16081" s="206"/>
    </row>
    <row r="16082" spans="27:29">
      <c r="AA16082" s="298"/>
      <c r="AC16082" s="206"/>
    </row>
    <row r="16083" spans="27:29">
      <c r="AA16083" s="298"/>
      <c r="AC16083" s="206"/>
    </row>
    <row r="16084" spans="27:29">
      <c r="AA16084" s="298"/>
      <c r="AC16084" s="206"/>
    </row>
    <row r="16085" spans="27:29">
      <c r="AA16085" s="298"/>
      <c r="AC16085" s="206"/>
    </row>
    <row r="16086" spans="27:29">
      <c r="AA16086" s="298"/>
      <c r="AC16086" s="206"/>
    </row>
    <row r="16087" spans="27:29">
      <c r="AA16087" s="298"/>
      <c r="AC16087" s="206"/>
    </row>
    <row r="16088" spans="27:29">
      <c r="AA16088" s="298"/>
      <c r="AC16088" s="206"/>
    </row>
    <row r="16089" spans="27:29">
      <c r="AA16089" s="298"/>
      <c r="AC16089" s="206"/>
    </row>
    <row r="16090" spans="27:29">
      <c r="AA16090" s="298"/>
      <c r="AC16090" s="206"/>
    </row>
    <row r="16091" spans="27:29">
      <c r="AA16091" s="298"/>
      <c r="AC16091" s="206"/>
    </row>
    <row r="16092" spans="27:29">
      <c r="AA16092" s="298"/>
      <c r="AC16092" s="206"/>
    </row>
    <row r="16093" spans="27:29">
      <c r="AA16093" s="298"/>
      <c r="AC16093" s="206"/>
    </row>
    <row r="16094" spans="27:29">
      <c r="AA16094" s="298"/>
      <c r="AC16094" s="206"/>
    </row>
    <row r="16095" spans="27:29">
      <c r="AA16095" s="298"/>
      <c r="AC16095" s="206"/>
    </row>
    <row r="16096" spans="27:29">
      <c r="AA16096" s="298"/>
      <c r="AC16096" s="206"/>
    </row>
    <row r="16097" spans="27:29">
      <c r="AA16097" s="298"/>
      <c r="AC16097" s="206"/>
    </row>
    <row r="16098" spans="27:29">
      <c r="AA16098" s="298"/>
      <c r="AC16098" s="206"/>
    </row>
    <row r="16099" spans="27:29">
      <c r="AA16099" s="298"/>
      <c r="AC16099" s="206"/>
    </row>
    <row r="16100" spans="27:29">
      <c r="AA16100" s="298"/>
      <c r="AC16100" s="206"/>
    </row>
    <row r="16101" spans="27:29">
      <c r="AA16101" s="298"/>
      <c r="AC16101" s="206"/>
    </row>
    <row r="16102" spans="27:29">
      <c r="AA16102" s="298"/>
      <c r="AC16102" s="206"/>
    </row>
    <row r="16103" spans="27:29">
      <c r="AA16103" s="298"/>
      <c r="AC16103" s="206"/>
    </row>
    <row r="16104" spans="27:29">
      <c r="AA16104" s="298"/>
      <c r="AC16104" s="206"/>
    </row>
    <row r="16105" spans="27:29">
      <c r="AA16105" s="298"/>
      <c r="AC16105" s="206"/>
    </row>
    <row r="16106" spans="27:29">
      <c r="AA16106" s="298"/>
      <c r="AC16106" s="206"/>
    </row>
    <row r="16107" spans="27:29">
      <c r="AA16107" s="298"/>
      <c r="AC16107" s="206"/>
    </row>
    <row r="16108" spans="27:29">
      <c r="AA16108" s="298"/>
      <c r="AC16108" s="206"/>
    </row>
    <row r="16109" spans="27:29">
      <c r="AA16109" s="298"/>
      <c r="AC16109" s="206"/>
    </row>
    <row r="16110" spans="27:29">
      <c r="AA16110" s="298"/>
      <c r="AC16110" s="206"/>
    </row>
    <row r="16111" spans="27:29">
      <c r="AA16111" s="298"/>
      <c r="AC16111" s="206"/>
    </row>
    <row r="16112" spans="27:29">
      <c r="AA16112" s="298"/>
      <c r="AC16112" s="206"/>
    </row>
    <row r="16113" spans="27:29">
      <c r="AA16113" s="298"/>
      <c r="AC16113" s="206"/>
    </row>
    <row r="16114" spans="27:29">
      <c r="AA16114" s="298"/>
      <c r="AC16114" s="206"/>
    </row>
    <row r="16115" spans="27:29">
      <c r="AA16115" s="298"/>
      <c r="AC16115" s="206"/>
    </row>
    <row r="16116" spans="27:29">
      <c r="AA16116" s="298"/>
      <c r="AC16116" s="206"/>
    </row>
    <row r="16117" spans="27:29">
      <c r="AA16117" s="298"/>
      <c r="AC16117" s="206"/>
    </row>
    <row r="16118" spans="27:29">
      <c r="AA16118" s="298"/>
      <c r="AC16118" s="206"/>
    </row>
    <row r="16119" spans="27:29">
      <c r="AA16119" s="298"/>
      <c r="AC16119" s="206"/>
    </row>
    <row r="16120" spans="27:29">
      <c r="AA16120" s="298"/>
      <c r="AC16120" s="206"/>
    </row>
    <row r="16121" spans="27:29">
      <c r="AA16121" s="298"/>
      <c r="AC16121" s="206"/>
    </row>
    <row r="16122" spans="27:29">
      <c r="AA16122" s="298"/>
      <c r="AC16122" s="206"/>
    </row>
    <row r="16123" spans="27:29">
      <c r="AA16123" s="298"/>
      <c r="AC16123" s="206"/>
    </row>
    <row r="16124" spans="27:29">
      <c r="AA16124" s="298"/>
      <c r="AC16124" s="206"/>
    </row>
    <row r="16125" spans="27:29">
      <c r="AA16125" s="298"/>
      <c r="AC16125" s="206"/>
    </row>
    <row r="16126" spans="27:29">
      <c r="AA16126" s="298"/>
      <c r="AC16126" s="206"/>
    </row>
    <row r="16127" spans="27:29">
      <c r="AA16127" s="298"/>
      <c r="AC16127" s="206"/>
    </row>
    <row r="16128" spans="27:29">
      <c r="AA16128" s="298"/>
      <c r="AC16128" s="206"/>
    </row>
    <row r="16129" spans="27:29">
      <c r="AA16129" s="298"/>
      <c r="AC16129" s="206"/>
    </row>
    <row r="16130" spans="27:29">
      <c r="AA16130" s="298"/>
      <c r="AC16130" s="206"/>
    </row>
    <row r="16131" spans="27:29">
      <c r="AA16131" s="298"/>
      <c r="AC16131" s="206"/>
    </row>
    <row r="16132" spans="27:29">
      <c r="AA16132" s="298"/>
      <c r="AC16132" s="206"/>
    </row>
    <row r="16133" spans="27:29">
      <c r="AA16133" s="298"/>
      <c r="AC16133" s="206"/>
    </row>
    <row r="16134" spans="27:29">
      <c r="AA16134" s="298"/>
      <c r="AC16134" s="206"/>
    </row>
    <row r="16135" spans="27:29">
      <c r="AA16135" s="298"/>
      <c r="AC16135" s="206"/>
    </row>
    <row r="16136" spans="27:29">
      <c r="AA16136" s="298"/>
      <c r="AC16136" s="206"/>
    </row>
    <row r="16137" spans="27:29">
      <c r="AA16137" s="298"/>
      <c r="AC16137" s="206"/>
    </row>
    <row r="16138" spans="27:29">
      <c r="AA16138" s="298"/>
      <c r="AC16138" s="206"/>
    </row>
    <row r="16139" spans="27:29">
      <c r="AA16139" s="298"/>
      <c r="AC16139" s="206"/>
    </row>
    <row r="16140" spans="27:29">
      <c r="AA16140" s="298"/>
      <c r="AC16140" s="206"/>
    </row>
    <row r="16141" spans="27:29">
      <c r="AA16141" s="298"/>
      <c r="AC16141" s="206"/>
    </row>
    <row r="16142" spans="27:29">
      <c r="AA16142" s="298"/>
      <c r="AC16142" s="206"/>
    </row>
    <row r="16143" spans="27:29">
      <c r="AA16143" s="298"/>
      <c r="AC16143" s="206"/>
    </row>
    <row r="16144" spans="27:29">
      <c r="AA16144" s="298"/>
      <c r="AC16144" s="206"/>
    </row>
    <row r="16145" spans="27:29">
      <c r="AA16145" s="298"/>
      <c r="AC16145" s="206"/>
    </row>
    <row r="16146" spans="27:29">
      <c r="AA16146" s="298"/>
      <c r="AC16146" s="206"/>
    </row>
    <row r="16147" spans="27:29">
      <c r="AA16147" s="298"/>
      <c r="AC16147" s="206"/>
    </row>
    <row r="16148" spans="27:29">
      <c r="AA16148" s="298"/>
      <c r="AC16148" s="206"/>
    </row>
    <row r="16149" spans="27:29">
      <c r="AA16149" s="298"/>
      <c r="AC16149" s="206"/>
    </row>
    <row r="16150" spans="27:29">
      <c r="AA16150" s="298"/>
      <c r="AC16150" s="206"/>
    </row>
    <row r="16151" spans="27:29">
      <c r="AA16151" s="298"/>
      <c r="AC16151" s="206"/>
    </row>
    <row r="16152" spans="27:29">
      <c r="AA16152" s="298"/>
      <c r="AC16152" s="206"/>
    </row>
    <row r="16153" spans="27:29">
      <c r="AA16153" s="298"/>
      <c r="AC16153" s="206"/>
    </row>
    <row r="16154" spans="27:29">
      <c r="AA16154" s="298"/>
      <c r="AC16154" s="206"/>
    </row>
    <row r="16155" spans="27:29">
      <c r="AA16155" s="298"/>
      <c r="AC16155" s="206"/>
    </row>
    <row r="16156" spans="27:29">
      <c r="AA16156" s="298"/>
      <c r="AC16156" s="206"/>
    </row>
    <row r="16157" spans="27:29">
      <c r="AA16157" s="298"/>
      <c r="AC16157" s="206"/>
    </row>
    <row r="16158" spans="27:29">
      <c r="AA16158" s="298"/>
      <c r="AC16158" s="206"/>
    </row>
    <row r="16159" spans="27:29">
      <c r="AA16159" s="298"/>
      <c r="AC16159" s="206"/>
    </row>
    <row r="16160" spans="27:29">
      <c r="AA16160" s="298"/>
      <c r="AC16160" s="206"/>
    </row>
    <row r="16161" spans="27:29">
      <c r="AA16161" s="298"/>
      <c r="AC16161" s="206"/>
    </row>
    <row r="16162" spans="27:29">
      <c r="AA16162" s="298"/>
      <c r="AC16162" s="206"/>
    </row>
    <row r="16163" spans="27:29">
      <c r="AA16163" s="298"/>
      <c r="AC16163" s="206"/>
    </row>
    <row r="16164" spans="27:29">
      <c r="AA16164" s="298"/>
      <c r="AC16164" s="206"/>
    </row>
    <row r="16165" spans="27:29">
      <c r="AA16165" s="298"/>
      <c r="AC16165" s="206"/>
    </row>
    <row r="16166" spans="27:29">
      <c r="AA16166" s="298"/>
      <c r="AC16166" s="206"/>
    </row>
    <row r="16167" spans="27:29">
      <c r="AA16167" s="298"/>
      <c r="AC16167" s="206"/>
    </row>
    <row r="16168" spans="27:29">
      <c r="AA16168" s="298"/>
      <c r="AC16168" s="206"/>
    </row>
    <row r="16169" spans="27:29">
      <c r="AA16169" s="298"/>
      <c r="AC16169" s="206"/>
    </row>
    <row r="16170" spans="27:29">
      <c r="AA16170" s="298"/>
      <c r="AC16170" s="206"/>
    </row>
    <row r="16171" spans="27:29">
      <c r="AA16171" s="298"/>
      <c r="AC16171" s="206"/>
    </row>
    <row r="16172" spans="27:29">
      <c r="AA16172" s="298"/>
      <c r="AC16172" s="206"/>
    </row>
    <row r="16173" spans="27:29">
      <c r="AA16173" s="298"/>
      <c r="AC16173" s="206"/>
    </row>
    <row r="16174" spans="27:29">
      <c r="AA16174" s="298"/>
      <c r="AC16174" s="206"/>
    </row>
    <row r="16175" spans="27:29">
      <c r="AA16175" s="298"/>
      <c r="AC16175" s="206"/>
    </row>
    <row r="16176" spans="27:29">
      <c r="AA16176" s="298"/>
      <c r="AC16176" s="206"/>
    </row>
    <row r="16177" spans="27:29">
      <c r="AA16177" s="298"/>
      <c r="AC16177" s="206"/>
    </row>
    <row r="16178" spans="27:29">
      <c r="AA16178" s="298"/>
      <c r="AC16178" s="206"/>
    </row>
    <row r="16179" spans="27:29">
      <c r="AA16179" s="298"/>
      <c r="AC16179" s="206"/>
    </row>
    <row r="16180" spans="27:29">
      <c r="AA16180" s="298"/>
      <c r="AC16180" s="206"/>
    </row>
    <row r="16181" spans="27:29">
      <c r="AA16181" s="298"/>
      <c r="AC16181" s="206"/>
    </row>
    <row r="16182" spans="27:29">
      <c r="AA16182" s="298"/>
      <c r="AC16182" s="206"/>
    </row>
    <row r="16183" spans="27:29">
      <c r="AA16183" s="298"/>
      <c r="AC16183" s="206"/>
    </row>
    <row r="16184" spans="27:29">
      <c r="AA16184" s="298"/>
      <c r="AC16184" s="206"/>
    </row>
    <row r="16185" spans="27:29">
      <c r="AA16185" s="298"/>
      <c r="AC16185" s="206"/>
    </row>
    <row r="16186" spans="27:29">
      <c r="AA16186" s="298"/>
      <c r="AC16186" s="206"/>
    </row>
    <row r="16187" spans="27:29">
      <c r="AA16187" s="298"/>
      <c r="AC16187" s="206"/>
    </row>
    <row r="16188" spans="27:29">
      <c r="AA16188" s="298"/>
      <c r="AC16188" s="206"/>
    </row>
    <row r="16189" spans="27:29">
      <c r="AA16189" s="298"/>
      <c r="AC16189" s="206"/>
    </row>
    <row r="16190" spans="27:29">
      <c r="AA16190" s="298"/>
      <c r="AC16190" s="206"/>
    </row>
    <row r="16191" spans="27:29">
      <c r="AA16191" s="298"/>
      <c r="AC16191" s="206"/>
    </row>
    <row r="16192" spans="27:29">
      <c r="AA16192" s="298"/>
      <c r="AC16192" s="206"/>
    </row>
    <row r="16193" spans="27:29">
      <c r="AA16193" s="298"/>
      <c r="AC16193" s="206"/>
    </row>
    <row r="16194" spans="27:29">
      <c r="AA16194" s="298"/>
      <c r="AC16194" s="206"/>
    </row>
    <row r="16195" spans="27:29">
      <c r="AA16195" s="298"/>
      <c r="AC16195" s="206"/>
    </row>
    <row r="16196" spans="27:29">
      <c r="AA16196" s="298"/>
      <c r="AC16196" s="206"/>
    </row>
    <row r="16197" spans="27:29">
      <c r="AA16197" s="298"/>
      <c r="AC16197" s="206"/>
    </row>
    <row r="16198" spans="27:29">
      <c r="AA16198" s="298"/>
      <c r="AC16198" s="206"/>
    </row>
    <row r="16199" spans="27:29">
      <c r="AA16199" s="298"/>
      <c r="AC16199" s="206"/>
    </row>
    <row r="16200" spans="27:29">
      <c r="AA16200" s="298"/>
      <c r="AC16200" s="206"/>
    </row>
    <row r="16201" spans="27:29">
      <c r="AA16201" s="298"/>
      <c r="AC16201" s="206"/>
    </row>
    <row r="16202" spans="27:29">
      <c r="AA16202" s="298"/>
      <c r="AC16202" s="206"/>
    </row>
    <row r="16203" spans="27:29">
      <c r="AA16203" s="298"/>
      <c r="AC16203" s="206"/>
    </row>
    <row r="16204" spans="27:29">
      <c r="AA16204" s="298"/>
      <c r="AC16204" s="206"/>
    </row>
    <row r="16205" spans="27:29">
      <c r="AA16205" s="298"/>
      <c r="AC16205" s="206"/>
    </row>
    <row r="16206" spans="27:29">
      <c r="AA16206" s="298"/>
      <c r="AC16206" s="206"/>
    </row>
    <row r="16207" spans="27:29">
      <c r="AA16207" s="298"/>
      <c r="AC16207" s="206"/>
    </row>
    <row r="16208" spans="27:29">
      <c r="AA16208" s="298"/>
      <c r="AC16208" s="206"/>
    </row>
    <row r="16209" spans="27:29">
      <c r="AA16209" s="298"/>
      <c r="AC16209" s="206"/>
    </row>
    <row r="16210" spans="27:29">
      <c r="AA16210" s="298"/>
      <c r="AC16210" s="206"/>
    </row>
    <row r="16211" spans="27:29">
      <c r="AA16211" s="298"/>
      <c r="AC16211" s="206"/>
    </row>
    <row r="16212" spans="27:29">
      <c r="AA16212" s="298"/>
      <c r="AC16212" s="206"/>
    </row>
    <row r="16213" spans="27:29">
      <c r="AA16213" s="298"/>
      <c r="AC16213" s="206"/>
    </row>
    <row r="16214" spans="27:29">
      <c r="AA16214" s="298"/>
      <c r="AC16214" s="206"/>
    </row>
    <row r="16215" spans="27:29">
      <c r="AA16215" s="298"/>
      <c r="AC16215" s="206"/>
    </row>
    <row r="16216" spans="27:29">
      <c r="AA16216" s="298"/>
      <c r="AC16216" s="206"/>
    </row>
    <row r="16217" spans="27:29">
      <c r="AA16217" s="298"/>
      <c r="AC16217" s="206"/>
    </row>
    <row r="16218" spans="27:29">
      <c r="AA16218" s="298"/>
      <c r="AC16218" s="206"/>
    </row>
    <row r="16219" spans="27:29">
      <c r="AA16219" s="298"/>
      <c r="AC16219" s="206"/>
    </row>
    <row r="16220" spans="27:29">
      <c r="AA16220" s="298"/>
      <c r="AC16220" s="206"/>
    </row>
    <row r="16221" spans="27:29">
      <c r="AA16221" s="298"/>
      <c r="AC16221" s="206"/>
    </row>
    <row r="16222" spans="27:29">
      <c r="AA16222" s="298"/>
      <c r="AC16222" s="206"/>
    </row>
    <row r="16223" spans="27:29">
      <c r="AA16223" s="298"/>
      <c r="AC16223" s="206"/>
    </row>
    <row r="16224" spans="27:29">
      <c r="AA16224" s="298"/>
      <c r="AC16224" s="206"/>
    </row>
    <row r="16225" spans="27:29">
      <c r="AA16225" s="298"/>
      <c r="AC16225" s="206"/>
    </row>
    <row r="16226" spans="27:29">
      <c r="AA16226" s="298"/>
      <c r="AC16226" s="206"/>
    </row>
    <row r="16227" spans="27:29">
      <c r="AA16227" s="298"/>
      <c r="AC16227" s="206"/>
    </row>
    <row r="16228" spans="27:29">
      <c r="AA16228" s="298"/>
      <c r="AC16228" s="206"/>
    </row>
    <row r="16229" spans="27:29">
      <c r="AA16229" s="298"/>
      <c r="AC16229" s="206"/>
    </row>
    <row r="16230" spans="27:29">
      <c r="AA16230" s="298"/>
      <c r="AC16230" s="206"/>
    </row>
    <row r="16231" spans="27:29">
      <c r="AA16231" s="298"/>
      <c r="AC16231" s="206"/>
    </row>
    <row r="16232" spans="27:29">
      <c r="AA16232" s="298"/>
      <c r="AC16232" s="206"/>
    </row>
    <row r="16233" spans="27:29">
      <c r="AA16233" s="298"/>
      <c r="AC16233" s="206"/>
    </row>
    <row r="16234" spans="27:29">
      <c r="AA16234" s="298"/>
      <c r="AC16234" s="206"/>
    </row>
    <row r="16235" spans="27:29">
      <c r="AA16235" s="298"/>
      <c r="AC16235" s="206"/>
    </row>
    <row r="16236" spans="27:29">
      <c r="AA16236" s="298"/>
      <c r="AC16236" s="206"/>
    </row>
    <row r="16237" spans="27:29">
      <c r="AA16237" s="298"/>
      <c r="AC16237" s="206"/>
    </row>
    <row r="16238" spans="27:29">
      <c r="AA16238" s="298"/>
      <c r="AC16238" s="206"/>
    </row>
    <row r="16239" spans="27:29">
      <c r="AA16239" s="298"/>
      <c r="AC16239" s="206"/>
    </row>
    <row r="16240" spans="27:29">
      <c r="AA16240" s="298"/>
      <c r="AC16240" s="206"/>
    </row>
    <row r="16241" spans="27:29">
      <c r="AA16241" s="298"/>
      <c r="AC16241" s="206"/>
    </row>
    <row r="16242" spans="27:29">
      <c r="AA16242" s="298"/>
      <c r="AC16242" s="206"/>
    </row>
    <row r="16243" spans="27:29">
      <c r="AA16243" s="298"/>
      <c r="AC16243" s="206"/>
    </row>
    <row r="16244" spans="27:29">
      <c r="AA16244" s="298"/>
      <c r="AC16244" s="206"/>
    </row>
    <row r="16245" spans="27:29">
      <c r="AA16245" s="298"/>
      <c r="AC16245" s="206"/>
    </row>
    <row r="16246" spans="27:29">
      <c r="AA16246" s="298"/>
      <c r="AC16246" s="206"/>
    </row>
    <row r="16247" spans="27:29">
      <c r="AA16247" s="298"/>
      <c r="AC16247" s="206"/>
    </row>
    <row r="16248" spans="27:29">
      <c r="AA16248" s="298"/>
      <c r="AC16248" s="206"/>
    </row>
    <row r="16249" spans="27:29">
      <c r="AA16249" s="298"/>
      <c r="AC16249" s="206"/>
    </row>
    <row r="16250" spans="27:29">
      <c r="AA16250" s="298"/>
      <c r="AC16250" s="206"/>
    </row>
    <row r="16251" spans="27:29">
      <c r="AA16251" s="298"/>
      <c r="AC16251" s="206"/>
    </row>
    <row r="16252" spans="27:29">
      <c r="AA16252" s="298"/>
      <c r="AC16252" s="206"/>
    </row>
    <row r="16253" spans="27:29">
      <c r="AA16253" s="298"/>
      <c r="AC16253" s="206"/>
    </row>
    <row r="16254" spans="27:29">
      <c r="AA16254" s="298"/>
      <c r="AC16254" s="206"/>
    </row>
    <row r="16255" spans="27:29">
      <c r="AA16255" s="298"/>
      <c r="AC16255" s="206"/>
    </row>
    <row r="16256" spans="27:29">
      <c r="AA16256" s="298"/>
      <c r="AC16256" s="206"/>
    </row>
    <row r="16257" spans="27:29">
      <c r="AA16257" s="298"/>
      <c r="AC16257" s="206"/>
    </row>
    <row r="16258" spans="27:29">
      <c r="AA16258" s="298"/>
      <c r="AC16258" s="206"/>
    </row>
    <row r="16259" spans="27:29">
      <c r="AA16259" s="298"/>
      <c r="AC16259" s="206"/>
    </row>
    <row r="16260" spans="27:29">
      <c r="AA16260" s="298"/>
      <c r="AC16260" s="206"/>
    </row>
    <row r="16261" spans="27:29">
      <c r="AA16261" s="298"/>
      <c r="AC16261" s="206"/>
    </row>
    <row r="16262" spans="27:29">
      <c r="AA16262" s="298"/>
      <c r="AC16262" s="206"/>
    </row>
    <row r="16263" spans="27:29">
      <c r="AA16263" s="298"/>
      <c r="AC16263" s="206"/>
    </row>
    <row r="16264" spans="27:29">
      <c r="AA16264" s="298"/>
      <c r="AC16264" s="206"/>
    </row>
    <row r="16265" spans="27:29">
      <c r="AA16265" s="298"/>
      <c r="AC16265" s="206"/>
    </row>
    <row r="16266" spans="27:29">
      <c r="AA16266" s="298"/>
      <c r="AC16266" s="206"/>
    </row>
    <row r="16267" spans="27:29">
      <c r="AA16267" s="298"/>
      <c r="AC16267" s="206"/>
    </row>
    <row r="16268" spans="27:29">
      <c r="AA16268" s="298"/>
      <c r="AC16268" s="206"/>
    </row>
    <row r="16269" spans="27:29">
      <c r="AA16269" s="298"/>
      <c r="AC16269" s="206"/>
    </row>
    <row r="16270" spans="27:29">
      <c r="AA16270" s="298"/>
      <c r="AC16270" s="206"/>
    </row>
    <row r="16271" spans="27:29">
      <c r="AA16271" s="298"/>
      <c r="AC16271" s="206"/>
    </row>
    <row r="16272" spans="27:29">
      <c r="AA16272" s="298"/>
      <c r="AC16272" s="206"/>
    </row>
    <row r="16273" spans="27:29">
      <c r="AA16273" s="298"/>
      <c r="AC16273" s="206"/>
    </row>
    <row r="16274" spans="27:29">
      <c r="AA16274" s="298"/>
      <c r="AC16274" s="206"/>
    </row>
    <row r="16275" spans="27:29">
      <c r="AA16275" s="298"/>
      <c r="AC16275" s="206"/>
    </row>
    <row r="16276" spans="27:29">
      <c r="AA16276" s="298"/>
      <c r="AC16276" s="206"/>
    </row>
    <row r="16277" spans="27:29">
      <c r="AA16277" s="298"/>
      <c r="AC16277" s="206"/>
    </row>
    <row r="16278" spans="27:29">
      <c r="AA16278" s="298"/>
      <c r="AC16278" s="206"/>
    </row>
    <row r="16279" spans="27:29">
      <c r="AA16279" s="298"/>
      <c r="AC16279" s="206"/>
    </row>
    <row r="16280" spans="27:29">
      <c r="AA16280" s="298"/>
      <c r="AC16280" s="206"/>
    </row>
    <row r="16281" spans="27:29">
      <c r="AA16281" s="298"/>
      <c r="AC16281" s="206"/>
    </row>
    <row r="16282" spans="27:29">
      <c r="AA16282" s="298"/>
      <c r="AC16282" s="206"/>
    </row>
    <row r="16283" spans="27:29">
      <c r="AA16283" s="298"/>
      <c r="AC16283" s="206"/>
    </row>
    <row r="16284" spans="27:29">
      <c r="AA16284" s="298"/>
      <c r="AC16284" s="206"/>
    </row>
    <row r="16285" spans="27:29">
      <c r="AA16285" s="298"/>
      <c r="AC16285" s="206"/>
    </row>
    <row r="16286" spans="27:29">
      <c r="AA16286" s="298"/>
      <c r="AC16286" s="206"/>
    </row>
    <row r="16287" spans="27:29">
      <c r="AA16287" s="298"/>
      <c r="AC16287" s="206"/>
    </row>
    <row r="16288" spans="27:29">
      <c r="AA16288" s="298"/>
      <c r="AC16288" s="206"/>
    </row>
    <row r="16289" spans="27:29">
      <c r="AA16289" s="298"/>
      <c r="AC16289" s="206"/>
    </row>
    <row r="16290" spans="27:29">
      <c r="AA16290" s="298"/>
      <c r="AC16290" s="206"/>
    </row>
    <row r="16291" spans="27:29">
      <c r="AA16291" s="298"/>
      <c r="AC16291" s="206"/>
    </row>
    <row r="16292" spans="27:29">
      <c r="AA16292" s="298"/>
      <c r="AC16292" s="206"/>
    </row>
    <row r="16293" spans="27:29">
      <c r="AA16293" s="298"/>
      <c r="AC16293" s="206"/>
    </row>
    <row r="16294" spans="27:29">
      <c r="AA16294" s="298"/>
      <c r="AC16294" s="206"/>
    </row>
    <row r="16295" spans="27:29">
      <c r="AA16295" s="298"/>
      <c r="AC16295" s="206"/>
    </row>
    <row r="16296" spans="27:29">
      <c r="AA16296" s="298"/>
      <c r="AC16296" s="206"/>
    </row>
    <row r="16297" spans="27:29">
      <c r="AA16297" s="298"/>
      <c r="AC16297" s="206"/>
    </row>
    <row r="16298" spans="27:29">
      <c r="AA16298" s="298"/>
      <c r="AC16298" s="206"/>
    </row>
    <row r="16299" spans="27:29">
      <c r="AA16299" s="298"/>
      <c r="AC16299" s="206"/>
    </row>
    <row r="16300" spans="27:29">
      <c r="AA16300" s="298"/>
      <c r="AC16300" s="206"/>
    </row>
    <row r="16301" spans="27:29">
      <c r="AA16301" s="298"/>
      <c r="AC16301" s="206"/>
    </row>
    <row r="16302" spans="27:29">
      <c r="AA16302" s="298"/>
      <c r="AC16302" s="206"/>
    </row>
    <row r="16303" spans="27:29">
      <c r="AA16303" s="298"/>
      <c r="AC16303" s="206"/>
    </row>
    <row r="16304" spans="27:29">
      <c r="AA16304" s="298"/>
      <c r="AC16304" s="206"/>
    </row>
    <row r="16305" spans="27:29">
      <c r="AA16305" s="298"/>
      <c r="AC16305" s="206"/>
    </row>
    <row r="16306" spans="27:29">
      <c r="AA16306" s="298"/>
      <c r="AC16306" s="206"/>
    </row>
    <row r="16307" spans="27:29">
      <c r="AA16307" s="298"/>
      <c r="AC16307" s="206"/>
    </row>
    <row r="16308" spans="27:29">
      <c r="AA16308" s="298"/>
      <c r="AC16308" s="206"/>
    </row>
    <row r="16309" spans="27:29">
      <c r="AA16309" s="298"/>
      <c r="AC16309" s="206"/>
    </row>
    <row r="16310" spans="27:29">
      <c r="AA16310" s="298"/>
      <c r="AC16310" s="206"/>
    </row>
    <row r="16311" spans="27:29">
      <c r="AA16311" s="298"/>
      <c r="AC16311" s="206"/>
    </row>
    <row r="16312" spans="27:29">
      <c r="AA16312" s="298"/>
      <c r="AC16312" s="206"/>
    </row>
    <row r="16313" spans="27:29">
      <c r="AA16313" s="298"/>
      <c r="AC16313" s="206"/>
    </row>
    <row r="16314" spans="27:29">
      <c r="AA16314" s="298"/>
      <c r="AC16314" s="206"/>
    </row>
    <row r="16315" spans="27:29">
      <c r="AA16315" s="298"/>
      <c r="AC16315" s="206"/>
    </row>
    <row r="16316" spans="27:29">
      <c r="AA16316" s="298"/>
      <c r="AC16316" s="206"/>
    </row>
    <row r="16317" spans="27:29">
      <c r="AA16317" s="298"/>
      <c r="AC16317" s="206"/>
    </row>
    <row r="16318" spans="27:29">
      <c r="AA16318" s="298"/>
      <c r="AC16318" s="206"/>
    </row>
    <row r="16319" spans="27:29">
      <c r="AA16319" s="298"/>
      <c r="AC16319" s="206"/>
    </row>
    <row r="16320" spans="27:29">
      <c r="AA16320" s="298"/>
      <c r="AC16320" s="206"/>
    </row>
    <row r="16321" spans="27:29">
      <c r="AA16321" s="298"/>
      <c r="AC16321" s="206"/>
    </row>
    <row r="16322" spans="27:29">
      <c r="AA16322" s="298"/>
      <c r="AC16322" s="206"/>
    </row>
    <row r="16323" spans="27:29">
      <c r="AA16323" s="298"/>
      <c r="AC16323" s="206"/>
    </row>
    <row r="16324" spans="27:29">
      <c r="AA16324" s="298"/>
      <c r="AC16324" s="206"/>
    </row>
    <row r="16325" spans="27:29">
      <c r="AA16325" s="298"/>
      <c r="AC16325" s="206"/>
    </row>
    <row r="16326" spans="27:29">
      <c r="AA16326" s="298"/>
      <c r="AC16326" s="206"/>
    </row>
    <row r="16327" spans="27:29">
      <c r="AA16327" s="298"/>
      <c r="AC16327" s="206"/>
    </row>
    <row r="16328" spans="27:29">
      <c r="AA16328" s="298"/>
      <c r="AC16328" s="206"/>
    </row>
    <row r="16329" spans="27:29">
      <c r="AA16329" s="298"/>
      <c r="AC16329" s="206"/>
    </row>
    <row r="16330" spans="27:29">
      <c r="AA16330" s="298"/>
      <c r="AC16330" s="206"/>
    </row>
    <row r="16331" spans="27:29">
      <c r="AA16331" s="298"/>
      <c r="AC16331" s="206"/>
    </row>
    <row r="16332" spans="27:29">
      <c r="AA16332" s="298"/>
      <c r="AC16332" s="206"/>
    </row>
    <row r="16333" spans="27:29">
      <c r="AA16333" s="298"/>
      <c r="AC16333" s="206"/>
    </row>
    <row r="16334" spans="27:29">
      <c r="AA16334" s="298"/>
      <c r="AC16334" s="206"/>
    </row>
    <row r="16335" spans="27:29">
      <c r="AA16335" s="298"/>
      <c r="AC16335" s="206"/>
    </row>
    <row r="16336" spans="27:29">
      <c r="AA16336" s="298"/>
      <c r="AC16336" s="206"/>
    </row>
    <row r="16337" spans="27:29">
      <c r="AA16337" s="298"/>
      <c r="AC16337" s="206"/>
    </row>
    <row r="16338" spans="27:29">
      <c r="AA16338" s="298"/>
      <c r="AC16338" s="206"/>
    </row>
    <row r="16339" spans="27:29">
      <c r="AA16339" s="298"/>
      <c r="AC16339" s="206"/>
    </row>
    <row r="16340" spans="27:29">
      <c r="AA16340" s="298"/>
      <c r="AC16340" s="206"/>
    </row>
    <row r="16341" spans="27:29">
      <c r="AA16341" s="298"/>
      <c r="AC16341" s="206"/>
    </row>
    <row r="16342" spans="27:29">
      <c r="AA16342" s="298"/>
      <c r="AC16342" s="206"/>
    </row>
    <row r="16343" spans="27:29">
      <c r="AA16343" s="298"/>
      <c r="AC16343" s="206"/>
    </row>
    <row r="16344" spans="27:29">
      <c r="AA16344" s="298"/>
      <c r="AC16344" s="206"/>
    </row>
    <row r="16345" spans="27:29">
      <c r="AA16345" s="298"/>
      <c r="AC16345" s="206"/>
    </row>
    <row r="16346" spans="27:29">
      <c r="AA16346" s="298"/>
      <c r="AC16346" s="206"/>
    </row>
    <row r="16347" spans="27:29">
      <c r="AA16347" s="298"/>
      <c r="AC16347" s="206"/>
    </row>
    <row r="16348" spans="27:29">
      <c r="AA16348" s="298"/>
      <c r="AC16348" s="206"/>
    </row>
    <row r="16349" spans="27:29">
      <c r="AA16349" s="298"/>
      <c r="AC16349" s="206"/>
    </row>
    <row r="16350" spans="27:29">
      <c r="AA16350" s="298"/>
      <c r="AC16350" s="206"/>
    </row>
    <row r="16351" spans="27:29">
      <c r="AA16351" s="298"/>
      <c r="AC16351" s="206"/>
    </row>
    <row r="16352" spans="27:29">
      <c r="AA16352" s="298"/>
      <c r="AC16352" s="206"/>
    </row>
    <row r="16353" spans="27:29">
      <c r="AA16353" s="298"/>
      <c r="AC16353" s="206"/>
    </row>
    <row r="16354" spans="27:29">
      <c r="AA16354" s="298"/>
      <c r="AC16354" s="206"/>
    </row>
    <row r="16355" spans="27:29">
      <c r="AA16355" s="298"/>
      <c r="AC16355" s="206"/>
    </row>
    <row r="16356" spans="27:29">
      <c r="AA16356" s="298"/>
      <c r="AC16356" s="206"/>
    </row>
    <row r="16357" spans="27:29">
      <c r="AA16357" s="298"/>
      <c r="AC16357" s="206"/>
    </row>
    <row r="16358" spans="27:29">
      <c r="AA16358" s="298"/>
      <c r="AC16358" s="206"/>
    </row>
    <row r="16359" spans="27:29">
      <c r="AA16359" s="298"/>
      <c r="AC16359" s="206"/>
    </row>
    <row r="16360" spans="27:29">
      <c r="AA16360" s="298"/>
      <c r="AC16360" s="206"/>
    </row>
    <row r="16361" spans="27:29">
      <c r="AA16361" s="298"/>
      <c r="AC16361" s="206"/>
    </row>
    <row r="16362" spans="27:29">
      <c r="AA16362" s="298"/>
      <c r="AC16362" s="206"/>
    </row>
    <row r="16363" spans="27:29">
      <c r="AA16363" s="298"/>
      <c r="AC16363" s="206"/>
    </row>
    <row r="16364" spans="27:29">
      <c r="AA16364" s="298"/>
      <c r="AC16364" s="206"/>
    </row>
    <row r="16365" spans="27:29">
      <c r="AA16365" s="298"/>
      <c r="AC16365" s="206"/>
    </row>
    <row r="16366" spans="27:29">
      <c r="AA16366" s="298"/>
      <c r="AC16366" s="206"/>
    </row>
    <row r="16367" spans="27:29">
      <c r="AA16367" s="298"/>
      <c r="AC16367" s="206"/>
    </row>
    <row r="16368" spans="27:29">
      <c r="AA16368" s="298"/>
      <c r="AC16368" s="206"/>
    </row>
    <row r="16369" spans="27:29">
      <c r="AA16369" s="298"/>
      <c r="AC16369" s="206"/>
    </row>
    <row r="16370" spans="27:29">
      <c r="AA16370" s="298"/>
      <c r="AC16370" s="206"/>
    </row>
    <row r="16371" spans="27:29">
      <c r="AA16371" s="298"/>
      <c r="AC16371" s="206"/>
    </row>
    <row r="16372" spans="27:29">
      <c r="AA16372" s="298"/>
      <c r="AC16372" s="206"/>
    </row>
    <row r="16373" spans="27:29">
      <c r="AA16373" s="298"/>
      <c r="AC16373" s="206"/>
    </row>
    <row r="16374" spans="27:29">
      <c r="AA16374" s="298"/>
      <c r="AC16374" s="206"/>
    </row>
    <row r="16375" spans="27:29">
      <c r="AA16375" s="298"/>
      <c r="AC16375" s="206"/>
    </row>
    <row r="16376" spans="27:29">
      <c r="AA16376" s="298"/>
      <c r="AC16376" s="206"/>
    </row>
    <row r="16377" spans="27:29">
      <c r="AA16377" s="298"/>
      <c r="AC16377" s="206"/>
    </row>
    <row r="16378" spans="27:29">
      <c r="AA16378" s="298"/>
      <c r="AC16378" s="206"/>
    </row>
    <row r="16379" spans="27:29">
      <c r="AA16379" s="298"/>
      <c r="AC16379" s="206"/>
    </row>
    <row r="16380" spans="27:29">
      <c r="AA16380" s="298"/>
      <c r="AC16380" s="206"/>
    </row>
    <row r="16381" spans="27:29">
      <c r="AA16381" s="298"/>
      <c r="AC16381" s="206"/>
    </row>
    <row r="16382" spans="27:29">
      <c r="AA16382" s="298"/>
      <c r="AC16382" s="206"/>
    </row>
    <row r="16383" spans="27:29">
      <c r="AA16383" s="298"/>
      <c r="AC16383" s="206"/>
    </row>
    <row r="16384" spans="27:29">
      <c r="AA16384" s="298"/>
      <c r="AC16384" s="206"/>
    </row>
    <row r="16385" spans="27:29">
      <c r="AA16385" s="298"/>
      <c r="AC16385" s="206"/>
    </row>
    <row r="16386" spans="27:29">
      <c r="AA16386" s="298"/>
      <c r="AC16386" s="206"/>
    </row>
    <row r="16387" spans="27:29">
      <c r="AA16387" s="298"/>
      <c r="AC16387" s="206"/>
    </row>
    <row r="16388" spans="27:29">
      <c r="AA16388" s="298"/>
      <c r="AC16388" s="206"/>
    </row>
    <row r="16389" spans="27:29">
      <c r="AA16389" s="298"/>
      <c r="AC16389" s="206"/>
    </row>
    <row r="16390" spans="27:29">
      <c r="AA16390" s="298"/>
      <c r="AC16390" s="206"/>
    </row>
    <row r="16391" spans="27:29">
      <c r="AA16391" s="298"/>
      <c r="AC16391" s="206"/>
    </row>
    <row r="16392" spans="27:29">
      <c r="AA16392" s="298"/>
      <c r="AC16392" s="206"/>
    </row>
    <row r="16393" spans="27:29">
      <c r="AA16393" s="298"/>
      <c r="AC16393" s="206"/>
    </row>
    <row r="16394" spans="27:29">
      <c r="AA16394" s="298"/>
      <c r="AC16394" s="206"/>
    </row>
    <row r="16395" spans="27:29">
      <c r="AA16395" s="298"/>
      <c r="AC16395" s="206"/>
    </row>
    <row r="16396" spans="27:29">
      <c r="AA16396" s="298"/>
      <c r="AC16396" s="206"/>
    </row>
    <row r="16397" spans="27:29">
      <c r="AA16397" s="298"/>
      <c r="AC16397" s="206"/>
    </row>
    <row r="16398" spans="27:29">
      <c r="AA16398" s="298"/>
      <c r="AC16398" s="206"/>
    </row>
    <row r="16399" spans="27:29">
      <c r="AA16399" s="298"/>
      <c r="AC16399" s="206"/>
    </row>
    <row r="16400" spans="27:29">
      <c r="AA16400" s="298"/>
      <c r="AC16400" s="206"/>
    </row>
    <row r="16401" spans="27:29">
      <c r="AA16401" s="298"/>
      <c r="AC16401" s="206"/>
    </row>
    <row r="16402" spans="27:29">
      <c r="AA16402" s="298"/>
      <c r="AC16402" s="206"/>
    </row>
    <row r="16403" spans="27:29">
      <c r="AA16403" s="298"/>
      <c r="AC16403" s="206"/>
    </row>
    <row r="16404" spans="27:29">
      <c r="AA16404" s="298"/>
      <c r="AC16404" s="206"/>
    </row>
    <row r="16405" spans="27:29">
      <c r="AA16405" s="298"/>
      <c r="AC16405" s="206"/>
    </row>
    <row r="16406" spans="27:29">
      <c r="AA16406" s="298"/>
      <c r="AC16406" s="206"/>
    </row>
    <row r="16407" spans="27:29">
      <c r="AA16407" s="298"/>
      <c r="AC16407" s="206"/>
    </row>
    <row r="16408" spans="27:29">
      <c r="AA16408" s="298"/>
      <c r="AC16408" s="206"/>
    </row>
    <row r="16409" spans="27:29">
      <c r="AA16409" s="298"/>
      <c r="AC16409" s="206"/>
    </row>
    <row r="16410" spans="27:29">
      <c r="AA16410" s="298"/>
      <c r="AC16410" s="206"/>
    </row>
    <row r="16411" spans="27:29">
      <c r="AA16411" s="298"/>
      <c r="AC16411" s="206"/>
    </row>
    <row r="16412" spans="27:29">
      <c r="AA16412" s="298"/>
      <c r="AC16412" s="206"/>
    </row>
    <row r="16413" spans="27:29">
      <c r="AA16413" s="298"/>
      <c r="AC16413" s="206"/>
    </row>
    <row r="16414" spans="27:29">
      <c r="AA16414" s="298"/>
      <c r="AC16414" s="206"/>
    </row>
    <row r="16415" spans="27:29">
      <c r="AA16415" s="298"/>
      <c r="AC16415" s="206"/>
    </row>
    <row r="16416" spans="27:29">
      <c r="AA16416" s="298"/>
      <c r="AC16416" s="206"/>
    </row>
    <row r="16417" spans="27:29">
      <c r="AA16417" s="298"/>
      <c r="AC16417" s="206"/>
    </row>
    <row r="16418" spans="27:29">
      <c r="AA16418" s="298"/>
      <c r="AC16418" s="206"/>
    </row>
    <row r="16419" spans="27:29">
      <c r="AA16419" s="298"/>
      <c r="AC16419" s="206"/>
    </row>
    <row r="16420" spans="27:29">
      <c r="AA16420" s="298"/>
      <c r="AC16420" s="206"/>
    </row>
    <row r="16421" spans="27:29">
      <c r="AA16421" s="298"/>
      <c r="AC16421" s="206"/>
    </row>
    <row r="16422" spans="27:29">
      <c r="AA16422" s="298"/>
      <c r="AC16422" s="206"/>
    </row>
    <row r="16423" spans="27:29">
      <c r="AA16423" s="298"/>
      <c r="AC16423" s="206"/>
    </row>
    <row r="16424" spans="27:29">
      <c r="AA16424" s="298"/>
      <c r="AC16424" s="206"/>
    </row>
    <row r="16425" spans="27:29">
      <c r="AA16425" s="298"/>
      <c r="AC16425" s="206"/>
    </row>
    <row r="16426" spans="27:29">
      <c r="AA16426" s="298"/>
      <c r="AC16426" s="206"/>
    </row>
    <row r="16427" spans="27:29">
      <c r="AA16427" s="298"/>
      <c r="AC16427" s="206"/>
    </row>
    <row r="16428" spans="27:29">
      <c r="AA16428" s="298"/>
      <c r="AC16428" s="206"/>
    </row>
    <row r="16429" spans="27:29">
      <c r="AA16429" s="298"/>
      <c r="AC16429" s="206"/>
    </row>
    <row r="16430" spans="27:29">
      <c r="AA16430" s="298"/>
      <c r="AC16430" s="206"/>
    </row>
    <row r="16431" spans="27:29">
      <c r="AA16431" s="298"/>
      <c r="AC16431" s="206"/>
    </row>
    <row r="16432" spans="27:29">
      <c r="AA16432" s="298"/>
      <c r="AC16432" s="206"/>
    </row>
    <row r="16433" spans="27:29">
      <c r="AA16433" s="298"/>
      <c r="AC16433" s="206"/>
    </row>
    <row r="16434" spans="27:29">
      <c r="AA16434" s="298"/>
      <c r="AC16434" s="206"/>
    </row>
    <row r="16435" spans="27:29">
      <c r="AA16435" s="298"/>
      <c r="AC16435" s="206"/>
    </row>
    <row r="16436" spans="27:29">
      <c r="AA16436" s="298"/>
      <c r="AC16436" s="206"/>
    </row>
    <row r="16437" spans="27:29">
      <c r="AA16437" s="298"/>
      <c r="AC16437" s="206"/>
    </row>
    <row r="16438" spans="27:29">
      <c r="AA16438" s="298"/>
      <c r="AC16438" s="206"/>
    </row>
    <row r="16439" spans="27:29">
      <c r="AA16439" s="298"/>
      <c r="AC16439" s="206"/>
    </row>
    <row r="16440" spans="27:29">
      <c r="AA16440" s="298"/>
      <c r="AC16440" s="206"/>
    </row>
    <row r="16441" spans="27:29">
      <c r="AA16441" s="298"/>
      <c r="AC16441" s="206"/>
    </row>
    <row r="16442" spans="27:29">
      <c r="AA16442" s="298"/>
      <c r="AC16442" s="206"/>
    </row>
    <row r="16443" spans="27:29">
      <c r="AA16443" s="298"/>
      <c r="AC16443" s="206"/>
    </row>
    <row r="16444" spans="27:29">
      <c r="AA16444" s="298"/>
      <c r="AC16444" s="206"/>
    </row>
    <row r="16445" spans="27:29">
      <c r="AA16445" s="298"/>
      <c r="AC16445" s="206"/>
    </row>
    <row r="16446" spans="27:29">
      <c r="AA16446" s="298"/>
      <c r="AC16446" s="206"/>
    </row>
    <row r="16447" spans="27:29">
      <c r="AA16447" s="298"/>
      <c r="AC16447" s="206"/>
    </row>
    <row r="16448" spans="27:29">
      <c r="AA16448" s="298"/>
      <c r="AC16448" s="206"/>
    </row>
    <row r="16449" spans="27:29">
      <c r="AA16449" s="298"/>
      <c r="AC16449" s="206"/>
    </row>
    <row r="16450" spans="27:29">
      <c r="AA16450" s="298"/>
      <c r="AC16450" s="206"/>
    </row>
    <row r="16451" spans="27:29">
      <c r="AA16451" s="298"/>
      <c r="AC16451" s="206"/>
    </row>
    <row r="16452" spans="27:29">
      <c r="AA16452" s="298"/>
      <c r="AC16452" s="206"/>
    </row>
    <row r="16453" spans="27:29">
      <c r="AA16453" s="298"/>
      <c r="AC16453" s="206"/>
    </row>
    <row r="16454" spans="27:29">
      <c r="AA16454" s="298"/>
      <c r="AC16454" s="206"/>
    </row>
    <row r="16455" spans="27:29">
      <c r="AA16455" s="298"/>
      <c r="AC16455" s="206"/>
    </row>
    <row r="16456" spans="27:29">
      <c r="AA16456" s="298"/>
      <c r="AC16456" s="206"/>
    </row>
    <row r="16457" spans="27:29">
      <c r="AA16457" s="298"/>
      <c r="AC16457" s="206"/>
    </row>
    <row r="16458" spans="27:29">
      <c r="AA16458" s="298"/>
      <c r="AC16458" s="206"/>
    </row>
    <row r="16459" spans="27:29">
      <c r="AA16459" s="298"/>
      <c r="AC16459" s="206"/>
    </row>
    <row r="16460" spans="27:29">
      <c r="AA16460" s="298"/>
      <c r="AC16460" s="206"/>
    </row>
    <row r="16461" spans="27:29">
      <c r="AA16461" s="298"/>
      <c r="AC16461" s="206"/>
    </row>
    <row r="16462" spans="27:29">
      <c r="AA16462" s="298"/>
      <c r="AC16462" s="206"/>
    </row>
    <row r="16463" spans="27:29">
      <c r="AA16463" s="298"/>
      <c r="AC16463" s="206"/>
    </row>
    <row r="16464" spans="27:29">
      <c r="AA16464" s="298"/>
      <c r="AC16464" s="206"/>
    </row>
    <row r="16465" spans="27:29">
      <c r="AA16465" s="298"/>
      <c r="AC16465" s="206"/>
    </row>
    <row r="16466" spans="27:29">
      <c r="AA16466" s="298"/>
      <c r="AC16466" s="206"/>
    </row>
    <row r="16467" spans="27:29">
      <c r="AA16467" s="298"/>
      <c r="AC16467" s="206"/>
    </row>
    <row r="16468" spans="27:29">
      <c r="AA16468" s="298"/>
      <c r="AC16468" s="206"/>
    </row>
    <row r="16469" spans="27:29">
      <c r="AA16469" s="298"/>
      <c r="AC16469" s="206"/>
    </row>
    <row r="16470" spans="27:29">
      <c r="AA16470" s="298"/>
      <c r="AC16470" s="206"/>
    </row>
    <row r="16471" spans="27:29">
      <c r="AA16471" s="298"/>
      <c r="AC16471" s="206"/>
    </row>
    <row r="16472" spans="27:29">
      <c r="AA16472" s="298"/>
      <c r="AC16472" s="206"/>
    </row>
    <row r="16473" spans="27:29">
      <c r="AA16473" s="298"/>
      <c r="AC16473" s="206"/>
    </row>
    <row r="16474" spans="27:29">
      <c r="AA16474" s="298"/>
      <c r="AC16474" s="206"/>
    </row>
    <row r="16475" spans="27:29">
      <c r="AA16475" s="298"/>
      <c r="AC16475" s="206"/>
    </row>
    <row r="16476" spans="27:29">
      <c r="AA16476" s="298"/>
      <c r="AC16476" s="206"/>
    </row>
    <row r="16477" spans="27:29">
      <c r="AA16477" s="298"/>
      <c r="AC16477" s="206"/>
    </row>
    <row r="16478" spans="27:29">
      <c r="AA16478" s="298"/>
      <c r="AC16478" s="206"/>
    </row>
    <row r="16479" spans="27:29">
      <c r="AA16479" s="298"/>
      <c r="AC16479" s="206"/>
    </row>
    <row r="16480" spans="27:29">
      <c r="AA16480" s="298"/>
      <c r="AC16480" s="206"/>
    </row>
    <row r="16481" spans="27:29">
      <c r="AA16481" s="298"/>
      <c r="AC16481" s="206"/>
    </row>
    <row r="16482" spans="27:29">
      <c r="AA16482" s="298"/>
      <c r="AC16482" s="206"/>
    </row>
    <row r="16483" spans="27:29">
      <c r="AA16483" s="298"/>
      <c r="AC16483" s="206"/>
    </row>
    <row r="16484" spans="27:29">
      <c r="AA16484" s="298"/>
      <c r="AC16484" s="206"/>
    </row>
    <row r="16485" spans="27:29">
      <c r="AA16485" s="298"/>
      <c r="AC16485" s="206"/>
    </row>
    <row r="16486" spans="27:29">
      <c r="AA16486" s="298"/>
      <c r="AC16486" s="206"/>
    </row>
    <row r="16487" spans="27:29">
      <c r="AA16487" s="298"/>
      <c r="AC16487" s="206"/>
    </row>
    <row r="16488" spans="27:29">
      <c r="AA16488" s="298"/>
      <c r="AC16488" s="206"/>
    </row>
    <row r="16489" spans="27:29">
      <c r="AA16489" s="298"/>
      <c r="AC16489" s="206"/>
    </row>
    <row r="16490" spans="27:29">
      <c r="AA16490" s="298"/>
      <c r="AC16490" s="206"/>
    </row>
    <row r="16491" spans="27:29">
      <c r="AA16491" s="298"/>
      <c r="AC16491" s="206"/>
    </row>
    <row r="16492" spans="27:29">
      <c r="AA16492" s="298"/>
      <c r="AC16492" s="206"/>
    </row>
    <row r="16493" spans="27:29">
      <c r="AA16493" s="298"/>
      <c r="AC16493" s="206"/>
    </row>
    <row r="16494" spans="27:29">
      <c r="AA16494" s="298"/>
      <c r="AC16494" s="206"/>
    </row>
    <row r="16495" spans="27:29">
      <c r="AA16495" s="298"/>
      <c r="AC16495" s="206"/>
    </row>
    <row r="16496" spans="27:29">
      <c r="AA16496" s="298"/>
      <c r="AC16496" s="206"/>
    </row>
    <row r="16497" spans="27:29">
      <c r="AA16497" s="298"/>
      <c r="AC16497" s="206"/>
    </row>
    <row r="16498" spans="27:29">
      <c r="AA16498" s="298"/>
      <c r="AC16498" s="206"/>
    </row>
    <row r="16499" spans="27:29">
      <c r="AA16499" s="298"/>
      <c r="AC16499" s="206"/>
    </row>
    <row r="16500" spans="27:29">
      <c r="AA16500" s="298"/>
      <c r="AC16500" s="206"/>
    </row>
    <row r="16501" spans="27:29">
      <c r="AA16501" s="298"/>
      <c r="AC16501" s="206"/>
    </row>
    <row r="16502" spans="27:29">
      <c r="AA16502" s="298"/>
      <c r="AC16502" s="206"/>
    </row>
    <row r="16503" spans="27:29">
      <c r="AA16503" s="298"/>
      <c r="AC16503" s="206"/>
    </row>
    <row r="16504" spans="27:29">
      <c r="AA16504" s="298"/>
      <c r="AC16504" s="206"/>
    </row>
    <row r="16505" spans="27:29">
      <c r="AA16505" s="298"/>
      <c r="AC16505" s="206"/>
    </row>
    <row r="16506" spans="27:29">
      <c r="AA16506" s="298"/>
      <c r="AC16506" s="206"/>
    </row>
    <row r="16507" spans="27:29">
      <c r="AA16507" s="298"/>
      <c r="AC16507" s="206"/>
    </row>
    <row r="16508" spans="27:29">
      <c r="AA16508" s="298"/>
      <c r="AC16508" s="206"/>
    </row>
    <row r="16509" spans="27:29">
      <c r="AA16509" s="298"/>
      <c r="AC16509" s="206"/>
    </row>
    <row r="16510" spans="27:29">
      <c r="AA16510" s="298"/>
      <c r="AC16510" s="206"/>
    </row>
    <row r="16511" spans="27:29">
      <c r="AA16511" s="298"/>
      <c r="AC16511" s="206"/>
    </row>
    <row r="16512" spans="27:29">
      <c r="AA16512" s="298"/>
      <c r="AC16512" s="206"/>
    </row>
    <row r="16513" spans="27:29">
      <c r="AA16513" s="298"/>
      <c r="AC16513" s="206"/>
    </row>
    <row r="16514" spans="27:29">
      <c r="AA16514" s="298"/>
      <c r="AC16514" s="206"/>
    </row>
    <row r="16515" spans="27:29">
      <c r="AA16515" s="298"/>
      <c r="AC16515" s="206"/>
    </row>
    <row r="16516" spans="27:29">
      <c r="AA16516" s="298"/>
      <c r="AC16516" s="206"/>
    </row>
    <row r="16517" spans="27:29">
      <c r="AA16517" s="298"/>
      <c r="AC16517" s="206"/>
    </row>
    <row r="16518" spans="27:29">
      <c r="AA16518" s="298"/>
      <c r="AC16518" s="206"/>
    </row>
    <row r="16519" spans="27:29">
      <c r="AA16519" s="298"/>
      <c r="AC16519" s="206"/>
    </row>
    <row r="16520" spans="27:29">
      <c r="AA16520" s="298"/>
      <c r="AC16520" s="206"/>
    </row>
    <row r="16521" spans="27:29">
      <c r="AA16521" s="298"/>
      <c r="AC16521" s="206"/>
    </row>
    <row r="16522" spans="27:29">
      <c r="AA16522" s="298"/>
      <c r="AC16522" s="206"/>
    </row>
    <row r="16523" spans="27:29">
      <c r="AA16523" s="298"/>
      <c r="AC16523" s="206"/>
    </row>
    <row r="16524" spans="27:29">
      <c r="AA16524" s="298"/>
      <c r="AC16524" s="206"/>
    </row>
    <row r="16525" spans="27:29">
      <c r="AA16525" s="298"/>
      <c r="AC16525" s="206"/>
    </row>
    <row r="16526" spans="27:29">
      <c r="AA16526" s="298"/>
      <c r="AC16526" s="206"/>
    </row>
    <row r="16527" spans="27:29">
      <c r="AA16527" s="298"/>
      <c r="AC16527" s="206"/>
    </row>
    <row r="16528" spans="27:29">
      <c r="AA16528" s="298"/>
      <c r="AC16528" s="206"/>
    </row>
    <row r="16529" spans="27:29">
      <c r="AA16529" s="298"/>
      <c r="AC16529" s="206"/>
    </row>
    <row r="16530" spans="27:29">
      <c r="AA16530" s="298"/>
      <c r="AC16530" s="206"/>
    </row>
    <row r="16531" spans="27:29">
      <c r="AA16531" s="298"/>
      <c r="AC16531" s="206"/>
    </row>
    <row r="16532" spans="27:29">
      <c r="AA16532" s="298"/>
      <c r="AC16532" s="206"/>
    </row>
    <row r="16533" spans="27:29">
      <c r="AA16533" s="298"/>
      <c r="AC16533" s="206"/>
    </row>
    <row r="16534" spans="27:29">
      <c r="AA16534" s="298"/>
      <c r="AC16534" s="206"/>
    </row>
    <row r="16535" spans="27:29">
      <c r="AA16535" s="298"/>
      <c r="AC16535" s="206"/>
    </row>
    <row r="16536" spans="27:29">
      <c r="AA16536" s="298"/>
      <c r="AC16536" s="206"/>
    </row>
    <row r="16537" spans="27:29">
      <c r="AA16537" s="298"/>
      <c r="AC16537" s="206"/>
    </row>
    <row r="16538" spans="27:29">
      <c r="AA16538" s="298"/>
      <c r="AC16538" s="206"/>
    </row>
    <row r="16539" spans="27:29">
      <c r="AA16539" s="298"/>
      <c r="AC16539" s="206"/>
    </row>
    <row r="16540" spans="27:29">
      <c r="AA16540" s="298"/>
      <c r="AC16540" s="206"/>
    </row>
    <row r="16541" spans="27:29">
      <c r="AA16541" s="298"/>
      <c r="AC16541" s="206"/>
    </row>
    <row r="16542" spans="27:29">
      <c r="AA16542" s="298"/>
      <c r="AC16542" s="206"/>
    </row>
    <row r="16543" spans="27:29">
      <c r="AA16543" s="298"/>
      <c r="AC16543" s="206"/>
    </row>
    <row r="16544" spans="27:29">
      <c r="AA16544" s="298"/>
      <c r="AC16544" s="206"/>
    </row>
    <row r="16545" spans="27:29">
      <c r="AA16545" s="298"/>
      <c r="AC16545" s="206"/>
    </row>
    <row r="16546" spans="27:29">
      <c r="AA16546" s="298"/>
      <c r="AC16546" s="206"/>
    </row>
    <row r="16547" spans="27:29">
      <c r="AA16547" s="298"/>
      <c r="AC16547" s="206"/>
    </row>
    <row r="16548" spans="27:29">
      <c r="AA16548" s="298"/>
      <c r="AC16548" s="206"/>
    </row>
    <row r="16549" spans="27:29">
      <c r="AA16549" s="298"/>
      <c r="AC16549" s="206"/>
    </row>
    <row r="16550" spans="27:29">
      <c r="AA16550" s="298"/>
      <c r="AC16550" s="206"/>
    </row>
    <row r="16551" spans="27:29">
      <c r="AA16551" s="298"/>
      <c r="AC16551" s="206"/>
    </row>
    <row r="16552" spans="27:29">
      <c r="AA16552" s="298"/>
      <c r="AC16552" s="206"/>
    </row>
    <row r="16553" spans="27:29">
      <c r="AA16553" s="298"/>
      <c r="AC16553" s="206"/>
    </row>
    <row r="16554" spans="27:29">
      <c r="AA16554" s="298"/>
      <c r="AC16554" s="206"/>
    </row>
    <row r="16555" spans="27:29">
      <c r="AA16555" s="298"/>
      <c r="AC16555" s="206"/>
    </row>
    <row r="16556" spans="27:29">
      <c r="AA16556" s="298"/>
      <c r="AC16556" s="206"/>
    </row>
    <row r="16557" spans="27:29">
      <c r="AA16557" s="298"/>
      <c r="AC16557" s="206"/>
    </row>
    <row r="16558" spans="27:29">
      <c r="AA16558" s="298"/>
      <c r="AC16558" s="206"/>
    </row>
    <row r="16559" spans="27:29">
      <c r="AA16559" s="298"/>
      <c r="AC16559" s="206"/>
    </row>
    <row r="16560" spans="27:29">
      <c r="AA16560" s="298"/>
      <c r="AC16560" s="206"/>
    </row>
    <row r="16561" spans="27:29">
      <c r="AA16561" s="298"/>
      <c r="AC16561" s="206"/>
    </row>
    <row r="16562" spans="27:29">
      <c r="AA16562" s="298"/>
      <c r="AC16562" s="206"/>
    </row>
    <row r="16563" spans="27:29">
      <c r="AA16563" s="298"/>
      <c r="AC16563" s="206"/>
    </row>
    <row r="16564" spans="27:29">
      <c r="AA16564" s="298"/>
      <c r="AC16564" s="206"/>
    </row>
    <row r="16565" spans="27:29">
      <c r="AA16565" s="298"/>
      <c r="AC16565" s="206"/>
    </row>
    <row r="16566" spans="27:29">
      <c r="AA16566" s="298"/>
      <c r="AC16566" s="206"/>
    </row>
    <row r="16567" spans="27:29">
      <c r="AA16567" s="298"/>
      <c r="AC16567" s="206"/>
    </row>
    <row r="16568" spans="27:29">
      <c r="AA16568" s="298"/>
      <c r="AC16568" s="206"/>
    </row>
    <row r="16569" spans="27:29">
      <c r="AA16569" s="298"/>
      <c r="AC16569" s="206"/>
    </row>
    <row r="16570" spans="27:29">
      <c r="AA16570" s="298"/>
      <c r="AC16570" s="206"/>
    </row>
    <row r="16571" spans="27:29">
      <c r="AA16571" s="298"/>
      <c r="AC16571" s="206"/>
    </row>
    <row r="16572" spans="27:29">
      <c r="AA16572" s="298"/>
      <c r="AC16572" s="206"/>
    </row>
    <row r="16573" spans="27:29">
      <c r="AA16573" s="298"/>
      <c r="AC16573" s="206"/>
    </row>
    <row r="16574" spans="27:29">
      <c r="AA16574" s="298"/>
      <c r="AC16574" s="206"/>
    </row>
    <row r="16575" spans="27:29">
      <c r="AA16575" s="298"/>
      <c r="AC16575" s="206"/>
    </row>
    <row r="16576" spans="27:29">
      <c r="AA16576" s="298"/>
      <c r="AC16576" s="206"/>
    </row>
    <row r="16577" spans="27:29">
      <c r="AA16577" s="298"/>
      <c r="AC16577" s="206"/>
    </row>
    <row r="16578" spans="27:29">
      <c r="AA16578" s="298"/>
      <c r="AC16578" s="206"/>
    </row>
    <row r="16579" spans="27:29">
      <c r="AA16579" s="298"/>
      <c r="AC16579" s="206"/>
    </row>
    <row r="16580" spans="27:29">
      <c r="AA16580" s="298"/>
      <c r="AC16580" s="206"/>
    </row>
    <row r="16581" spans="27:29">
      <c r="AA16581" s="298"/>
      <c r="AC16581" s="206"/>
    </row>
    <row r="16582" spans="27:29">
      <c r="AA16582" s="298"/>
      <c r="AC16582" s="206"/>
    </row>
    <row r="16583" spans="27:29">
      <c r="AA16583" s="298"/>
      <c r="AC16583" s="206"/>
    </row>
    <row r="16584" spans="27:29">
      <c r="AA16584" s="298"/>
      <c r="AC16584" s="206"/>
    </row>
    <row r="16585" spans="27:29">
      <c r="AA16585" s="298"/>
      <c r="AC16585" s="206"/>
    </row>
    <row r="16586" spans="27:29">
      <c r="AA16586" s="298"/>
      <c r="AC16586" s="206"/>
    </row>
    <row r="16587" spans="27:29">
      <c r="AA16587" s="298"/>
      <c r="AC16587" s="206"/>
    </row>
    <row r="16588" spans="27:29">
      <c r="AA16588" s="298"/>
      <c r="AC16588" s="206"/>
    </row>
    <row r="16589" spans="27:29">
      <c r="AA16589" s="298"/>
      <c r="AC16589" s="206"/>
    </row>
    <row r="16590" spans="27:29">
      <c r="AA16590" s="298"/>
      <c r="AC16590" s="206"/>
    </row>
    <row r="16591" spans="27:29">
      <c r="AA16591" s="298"/>
      <c r="AC16591" s="206"/>
    </row>
    <row r="16592" spans="27:29">
      <c r="AA16592" s="298"/>
      <c r="AC16592" s="206"/>
    </row>
    <row r="16593" spans="27:29">
      <c r="AA16593" s="298"/>
      <c r="AC16593" s="206"/>
    </row>
    <row r="16594" spans="27:29">
      <c r="AA16594" s="298"/>
      <c r="AC16594" s="206"/>
    </row>
    <row r="16595" spans="27:29">
      <c r="AA16595" s="298"/>
      <c r="AC16595" s="206"/>
    </row>
    <row r="16596" spans="27:29">
      <c r="AA16596" s="298"/>
      <c r="AC16596" s="206"/>
    </row>
    <row r="16597" spans="27:29">
      <c r="AA16597" s="298"/>
      <c r="AC16597" s="206"/>
    </row>
    <row r="16598" spans="27:29">
      <c r="AA16598" s="298"/>
      <c r="AC16598" s="206"/>
    </row>
    <row r="16599" spans="27:29">
      <c r="AA16599" s="298"/>
      <c r="AC16599" s="206"/>
    </row>
    <row r="16600" spans="27:29">
      <c r="AA16600" s="298"/>
      <c r="AC16600" s="206"/>
    </row>
    <row r="16601" spans="27:29">
      <c r="AA16601" s="298"/>
      <c r="AC16601" s="206"/>
    </row>
    <row r="16602" spans="27:29">
      <c r="AA16602" s="298"/>
      <c r="AC16602" s="206"/>
    </row>
    <row r="16603" spans="27:29">
      <c r="AA16603" s="298"/>
      <c r="AC16603" s="206"/>
    </row>
    <row r="16604" spans="27:29">
      <c r="AA16604" s="298"/>
      <c r="AC16604" s="206"/>
    </row>
    <row r="16605" spans="27:29">
      <c r="AA16605" s="298"/>
      <c r="AC16605" s="206"/>
    </row>
    <row r="16606" spans="27:29">
      <c r="AA16606" s="298"/>
      <c r="AC16606" s="206"/>
    </row>
    <row r="16607" spans="27:29">
      <c r="AA16607" s="298"/>
      <c r="AC16607" s="206"/>
    </row>
    <row r="16608" spans="27:29">
      <c r="AA16608" s="298"/>
      <c r="AC16608" s="206"/>
    </row>
    <row r="16609" spans="27:29">
      <c r="AA16609" s="298"/>
      <c r="AC16609" s="206"/>
    </row>
    <row r="16610" spans="27:29">
      <c r="AA16610" s="298"/>
      <c r="AC16610" s="206"/>
    </row>
    <row r="16611" spans="27:29">
      <c r="AA16611" s="298"/>
      <c r="AC16611" s="206"/>
    </row>
    <row r="16612" spans="27:29">
      <c r="AA16612" s="298"/>
      <c r="AC16612" s="206"/>
    </row>
    <row r="16613" spans="27:29">
      <c r="AA16613" s="298"/>
      <c r="AC16613" s="206"/>
    </row>
    <row r="16614" spans="27:29">
      <c r="AA16614" s="298"/>
      <c r="AC16614" s="206"/>
    </row>
    <row r="16615" spans="27:29">
      <c r="AA16615" s="298"/>
      <c r="AC16615" s="206"/>
    </row>
    <row r="16616" spans="27:29">
      <c r="AA16616" s="298"/>
      <c r="AC16616" s="206"/>
    </row>
    <row r="16617" spans="27:29">
      <c r="AA16617" s="298"/>
      <c r="AC16617" s="206"/>
    </row>
    <row r="16618" spans="27:29">
      <c r="AA16618" s="298"/>
      <c r="AC16618" s="206"/>
    </row>
    <row r="16619" spans="27:29">
      <c r="AA16619" s="298"/>
      <c r="AC16619" s="206"/>
    </row>
    <row r="16620" spans="27:29">
      <c r="AA16620" s="298"/>
      <c r="AC16620" s="206"/>
    </row>
    <row r="16621" spans="27:29">
      <c r="AA16621" s="298"/>
      <c r="AC16621" s="206"/>
    </row>
    <row r="16622" spans="27:29">
      <c r="AA16622" s="298"/>
      <c r="AC16622" s="206"/>
    </row>
    <row r="16623" spans="27:29">
      <c r="AA16623" s="298"/>
      <c r="AC16623" s="206"/>
    </row>
    <row r="16624" spans="27:29">
      <c r="AA16624" s="298"/>
      <c r="AC16624" s="206"/>
    </row>
    <row r="16625" spans="27:29">
      <c r="AA16625" s="298"/>
      <c r="AC16625" s="206"/>
    </row>
    <row r="16626" spans="27:29">
      <c r="AA16626" s="298"/>
      <c r="AC16626" s="206"/>
    </row>
    <row r="16627" spans="27:29">
      <c r="AA16627" s="298"/>
      <c r="AC16627" s="206"/>
    </row>
    <row r="16628" spans="27:29">
      <c r="AA16628" s="298"/>
      <c r="AC16628" s="206"/>
    </row>
    <row r="16629" spans="27:29">
      <c r="AA16629" s="298"/>
      <c r="AC16629" s="206"/>
    </row>
    <row r="16630" spans="27:29">
      <c r="AA16630" s="298"/>
      <c r="AC16630" s="206"/>
    </row>
    <row r="16631" spans="27:29">
      <c r="AA16631" s="298"/>
      <c r="AC16631" s="206"/>
    </row>
    <row r="16632" spans="27:29">
      <c r="AA16632" s="298"/>
      <c r="AC16632" s="206"/>
    </row>
    <row r="16633" spans="27:29">
      <c r="AA16633" s="298"/>
      <c r="AC16633" s="206"/>
    </row>
    <row r="16634" spans="27:29">
      <c r="AA16634" s="298"/>
      <c r="AC16634" s="206"/>
    </row>
    <row r="16635" spans="27:29">
      <c r="AA16635" s="298"/>
      <c r="AC16635" s="206"/>
    </row>
    <row r="16636" spans="27:29">
      <c r="AA16636" s="298"/>
      <c r="AC16636" s="206"/>
    </row>
    <row r="16637" spans="27:29">
      <c r="AA16637" s="298"/>
      <c r="AC16637" s="206"/>
    </row>
    <row r="16638" spans="27:29">
      <c r="AA16638" s="298"/>
      <c r="AC16638" s="206"/>
    </row>
    <row r="16639" spans="27:29">
      <c r="AA16639" s="298"/>
      <c r="AC16639" s="206"/>
    </row>
    <row r="16640" spans="27:29">
      <c r="AA16640" s="298"/>
      <c r="AC16640" s="206"/>
    </row>
    <row r="16641" spans="27:29">
      <c r="AA16641" s="298"/>
      <c r="AC16641" s="206"/>
    </row>
    <row r="16642" spans="27:29">
      <c r="AA16642" s="298"/>
      <c r="AC16642" s="206"/>
    </row>
    <row r="16643" spans="27:29">
      <c r="AA16643" s="298"/>
      <c r="AC16643" s="206"/>
    </row>
    <row r="16644" spans="27:29">
      <c r="AA16644" s="298"/>
      <c r="AC16644" s="206"/>
    </row>
    <row r="16645" spans="27:29">
      <c r="AA16645" s="298"/>
      <c r="AC16645" s="206"/>
    </row>
    <row r="16646" spans="27:29">
      <c r="AA16646" s="298"/>
      <c r="AC16646" s="206"/>
    </row>
    <row r="16647" spans="27:29">
      <c r="AA16647" s="298"/>
      <c r="AC16647" s="206"/>
    </row>
    <row r="16648" spans="27:29">
      <c r="AA16648" s="298"/>
      <c r="AC16648" s="206"/>
    </row>
    <row r="16649" spans="27:29">
      <c r="AA16649" s="298"/>
      <c r="AC16649" s="206"/>
    </row>
    <row r="16650" spans="27:29">
      <c r="AA16650" s="298"/>
      <c r="AC16650" s="206"/>
    </row>
    <row r="16651" spans="27:29">
      <c r="AA16651" s="298"/>
      <c r="AC16651" s="206"/>
    </row>
    <row r="16652" spans="27:29">
      <c r="AA16652" s="298"/>
      <c r="AC16652" s="206"/>
    </row>
    <row r="16653" spans="27:29">
      <c r="AA16653" s="298"/>
      <c r="AC16653" s="206"/>
    </row>
    <row r="16654" spans="27:29">
      <c r="AA16654" s="298"/>
      <c r="AC16654" s="206"/>
    </row>
    <row r="16655" spans="27:29">
      <c r="AA16655" s="298"/>
      <c r="AC16655" s="206"/>
    </row>
    <row r="16656" spans="27:29">
      <c r="AA16656" s="298"/>
      <c r="AC16656" s="206"/>
    </row>
    <row r="16657" spans="27:29">
      <c r="AA16657" s="298"/>
      <c r="AC16657" s="206"/>
    </row>
    <row r="16658" spans="27:29">
      <c r="AA16658" s="298"/>
      <c r="AC16658" s="206"/>
    </row>
    <row r="16659" spans="27:29">
      <c r="AA16659" s="298"/>
      <c r="AC16659" s="206"/>
    </row>
    <row r="16660" spans="27:29">
      <c r="AA16660" s="298"/>
      <c r="AC16660" s="206"/>
    </row>
    <row r="16661" spans="27:29">
      <c r="AA16661" s="298"/>
      <c r="AC16661" s="206"/>
    </row>
    <row r="16662" spans="27:29">
      <c r="AA16662" s="298"/>
      <c r="AC16662" s="206"/>
    </row>
    <row r="16663" spans="27:29">
      <c r="AA16663" s="298"/>
      <c r="AC16663" s="206"/>
    </row>
    <row r="16664" spans="27:29">
      <c r="AA16664" s="298"/>
      <c r="AC16664" s="206"/>
    </row>
    <row r="16665" spans="27:29">
      <c r="AA16665" s="298"/>
      <c r="AC16665" s="206"/>
    </row>
    <row r="16666" spans="27:29">
      <c r="AA16666" s="298"/>
      <c r="AC16666" s="206"/>
    </row>
    <row r="16667" spans="27:29">
      <c r="AA16667" s="298"/>
      <c r="AC16667" s="206"/>
    </row>
    <row r="16668" spans="27:29">
      <c r="AA16668" s="298"/>
      <c r="AC16668" s="206"/>
    </row>
    <row r="16669" spans="27:29">
      <c r="AA16669" s="298"/>
      <c r="AC16669" s="206"/>
    </row>
    <row r="16670" spans="27:29">
      <c r="AA16670" s="298"/>
      <c r="AC16670" s="206"/>
    </row>
    <row r="16671" spans="27:29">
      <c r="AA16671" s="298"/>
      <c r="AC16671" s="206"/>
    </row>
    <row r="16672" spans="27:29">
      <c r="AA16672" s="298"/>
      <c r="AC16672" s="206"/>
    </row>
    <row r="16673" spans="27:29">
      <c r="AA16673" s="298"/>
      <c r="AC16673" s="206"/>
    </row>
    <row r="16674" spans="27:29">
      <c r="AA16674" s="298"/>
      <c r="AC16674" s="206"/>
    </row>
    <row r="16675" spans="27:29">
      <c r="AA16675" s="298"/>
      <c r="AC16675" s="206"/>
    </row>
    <row r="16676" spans="27:29">
      <c r="AA16676" s="298"/>
      <c r="AC16676" s="206"/>
    </row>
    <row r="16677" spans="27:29">
      <c r="AA16677" s="298"/>
      <c r="AC16677" s="206"/>
    </row>
    <row r="16678" spans="27:29">
      <c r="AA16678" s="298"/>
      <c r="AC16678" s="206"/>
    </row>
    <row r="16679" spans="27:29">
      <c r="AA16679" s="298"/>
      <c r="AC16679" s="206"/>
    </row>
    <row r="16680" spans="27:29">
      <c r="AA16680" s="298"/>
      <c r="AC16680" s="206"/>
    </row>
    <row r="16681" spans="27:29">
      <c r="AA16681" s="298"/>
      <c r="AC16681" s="206"/>
    </row>
    <row r="16682" spans="27:29">
      <c r="AA16682" s="298"/>
      <c r="AC16682" s="206"/>
    </row>
    <row r="16683" spans="27:29">
      <c r="AA16683" s="298"/>
      <c r="AC16683" s="206"/>
    </row>
    <row r="16684" spans="27:29">
      <c r="AA16684" s="298"/>
      <c r="AC16684" s="206"/>
    </row>
    <row r="16685" spans="27:29">
      <c r="AA16685" s="298"/>
      <c r="AC16685" s="206"/>
    </row>
    <row r="16686" spans="27:29">
      <c r="AA16686" s="298"/>
      <c r="AC16686" s="206"/>
    </row>
    <row r="16687" spans="27:29">
      <c r="AA16687" s="298"/>
      <c r="AC16687" s="206"/>
    </row>
    <row r="16688" spans="27:29">
      <c r="AA16688" s="298"/>
      <c r="AC16688" s="206"/>
    </row>
    <row r="16689" spans="27:29">
      <c r="AA16689" s="298"/>
      <c r="AC16689" s="206"/>
    </row>
    <row r="16690" spans="27:29">
      <c r="AA16690" s="298"/>
      <c r="AC16690" s="206"/>
    </row>
    <row r="16691" spans="27:29">
      <c r="AA16691" s="298"/>
      <c r="AC16691" s="206"/>
    </row>
    <row r="16692" spans="27:29">
      <c r="AA16692" s="298"/>
      <c r="AC16692" s="206"/>
    </row>
    <row r="16693" spans="27:29">
      <c r="AA16693" s="298"/>
      <c r="AC16693" s="206"/>
    </row>
    <row r="16694" spans="27:29">
      <c r="AA16694" s="298"/>
      <c r="AC16694" s="206"/>
    </row>
    <row r="16695" spans="27:29">
      <c r="AA16695" s="298"/>
      <c r="AC16695" s="206"/>
    </row>
    <row r="16696" spans="27:29">
      <c r="AA16696" s="298"/>
      <c r="AC16696" s="206"/>
    </row>
    <row r="16697" spans="27:29">
      <c r="AA16697" s="298"/>
      <c r="AC16697" s="206"/>
    </row>
    <row r="16698" spans="27:29">
      <c r="AA16698" s="298"/>
      <c r="AC16698" s="206"/>
    </row>
    <row r="16699" spans="27:29">
      <c r="AA16699" s="298"/>
      <c r="AC16699" s="206"/>
    </row>
    <row r="16700" spans="27:29">
      <c r="AA16700" s="298"/>
      <c r="AC16700" s="206"/>
    </row>
    <row r="16701" spans="27:29">
      <c r="AA16701" s="298"/>
      <c r="AC16701" s="206"/>
    </row>
    <row r="16702" spans="27:29">
      <c r="AA16702" s="298"/>
      <c r="AC16702" s="206"/>
    </row>
    <row r="16703" spans="27:29">
      <c r="AA16703" s="298"/>
      <c r="AC16703" s="206"/>
    </row>
    <row r="16704" spans="27:29">
      <c r="AA16704" s="298"/>
      <c r="AC16704" s="206"/>
    </row>
    <row r="16705" spans="27:29">
      <c r="AA16705" s="298"/>
      <c r="AC16705" s="206"/>
    </row>
    <row r="16706" spans="27:29">
      <c r="AA16706" s="298"/>
      <c r="AC16706" s="206"/>
    </row>
    <row r="16707" spans="27:29">
      <c r="AA16707" s="298"/>
      <c r="AC16707" s="206"/>
    </row>
    <row r="16708" spans="27:29">
      <c r="AA16708" s="298"/>
      <c r="AC16708" s="206"/>
    </row>
    <row r="16709" spans="27:29">
      <c r="AA16709" s="298"/>
      <c r="AC16709" s="206"/>
    </row>
    <row r="16710" spans="27:29">
      <c r="AA16710" s="298"/>
      <c r="AC16710" s="206"/>
    </row>
    <row r="16711" spans="27:29">
      <c r="AA16711" s="298"/>
      <c r="AC16711" s="206"/>
    </row>
    <row r="16712" spans="27:29">
      <c r="AA16712" s="298"/>
      <c r="AC16712" s="206"/>
    </row>
    <row r="16713" spans="27:29">
      <c r="AA16713" s="298"/>
      <c r="AC16713" s="206"/>
    </row>
    <row r="16714" spans="27:29">
      <c r="AA16714" s="298"/>
      <c r="AC16714" s="206"/>
    </row>
    <row r="16715" spans="27:29">
      <c r="AA16715" s="298"/>
      <c r="AC16715" s="206"/>
    </row>
    <row r="16716" spans="27:29">
      <c r="AA16716" s="298"/>
      <c r="AC16716" s="206"/>
    </row>
    <row r="16717" spans="27:29">
      <c r="AA16717" s="298"/>
      <c r="AC16717" s="206"/>
    </row>
    <row r="16718" spans="27:29">
      <c r="AA16718" s="298"/>
      <c r="AC16718" s="206"/>
    </row>
    <row r="16719" spans="27:29">
      <c r="AA16719" s="298"/>
      <c r="AC16719" s="206"/>
    </row>
    <row r="16720" spans="27:29">
      <c r="AA16720" s="298"/>
      <c r="AC16720" s="206"/>
    </row>
    <row r="16721" spans="27:29">
      <c r="AA16721" s="298"/>
      <c r="AC16721" s="206"/>
    </row>
    <row r="16722" spans="27:29">
      <c r="AA16722" s="298"/>
      <c r="AC16722" s="206"/>
    </row>
    <row r="16723" spans="27:29">
      <c r="AA16723" s="298"/>
      <c r="AC16723" s="206"/>
    </row>
    <row r="16724" spans="27:29">
      <c r="AA16724" s="298"/>
      <c r="AC16724" s="206"/>
    </row>
    <row r="16725" spans="27:29">
      <c r="AA16725" s="298"/>
      <c r="AC16725" s="206"/>
    </row>
    <row r="16726" spans="27:29">
      <c r="AA16726" s="298"/>
      <c r="AC16726" s="206"/>
    </row>
    <row r="16727" spans="27:29">
      <c r="AA16727" s="298"/>
      <c r="AC16727" s="206"/>
    </row>
    <row r="16728" spans="27:29">
      <c r="AA16728" s="298"/>
      <c r="AC16728" s="206"/>
    </row>
    <row r="16729" spans="27:29">
      <c r="AA16729" s="298"/>
      <c r="AC16729" s="206"/>
    </row>
    <row r="16730" spans="27:29">
      <c r="AA16730" s="298"/>
      <c r="AC16730" s="206"/>
    </row>
    <row r="16731" spans="27:29">
      <c r="AA16731" s="298"/>
      <c r="AC16731" s="206"/>
    </row>
    <row r="16732" spans="27:29">
      <c r="AA16732" s="298"/>
      <c r="AC16732" s="206"/>
    </row>
    <row r="16733" spans="27:29">
      <c r="AA16733" s="298"/>
      <c r="AC16733" s="206"/>
    </row>
    <row r="16734" spans="27:29">
      <c r="AA16734" s="298"/>
      <c r="AC16734" s="206"/>
    </row>
    <row r="16735" spans="27:29">
      <c r="AA16735" s="298"/>
      <c r="AC16735" s="206"/>
    </row>
    <row r="16736" spans="27:29">
      <c r="AA16736" s="298"/>
      <c r="AC16736" s="206"/>
    </row>
    <row r="16737" spans="27:29">
      <c r="AA16737" s="298"/>
      <c r="AC16737" s="206"/>
    </row>
    <row r="16738" spans="27:29">
      <c r="AA16738" s="298"/>
      <c r="AC16738" s="206"/>
    </row>
    <row r="16739" spans="27:29">
      <c r="AA16739" s="298"/>
      <c r="AC16739" s="206"/>
    </row>
    <row r="16740" spans="27:29">
      <c r="AA16740" s="298"/>
      <c r="AC16740" s="206"/>
    </row>
    <row r="16741" spans="27:29">
      <c r="AA16741" s="298"/>
      <c r="AC16741" s="206"/>
    </row>
    <row r="16742" spans="27:29">
      <c r="AA16742" s="298"/>
      <c r="AC16742" s="206"/>
    </row>
    <row r="16743" spans="27:29">
      <c r="AA16743" s="298"/>
      <c r="AC16743" s="206"/>
    </row>
    <row r="16744" spans="27:29">
      <c r="AA16744" s="298"/>
      <c r="AC16744" s="206"/>
    </row>
    <row r="16745" spans="27:29">
      <c r="AA16745" s="298"/>
      <c r="AC16745" s="206"/>
    </row>
    <row r="16746" spans="27:29">
      <c r="AA16746" s="298"/>
      <c r="AC16746" s="206"/>
    </row>
    <row r="16747" spans="27:29">
      <c r="AA16747" s="298"/>
      <c r="AC16747" s="206"/>
    </row>
    <row r="16748" spans="27:29">
      <c r="AA16748" s="298"/>
      <c r="AC16748" s="206"/>
    </row>
    <row r="16749" spans="27:29">
      <c r="AA16749" s="298"/>
      <c r="AC16749" s="206"/>
    </row>
    <row r="16750" spans="27:29">
      <c r="AA16750" s="298"/>
      <c r="AC16750" s="206"/>
    </row>
    <row r="16751" spans="27:29">
      <c r="AA16751" s="298"/>
      <c r="AC16751" s="206"/>
    </row>
    <row r="16752" spans="27:29">
      <c r="AA16752" s="298"/>
      <c r="AC16752" s="206"/>
    </row>
    <row r="16753" spans="27:29">
      <c r="AA16753" s="298"/>
      <c r="AC16753" s="206"/>
    </row>
    <row r="16754" spans="27:29">
      <c r="AA16754" s="298"/>
      <c r="AC16754" s="206"/>
    </row>
    <row r="16755" spans="27:29">
      <c r="AA16755" s="298"/>
      <c r="AC16755" s="206"/>
    </row>
    <row r="16756" spans="27:29">
      <c r="AA16756" s="298"/>
      <c r="AC16756" s="206"/>
    </row>
    <row r="16757" spans="27:29">
      <c r="AA16757" s="298"/>
      <c r="AC16757" s="206"/>
    </row>
    <row r="16758" spans="27:29">
      <c r="AA16758" s="298"/>
      <c r="AC16758" s="206"/>
    </row>
    <row r="16759" spans="27:29">
      <c r="AA16759" s="298"/>
      <c r="AC16759" s="206"/>
    </row>
    <row r="16760" spans="27:29">
      <c r="AA16760" s="298"/>
      <c r="AC16760" s="206"/>
    </row>
    <row r="16761" spans="27:29">
      <c r="AA16761" s="298"/>
      <c r="AC16761" s="206"/>
    </row>
    <row r="16762" spans="27:29">
      <c r="AA16762" s="298"/>
      <c r="AC16762" s="206"/>
    </row>
    <row r="16763" spans="27:29">
      <c r="AA16763" s="298"/>
      <c r="AC16763" s="206"/>
    </row>
    <row r="16764" spans="27:29">
      <c r="AA16764" s="298"/>
      <c r="AC16764" s="206"/>
    </row>
    <row r="16765" spans="27:29">
      <c r="AA16765" s="298"/>
      <c r="AC16765" s="206"/>
    </row>
    <row r="16766" spans="27:29">
      <c r="AA16766" s="298"/>
      <c r="AC16766" s="206"/>
    </row>
    <row r="16767" spans="27:29">
      <c r="AA16767" s="298"/>
      <c r="AC16767" s="206"/>
    </row>
    <row r="16768" spans="27:29">
      <c r="AA16768" s="298"/>
      <c r="AC16768" s="206"/>
    </row>
    <row r="16769" spans="27:29">
      <c r="AA16769" s="298"/>
      <c r="AC16769" s="206"/>
    </row>
    <row r="16770" spans="27:29">
      <c r="AA16770" s="298"/>
      <c r="AC16770" s="206"/>
    </row>
    <row r="16771" spans="27:29">
      <c r="AA16771" s="298"/>
      <c r="AC16771" s="206"/>
    </row>
    <row r="16772" spans="27:29">
      <c r="AA16772" s="298"/>
      <c r="AC16772" s="206"/>
    </row>
    <row r="16773" spans="27:29">
      <c r="AA16773" s="298"/>
      <c r="AC16773" s="206"/>
    </row>
    <row r="16774" spans="27:29">
      <c r="AA16774" s="298"/>
      <c r="AC16774" s="206"/>
    </row>
    <row r="16775" spans="27:29">
      <c r="AA16775" s="298"/>
      <c r="AC16775" s="206"/>
    </row>
    <row r="16776" spans="27:29">
      <c r="AA16776" s="298"/>
      <c r="AC16776" s="206"/>
    </row>
    <row r="16777" spans="27:29">
      <c r="AA16777" s="298"/>
      <c r="AC16777" s="206"/>
    </row>
    <row r="16778" spans="27:29">
      <c r="AA16778" s="298"/>
      <c r="AC16778" s="206"/>
    </row>
    <row r="16779" spans="27:29">
      <c r="AA16779" s="298"/>
      <c r="AC16779" s="206"/>
    </row>
    <row r="16780" spans="27:29">
      <c r="AA16780" s="298"/>
      <c r="AC16780" s="206"/>
    </row>
    <row r="16781" spans="27:29">
      <c r="AA16781" s="298"/>
      <c r="AC16781" s="206"/>
    </row>
    <row r="16782" spans="27:29">
      <c r="AA16782" s="298"/>
      <c r="AC16782" s="206"/>
    </row>
    <row r="16783" spans="27:29">
      <c r="AA16783" s="298"/>
      <c r="AC16783" s="206"/>
    </row>
    <row r="16784" spans="27:29">
      <c r="AA16784" s="298"/>
      <c r="AC16784" s="206"/>
    </row>
    <row r="16785" spans="27:29">
      <c r="AA16785" s="298"/>
      <c r="AC16785" s="206"/>
    </row>
    <row r="16786" spans="27:29">
      <c r="AA16786" s="298"/>
      <c r="AC16786" s="206"/>
    </row>
    <row r="16787" spans="27:29">
      <c r="AA16787" s="298"/>
      <c r="AC16787" s="206"/>
    </row>
    <row r="16788" spans="27:29">
      <c r="AA16788" s="298"/>
      <c r="AC16788" s="206"/>
    </row>
    <row r="16789" spans="27:29">
      <c r="AA16789" s="298"/>
      <c r="AC16789" s="206"/>
    </row>
    <row r="16790" spans="27:29">
      <c r="AA16790" s="298"/>
      <c r="AC16790" s="206"/>
    </row>
    <row r="16791" spans="27:29">
      <c r="AA16791" s="298"/>
      <c r="AC16791" s="206"/>
    </row>
    <row r="16792" spans="27:29">
      <c r="AA16792" s="298"/>
      <c r="AC16792" s="206"/>
    </row>
    <row r="16793" spans="27:29">
      <c r="AA16793" s="298"/>
      <c r="AC16793" s="206"/>
    </row>
    <row r="16794" spans="27:29">
      <c r="AA16794" s="298"/>
      <c r="AC16794" s="206"/>
    </row>
    <row r="16795" spans="27:29">
      <c r="AA16795" s="298"/>
      <c r="AC16795" s="206"/>
    </row>
    <row r="16796" spans="27:29">
      <c r="AA16796" s="298"/>
      <c r="AC16796" s="206"/>
    </row>
    <row r="16797" spans="27:29">
      <c r="AA16797" s="298"/>
      <c r="AC16797" s="206"/>
    </row>
    <row r="16798" spans="27:29">
      <c r="AA16798" s="298"/>
      <c r="AC16798" s="206"/>
    </row>
    <row r="16799" spans="27:29">
      <c r="AA16799" s="298"/>
      <c r="AC16799" s="206"/>
    </row>
    <row r="16800" spans="27:29">
      <c r="AA16800" s="298"/>
      <c r="AC16800" s="206"/>
    </row>
    <row r="16801" spans="27:29">
      <c r="AA16801" s="298"/>
      <c r="AC16801" s="206"/>
    </row>
    <row r="16802" spans="27:29">
      <c r="AA16802" s="298"/>
      <c r="AC16802" s="206"/>
    </row>
    <row r="16803" spans="27:29">
      <c r="AA16803" s="298"/>
      <c r="AC16803" s="206"/>
    </row>
    <row r="16804" spans="27:29">
      <c r="AA16804" s="298"/>
      <c r="AC16804" s="206"/>
    </row>
    <row r="16805" spans="27:29">
      <c r="AA16805" s="298"/>
      <c r="AC16805" s="206"/>
    </row>
    <row r="16806" spans="27:29">
      <c r="AA16806" s="298"/>
      <c r="AC16806" s="206"/>
    </row>
    <row r="16807" spans="27:29">
      <c r="AA16807" s="298"/>
      <c r="AC16807" s="206"/>
    </row>
    <row r="16808" spans="27:29">
      <c r="AA16808" s="298"/>
      <c r="AC16808" s="206"/>
    </row>
    <row r="16809" spans="27:29">
      <c r="AA16809" s="298"/>
      <c r="AC16809" s="206"/>
    </row>
    <row r="16810" spans="27:29">
      <c r="AA16810" s="298"/>
      <c r="AC16810" s="206"/>
    </row>
    <row r="16811" spans="27:29">
      <c r="AA16811" s="298"/>
      <c r="AC16811" s="206"/>
    </row>
    <row r="16812" spans="27:29">
      <c r="AA16812" s="298"/>
      <c r="AC16812" s="206"/>
    </row>
    <row r="16813" spans="27:29">
      <c r="AA16813" s="298"/>
      <c r="AC16813" s="206"/>
    </row>
    <row r="16814" spans="27:29">
      <c r="AA16814" s="298"/>
      <c r="AC16814" s="206"/>
    </row>
    <row r="16815" spans="27:29">
      <c r="AA16815" s="298"/>
      <c r="AC16815" s="206"/>
    </row>
    <row r="16816" spans="27:29">
      <c r="AA16816" s="298"/>
      <c r="AC16816" s="206"/>
    </row>
    <row r="16817" spans="27:29">
      <c r="AA16817" s="298"/>
      <c r="AC16817" s="206"/>
    </row>
    <row r="16818" spans="27:29">
      <c r="AA16818" s="298"/>
      <c r="AC16818" s="206"/>
    </row>
    <row r="16819" spans="27:29">
      <c r="AA16819" s="298"/>
      <c r="AC16819" s="206"/>
    </row>
    <row r="16820" spans="27:29">
      <c r="AA16820" s="298"/>
      <c r="AC16820" s="206"/>
    </row>
    <row r="16821" spans="27:29">
      <c r="AA16821" s="298"/>
      <c r="AC16821" s="206"/>
    </row>
    <row r="16822" spans="27:29">
      <c r="AA16822" s="298"/>
      <c r="AC16822" s="206"/>
    </row>
    <row r="16823" spans="27:29">
      <c r="AA16823" s="298"/>
      <c r="AC16823" s="206"/>
    </row>
    <row r="16824" spans="27:29">
      <c r="AA16824" s="298"/>
      <c r="AC16824" s="206"/>
    </row>
    <row r="16825" spans="27:29">
      <c r="AA16825" s="298"/>
      <c r="AC16825" s="206"/>
    </row>
    <row r="16826" spans="27:29">
      <c r="AA16826" s="298"/>
      <c r="AC16826" s="206"/>
    </row>
    <row r="16827" spans="27:29">
      <c r="AA16827" s="298"/>
      <c r="AC16827" s="206"/>
    </row>
    <row r="16828" spans="27:29">
      <c r="AA16828" s="298"/>
      <c r="AC16828" s="206"/>
    </row>
    <row r="16829" spans="27:29">
      <c r="AA16829" s="298"/>
      <c r="AC16829" s="206"/>
    </row>
    <row r="16830" spans="27:29">
      <c r="AA16830" s="298"/>
      <c r="AC16830" s="206"/>
    </row>
    <row r="16831" spans="27:29">
      <c r="AA16831" s="298"/>
      <c r="AC16831" s="206"/>
    </row>
    <row r="16832" spans="27:29">
      <c r="AA16832" s="298"/>
      <c r="AC16832" s="206"/>
    </row>
    <row r="16833" spans="27:29">
      <c r="AA16833" s="298"/>
      <c r="AC16833" s="206"/>
    </row>
    <row r="16834" spans="27:29">
      <c r="AA16834" s="298"/>
      <c r="AC16834" s="206"/>
    </row>
    <row r="16835" spans="27:29">
      <c r="AA16835" s="298"/>
      <c r="AC16835" s="206"/>
    </row>
    <row r="16836" spans="27:29">
      <c r="AA16836" s="298"/>
      <c r="AC16836" s="206"/>
    </row>
    <row r="16837" spans="27:29">
      <c r="AA16837" s="298"/>
      <c r="AC16837" s="206"/>
    </row>
    <row r="16838" spans="27:29">
      <c r="AA16838" s="298"/>
      <c r="AC16838" s="206"/>
    </row>
    <row r="16839" spans="27:29">
      <c r="AA16839" s="298"/>
      <c r="AC16839" s="206"/>
    </row>
    <row r="16840" spans="27:29">
      <c r="AA16840" s="298"/>
      <c r="AC16840" s="206"/>
    </row>
    <row r="16841" spans="27:29">
      <c r="AA16841" s="298"/>
      <c r="AC16841" s="206"/>
    </row>
    <row r="16842" spans="27:29">
      <c r="AA16842" s="298"/>
      <c r="AC16842" s="206"/>
    </row>
    <row r="16843" spans="27:29">
      <c r="AA16843" s="298"/>
      <c r="AC16843" s="206"/>
    </row>
    <row r="16844" spans="27:29">
      <c r="AA16844" s="298"/>
      <c r="AC16844" s="206"/>
    </row>
    <row r="16845" spans="27:29">
      <c r="AA16845" s="298"/>
      <c r="AC16845" s="206"/>
    </row>
    <row r="16846" spans="27:29">
      <c r="AA16846" s="298"/>
      <c r="AC16846" s="206"/>
    </row>
    <row r="16847" spans="27:29">
      <c r="AA16847" s="298"/>
      <c r="AC16847" s="206"/>
    </row>
    <row r="16848" spans="27:29">
      <c r="AA16848" s="298"/>
      <c r="AC16848" s="206"/>
    </row>
    <row r="16849" spans="27:29">
      <c r="AA16849" s="298"/>
      <c r="AC16849" s="206"/>
    </row>
    <row r="16850" spans="27:29">
      <c r="AA16850" s="298"/>
      <c r="AC16850" s="206"/>
    </row>
    <row r="16851" spans="27:29">
      <c r="AA16851" s="298"/>
      <c r="AC16851" s="206"/>
    </row>
    <row r="16852" spans="27:29">
      <c r="AA16852" s="298"/>
      <c r="AC16852" s="206"/>
    </row>
    <row r="16853" spans="27:29">
      <c r="AA16853" s="298"/>
      <c r="AC16853" s="206"/>
    </row>
    <row r="16854" spans="27:29">
      <c r="AA16854" s="298"/>
      <c r="AC16854" s="206"/>
    </row>
    <row r="16855" spans="27:29">
      <c r="AA16855" s="298"/>
      <c r="AC16855" s="206"/>
    </row>
    <row r="16856" spans="27:29">
      <c r="AA16856" s="298"/>
      <c r="AC16856" s="206"/>
    </row>
    <row r="16857" spans="27:29">
      <c r="AA16857" s="298"/>
      <c r="AC16857" s="206"/>
    </row>
    <row r="16858" spans="27:29">
      <c r="AA16858" s="298"/>
      <c r="AC16858" s="206"/>
    </row>
    <row r="16859" spans="27:29">
      <c r="AA16859" s="298"/>
      <c r="AC16859" s="206"/>
    </row>
    <row r="16860" spans="27:29">
      <c r="AA16860" s="298"/>
      <c r="AC16860" s="206"/>
    </row>
    <row r="16861" spans="27:29">
      <c r="AA16861" s="298"/>
      <c r="AC16861" s="206"/>
    </row>
    <row r="16862" spans="27:29">
      <c r="AA16862" s="298"/>
      <c r="AC16862" s="206"/>
    </row>
    <row r="16863" spans="27:29">
      <c r="AA16863" s="298"/>
      <c r="AC16863" s="206"/>
    </row>
    <row r="16864" spans="27:29">
      <c r="AA16864" s="298"/>
      <c r="AC16864" s="206"/>
    </row>
    <row r="16865" spans="27:29">
      <c r="AA16865" s="298"/>
      <c r="AC16865" s="206"/>
    </row>
    <row r="16866" spans="27:29">
      <c r="AA16866" s="298"/>
      <c r="AC16866" s="206"/>
    </row>
    <row r="16867" spans="27:29">
      <c r="AA16867" s="298"/>
      <c r="AC16867" s="206"/>
    </row>
    <row r="16868" spans="27:29">
      <c r="AA16868" s="298"/>
      <c r="AC16868" s="206"/>
    </row>
    <row r="16869" spans="27:29">
      <c r="AA16869" s="298"/>
      <c r="AC16869" s="206"/>
    </row>
    <row r="16870" spans="27:29">
      <c r="AA16870" s="298"/>
      <c r="AC16870" s="206"/>
    </row>
    <row r="16871" spans="27:29">
      <c r="AA16871" s="298"/>
      <c r="AC16871" s="206"/>
    </row>
    <row r="16872" spans="27:29">
      <c r="AA16872" s="298"/>
      <c r="AC16872" s="206"/>
    </row>
    <row r="16873" spans="27:29">
      <c r="AA16873" s="298"/>
      <c r="AC16873" s="206"/>
    </row>
    <row r="16874" spans="27:29">
      <c r="AA16874" s="298"/>
      <c r="AC16874" s="206"/>
    </row>
    <row r="16875" spans="27:29">
      <c r="AA16875" s="298"/>
      <c r="AC16875" s="206"/>
    </row>
    <row r="16876" spans="27:29">
      <c r="AA16876" s="298"/>
      <c r="AC16876" s="206"/>
    </row>
    <row r="16877" spans="27:29">
      <c r="AA16877" s="298"/>
      <c r="AC16877" s="206"/>
    </row>
    <row r="16878" spans="27:29">
      <c r="AA16878" s="298"/>
      <c r="AC16878" s="206"/>
    </row>
    <row r="16879" spans="27:29">
      <c r="AA16879" s="298"/>
      <c r="AC16879" s="206"/>
    </row>
    <row r="16880" spans="27:29">
      <c r="AA16880" s="298"/>
      <c r="AC16880" s="206"/>
    </row>
    <row r="16881" spans="27:29">
      <c r="AA16881" s="298"/>
      <c r="AC16881" s="206"/>
    </row>
    <row r="16882" spans="27:29">
      <c r="AA16882" s="298"/>
      <c r="AC16882" s="206"/>
    </row>
    <row r="16883" spans="27:29">
      <c r="AA16883" s="298"/>
      <c r="AC16883" s="206"/>
    </row>
    <row r="16884" spans="27:29">
      <c r="AA16884" s="298"/>
      <c r="AC16884" s="206"/>
    </row>
    <row r="16885" spans="27:29">
      <c r="AA16885" s="298"/>
      <c r="AC16885" s="206"/>
    </row>
    <row r="16886" spans="27:29">
      <c r="AA16886" s="298"/>
      <c r="AC16886" s="206"/>
    </row>
    <row r="16887" spans="27:29">
      <c r="AA16887" s="298"/>
      <c r="AC16887" s="206"/>
    </row>
    <row r="16888" spans="27:29">
      <c r="AA16888" s="298"/>
      <c r="AC16888" s="206"/>
    </row>
    <row r="16889" spans="27:29">
      <c r="AA16889" s="298"/>
      <c r="AC16889" s="206"/>
    </row>
    <row r="16890" spans="27:29">
      <c r="AA16890" s="298"/>
      <c r="AC16890" s="206"/>
    </row>
    <row r="16891" spans="27:29">
      <c r="AA16891" s="298"/>
      <c r="AC16891" s="206"/>
    </row>
    <row r="16892" spans="27:29">
      <c r="AA16892" s="298"/>
      <c r="AC16892" s="206"/>
    </row>
    <row r="16893" spans="27:29">
      <c r="AA16893" s="298"/>
      <c r="AC16893" s="206"/>
    </row>
    <row r="16894" spans="27:29">
      <c r="AA16894" s="298"/>
      <c r="AC16894" s="206"/>
    </row>
    <row r="16895" spans="27:29">
      <c r="AA16895" s="298"/>
      <c r="AC16895" s="206"/>
    </row>
    <row r="16896" spans="27:29">
      <c r="AA16896" s="298"/>
      <c r="AC16896" s="206"/>
    </row>
    <row r="16897" spans="27:29">
      <c r="AA16897" s="298"/>
      <c r="AC16897" s="206"/>
    </row>
    <row r="16898" spans="27:29">
      <c r="AA16898" s="298"/>
      <c r="AC16898" s="206"/>
    </row>
    <row r="16899" spans="27:29">
      <c r="AA16899" s="298"/>
      <c r="AC16899" s="206"/>
    </row>
    <row r="16900" spans="27:29">
      <c r="AA16900" s="298"/>
      <c r="AC16900" s="206"/>
    </row>
    <row r="16901" spans="27:29">
      <c r="AA16901" s="298"/>
      <c r="AC16901" s="206"/>
    </row>
    <row r="16902" spans="27:29">
      <c r="AA16902" s="298"/>
      <c r="AC16902" s="206"/>
    </row>
    <row r="16903" spans="27:29">
      <c r="AA16903" s="298"/>
      <c r="AC16903" s="206"/>
    </row>
    <row r="16904" spans="27:29">
      <c r="AA16904" s="298"/>
      <c r="AC16904" s="206"/>
    </row>
    <row r="16905" spans="27:29">
      <c r="AA16905" s="298"/>
      <c r="AC16905" s="206"/>
    </row>
    <row r="16906" spans="27:29">
      <c r="AA16906" s="298"/>
      <c r="AC16906" s="206"/>
    </row>
    <row r="16907" spans="27:29">
      <c r="AA16907" s="298"/>
      <c r="AC16907" s="206"/>
    </row>
    <row r="16908" spans="27:29">
      <c r="AA16908" s="298"/>
      <c r="AC16908" s="206"/>
    </row>
    <row r="16909" spans="27:29">
      <c r="AA16909" s="298"/>
      <c r="AC16909" s="206"/>
    </row>
    <row r="16910" spans="27:29">
      <c r="AA16910" s="298"/>
      <c r="AC16910" s="206"/>
    </row>
    <row r="16911" spans="27:29">
      <c r="AA16911" s="298"/>
      <c r="AC16911" s="206"/>
    </row>
    <row r="16912" spans="27:29">
      <c r="AA16912" s="298"/>
      <c r="AC16912" s="206"/>
    </row>
    <row r="16913" spans="27:29">
      <c r="AA16913" s="298"/>
      <c r="AC16913" s="206"/>
    </row>
    <row r="16914" spans="27:29">
      <c r="AA16914" s="298"/>
      <c r="AC16914" s="206"/>
    </row>
    <row r="16915" spans="27:29">
      <c r="AA16915" s="298"/>
      <c r="AC16915" s="206"/>
    </row>
    <row r="16916" spans="27:29">
      <c r="AA16916" s="298"/>
      <c r="AC16916" s="206"/>
    </row>
    <row r="16917" spans="27:29">
      <c r="AA16917" s="298"/>
      <c r="AC16917" s="206"/>
    </row>
    <row r="16918" spans="27:29">
      <c r="AA16918" s="298"/>
      <c r="AC16918" s="206"/>
    </row>
    <row r="16919" spans="27:29">
      <c r="AA16919" s="298"/>
      <c r="AC16919" s="206"/>
    </row>
    <row r="16920" spans="27:29">
      <c r="AA16920" s="298"/>
      <c r="AC16920" s="206"/>
    </row>
    <row r="16921" spans="27:29">
      <c r="AA16921" s="298"/>
      <c r="AC16921" s="206"/>
    </row>
    <row r="16922" spans="27:29">
      <c r="AA16922" s="298"/>
      <c r="AC16922" s="206"/>
    </row>
    <row r="16923" spans="27:29">
      <c r="AA16923" s="298"/>
      <c r="AC16923" s="206"/>
    </row>
    <row r="16924" spans="27:29">
      <c r="AA16924" s="298"/>
      <c r="AC16924" s="206"/>
    </row>
    <row r="16925" spans="27:29">
      <c r="AA16925" s="298"/>
      <c r="AC16925" s="206"/>
    </row>
    <row r="16926" spans="27:29">
      <c r="AA16926" s="298"/>
      <c r="AC16926" s="206"/>
    </row>
    <row r="16927" spans="27:29">
      <c r="AA16927" s="298"/>
      <c r="AC16927" s="206"/>
    </row>
    <row r="16928" spans="27:29">
      <c r="AA16928" s="298"/>
      <c r="AC16928" s="206"/>
    </row>
    <row r="16929" spans="27:29">
      <c r="AA16929" s="298"/>
      <c r="AC16929" s="206"/>
    </row>
    <row r="16930" spans="27:29">
      <c r="AA16930" s="298"/>
      <c r="AC16930" s="206"/>
    </row>
    <row r="16931" spans="27:29">
      <c r="AA16931" s="298"/>
      <c r="AC16931" s="206"/>
    </row>
    <row r="16932" spans="27:29">
      <c r="AA16932" s="298"/>
      <c r="AC16932" s="206"/>
    </row>
    <row r="16933" spans="27:29">
      <c r="AA16933" s="298"/>
      <c r="AC16933" s="206"/>
    </row>
    <row r="16934" spans="27:29">
      <c r="AA16934" s="298"/>
      <c r="AC16934" s="206"/>
    </row>
    <row r="16935" spans="27:29">
      <c r="AA16935" s="298"/>
      <c r="AC16935" s="206"/>
    </row>
    <row r="16936" spans="27:29">
      <c r="AA16936" s="298"/>
      <c r="AC16936" s="206"/>
    </row>
    <row r="16937" spans="27:29">
      <c r="AA16937" s="298"/>
      <c r="AC16937" s="206"/>
    </row>
    <row r="16938" spans="27:29">
      <c r="AA16938" s="298"/>
      <c r="AC16938" s="206"/>
    </row>
    <row r="16939" spans="27:29">
      <c r="AA16939" s="298"/>
      <c r="AC16939" s="206"/>
    </row>
    <row r="16940" spans="27:29">
      <c r="AA16940" s="298"/>
      <c r="AC16940" s="206"/>
    </row>
    <row r="16941" spans="27:29">
      <c r="AA16941" s="298"/>
      <c r="AC16941" s="206"/>
    </row>
    <row r="16942" spans="27:29">
      <c r="AA16942" s="298"/>
      <c r="AC16942" s="206"/>
    </row>
    <row r="16943" spans="27:29">
      <c r="AA16943" s="298"/>
      <c r="AC16943" s="206"/>
    </row>
    <row r="16944" spans="27:29">
      <c r="AA16944" s="298"/>
      <c r="AC16944" s="206"/>
    </row>
    <row r="16945" spans="27:29">
      <c r="AA16945" s="298"/>
      <c r="AC16945" s="206"/>
    </row>
    <row r="16946" spans="27:29">
      <c r="AA16946" s="298"/>
      <c r="AC16946" s="206"/>
    </row>
    <row r="16947" spans="27:29">
      <c r="AA16947" s="298"/>
      <c r="AC16947" s="206"/>
    </row>
    <row r="16948" spans="27:29">
      <c r="AA16948" s="298"/>
      <c r="AC16948" s="206"/>
    </row>
    <row r="16949" spans="27:29">
      <c r="AA16949" s="298"/>
      <c r="AC16949" s="206"/>
    </row>
    <row r="16950" spans="27:29">
      <c r="AA16950" s="298"/>
      <c r="AC16950" s="206"/>
    </row>
    <row r="16951" spans="27:29">
      <c r="AA16951" s="298"/>
      <c r="AC16951" s="206"/>
    </row>
    <row r="16952" spans="27:29">
      <c r="AA16952" s="298"/>
      <c r="AC16952" s="206"/>
    </row>
    <row r="16953" spans="27:29">
      <c r="AA16953" s="298"/>
      <c r="AC16953" s="206"/>
    </row>
    <row r="16954" spans="27:29">
      <c r="AA16954" s="298"/>
      <c r="AC16954" s="206"/>
    </row>
    <row r="16955" spans="27:29">
      <c r="AA16955" s="298"/>
      <c r="AC16955" s="206"/>
    </row>
    <row r="16956" spans="27:29">
      <c r="AA16956" s="298"/>
      <c r="AC16956" s="206"/>
    </row>
    <row r="16957" spans="27:29">
      <c r="AA16957" s="298"/>
      <c r="AC16957" s="206"/>
    </row>
    <row r="16958" spans="27:29">
      <c r="AA16958" s="298"/>
      <c r="AC16958" s="206"/>
    </row>
    <row r="16959" spans="27:29">
      <c r="AA16959" s="298"/>
      <c r="AC16959" s="206"/>
    </row>
    <row r="16960" spans="27:29">
      <c r="AA16960" s="298"/>
      <c r="AC16960" s="206"/>
    </row>
    <row r="16961" spans="27:29">
      <c r="AA16961" s="298"/>
      <c r="AC16961" s="206"/>
    </row>
    <row r="16962" spans="27:29">
      <c r="AA16962" s="298"/>
      <c r="AC16962" s="206"/>
    </row>
    <row r="16963" spans="27:29">
      <c r="AA16963" s="298"/>
      <c r="AC16963" s="206"/>
    </row>
    <row r="16964" spans="27:29">
      <c r="AA16964" s="298"/>
      <c r="AC16964" s="206"/>
    </row>
    <row r="16965" spans="27:29">
      <c r="AA16965" s="298"/>
      <c r="AC16965" s="206"/>
    </row>
    <row r="16966" spans="27:29">
      <c r="AA16966" s="298"/>
      <c r="AC16966" s="206"/>
    </row>
    <row r="16967" spans="27:29">
      <c r="AA16967" s="298"/>
      <c r="AC16967" s="206"/>
    </row>
    <row r="16968" spans="27:29">
      <c r="AA16968" s="298"/>
      <c r="AC16968" s="206"/>
    </row>
    <row r="16969" spans="27:29">
      <c r="AA16969" s="298"/>
      <c r="AC16969" s="206"/>
    </row>
    <row r="16970" spans="27:29">
      <c r="AA16970" s="298"/>
      <c r="AC16970" s="206"/>
    </row>
    <row r="16971" spans="27:29">
      <c r="AA16971" s="298"/>
      <c r="AC16971" s="206"/>
    </row>
    <row r="16972" spans="27:29">
      <c r="AA16972" s="298"/>
      <c r="AC16972" s="206"/>
    </row>
    <row r="16973" spans="27:29">
      <c r="AA16973" s="298"/>
      <c r="AC16973" s="206"/>
    </row>
    <row r="16974" spans="27:29">
      <c r="AA16974" s="298"/>
      <c r="AC16974" s="206"/>
    </row>
    <row r="16975" spans="27:29">
      <c r="AA16975" s="298"/>
      <c r="AC16975" s="206"/>
    </row>
    <row r="16976" spans="27:29">
      <c r="AA16976" s="298"/>
      <c r="AC16976" s="206"/>
    </row>
    <row r="16977" spans="27:29">
      <c r="AA16977" s="298"/>
      <c r="AC16977" s="206"/>
    </row>
    <row r="16978" spans="27:29">
      <c r="AA16978" s="298"/>
      <c r="AC16978" s="206"/>
    </row>
    <row r="16979" spans="27:29">
      <c r="AA16979" s="298"/>
      <c r="AC16979" s="206"/>
    </row>
    <row r="16980" spans="27:29">
      <c r="AA16980" s="298"/>
      <c r="AC16980" s="206"/>
    </row>
    <row r="16981" spans="27:29">
      <c r="AA16981" s="298"/>
      <c r="AC16981" s="206"/>
    </row>
    <row r="16982" spans="27:29">
      <c r="AA16982" s="298"/>
      <c r="AC16982" s="206"/>
    </row>
    <row r="16983" spans="27:29">
      <c r="AA16983" s="298"/>
      <c r="AC16983" s="206"/>
    </row>
    <row r="16984" spans="27:29">
      <c r="AA16984" s="298"/>
      <c r="AC16984" s="206"/>
    </row>
    <row r="16985" spans="27:29">
      <c r="AA16985" s="298"/>
      <c r="AC16985" s="206"/>
    </row>
    <row r="16986" spans="27:29">
      <c r="AA16986" s="298"/>
      <c r="AC16986" s="206"/>
    </row>
    <row r="16987" spans="27:29">
      <c r="AA16987" s="298"/>
      <c r="AC16987" s="206"/>
    </row>
    <row r="16988" spans="27:29">
      <c r="AA16988" s="298"/>
      <c r="AC16988" s="206"/>
    </row>
    <row r="16989" spans="27:29">
      <c r="AA16989" s="298"/>
      <c r="AC16989" s="206"/>
    </row>
    <row r="16990" spans="27:29">
      <c r="AA16990" s="298"/>
      <c r="AC16990" s="206"/>
    </row>
    <row r="16991" spans="27:29">
      <c r="AA16991" s="298"/>
      <c r="AC16991" s="206"/>
    </row>
    <row r="16992" spans="27:29">
      <c r="AA16992" s="298"/>
      <c r="AC16992" s="206"/>
    </row>
    <row r="16993" spans="27:29">
      <c r="AA16993" s="298"/>
      <c r="AC16993" s="206"/>
    </row>
    <row r="16994" spans="27:29">
      <c r="AA16994" s="298"/>
      <c r="AC16994" s="206"/>
    </row>
    <row r="16995" spans="27:29">
      <c r="AA16995" s="298"/>
      <c r="AC16995" s="206"/>
    </row>
    <row r="16996" spans="27:29">
      <c r="AA16996" s="298"/>
      <c r="AC16996" s="206"/>
    </row>
    <row r="16997" spans="27:29">
      <c r="AA16997" s="298"/>
      <c r="AC16997" s="206"/>
    </row>
    <row r="16998" spans="27:29">
      <c r="AA16998" s="298"/>
      <c r="AC16998" s="206"/>
    </row>
    <row r="16999" spans="27:29">
      <c r="AA16999" s="298"/>
      <c r="AC16999" s="206"/>
    </row>
    <row r="17000" spans="27:29">
      <c r="AA17000" s="298"/>
      <c r="AC17000" s="206"/>
    </row>
    <row r="17001" spans="27:29">
      <c r="AA17001" s="298"/>
      <c r="AC17001" s="206"/>
    </row>
    <row r="17002" spans="27:29">
      <c r="AA17002" s="298"/>
      <c r="AC17002" s="206"/>
    </row>
    <row r="17003" spans="27:29">
      <c r="AA17003" s="298"/>
      <c r="AC17003" s="206"/>
    </row>
    <row r="17004" spans="27:29">
      <c r="AA17004" s="298"/>
      <c r="AC17004" s="206"/>
    </row>
    <row r="17005" spans="27:29">
      <c r="AA17005" s="298"/>
      <c r="AC17005" s="206"/>
    </row>
    <row r="17006" spans="27:29">
      <c r="AA17006" s="298"/>
      <c r="AC17006" s="206"/>
    </row>
    <row r="17007" spans="27:29">
      <c r="AA17007" s="298"/>
      <c r="AC17007" s="206"/>
    </row>
    <row r="17008" spans="27:29">
      <c r="AA17008" s="298"/>
      <c r="AC17008" s="206"/>
    </row>
    <row r="17009" spans="27:29">
      <c r="AA17009" s="298"/>
      <c r="AC17009" s="206"/>
    </row>
    <row r="17010" spans="27:29">
      <c r="AA17010" s="298"/>
      <c r="AC17010" s="206"/>
    </row>
    <row r="17011" spans="27:29">
      <c r="AA17011" s="298"/>
      <c r="AC17011" s="206"/>
    </row>
    <row r="17012" spans="27:29">
      <c r="AA17012" s="298"/>
      <c r="AC17012" s="206"/>
    </row>
    <row r="17013" spans="27:29">
      <c r="AA17013" s="298"/>
      <c r="AC17013" s="206"/>
    </row>
    <row r="17014" spans="27:29">
      <c r="AA17014" s="298"/>
      <c r="AC17014" s="206"/>
    </row>
    <row r="17015" spans="27:29">
      <c r="AA17015" s="298"/>
      <c r="AC17015" s="206"/>
    </row>
    <row r="17016" spans="27:29">
      <c r="AA17016" s="298"/>
      <c r="AC17016" s="206"/>
    </row>
    <row r="17017" spans="27:29">
      <c r="AA17017" s="298"/>
      <c r="AC17017" s="206"/>
    </row>
    <row r="17018" spans="27:29">
      <c r="AA17018" s="298"/>
      <c r="AC17018" s="206"/>
    </row>
    <row r="17019" spans="27:29">
      <c r="AA17019" s="298"/>
      <c r="AC17019" s="206"/>
    </row>
    <row r="17020" spans="27:29">
      <c r="AA17020" s="298"/>
      <c r="AC17020" s="206"/>
    </row>
    <row r="17021" spans="27:29">
      <c r="AA17021" s="298"/>
      <c r="AC17021" s="206"/>
    </row>
    <row r="17022" spans="27:29">
      <c r="AA17022" s="298"/>
      <c r="AC17022" s="206"/>
    </row>
    <row r="17023" spans="27:29">
      <c r="AA17023" s="298"/>
      <c r="AC17023" s="206"/>
    </row>
    <row r="17024" spans="27:29">
      <c r="AA17024" s="298"/>
      <c r="AC17024" s="206"/>
    </row>
    <row r="17025" spans="27:29">
      <c r="AA17025" s="298"/>
      <c r="AC17025" s="206"/>
    </row>
    <row r="17026" spans="27:29">
      <c r="AA17026" s="298"/>
      <c r="AC17026" s="206"/>
    </row>
    <row r="17027" spans="27:29">
      <c r="AA17027" s="298"/>
      <c r="AC17027" s="206"/>
    </row>
    <row r="17028" spans="27:29">
      <c r="AA17028" s="298"/>
      <c r="AC17028" s="206"/>
    </row>
    <row r="17029" spans="27:29">
      <c r="AA17029" s="298"/>
      <c r="AC17029" s="206"/>
    </row>
    <row r="17030" spans="27:29">
      <c r="AA17030" s="298"/>
      <c r="AC17030" s="206"/>
    </row>
    <row r="17031" spans="27:29">
      <c r="AA17031" s="298"/>
      <c r="AC17031" s="206"/>
    </row>
    <row r="17032" spans="27:29">
      <c r="AA17032" s="298"/>
      <c r="AC17032" s="206"/>
    </row>
    <row r="17033" spans="27:29">
      <c r="AA17033" s="298"/>
      <c r="AC17033" s="206"/>
    </row>
    <row r="17034" spans="27:29">
      <c r="AA17034" s="298"/>
      <c r="AC17034" s="206"/>
    </row>
    <row r="17035" spans="27:29">
      <c r="AA17035" s="298"/>
      <c r="AC17035" s="206"/>
    </row>
    <row r="17036" spans="27:29">
      <c r="AA17036" s="298"/>
      <c r="AC17036" s="206"/>
    </row>
    <row r="17037" spans="27:29">
      <c r="AA17037" s="298"/>
      <c r="AC17037" s="206"/>
    </row>
    <row r="17038" spans="27:29">
      <c r="AA17038" s="298"/>
      <c r="AC17038" s="206"/>
    </row>
    <row r="17039" spans="27:29">
      <c r="AA17039" s="298"/>
      <c r="AC17039" s="206"/>
    </row>
    <row r="17040" spans="27:29">
      <c r="AA17040" s="298"/>
      <c r="AC17040" s="206"/>
    </row>
    <row r="17041" spans="27:29">
      <c r="AA17041" s="298"/>
      <c r="AC17041" s="206"/>
    </row>
    <row r="17042" spans="27:29">
      <c r="AA17042" s="298"/>
      <c r="AC17042" s="206"/>
    </row>
    <row r="17043" spans="27:29">
      <c r="AA17043" s="298"/>
      <c r="AC17043" s="206"/>
    </row>
    <row r="17044" spans="27:29">
      <c r="AA17044" s="298"/>
      <c r="AC17044" s="206"/>
    </row>
    <row r="17045" spans="27:29">
      <c r="AA17045" s="298"/>
      <c r="AC17045" s="206"/>
    </row>
    <row r="17046" spans="27:29">
      <c r="AA17046" s="298"/>
      <c r="AC17046" s="206"/>
    </row>
    <row r="17047" spans="27:29">
      <c r="AA17047" s="298"/>
      <c r="AC17047" s="206"/>
    </row>
    <row r="17048" spans="27:29">
      <c r="AA17048" s="298"/>
      <c r="AC17048" s="206"/>
    </row>
    <row r="17049" spans="27:29">
      <c r="AA17049" s="298"/>
      <c r="AC17049" s="206"/>
    </row>
    <row r="17050" spans="27:29">
      <c r="AA17050" s="298"/>
      <c r="AC17050" s="206"/>
    </row>
    <row r="17051" spans="27:29">
      <c r="AA17051" s="298"/>
      <c r="AC17051" s="206"/>
    </row>
    <row r="17052" spans="27:29">
      <c r="AA17052" s="298"/>
      <c r="AC17052" s="206"/>
    </row>
    <row r="17053" spans="27:29">
      <c r="AA17053" s="298"/>
      <c r="AC17053" s="206"/>
    </row>
    <row r="17054" spans="27:29">
      <c r="AA17054" s="298"/>
      <c r="AC17054" s="206"/>
    </row>
    <row r="17055" spans="27:29">
      <c r="AA17055" s="298"/>
      <c r="AC17055" s="206"/>
    </row>
    <row r="17056" spans="27:29">
      <c r="AA17056" s="298"/>
      <c r="AC17056" s="206"/>
    </row>
    <row r="17057" spans="27:29">
      <c r="AA17057" s="298"/>
      <c r="AC17057" s="206"/>
    </row>
    <row r="17058" spans="27:29">
      <c r="AA17058" s="298"/>
      <c r="AC17058" s="206"/>
    </row>
    <row r="17059" spans="27:29">
      <c r="AA17059" s="298"/>
      <c r="AC17059" s="206"/>
    </row>
    <row r="17060" spans="27:29">
      <c r="AA17060" s="298"/>
      <c r="AC17060" s="206"/>
    </row>
    <row r="17061" spans="27:29">
      <c r="AA17061" s="298"/>
      <c r="AC17061" s="206"/>
    </row>
    <row r="17062" spans="27:29">
      <c r="AA17062" s="298"/>
      <c r="AC17062" s="206"/>
    </row>
    <row r="17063" spans="27:29">
      <c r="AA17063" s="298"/>
      <c r="AC17063" s="206"/>
    </row>
    <row r="17064" spans="27:29">
      <c r="AA17064" s="298"/>
      <c r="AC17064" s="206"/>
    </row>
    <row r="17065" spans="27:29">
      <c r="AA17065" s="298"/>
      <c r="AC17065" s="206"/>
    </row>
    <row r="17066" spans="27:29">
      <c r="AA17066" s="298"/>
      <c r="AC17066" s="206"/>
    </row>
    <row r="17067" spans="27:29">
      <c r="AA17067" s="298"/>
      <c r="AC17067" s="206"/>
    </row>
    <row r="17068" spans="27:29">
      <c r="AA17068" s="298"/>
      <c r="AC17068" s="206"/>
    </row>
    <row r="17069" spans="27:29">
      <c r="AA17069" s="298"/>
      <c r="AC17069" s="206"/>
    </row>
    <row r="17070" spans="27:29">
      <c r="AA17070" s="298"/>
      <c r="AC17070" s="206"/>
    </row>
    <row r="17071" spans="27:29">
      <c r="AA17071" s="298"/>
      <c r="AC17071" s="206"/>
    </row>
    <row r="17072" spans="27:29">
      <c r="AA17072" s="298"/>
      <c r="AC17072" s="206"/>
    </row>
    <row r="17073" spans="27:29">
      <c r="AA17073" s="298"/>
      <c r="AC17073" s="206"/>
    </row>
    <row r="17074" spans="27:29">
      <c r="AA17074" s="298"/>
      <c r="AC17074" s="206"/>
    </row>
    <row r="17075" spans="27:29">
      <c r="AA17075" s="298"/>
      <c r="AC17075" s="206"/>
    </row>
    <row r="17076" spans="27:29">
      <c r="AA17076" s="298"/>
      <c r="AC17076" s="206"/>
    </row>
    <row r="17077" spans="27:29">
      <c r="AA17077" s="298"/>
      <c r="AC17077" s="206"/>
    </row>
    <row r="17078" spans="27:29">
      <c r="AA17078" s="298"/>
      <c r="AC17078" s="206"/>
    </row>
    <row r="17079" spans="27:29">
      <c r="AA17079" s="298"/>
      <c r="AC17079" s="206"/>
    </row>
    <row r="17080" spans="27:29">
      <c r="AA17080" s="298"/>
      <c r="AC17080" s="206"/>
    </row>
    <row r="17081" spans="27:29">
      <c r="AA17081" s="298"/>
      <c r="AC17081" s="206"/>
    </row>
    <row r="17082" spans="27:29">
      <c r="AA17082" s="298"/>
      <c r="AC17082" s="206"/>
    </row>
    <row r="17083" spans="27:29">
      <c r="AA17083" s="298"/>
      <c r="AC17083" s="206"/>
    </row>
    <row r="17084" spans="27:29">
      <c r="AA17084" s="298"/>
      <c r="AC17084" s="206"/>
    </row>
    <row r="17085" spans="27:29">
      <c r="AA17085" s="298"/>
      <c r="AC17085" s="206"/>
    </row>
    <row r="17086" spans="27:29">
      <c r="AA17086" s="298"/>
      <c r="AC17086" s="206"/>
    </row>
    <row r="17087" spans="27:29">
      <c r="AA17087" s="298"/>
      <c r="AC17087" s="206"/>
    </row>
    <row r="17088" spans="27:29">
      <c r="AA17088" s="298"/>
      <c r="AC17088" s="206"/>
    </row>
    <row r="17089" spans="27:29">
      <c r="AA17089" s="298"/>
      <c r="AC17089" s="206"/>
    </row>
    <row r="17090" spans="27:29">
      <c r="AA17090" s="298"/>
      <c r="AC17090" s="206"/>
    </row>
    <row r="17091" spans="27:29">
      <c r="AA17091" s="298"/>
      <c r="AC17091" s="206"/>
    </row>
    <row r="17092" spans="27:29">
      <c r="AA17092" s="298"/>
      <c r="AC17092" s="206"/>
    </row>
    <row r="17093" spans="27:29">
      <c r="AA17093" s="298"/>
      <c r="AC17093" s="206"/>
    </row>
    <row r="17094" spans="27:29">
      <c r="AA17094" s="298"/>
      <c r="AC17094" s="206"/>
    </row>
    <row r="17095" spans="27:29">
      <c r="AA17095" s="298"/>
      <c r="AC17095" s="206"/>
    </row>
    <row r="17096" spans="27:29">
      <c r="AA17096" s="298"/>
      <c r="AC17096" s="206"/>
    </row>
    <row r="17097" spans="27:29">
      <c r="AA17097" s="298"/>
      <c r="AC17097" s="206"/>
    </row>
    <row r="17098" spans="27:29">
      <c r="AA17098" s="298"/>
      <c r="AC17098" s="206"/>
    </row>
    <row r="17099" spans="27:29">
      <c r="AA17099" s="298"/>
      <c r="AC17099" s="206"/>
    </row>
    <row r="17100" spans="27:29">
      <c r="AA17100" s="298"/>
      <c r="AC17100" s="206"/>
    </row>
    <row r="17101" spans="27:29">
      <c r="AA17101" s="298"/>
      <c r="AC17101" s="206"/>
    </row>
    <row r="17102" spans="27:29">
      <c r="AA17102" s="298"/>
      <c r="AC17102" s="206"/>
    </row>
    <row r="17103" spans="27:29">
      <c r="AA17103" s="298"/>
      <c r="AC17103" s="206"/>
    </row>
    <row r="17104" spans="27:29">
      <c r="AA17104" s="298"/>
      <c r="AC17104" s="206"/>
    </row>
    <row r="17105" spans="27:29">
      <c r="AA17105" s="298"/>
      <c r="AC17105" s="206"/>
    </row>
    <row r="17106" spans="27:29">
      <c r="AA17106" s="298"/>
      <c r="AC17106" s="206"/>
    </row>
    <row r="17107" spans="27:29">
      <c r="AA17107" s="298"/>
      <c r="AC17107" s="206"/>
    </row>
    <row r="17108" spans="27:29">
      <c r="AA17108" s="298"/>
      <c r="AC17108" s="206"/>
    </row>
    <row r="17109" spans="27:29">
      <c r="AA17109" s="298"/>
      <c r="AC17109" s="206"/>
    </row>
    <row r="17110" spans="27:29">
      <c r="AA17110" s="298"/>
      <c r="AC17110" s="206"/>
    </row>
    <row r="17111" spans="27:29">
      <c r="AA17111" s="298"/>
      <c r="AC17111" s="206"/>
    </row>
    <row r="17112" spans="27:29">
      <c r="AA17112" s="298"/>
      <c r="AC17112" s="206"/>
    </row>
    <row r="17113" spans="27:29">
      <c r="AA17113" s="298"/>
      <c r="AC17113" s="206"/>
    </row>
    <row r="17114" spans="27:29">
      <c r="AA17114" s="298"/>
      <c r="AC17114" s="206"/>
    </row>
    <row r="17115" spans="27:29">
      <c r="AA17115" s="298"/>
      <c r="AC17115" s="206"/>
    </row>
    <row r="17116" spans="27:29">
      <c r="AA17116" s="298"/>
      <c r="AC17116" s="206"/>
    </row>
    <row r="17117" spans="27:29">
      <c r="AA17117" s="298"/>
      <c r="AC17117" s="206"/>
    </row>
    <row r="17118" spans="27:29">
      <c r="AA17118" s="298"/>
      <c r="AC17118" s="206"/>
    </row>
    <row r="17119" spans="27:29">
      <c r="AA17119" s="298"/>
      <c r="AC17119" s="206"/>
    </row>
    <row r="17120" spans="27:29">
      <c r="AA17120" s="298"/>
      <c r="AC17120" s="206"/>
    </row>
    <row r="17121" spans="27:29">
      <c r="AA17121" s="298"/>
      <c r="AC17121" s="206"/>
    </row>
    <row r="17122" spans="27:29">
      <c r="AA17122" s="298"/>
      <c r="AC17122" s="206"/>
    </row>
    <row r="17123" spans="27:29">
      <c r="AA17123" s="298"/>
      <c r="AC17123" s="206"/>
    </row>
    <row r="17124" spans="27:29">
      <c r="AA17124" s="298"/>
      <c r="AC17124" s="206"/>
    </row>
    <row r="17125" spans="27:29">
      <c r="AA17125" s="298"/>
      <c r="AC17125" s="206"/>
    </row>
    <row r="17126" spans="27:29">
      <c r="AA17126" s="298"/>
      <c r="AC17126" s="206"/>
    </row>
    <row r="17127" spans="27:29">
      <c r="AA17127" s="298"/>
      <c r="AC17127" s="206"/>
    </row>
    <row r="17128" spans="27:29">
      <c r="AA17128" s="298"/>
      <c r="AC17128" s="206"/>
    </row>
    <row r="17129" spans="27:29">
      <c r="AA17129" s="298"/>
      <c r="AC17129" s="206"/>
    </row>
    <row r="17130" spans="27:29">
      <c r="AA17130" s="298"/>
      <c r="AC17130" s="206"/>
    </row>
    <row r="17131" spans="27:29">
      <c r="AA17131" s="298"/>
      <c r="AC17131" s="206"/>
    </row>
    <row r="17132" spans="27:29">
      <c r="AA17132" s="298"/>
      <c r="AC17132" s="206"/>
    </row>
    <row r="17133" spans="27:29">
      <c r="AA17133" s="298"/>
      <c r="AC17133" s="206"/>
    </row>
    <row r="17134" spans="27:29">
      <c r="AA17134" s="298"/>
      <c r="AC17134" s="206"/>
    </row>
    <row r="17135" spans="27:29">
      <c r="AA17135" s="298"/>
      <c r="AC17135" s="206"/>
    </row>
    <row r="17136" spans="27:29">
      <c r="AA17136" s="298"/>
      <c r="AC17136" s="206"/>
    </row>
    <row r="17137" spans="27:29">
      <c r="AA17137" s="298"/>
      <c r="AC17137" s="206"/>
    </row>
    <row r="17138" spans="27:29">
      <c r="AA17138" s="298"/>
      <c r="AC17138" s="206"/>
    </row>
    <row r="17139" spans="27:29">
      <c r="AA17139" s="298"/>
      <c r="AC17139" s="206"/>
    </row>
    <row r="17140" spans="27:29">
      <c r="AA17140" s="298"/>
      <c r="AC17140" s="206"/>
    </row>
    <row r="17141" spans="27:29">
      <c r="AA17141" s="298"/>
      <c r="AC17141" s="206"/>
    </row>
    <row r="17142" spans="27:29">
      <c r="AA17142" s="298"/>
      <c r="AC17142" s="206"/>
    </row>
    <row r="17143" spans="27:29">
      <c r="AA17143" s="298"/>
      <c r="AC17143" s="206"/>
    </row>
    <row r="17144" spans="27:29">
      <c r="AA17144" s="298"/>
      <c r="AC17144" s="206"/>
    </row>
    <row r="17145" spans="27:29">
      <c r="AA17145" s="298"/>
      <c r="AC17145" s="206"/>
    </row>
    <row r="17146" spans="27:29">
      <c r="AA17146" s="298"/>
      <c r="AC17146" s="206"/>
    </row>
    <row r="17147" spans="27:29">
      <c r="AA17147" s="298"/>
      <c r="AC17147" s="206"/>
    </row>
    <row r="17148" spans="27:29">
      <c r="AA17148" s="298"/>
      <c r="AC17148" s="206"/>
    </row>
    <row r="17149" spans="27:29">
      <c r="AA17149" s="298"/>
      <c r="AC17149" s="206"/>
    </row>
    <row r="17150" spans="27:29">
      <c r="AA17150" s="298"/>
      <c r="AC17150" s="206"/>
    </row>
    <row r="17151" spans="27:29">
      <c r="AA17151" s="298"/>
      <c r="AC17151" s="206"/>
    </row>
    <row r="17152" spans="27:29">
      <c r="AA17152" s="298"/>
      <c r="AC17152" s="206"/>
    </row>
    <row r="17153" spans="27:29">
      <c r="AA17153" s="298"/>
      <c r="AC17153" s="206"/>
    </row>
    <row r="17154" spans="27:29">
      <c r="AA17154" s="298"/>
      <c r="AC17154" s="206"/>
    </row>
    <row r="17155" spans="27:29">
      <c r="AA17155" s="298"/>
      <c r="AC17155" s="206"/>
    </row>
    <row r="17156" spans="27:29">
      <c r="AA17156" s="298"/>
      <c r="AC17156" s="206"/>
    </row>
    <row r="17157" spans="27:29">
      <c r="AA17157" s="298"/>
      <c r="AC17157" s="206"/>
    </row>
    <row r="17158" spans="27:29">
      <c r="AA17158" s="298"/>
      <c r="AC17158" s="206"/>
    </row>
    <row r="17159" spans="27:29">
      <c r="AA17159" s="298"/>
      <c r="AC17159" s="206"/>
    </row>
    <row r="17160" spans="27:29">
      <c r="AA17160" s="298"/>
      <c r="AC17160" s="206"/>
    </row>
    <row r="17161" spans="27:29">
      <c r="AA17161" s="298"/>
      <c r="AC17161" s="206"/>
    </row>
    <row r="17162" spans="27:29">
      <c r="AA17162" s="298"/>
      <c r="AC17162" s="206"/>
    </row>
    <row r="17163" spans="27:29">
      <c r="AA17163" s="298"/>
      <c r="AC17163" s="206"/>
    </row>
    <row r="17164" spans="27:29">
      <c r="AA17164" s="298"/>
      <c r="AC17164" s="206"/>
    </row>
    <row r="17165" spans="27:29">
      <c r="AA17165" s="298"/>
      <c r="AC17165" s="206"/>
    </row>
    <row r="17166" spans="27:29">
      <c r="AA17166" s="298"/>
      <c r="AC17166" s="206"/>
    </row>
    <row r="17167" spans="27:29">
      <c r="AA17167" s="298"/>
      <c r="AC17167" s="206"/>
    </row>
    <row r="17168" spans="27:29">
      <c r="AA17168" s="298"/>
      <c r="AC17168" s="206"/>
    </row>
    <row r="17169" spans="27:29">
      <c r="AA17169" s="298"/>
      <c r="AC17169" s="206"/>
    </row>
    <row r="17170" spans="27:29">
      <c r="AA17170" s="298"/>
      <c r="AC17170" s="206"/>
    </row>
    <row r="17171" spans="27:29">
      <c r="AA17171" s="298"/>
      <c r="AC17171" s="206"/>
    </row>
    <row r="17172" spans="27:29">
      <c r="AA17172" s="298"/>
      <c r="AC17172" s="206"/>
    </row>
    <row r="17173" spans="27:29">
      <c r="AA17173" s="298"/>
      <c r="AC17173" s="206"/>
    </row>
    <row r="17174" spans="27:29">
      <c r="AA17174" s="298"/>
      <c r="AC17174" s="206"/>
    </row>
    <row r="17175" spans="27:29">
      <c r="AA17175" s="298"/>
      <c r="AC17175" s="206"/>
    </row>
    <row r="17176" spans="27:29">
      <c r="AA17176" s="298"/>
      <c r="AC17176" s="206"/>
    </row>
    <row r="17177" spans="27:29">
      <c r="AA17177" s="298"/>
      <c r="AC17177" s="206"/>
    </row>
    <row r="17178" spans="27:29">
      <c r="AA17178" s="298"/>
      <c r="AC17178" s="206"/>
    </row>
    <row r="17179" spans="27:29">
      <c r="AA17179" s="298"/>
      <c r="AC17179" s="206"/>
    </row>
    <row r="17180" spans="27:29">
      <c r="AA17180" s="298"/>
      <c r="AC17180" s="206"/>
    </row>
    <row r="17181" spans="27:29">
      <c r="AA17181" s="298"/>
      <c r="AC17181" s="206"/>
    </row>
    <row r="17182" spans="27:29">
      <c r="AA17182" s="298"/>
      <c r="AC17182" s="206"/>
    </row>
    <row r="17183" spans="27:29">
      <c r="AA17183" s="298"/>
      <c r="AC17183" s="206"/>
    </row>
    <row r="17184" spans="27:29">
      <c r="AA17184" s="298"/>
      <c r="AC17184" s="206"/>
    </row>
    <row r="17185" spans="27:29">
      <c r="AA17185" s="298"/>
      <c r="AC17185" s="206"/>
    </row>
    <row r="17186" spans="27:29">
      <c r="AA17186" s="298"/>
      <c r="AC17186" s="206"/>
    </row>
    <row r="17187" spans="27:29">
      <c r="AA17187" s="298"/>
      <c r="AC17187" s="206"/>
    </row>
    <row r="17188" spans="27:29">
      <c r="AA17188" s="298"/>
      <c r="AC17188" s="206"/>
    </row>
    <row r="17189" spans="27:29">
      <c r="AA17189" s="298"/>
      <c r="AC17189" s="206"/>
    </row>
    <row r="17190" spans="27:29">
      <c r="AA17190" s="298"/>
      <c r="AC17190" s="206"/>
    </row>
    <row r="17191" spans="27:29">
      <c r="AA17191" s="298"/>
      <c r="AC17191" s="206"/>
    </row>
    <row r="17192" spans="27:29">
      <c r="AA17192" s="298"/>
      <c r="AC17192" s="206"/>
    </row>
    <row r="17193" spans="27:29">
      <c r="AA17193" s="298"/>
      <c r="AC17193" s="206"/>
    </row>
    <row r="17194" spans="27:29">
      <c r="AA17194" s="298"/>
      <c r="AC17194" s="206"/>
    </row>
    <row r="17195" spans="27:29">
      <c r="AA17195" s="298"/>
      <c r="AC17195" s="206"/>
    </row>
    <row r="17196" spans="27:29">
      <c r="AA17196" s="298"/>
      <c r="AC17196" s="206"/>
    </row>
    <row r="17197" spans="27:29">
      <c r="AA17197" s="298"/>
      <c r="AC17197" s="206"/>
    </row>
    <row r="17198" spans="27:29">
      <c r="AA17198" s="298"/>
      <c r="AC17198" s="206"/>
    </row>
    <row r="17199" spans="27:29">
      <c r="AA17199" s="298"/>
      <c r="AC17199" s="206"/>
    </row>
    <row r="17200" spans="27:29">
      <c r="AA17200" s="298"/>
      <c r="AC17200" s="206"/>
    </row>
    <row r="17201" spans="27:29">
      <c r="AA17201" s="298"/>
      <c r="AC17201" s="206"/>
    </row>
    <row r="17202" spans="27:29">
      <c r="AA17202" s="298"/>
      <c r="AC17202" s="206"/>
    </row>
    <row r="17203" spans="27:29">
      <c r="AA17203" s="298"/>
      <c r="AC17203" s="206"/>
    </row>
    <row r="17204" spans="27:29">
      <c r="AA17204" s="298"/>
      <c r="AC17204" s="206"/>
    </row>
    <row r="17205" spans="27:29">
      <c r="AA17205" s="298"/>
      <c r="AC17205" s="206"/>
    </row>
    <row r="17206" spans="27:29">
      <c r="AA17206" s="298"/>
      <c r="AC17206" s="206"/>
    </row>
    <row r="17207" spans="27:29">
      <c r="AA17207" s="298"/>
      <c r="AC17207" s="206"/>
    </row>
    <row r="17208" spans="27:29">
      <c r="AA17208" s="298"/>
      <c r="AC17208" s="206"/>
    </row>
    <row r="17209" spans="27:29">
      <c r="AA17209" s="298"/>
      <c r="AC17209" s="206"/>
    </row>
    <row r="17210" spans="27:29">
      <c r="AA17210" s="298"/>
      <c r="AC17210" s="206"/>
    </row>
    <row r="17211" spans="27:29">
      <c r="AA17211" s="298"/>
      <c r="AC17211" s="206"/>
    </row>
    <row r="17212" spans="27:29">
      <c r="AA17212" s="298"/>
      <c r="AC17212" s="206"/>
    </row>
    <row r="17213" spans="27:29">
      <c r="AA17213" s="298"/>
      <c r="AC17213" s="206"/>
    </row>
    <row r="17214" spans="27:29">
      <c r="AA17214" s="298"/>
      <c r="AC17214" s="206"/>
    </row>
    <row r="17215" spans="27:29">
      <c r="AA17215" s="298"/>
      <c r="AC17215" s="206"/>
    </row>
    <row r="17216" spans="27:29">
      <c r="AA17216" s="298"/>
      <c r="AC17216" s="206"/>
    </row>
    <row r="17217" spans="27:29">
      <c r="AA17217" s="298"/>
      <c r="AC17217" s="206"/>
    </row>
    <row r="17218" spans="27:29">
      <c r="AA17218" s="298"/>
      <c r="AC17218" s="206"/>
    </row>
    <row r="17219" spans="27:29">
      <c r="AA17219" s="298"/>
      <c r="AC17219" s="206"/>
    </row>
    <row r="17220" spans="27:29">
      <c r="AA17220" s="298"/>
      <c r="AC17220" s="206"/>
    </row>
    <row r="17221" spans="27:29">
      <c r="AA17221" s="298"/>
      <c r="AC17221" s="206"/>
    </row>
    <row r="17222" spans="27:29">
      <c r="AA17222" s="298"/>
      <c r="AC17222" s="206"/>
    </row>
    <row r="17223" spans="27:29">
      <c r="AA17223" s="298"/>
      <c r="AC17223" s="206"/>
    </row>
    <row r="17224" spans="27:29">
      <c r="AA17224" s="298"/>
      <c r="AC17224" s="206"/>
    </row>
    <row r="17225" spans="27:29">
      <c r="AA17225" s="298"/>
      <c r="AC17225" s="206"/>
    </row>
    <row r="17226" spans="27:29">
      <c r="AA17226" s="298"/>
      <c r="AC17226" s="206"/>
    </row>
    <row r="17227" spans="27:29">
      <c r="AA17227" s="298"/>
      <c r="AC17227" s="206"/>
    </row>
    <row r="17228" spans="27:29">
      <c r="AA17228" s="298"/>
      <c r="AC17228" s="206"/>
    </row>
    <row r="17229" spans="27:29">
      <c r="AA17229" s="298"/>
      <c r="AC17229" s="206"/>
    </row>
    <row r="17230" spans="27:29">
      <c r="AA17230" s="298"/>
      <c r="AC17230" s="206"/>
    </row>
    <row r="17231" spans="27:29">
      <c r="AA17231" s="298"/>
      <c r="AC17231" s="206"/>
    </row>
    <row r="17232" spans="27:29">
      <c r="AA17232" s="298"/>
      <c r="AC17232" s="206"/>
    </row>
    <row r="17233" spans="27:29">
      <c r="AA17233" s="298"/>
      <c r="AC17233" s="206"/>
    </row>
    <row r="17234" spans="27:29">
      <c r="AA17234" s="298"/>
      <c r="AC17234" s="206"/>
    </row>
    <row r="17235" spans="27:29">
      <c r="AA17235" s="298"/>
      <c r="AC17235" s="206"/>
    </row>
    <row r="17236" spans="27:29">
      <c r="AA17236" s="298"/>
      <c r="AC17236" s="206"/>
    </row>
    <row r="17237" spans="27:29">
      <c r="AA17237" s="298"/>
      <c r="AC17237" s="206"/>
    </row>
    <row r="17238" spans="27:29">
      <c r="AA17238" s="298"/>
      <c r="AC17238" s="206"/>
    </row>
    <row r="17239" spans="27:29">
      <c r="AA17239" s="298"/>
      <c r="AC17239" s="206"/>
    </row>
    <row r="17240" spans="27:29">
      <c r="AA17240" s="298"/>
      <c r="AC17240" s="206"/>
    </row>
    <row r="17241" spans="27:29">
      <c r="AA17241" s="298"/>
      <c r="AC17241" s="206"/>
    </row>
    <row r="17242" spans="27:29">
      <c r="AA17242" s="298"/>
      <c r="AC17242" s="206"/>
    </row>
    <row r="17243" spans="27:29">
      <c r="AA17243" s="298"/>
      <c r="AC17243" s="206"/>
    </row>
    <row r="17244" spans="27:29">
      <c r="AA17244" s="298"/>
      <c r="AC17244" s="206"/>
    </row>
    <row r="17245" spans="27:29">
      <c r="AA17245" s="298"/>
      <c r="AC17245" s="206"/>
    </row>
    <row r="17246" spans="27:29">
      <c r="AA17246" s="298"/>
      <c r="AC17246" s="206"/>
    </row>
    <row r="17247" spans="27:29">
      <c r="AA17247" s="298"/>
      <c r="AC17247" s="206"/>
    </row>
    <row r="17248" spans="27:29">
      <c r="AA17248" s="298"/>
      <c r="AC17248" s="206"/>
    </row>
    <row r="17249" spans="27:29">
      <c r="AA17249" s="298"/>
      <c r="AC17249" s="206"/>
    </row>
    <row r="17250" spans="27:29">
      <c r="AA17250" s="298"/>
      <c r="AC17250" s="206"/>
    </row>
    <row r="17251" spans="27:29">
      <c r="AA17251" s="298"/>
      <c r="AC17251" s="206"/>
    </row>
    <row r="17252" spans="27:29">
      <c r="AA17252" s="298"/>
      <c r="AC17252" s="206"/>
    </row>
    <row r="17253" spans="27:29">
      <c r="AA17253" s="298"/>
      <c r="AC17253" s="206"/>
    </row>
    <row r="17254" spans="27:29">
      <c r="AA17254" s="298"/>
      <c r="AC17254" s="206"/>
    </row>
    <row r="17255" spans="27:29">
      <c r="AA17255" s="298"/>
      <c r="AC17255" s="206"/>
    </row>
    <row r="17256" spans="27:29">
      <c r="AA17256" s="298"/>
      <c r="AC17256" s="206"/>
    </row>
    <row r="17257" spans="27:29">
      <c r="AA17257" s="298"/>
      <c r="AC17257" s="206"/>
    </row>
    <row r="17258" spans="27:29">
      <c r="AA17258" s="298"/>
      <c r="AC17258" s="206"/>
    </row>
    <row r="17259" spans="27:29">
      <c r="AA17259" s="298"/>
      <c r="AC17259" s="206"/>
    </row>
    <row r="17260" spans="27:29">
      <c r="AA17260" s="298"/>
      <c r="AC17260" s="206"/>
    </row>
    <row r="17261" spans="27:29">
      <c r="AA17261" s="298"/>
      <c r="AC17261" s="206"/>
    </row>
    <row r="17262" spans="27:29">
      <c r="AA17262" s="298"/>
      <c r="AC17262" s="206"/>
    </row>
    <row r="17263" spans="27:29">
      <c r="AA17263" s="298"/>
      <c r="AC17263" s="206"/>
    </row>
    <row r="17264" spans="27:29">
      <c r="AA17264" s="298"/>
      <c r="AC17264" s="206"/>
    </row>
    <row r="17265" spans="27:29">
      <c r="AA17265" s="298"/>
      <c r="AC17265" s="206"/>
    </row>
    <row r="17266" spans="27:29">
      <c r="AA17266" s="298"/>
      <c r="AC17266" s="206"/>
    </row>
    <row r="17267" spans="27:29">
      <c r="AA17267" s="298"/>
      <c r="AC17267" s="206"/>
    </row>
    <row r="17268" spans="27:29">
      <c r="AA17268" s="298"/>
      <c r="AC17268" s="206"/>
    </row>
    <row r="17269" spans="27:29">
      <c r="AA17269" s="298"/>
      <c r="AC17269" s="206"/>
    </row>
    <row r="17270" spans="27:29">
      <c r="AA17270" s="298"/>
      <c r="AC17270" s="206"/>
    </row>
    <row r="17271" spans="27:29">
      <c r="AA17271" s="298"/>
      <c r="AC17271" s="206"/>
    </row>
    <row r="17272" spans="27:29">
      <c r="AA17272" s="298"/>
      <c r="AC17272" s="206"/>
    </row>
    <row r="17273" spans="27:29">
      <c r="AA17273" s="298"/>
      <c r="AC17273" s="206"/>
    </row>
    <row r="17274" spans="27:29">
      <c r="AA17274" s="298"/>
      <c r="AC17274" s="206"/>
    </row>
    <row r="17275" spans="27:29">
      <c r="AA17275" s="298"/>
      <c r="AC17275" s="206"/>
    </row>
    <row r="17276" spans="27:29">
      <c r="AA17276" s="298"/>
      <c r="AC17276" s="206"/>
    </row>
    <row r="17277" spans="27:29">
      <c r="AA17277" s="298"/>
      <c r="AC17277" s="206"/>
    </row>
    <row r="17278" spans="27:29">
      <c r="AA17278" s="298"/>
      <c r="AC17278" s="206"/>
    </row>
    <row r="17279" spans="27:29">
      <c r="AA17279" s="298"/>
      <c r="AC17279" s="206"/>
    </row>
    <row r="17280" spans="27:29">
      <c r="AA17280" s="298"/>
      <c r="AC17280" s="206"/>
    </row>
    <row r="17281" spans="27:29">
      <c r="AA17281" s="298"/>
      <c r="AC17281" s="206"/>
    </row>
    <row r="17282" spans="27:29">
      <c r="AA17282" s="298"/>
      <c r="AC17282" s="206"/>
    </row>
    <row r="17283" spans="27:29">
      <c r="AA17283" s="298"/>
      <c r="AC17283" s="206"/>
    </row>
    <row r="17284" spans="27:29">
      <c r="AA17284" s="298"/>
      <c r="AC17284" s="206"/>
    </row>
    <row r="17285" spans="27:29">
      <c r="AA17285" s="298"/>
      <c r="AC17285" s="206"/>
    </row>
    <row r="17286" spans="27:29">
      <c r="AA17286" s="298"/>
      <c r="AC17286" s="206"/>
    </row>
    <row r="17287" spans="27:29">
      <c r="AA17287" s="298"/>
      <c r="AC17287" s="206"/>
    </row>
    <row r="17288" spans="27:29">
      <c r="AA17288" s="298"/>
      <c r="AC17288" s="206"/>
    </row>
    <row r="17289" spans="27:29">
      <c r="AA17289" s="298"/>
      <c r="AC17289" s="206"/>
    </row>
    <row r="17290" spans="27:29">
      <c r="AA17290" s="298"/>
      <c r="AC17290" s="206"/>
    </row>
    <row r="17291" spans="27:29">
      <c r="AA17291" s="298"/>
      <c r="AC17291" s="206"/>
    </row>
    <row r="17292" spans="27:29">
      <c r="AA17292" s="298"/>
      <c r="AC17292" s="206"/>
    </row>
    <row r="17293" spans="27:29">
      <c r="AA17293" s="298"/>
      <c r="AC17293" s="206"/>
    </row>
    <row r="17294" spans="27:29">
      <c r="AA17294" s="298"/>
      <c r="AC17294" s="206"/>
    </row>
    <row r="17295" spans="27:29">
      <c r="AA17295" s="298"/>
      <c r="AC17295" s="206"/>
    </row>
    <row r="17296" spans="27:29">
      <c r="AA17296" s="298"/>
      <c r="AC17296" s="206"/>
    </row>
    <row r="17297" spans="27:29">
      <c r="AA17297" s="298"/>
      <c r="AC17297" s="206"/>
    </row>
    <row r="17298" spans="27:29">
      <c r="AA17298" s="298"/>
      <c r="AC17298" s="206"/>
    </row>
    <row r="17299" spans="27:29">
      <c r="AA17299" s="298"/>
      <c r="AC17299" s="206"/>
    </row>
    <row r="17300" spans="27:29">
      <c r="AA17300" s="298"/>
      <c r="AC17300" s="206"/>
    </row>
    <row r="17301" spans="27:29">
      <c r="AA17301" s="298"/>
      <c r="AC17301" s="206"/>
    </row>
    <row r="17302" spans="27:29">
      <c r="AA17302" s="298"/>
      <c r="AC17302" s="206"/>
    </row>
    <row r="17303" spans="27:29">
      <c r="AA17303" s="298"/>
      <c r="AC17303" s="206"/>
    </row>
    <row r="17304" spans="27:29">
      <c r="AA17304" s="298"/>
      <c r="AC17304" s="206"/>
    </row>
    <row r="17305" spans="27:29">
      <c r="AA17305" s="298"/>
      <c r="AC17305" s="206"/>
    </row>
    <row r="17306" spans="27:29">
      <c r="AA17306" s="298"/>
      <c r="AC17306" s="206"/>
    </row>
    <row r="17307" spans="27:29">
      <c r="AA17307" s="298"/>
      <c r="AC17307" s="206"/>
    </row>
    <row r="17308" spans="27:29">
      <c r="AA17308" s="298"/>
      <c r="AC17308" s="206"/>
    </row>
    <row r="17309" spans="27:29">
      <c r="AA17309" s="298"/>
      <c r="AC17309" s="206"/>
    </row>
    <row r="17310" spans="27:29">
      <c r="AA17310" s="298"/>
      <c r="AC17310" s="206"/>
    </row>
    <row r="17311" spans="27:29">
      <c r="AA17311" s="298"/>
      <c r="AC17311" s="206"/>
    </row>
    <row r="17312" spans="27:29">
      <c r="AA17312" s="298"/>
      <c r="AC17312" s="206"/>
    </row>
    <row r="17313" spans="27:29">
      <c r="AA17313" s="298"/>
      <c r="AC17313" s="206"/>
    </row>
    <row r="17314" spans="27:29">
      <c r="AA17314" s="298"/>
      <c r="AC17314" s="206"/>
    </row>
    <row r="17315" spans="27:29">
      <c r="AA17315" s="298"/>
      <c r="AC17315" s="206"/>
    </row>
    <row r="17316" spans="27:29">
      <c r="AA17316" s="298"/>
      <c r="AC17316" s="206"/>
    </row>
    <row r="17317" spans="27:29">
      <c r="AA17317" s="298"/>
      <c r="AC17317" s="206"/>
    </row>
    <row r="17318" spans="27:29">
      <c r="AA17318" s="298"/>
      <c r="AC17318" s="206"/>
    </row>
    <row r="17319" spans="27:29">
      <c r="AA17319" s="298"/>
      <c r="AC17319" s="206"/>
    </row>
    <row r="17320" spans="27:29">
      <c r="AA17320" s="298"/>
      <c r="AC17320" s="206"/>
    </row>
    <row r="17321" spans="27:29">
      <c r="AA17321" s="298"/>
      <c r="AC17321" s="206"/>
    </row>
    <row r="17322" spans="27:29">
      <c r="AA17322" s="298"/>
      <c r="AC17322" s="206"/>
    </row>
    <row r="17323" spans="27:29">
      <c r="AA17323" s="298"/>
      <c r="AC17323" s="206"/>
    </row>
    <row r="17324" spans="27:29">
      <c r="AA17324" s="298"/>
      <c r="AC17324" s="206"/>
    </row>
    <row r="17325" spans="27:29">
      <c r="AA17325" s="298"/>
      <c r="AC17325" s="206"/>
    </row>
    <row r="17326" spans="27:29">
      <c r="AA17326" s="298"/>
      <c r="AC17326" s="206"/>
    </row>
    <row r="17327" spans="27:29">
      <c r="AA17327" s="298"/>
      <c r="AC17327" s="206"/>
    </row>
    <row r="17328" spans="27:29">
      <c r="AA17328" s="298"/>
      <c r="AC17328" s="206"/>
    </row>
    <row r="17329" spans="27:29">
      <c r="AA17329" s="298"/>
      <c r="AC17329" s="206"/>
    </row>
    <row r="17330" spans="27:29">
      <c r="AA17330" s="298"/>
      <c r="AC17330" s="206"/>
    </row>
    <row r="17331" spans="27:29">
      <c r="AA17331" s="298"/>
      <c r="AC17331" s="206"/>
    </row>
    <row r="17332" spans="27:29">
      <c r="AA17332" s="298"/>
      <c r="AC17332" s="206"/>
    </row>
    <row r="17333" spans="27:29">
      <c r="AA17333" s="298"/>
      <c r="AC17333" s="206"/>
    </row>
    <row r="17334" spans="27:29">
      <c r="AA17334" s="298"/>
      <c r="AC17334" s="206"/>
    </row>
    <row r="17335" spans="27:29">
      <c r="AA17335" s="298"/>
      <c r="AC17335" s="206"/>
    </row>
    <row r="17336" spans="27:29">
      <c r="AA17336" s="298"/>
      <c r="AC17336" s="206"/>
    </row>
    <row r="17337" spans="27:29">
      <c r="AA17337" s="298"/>
      <c r="AC17337" s="206"/>
    </row>
    <row r="17338" spans="27:29">
      <c r="AA17338" s="298"/>
      <c r="AC17338" s="206"/>
    </row>
    <row r="17339" spans="27:29">
      <c r="AA17339" s="298"/>
      <c r="AC17339" s="206"/>
    </row>
    <row r="17340" spans="27:29">
      <c r="AA17340" s="298"/>
      <c r="AC17340" s="206"/>
    </row>
    <row r="17341" spans="27:29">
      <c r="AA17341" s="298"/>
      <c r="AC17341" s="206"/>
    </row>
    <row r="17342" spans="27:29">
      <c r="AA17342" s="298"/>
      <c r="AC17342" s="206"/>
    </row>
    <row r="17343" spans="27:29">
      <c r="AA17343" s="298"/>
      <c r="AC17343" s="206"/>
    </row>
    <row r="17344" spans="27:29">
      <c r="AA17344" s="298"/>
      <c r="AC17344" s="206"/>
    </row>
    <row r="17345" spans="27:29">
      <c r="AA17345" s="298"/>
      <c r="AC17345" s="206"/>
    </row>
    <row r="17346" spans="27:29">
      <c r="AA17346" s="298"/>
      <c r="AC17346" s="206"/>
    </row>
    <row r="17347" spans="27:29">
      <c r="AA17347" s="298"/>
      <c r="AC17347" s="206"/>
    </row>
    <row r="17348" spans="27:29">
      <c r="AA17348" s="298"/>
      <c r="AC17348" s="206"/>
    </row>
    <row r="17349" spans="27:29">
      <c r="AA17349" s="298"/>
      <c r="AC17349" s="206"/>
    </row>
    <row r="17350" spans="27:29">
      <c r="AA17350" s="298"/>
      <c r="AC17350" s="206"/>
    </row>
    <row r="17351" spans="27:29">
      <c r="AA17351" s="298"/>
      <c r="AC17351" s="206"/>
    </row>
    <row r="17352" spans="27:29">
      <c r="AA17352" s="298"/>
      <c r="AC17352" s="206"/>
    </row>
    <row r="17353" spans="27:29">
      <c r="AA17353" s="298"/>
      <c r="AC17353" s="206"/>
    </row>
    <row r="17354" spans="27:29">
      <c r="AA17354" s="298"/>
      <c r="AC17354" s="206"/>
    </row>
    <row r="17355" spans="27:29">
      <c r="AA17355" s="298"/>
      <c r="AC17355" s="206"/>
    </row>
    <row r="17356" spans="27:29">
      <c r="AA17356" s="298"/>
      <c r="AC17356" s="206"/>
    </row>
    <row r="17357" spans="27:29">
      <c r="AA17357" s="298"/>
      <c r="AC17357" s="206"/>
    </row>
    <row r="17358" spans="27:29">
      <c r="AA17358" s="298"/>
      <c r="AC17358" s="206"/>
    </row>
    <row r="17359" spans="27:29">
      <c r="AA17359" s="298"/>
      <c r="AC17359" s="206"/>
    </row>
    <row r="17360" spans="27:29">
      <c r="AA17360" s="298"/>
      <c r="AC17360" s="206"/>
    </row>
    <row r="17361" spans="27:29">
      <c r="AA17361" s="298"/>
      <c r="AC17361" s="206"/>
    </row>
    <row r="17362" spans="27:29">
      <c r="AA17362" s="298"/>
      <c r="AC17362" s="206"/>
    </row>
    <row r="17363" spans="27:29">
      <c r="AA17363" s="298"/>
      <c r="AC17363" s="206"/>
    </row>
    <row r="17364" spans="27:29">
      <c r="AA17364" s="298"/>
      <c r="AC17364" s="206"/>
    </row>
    <row r="17365" spans="27:29">
      <c r="AA17365" s="298"/>
      <c r="AC17365" s="206"/>
    </row>
    <row r="17366" spans="27:29">
      <c r="AA17366" s="298"/>
      <c r="AC17366" s="206"/>
    </row>
    <row r="17367" spans="27:29">
      <c r="AA17367" s="298"/>
      <c r="AC17367" s="206"/>
    </row>
    <row r="17368" spans="27:29">
      <c r="AA17368" s="298"/>
      <c r="AC17368" s="206"/>
    </row>
    <row r="17369" spans="27:29">
      <c r="AA17369" s="298"/>
      <c r="AC17369" s="206"/>
    </row>
    <row r="17370" spans="27:29">
      <c r="AA17370" s="298"/>
      <c r="AC17370" s="206"/>
    </row>
    <row r="17371" spans="27:29">
      <c r="AA17371" s="298"/>
      <c r="AC17371" s="206"/>
    </row>
    <row r="17372" spans="27:29">
      <c r="AA17372" s="298"/>
      <c r="AC17372" s="206"/>
    </row>
    <row r="17373" spans="27:29">
      <c r="AA17373" s="298"/>
      <c r="AC17373" s="206"/>
    </row>
    <row r="17374" spans="27:29">
      <c r="AA17374" s="298"/>
      <c r="AC17374" s="206"/>
    </row>
    <row r="17375" spans="27:29">
      <c r="AA17375" s="298"/>
      <c r="AC17375" s="206"/>
    </row>
    <row r="17376" spans="27:29">
      <c r="AA17376" s="298"/>
      <c r="AC17376" s="206"/>
    </row>
    <row r="17377" spans="27:29">
      <c r="AA17377" s="298"/>
      <c r="AC17377" s="206"/>
    </row>
    <row r="17378" spans="27:29">
      <c r="AA17378" s="298"/>
      <c r="AC17378" s="206"/>
    </row>
    <row r="17379" spans="27:29">
      <c r="AA17379" s="298"/>
      <c r="AC17379" s="206"/>
    </row>
    <row r="17380" spans="27:29">
      <c r="AA17380" s="298"/>
      <c r="AC17380" s="206"/>
    </row>
    <row r="17381" spans="27:29">
      <c r="AA17381" s="298"/>
      <c r="AC17381" s="206"/>
    </row>
    <row r="17382" spans="27:29">
      <c r="AA17382" s="298"/>
      <c r="AC17382" s="206"/>
    </row>
    <row r="17383" spans="27:29">
      <c r="AA17383" s="298"/>
      <c r="AC17383" s="206"/>
    </row>
    <row r="17384" spans="27:29">
      <c r="AA17384" s="298"/>
      <c r="AC17384" s="206"/>
    </row>
    <row r="17385" spans="27:29">
      <c r="AA17385" s="298"/>
      <c r="AC17385" s="206"/>
    </row>
    <row r="17386" spans="27:29">
      <c r="AA17386" s="298"/>
      <c r="AC17386" s="206"/>
    </row>
    <row r="17387" spans="27:29">
      <c r="AA17387" s="298"/>
      <c r="AC17387" s="206"/>
    </row>
    <row r="17388" spans="27:29">
      <c r="AA17388" s="298"/>
      <c r="AC17388" s="206"/>
    </row>
    <row r="17389" spans="27:29">
      <c r="AA17389" s="298"/>
      <c r="AC17389" s="206"/>
    </row>
    <row r="17390" spans="27:29">
      <c r="AA17390" s="298"/>
      <c r="AC17390" s="206"/>
    </row>
    <row r="17391" spans="27:29">
      <c r="AA17391" s="298"/>
      <c r="AC17391" s="206"/>
    </row>
    <row r="17392" spans="27:29">
      <c r="AA17392" s="298"/>
      <c r="AC17392" s="206"/>
    </row>
    <row r="17393" spans="27:29">
      <c r="AA17393" s="298"/>
      <c r="AC17393" s="206"/>
    </row>
    <row r="17394" spans="27:29">
      <c r="AA17394" s="298"/>
      <c r="AC17394" s="206"/>
    </row>
    <row r="17395" spans="27:29">
      <c r="AA17395" s="298"/>
      <c r="AC17395" s="206"/>
    </row>
    <row r="17396" spans="27:29">
      <c r="AA17396" s="298"/>
      <c r="AC17396" s="206"/>
    </row>
    <row r="17397" spans="27:29">
      <c r="AA17397" s="298"/>
      <c r="AC17397" s="206"/>
    </row>
    <row r="17398" spans="27:29">
      <c r="AA17398" s="298"/>
      <c r="AC17398" s="206"/>
    </row>
    <row r="17399" spans="27:29">
      <c r="AA17399" s="298"/>
      <c r="AC17399" s="206"/>
    </row>
    <row r="17400" spans="27:29">
      <c r="AA17400" s="298"/>
      <c r="AC17400" s="206"/>
    </row>
    <row r="17401" spans="27:29">
      <c r="AA17401" s="298"/>
      <c r="AC17401" s="206"/>
    </row>
    <row r="17402" spans="27:29">
      <c r="AA17402" s="298"/>
      <c r="AC17402" s="206"/>
    </row>
    <row r="17403" spans="27:29">
      <c r="AA17403" s="298"/>
      <c r="AC17403" s="206"/>
    </row>
    <row r="17404" spans="27:29">
      <c r="AA17404" s="298"/>
      <c r="AC17404" s="206"/>
    </row>
    <row r="17405" spans="27:29">
      <c r="AA17405" s="298"/>
      <c r="AC17405" s="206"/>
    </row>
    <row r="17406" spans="27:29">
      <c r="AA17406" s="298"/>
      <c r="AC17406" s="206"/>
    </row>
    <row r="17407" spans="27:29">
      <c r="AA17407" s="298"/>
      <c r="AC17407" s="206"/>
    </row>
    <row r="17408" spans="27:29">
      <c r="AA17408" s="298"/>
      <c r="AC17408" s="206"/>
    </row>
    <row r="17409" spans="27:29">
      <c r="AA17409" s="298"/>
      <c r="AC17409" s="206"/>
    </row>
    <row r="17410" spans="27:29">
      <c r="AA17410" s="298"/>
      <c r="AC17410" s="206"/>
    </row>
    <row r="17411" spans="27:29">
      <c r="AA17411" s="298"/>
      <c r="AC17411" s="206"/>
    </row>
    <row r="17412" spans="27:29">
      <c r="AA17412" s="298"/>
      <c r="AC17412" s="206"/>
    </row>
    <row r="17413" spans="27:29">
      <c r="AA17413" s="298"/>
      <c r="AC17413" s="206"/>
    </row>
    <row r="17414" spans="27:29">
      <c r="AA17414" s="298"/>
      <c r="AC17414" s="206"/>
    </row>
    <row r="17415" spans="27:29">
      <c r="AA17415" s="298"/>
      <c r="AC17415" s="206"/>
    </row>
    <row r="17416" spans="27:29">
      <c r="AA17416" s="298"/>
      <c r="AC17416" s="206"/>
    </row>
    <row r="17417" spans="27:29">
      <c r="AA17417" s="298"/>
      <c r="AC17417" s="206"/>
    </row>
    <row r="17418" spans="27:29">
      <c r="AA17418" s="298"/>
      <c r="AC17418" s="206"/>
    </row>
    <row r="17419" spans="27:29">
      <c r="AA17419" s="298"/>
      <c r="AC17419" s="206"/>
    </row>
    <row r="17420" spans="27:29">
      <c r="AA17420" s="298"/>
      <c r="AC17420" s="206"/>
    </row>
    <row r="17421" spans="27:29">
      <c r="AA17421" s="298"/>
      <c r="AC17421" s="206"/>
    </row>
    <row r="17422" spans="27:29">
      <c r="AA17422" s="298"/>
      <c r="AC17422" s="206"/>
    </row>
    <row r="17423" spans="27:29">
      <c r="AA17423" s="298"/>
      <c r="AC17423" s="206"/>
    </row>
    <row r="17424" spans="27:29">
      <c r="AA17424" s="298"/>
      <c r="AC17424" s="206"/>
    </row>
    <row r="17425" spans="27:29">
      <c r="AA17425" s="298"/>
      <c r="AC17425" s="206"/>
    </row>
    <row r="17426" spans="27:29">
      <c r="AA17426" s="298"/>
      <c r="AC17426" s="206"/>
    </row>
    <row r="17427" spans="27:29">
      <c r="AA17427" s="298"/>
      <c r="AC17427" s="206"/>
    </row>
    <row r="17428" spans="27:29">
      <c r="AA17428" s="298"/>
      <c r="AC17428" s="206"/>
    </row>
    <row r="17429" spans="27:29">
      <c r="AA17429" s="298"/>
      <c r="AC17429" s="206"/>
    </row>
    <row r="17430" spans="27:29">
      <c r="AA17430" s="298"/>
      <c r="AC17430" s="206"/>
    </row>
    <row r="17431" spans="27:29">
      <c r="AA17431" s="298"/>
      <c r="AC17431" s="206"/>
    </row>
    <row r="17432" spans="27:29">
      <c r="AA17432" s="298"/>
      <c r="AC17432" s="206"/>
    </row>
    <row r="17433" spans="27:29">
      <c r="AA17433" s="298"/>
      <c r="AC17433" s="206"/>
    </row>
    <row r="17434" spans="27:29">
      <c r="AA17434" s="298"/>
      <c r="AC17434" s="206"/>
    </row>
    <row r="17435" spans="27:29">
      <c r="AA17435" s="298"/>
      <c r="AC17435" s="206"/>
    </row>
    <row r="17436" spans="27:29">
      <c r="AA17436" s="298"/>
      <c r="AC17436" s="206"/>
    </row>
    <row r="17437" spans="27:29">
      <c r="AA17437" s="298"/>
      <c r="AC17437" s="206"/>
    </row>
    <row r="17438" spans="27:29">
      <c r="AA17438" s="298"/>
      <c r="AC17438" s="206"/>
    </row>
    <row r="17439" spans="27:29">
      <c r="AA17439" s="298"/>
      <c r="AC17439" s="206"/>
    </row>
    <row r="17440" spans="27:29">
      <c r="AA17440" s="298"/>
      <c r="AC17440" s="206"/>
    </row>
    <row r="17441" spans="27:29">
      <c r="AA17441" s="298"/>
      <c r="AC17441" s="206"/>
    </row>
    <row r="17442" spans="27:29">
      <c r="AA17442" s="298"/>
      <c r="AC17442" s="206"/>
    </row>
    <row r="17443" spans="27:29">
      <c r="AA17443" s="298"/>
      <c r="AC17443" s="206"/>
    </row>
    <row r="17444" spans="27:29">
      <c r="AA17444" s="298"/>
      <c r="AC17444" s="206"/>
    </row>
    <row r="17445" spans="27:29">
      <c r="AA17445" s="298"/>
      <c r="AC17445" s="206"/>
    </row>
    <row r="17446" spans="27:29">
      <c r="AA17446" s="298"/>
      <c r="AC17446" s="206"/>
    </row>
    <row r="17447" spans="27:29">
      <c r="AA17447" s="298"/>
      <c r="AC17447" s="206"/>
    </row>
    <row r="17448" spans="27:29">
      <c r="AA17448" s="298"/>
      <c r="AC17448" s="206"/>
    </row>
    <row r="17449" spans="27:29">
      <c r="AA17449" s="298"/>
      <c r="AC17449" s="206"/>
    </row>
    <row r="17450" spans="27:29">
      <c r="AA17450" s="298"/>
      <c r="AC17450" s="206"/>
    </row>
    <row r="17451" spans="27:29">
      <c r="AA17451" s="298"/>
      <c r="AC17451" s="206"/>
    </row>
    <row r="17452" spans="27:29">
      <c r="AA17452" s="298"/>
      <c r="AC17452" s="206"/>
    </row>
    <row r="17453" spans="27:29">
      <c r="AA17453" s="298"/>
      <c r="AC17453" s="206"/>
    </row>
    <row r="17454" spans="27:29">
      <c r="AA17454" s="298"/>
      <c r="AC17454" s="206"/>
    </row>
    <row r="17455" spans="27:29">
      <c r="AA17455" s="298"/>
      <c r="AC17455" s="206"/>
    </row>
    <row r="17456" spans="27:29">
      <c r="AA17456" s="298"/>
      <c r="AC17456" s="206"/>
    </row>
    <row r="17457" spans="27:29">
      <c r="AA17457" s="298"/>
      <c r="AC17457" s="206"/>
    </row>
    <row r="17458" spans="27:29">
      <c r="AA17458" s="298"/>
      <c r="AC17458" s="206"/>
    </row>
    <row r="17459" spans="27:29">
      <c r="AA17459" s="298"/>
      <c r="AC17459" s="206"/>
    </row>
    <row r="17460" spans="27:29">
      <c r="AA17460" s="298"/>
      <c r="AC17460" s="206"/>
    </row>
    <row r="17461" spans="27:29">
      <c r="AA17461" s="298"/>
      <c r="AC17461" s="206"/>
    </row>
    <row r="17462" spans="27:29">
      <c r="AA17462" s="298"/>
      <c r="AC17462" s="206"/>
    </row>
    <row r="17463" spans="27:29">
      <c r="AA17463" s="298"/>
      <c r="AC17463" s="206"/>
    </row>
    <row r="17464" spans="27:29">
      <c r="AA17464" s="298"/>
      <c r="AC17464" s="206"/>
    </row>
    <row r="17465" spans="27:29">
      <c r="AA17465" s="298"/>
      <c r="AC17465" s="206"/>
    </row>
    <row r="17466" spans="27:29">
      <c r="AA17466" s="298"/>
      <c r="AC17466" s="206"/>
    </row>
    <row r="17467" spans="27:29">
      <c r="AA17467" s="298"/>
      <c r="AC17467" s="206"/>
    </row>
    <row r="17468" spans="27:29">
      <c r="AA17468" s="298"/>
      <c r="AC17468" s="206"/>
    </row>
    <row r="17469" spans="27:29">
      <c r="AA17469" s="298"/>
      <c r="AC17469" s="206"/>
    </row>
    <row r="17470" spans="27:29">
      <c r="AA17470" s="298"/>
      <c r="AC17470" s="206"/>
    </row>
    <row r="17471" spans="27:29">
      <c r="AA17471" s="298"/>
      <c r="AC17471" s="206"/>
    </row>
    <row r="17472" spans="27:29">
      <c r="AA17472" s="298"/>
      <c r="AC17472" s="206"/>
    </row>
    <row r="17473" spans="27:29">
      <c r="AA17473" s="298"/>
      <c r="AC17473" s="206"/>
    </row>
    <row r="17474" spans="27:29">
      <c r="AA17474" s="298"/>
      <c r="AC17474" s="206"/>
    </row>
    <row r="17475" spans="27:29">
      <c r="AA17475" s="298"/>
      <c r="AC17475" s="206"/>
    </row>
    <row r="17476" spans="27:29">
      <c r="AA17476" s="298"/>
      <c r="AC17476" s="206"/>
    </row>
    <row r="17477" spans="27:29">
      <c r="AA17477" s="298"/>
      <c r="AC17477" s="206"/>
    </row>
    <row r="17478" spans="27:29">
      <c r="AA17478" s="298"/>
      <c r="AC17478" s="206"/>
    </row>
    <row r="17479" spans="27:29">
      <c r="AA17479" s="298"/>
      <c r="AC17479" s="206"/>
    </row>
    <row r="17480" spans="27:29">
      <c r="AA17480" s="298"/>
      <c r="AC17480" s="206"/>
    </row>
    <row r="17481" spans="27:29">
      <c r="AA17481" s="298"/>
      <c r="AC17481" s="206"/>
    </row>
    <row r="17482" spans="27:29">
      <c r="AA17482" s="298"/>
      <c r="AC17482" s="206"/>
    </row>
    <row r="17483" spans="27:29">
      <c r="AA17483" s="298"/>
      <c r="AC17483" s="206"/>
    </row>
    <row r="17484" spans="27:29">
      <c r="AA17484" s="298"/>
      <c r="AC17484" s="206"/>
    </row>
    <row r="17485" spans="27:29">
      <c r="AA17485" s="298"/>
      <c r="AC17485" s="206"/>
    </row>
    <row r="17486" spans="27:29">
      <c r="AA17486" s="298"/>
      <c r="AC17486" s="206"/>
    </row>
    <row r="17487" spans="27:29">
      <c r="AA17487" s="298"/>
      <c r="AC17487" s="206"/>
    </row>
    <row r="17488" spans="27:29">
      <c r="AA17488" s="298"/>
      <c r="AC17488" s="206"/>
    </row>
    <row r="17489" spans="27:29">
      <c r="AA17489" s="298"/>
      <c r="AC17489" s="206"/>
    </row>
    <row r="17490" spans="27:29">
      <c r="AA17490" s="298"/>
      <c r="AC17490" s="206"/>
    </row>
    <row r="17491" spans="27:29">
      <c r="AA17491" s="298"/>
      <c r="AC17491" s="206"/>
    </row>
    <row r="17492" spans="27:29">
      <c r="AA17492" s="298"/>
      <c r="AC17492" s="206"/>
    </row>
    <row r="17493" spans="27:29">
      <c r="AA17493" s="298"/>
      <c r="AC17493" s="206"/>
    </row>
    <row r="17494" spans="27:29">
      <c r="AA17494" s="298"/>
      <c r="AC17494" s="206"/>
    </row>
    <row r="17495" spans="27:29">
      <c r="AA17495" s="298"/>
      <c r="AC17495" s="206"/>
    </row>
    <row r="17496" spans="27:29">
      <c r="AA17496" s="298"/>
      <c r="AC17496" s="206"/>
    </row>
    <row r="17497" spans="27:29">
      <c r="AA17497" s="298"/>
      <c r="AC17497" s="206"/>
    </row>
    <row r="17498" spans="27:29">
      <c r="AA17498" s="298"/>
      <c r="AC17498" s="206"/>
    </row>
    <row r="17499" spans="27:29">
      <c r="AA17499" s="298"/>
      <c r="AC17499" s="206"/>
    </row>
    <row r="17500" spans="27:29">
      <c r="AA17500" s="298"/>
      <c r="AC17500" s="206"/>
    </row>
    <row r="17501" spans="27:29">
      <c r="AA17501" s="298"/>
      <c r="AC17501" s="206"/>
    </row>
    <row r="17502" spans="27:29">
      <c r="AA17502" s="298"/>
      <c r="AC17502" s="206"/>
    </row>
    <row r="17503" spans="27:29">
      <c r="AA17503" s="298"/>
      <c r="AC17503" s="206"/>
    </row>
    <row r="17504" spans="27:29">
      <c r="AA17504" s="298"/>
      <c r="AC17504" s="206"/>
    </row>
    <row r="17505" spans="27:29">
      <c r="AA17505" s="298"/>
      <c r="AC17505" s="206"/>
    </row>
    <row r="17506" spans="27:29">
      <c r="AA17506" s="298"/>
      <c r="AC17506" s="206"/>
    </row>
    <row r="17507" spans="27:29">
      <c r="AA17507" s="298"/>
      <c r="AC17507" s="206"/>
    </row>
    <row r="17508" spans="27:29">
      <c r="AA17508" s="298"/>
      <c r="AC17508" s="206"/>
    </row>
    <row r="17509" spans="27:29">
      <c r="AA17509" s="298"/>
      <c r="AC17509" s="206"/>
    </row>
    <row r="17510" spans="27:29">
      <c r="AA17510" s="298"/>
      <c r="AC17510" s="206"/>
    </row>
    <row r="17511" spans="27:29">
      <c r="AA17511" s="298"/>
      <c r="AC17511" s="206"/>
    </row>
    <row r="17512" spans="27:29">
      <c r="AA17512" s="298"/>
      <c r="AC17512" s="206"/>
    </row>
    <row r="17513" spans="27:29">
      <c r="AA17513" s="298"/>
      <c r="AC17513" s="206"/>
    </row>
    <row r="17514" spans="27:29">
      <c r="AA17514" s="298"/>
      <c r="AC17514" s="206"/>
    </row>
    <row r="17515" spans="27:29">
      <c r="AA17515" s="298"/>
      <c r="AC17515" s="206"/>
    </row>
    <row r="17516" spans="27:29">
      <c r="AA17516" s="298"/>
      <c r="AC17516" s="206"/>
    </row>
    <row r="17517" spans="27:29">
      <c r="AA17517" s="298"/>
      <c r="AC17517" s="206"/>
    </row>
    <row r="17518" spans="27:29">
      <c r="AA17518" s="298"/>
      <c r="AC17518" s="206"/>
    </row>
    <row r="17519" spans="27:29">
      <c r="AA17519" s="298"/>
      <c r="AC17519" s="206"/>
    </row>
    <row r="17520" spans="27:29">
      <c r="AA17520" s="298"/>
      <c r="AC17520" s="206"/>
    </row>
    <row r="17521" spans="27:29">
      <c r="AA17521" s="298"/>
      <c r="AC17521" s="206"/>
    </row>
    <row r="17522" spans="27:29">
      <c r="AA17522" s="298"/>
      <c r="AC17522" s="206"/>
    </row>
    <row r="17523" spans="27:29">
      <c r="AA17523" s="298"/>
      <c r="AC17523" s="206"/>
    </row>
    <row r="17524" spans="27:29">
      <c r="AA17524" s="298"/>
      <c r="AC17524" s="206"/>
    </row>
    <row r="17525" spans="27:29">
      <c r="AA17525" s="298"/>
      <c r="AC17525" s="206"/>
    </row>
    <row r="17526" spans="27:29">
      <c r="AA17526" s="298"/>
      <c r="AC17526" s="206"/>
    </row>
    <row r="17527" spans="27:29">
      <c r="AA17527" s="298"/>
      <c r="AC17527" s="206"/>
    </row>
    <row r="17528" spans="27:29">
      <c r="AA17528" s="298"/>
      <c r="AC17528" s="206"/>
    </row>
    <row r="17529" spans="27:29">
      <c r="AA17529" s="298"/>
      <c r="AC17529" s="206"/>
    </row>
    <row r="17530" spans="27:29">
      <c r="AA17530" s="298"/>
      <c r="AC17530" s="206"/>
    </row>
    <row r="17531" spans="27:29">
      <c r="AA17531" s="298"/>
      <c r="AC17531" s="206"/>
    </row>
    <row r="17532" spans="27:29">
      <c r="AA17532" s="298"/>
      <c r="AC17532" s="206"/>
    </row>
    <row r="17533" spans="27:29">
      <c r="AA17533" s="298"/>
      <c r="AC17533" s="206"/>
    </row>
    <row r="17534" spans="27:29">
      <c r="AA17534" s="298"/>
      <c r="AC17534" s="206"/>
    </row>
    <row r="17535" spans="27:29">
      <c r="AA17535" s="298"/>
      <c r="AC17535" s="206"/>
    </row>
    <row r="17536" spans="27:29">
      <c r="AA17536" s="298"/>
      <c r="AC17536" s="206"/>
    </row>
    <row r="17537" spans="27:29">
      <c r="AA17537" s="298"/>
      <c r="AC17537" s="206"/>
    </row>
    <row r="17538" spans="27:29">
      <c r="AA17538" s="298"/>
      <c r="AC17538" s="206"/>
    </row>
    <row r="17539" spans="27:29">
      <c r="AA17539" s="298"/>
      <c r="AC17539" s="206"/>
    </row>
    <row r="17540" spans="27:29">
      <c r="AA17540" s="298"/>
      <c r="AC17540" s="206"/>
    </row>
    <row r="17541" spans="27:29">
      <c r="AA17541" s="298"/>
      <c r="AC17541" s="206"/>
    </row>
    <row r="17542" spans="27:29">
      <c r="AA17542" s="298"/>
      <c r="AC17542" s="206"/>
    </row>
    <row r="17543" spans="27:29">
      <c r="AA17543" s="298"/>
      <c r="AC17543" s="206"/>
    </row>
    <row r="17544" spans="27:29">
      <c r="AA17544" s="298"/>
      <c r="AC17544" s="206"/>
    </row>
    <row r="17545" spans="27:29">
      <c r="AA17545" s="298"/>
      <c r="AC17545" s="206"/>
    </row>
    <row r="17546" spans="27:29">
      <c r="AA17546" s="298"/>
      <c r="AC17546" s="206"/>
    </row>
    <row r="17547" spans="27:29">
      <c r="AA17547" s="298"/>
      <c r="AC17547" s="206"/>
    </row>
    <row r="17548" spans="27:29">
      <c r="AA17548" s="298"/>
      <c r="AC17548" s="206"/>
    </row>
    <row r="17549" spans="27:29">
      <c r="AA17549" s="298"/>
      <c r="AC17549" s="206"/>
    </row>
    <row r="17550" spans="27:29">
      <c r="AA17550" s="298"/>
      <c r="AC17550" s="206"/>
    </row>
    <row r="17551" spans="27:29">
      <c r="AA17551" s="298"/>
      <c r="AC17551" s="206"/>
    </row>
    <row r="17552" spans="27:29">
      <c r="AA17552" s="298"/>
      <c r="AC17552" s="206"/>
    </row>
    <row r="17553" spans="27:29">
      <c r="AA17553" s="298"/>
      <c r="AC17553" s="206"/>
    </row>
    <row r="17554" spans="27:29">
      <c r="AA17554" s="298"/>
      <c r="AC17554" s="206"/>
    </row>
    <row r="17555" spans="27:29">
      <c r="AA17555" s="298"/>
      <c r="AC17555" s="206"/>
    </row>
    <row r="17556" spans="27:29">
      <c r="AA17556" s="298"/>
      <c r="AC17556" s="206"/>
    </row>
    <row r="17557" spans="27:29">
      <c r="AA17557" s="298"/>
      <c r="AC17557" s="206"/>
    </row>
    <row r="17558" spans="27:29">
      <c r="AA17558" s="298"/>
      <c r="AC17558" s="206"/>
    </row>
    <row r="17559" spans="27:29">
      <c r="AA17559" s="298"/>
      <c r="AC17559" s="206"/>
    </row>
    <row r="17560" spans="27:29">
      <c r="AA17560" s="298"/>
      <c r="AC17560" s="206"/>
    </row>
    <row r="17561" spans="27:29">
      <c r="AA17561" s="298"/>
      <c r="AC17561" s="206"/>
    </row>
    <row r="17562" spans="27:29">
      <c r="AA17562" s="298"/>
      <c r="AC17562" s="206"/>
    </row>
    <row r="17563" spans="27:29">
      <c r="AA17563" s="298"/>
      <c r="AC17563" s="206"/>
    </row>
    <row r="17564" spans="27:29">
      <c r="AA17564" s="298"/>
      <c r="AC17564" s="206"/>
    </row>
    <row r="17565" spans="27:29">
      <c r="AA17565" s="298"/>
      <c r="AC17565" s="206"/>
    </row>
    <row r="17566" spans="27:29">
      <c r="AA17566" s="298"/>
      <c r="AC17566" s="206"/>
    </row>
    <row r="17567" spans="27:29">
      <c r="AA17567" s="298"/>
      <c r="AC17567" s="206"/>
    </row>
    <row r="17568" spans="27:29">
      <c r="AA17568" s="298"/>
      <c r="AC17568" s="206"/>
    </row>
    <row r="17569" spans="27:29">
      <c r="AA17569" s="298"/>
      <c r="AC17569" s="206"/>
    </row>
    <row r="17570" spans="27:29">
      <c r="AA17570" s="298"/>
      <c r="AC17570" s="206"/>
    </row>
    <row r="17571" spans="27:29">
      <c r="AA17571" s="298"/>
      <c r="AC17571" s="206"/>
    </row>
    <row r="17572" spans="27:29">
      <c r="AA17572" s="298"/>
      <c r="AC17572" s="206"/>
    </row>
    <row r="17573" spans="27:29">
      <c r="AA17573" s="298"/>
      <c r="AC17573" s="206"/>
    </row>
    <row r="17574" spans="27:29">
      <c r="AA17574" s="298"/>
      <c r="AC17574" s="206"/>
    </row>
    <row r="17575" spans="27:29">
      <c r="AA17575" s="298"/>
      <c r="AC17575" s="206"/>
    </row>
    <row r="17576" spans="27:29">
      <c r="AA17576" s="298"/>
      <c r="AC17576" s="206"/>
    </row>
    <row r="17577" spans="27:29">
      <c r="AA17577" s="298"/>
      <c r="AC17577" s="206"/>
    </row>
    <row r="17578" spans="27:29">
      <c r="AA17578" s="298"/>
      <c r="AC17578" s="206"/>
    </row>
    <row r="17579" spans="27:29">
      <c r="AA17579" s="298"/>
      <c r="AC17579" s="206"/>
    </row>
    <row r="17580" spans="27:29">
      <c r="AA17580" s="298"/>
      <c r="AC17580" s="206"/>
    </row>
    <row r="17581" spans="27:29">
      <c r="AA17581" s="298"/>
      <c r="AC17581" s="206"/>
    </row>
    <row r="17582" spans="27:29">
      <c r="AA17582" s="298"/>
      <c r="AC17582" s="206"/>
    </row>
    <row r="17583" spans="27:29">
      <c r="AA17583" s="298"/>
      <c r="AC17583" s="206"/>
    </row>
    <row r="17584" spans="27:29">
      <c r="AA17584" s="298"/>
      <c r="AC17584" s="206"/>
    </row>
    <row r="17585" spans="27:29">
      <c r="AA17585" s="298"/>
      <c r="AC17585" s="206"/>
    </row>
    <row r="17586" spans="27:29">
      <c r="AA17586" s="298"/>
      <c r="AC17586" s="206"/>
    </row>
    <row r="17587" spans="27:29">
      <c r="AA17587" s="298"/>
      <c r="AC17587" s="206"/>
    </row>
    <row r="17588" spans="27:29">
      <c r="AA17588" s="298"/>
      <c r="AC17588" s="206"/>
    </row>
    <row r="17589" spans="27:29">
      <c r="AA17589" s="298"/>
      <c r="AC17589" s="206"/>
    </row>
    <row r="17590" spans="27:29">
      <c r="AA17590" s="298"/>
      <c r="AC17590" s="206"/>
    </row>
    <row r="17591" spans="27:29">
      <c r="AA17591" s="298"/>
      <c r="AC17591" s="206"/>
    </row>
    <row r="17592" spans="27:29">
      <c r="AA17592" s="298"/>
      <c r="AC17592" s="206"/>
    </row>
    <row r="17593" spans="27:29">
      <c r="AA17593" s="298"/>
      <c r="AC17593" s="206"/>
    </row>
    <row r="17594" spans="27:29">
      <c r="AA17594" s="298"/>
      <c r="AC17594" s="206"/>
    </row>
    <row r="17595" spans="27:29">
      <c r="AA17595" s="298"/>
      <c r="AC17595" s="206"/>
    </row>
    <row r="17596" spans="27:29">
      <c r="AA17596" s="298"/>
      <c r="AC17596" s="206"/>
    </row>
    <row r="17597" spans="27:29">
      <c r="AA17597" s="298"/>
      <c r="AC17597" s="206"/>
    </row>
    <row r="17598" spans="27:29">
      <c r="AA17598" s="298"/>
      <c r="AC17598" s="206"/>
    </row>
    <row r="17599" spans="27:29">
      <c r="AA17599" s="298"/>
      <c r="AC17599" s="206"/>
    </row>
    <row r="17600" spans="27:29">
      <c r="AA17600" s="298"/>
      <c r="AC17600" s="206"/>
    </row>
    <row r="17601" spans="27:29">
      <c r="AA17601" s="298"/>
      <c r="AC17601" s="206"/>
    </row>
    <row r="17602" spans="27:29">
      <c r="AA17602" s="298"/>
      <c r="AC17602" s="206"/>
    </row>
    <row r="17603" spans="27:29">
      <c r="AA17603" s="298"/>
      <c r="AC17603" s="206"/>
    </row>
    <row r="17604" spans="27:29">
      <c r="AA17604" s="298"/>
      <c r="AC17604" s="206"/>
    </row>
    <row r="17605" spans="27:29">
      <c r="AA17605" s="298"/>
      <c r="AC17605" s="206"/>
    </row>
    <row r="17606" spans="27:29">
      <c r="AA17606" s="298"/>
      <c r="AC17606" s="206"/>
    </row>
    <row r="17607" spans="27:29">
      <c r="AA17607" s="298"/>
      <c r="AC17607" s="206"/>
    </row>
    <row r="17608" spans="27:29">
      <c r="AA17608" s="298"/>
      <c r="AC17608" s="206"/>
    </row>
    <row r="17609" spans="27:29">
      <c r="AA17609" s="298"/>
      <c r="AC17609" s="206"/>
    </row>
    <row r="17610" spans="27:29">
      <c r="AA17610" s="298"/>
      <c r="AC17610" s="206"/>
    </row>
    <row r="17611" spans="27:29">
      <c r="AA17611" s="298"/>
      <c r="AC17611" s="206"/>
    </row>
    <row r="17612" spans="27:29">
      <c r="AA17612" s="298"/>
      <c r="AC17612" s="206"/>
    </row>
    <row r="17613" spans="27:29">
      <c r="AA17613" s="298"/>
      <c r="AC17613" s="206"/>
    </row>
    <row r="17614" spans="27:29">
      <c r="AA17614" s="298"/>
      <c r="AC17614" s="206"/>
    </row>
    <row r="17615" spans="27:29">
      <c r="AA17615" s="298"/>
      <c r="AC17615" s="206"/>
    </row>
    <row r="17616" spans="27:29">
      <c r="AA17616" s="298"/>
      <c r="AC17616" s="206"/>
    </row>
    <row r="17617" spans="27:29">
      <c r="AA17617" s="298"/>
      <c r="AC17617" s="206"/>
    </row>
    <row r="17618" spans="27:29">
      <c r="AA17618" s="298"/>
      <c r="AC17618" s="206"/>
    </row>
    <row r="17619" spans="27:29">
      <c r="AA17619" s="298"/>
      <c r="AC17619" s="206"/>
    </row>
    <row r="17620" spans="27:29">
      <c r="AA17620" s="298"/>
      <c r="AC17620" s="206"/>
    </row>
    <row r="17621" spans="27:29">
      <c r="AA17621" s="298"/>
      <c r="AC17621" s="206"/>
    </row>
    <row r="17622" spans="27:29">
      <c r="AA17622" s="298"/>
      <c r="AC17622" s="206"/>
    </row>
    <row r="17623" spans="27:29">
      <c r="AA17623" s="298"/>
      <c r="AC17623" s="206"/>
    </row>
    <row r="17624" spans="27:29">
      <c r="AA17624" s="298"/>
      <c r="AC17624" s="206"/>
    </row>
    <row r="17625" spans="27:29">
      <c r="AA17625" s="298"/>
      <c r="AC17625" s="206"/>
    </row>
    <row r="17626" spans="27:29">
      <c r="AA17626" s="298"/>
      <c r="AC17626" s="206"/>
    </row>
    <row r="17627" spans="27:29">
      <c r="AA17627" s="298"/>
      <c r="AC17627" s="206"/>
    </row>
    <row r="17628" spans="27:29">
      <c r="AA17628" s="298"/>
      <c r="AC17628" s="206"/>
    </row>
    <row r="17629" spans="27:29">
      <c r="AA17629" s="298"/>
      <c r="AC17629" s="206"/>
    </row>
    <row r="17630" spans="27:29">
      <c r="AA17630" s="298"/>
      <c r="AC17630" s="206"/>
    </row>
    <row r="17631" spans="27:29">
      <c r="AA17631" s="298"/>
      <c r="AC17631" s="206"/>
    </row>
    <row r="17632" spans="27:29">
      <c r="AA17632" s="298"/>
      <c r="AC17632" s="206"/>
    </row>
    <row r="17633" spans="27:29">
      <c r="AA17633" s="298"/>
      <c r="AC17633" s="206"/>
    </row>
    <row r="17634" spans="27:29">
      <c r="AA17634" s="298"/>
      <c r="AC17634" s="206"/>
    </row>
    <row r="17635" spans="27:29">
      <c r="AA17635" s="298"/>
      <c r="AC17635" s="206"/>
    </row>
    <row r="17636" spans="27:29">
      <c r="AA17636" s="298"/>
      <c r="AC17636" s="206"/>
    </row>
    <row r="17637" spans="27:29">
      <c r="AA17637" s="298"/>
      <c r="AC17637" s="206"/>
    </row>
    <row r="17638" spans="27:29">
      <c r="AA17638" s="298"/>
      <c r="AC17638" s="206"/>
    </row>
    <row r="17639" spans="27:29">
      <c r="AA17639" s="298"/>
      <c r="AC17639" s="206"/>
    </row>
    <row r="17640" spans="27:29">
      <c r="AA17640" s="298"/>
      <c r="AC17640" s="206"/>
    </row>
    <row r="17641" spans="27:29">
      <c r="AA17641" s="298"/>
      <c r="AC17641" s="206"/>
    </row>
    <row r="17642" spans="27:29">
      <c r="AA17642" s="298"/>
      <c r="AC17642" s="206"/>
    </row>
    <row r="17643" spans="27:29">
      <c r="AA17643" s="298"/>
      <c r="AC17643" s="206"/>
    </row>
    <row r="17644" spans="27:29">
      <c r="AA17644" s="298"/>
      <c r="AC17644" s="206"/>
    </row>
    <row r="17645" spans="27:29">
      <c r="AA17645" s="298"/>
      <c r="AC17645" s="206"/>
    </row>
    <row r="17646" spans="27:29">
      <c r="AA17646" s="298"/>
      <c r="AC17646" s="206"/>
    </row>
    <row r="17647" spans="27:29">
      <c r="AA17647" s="298"/>
      <c r="AC17647" s="206"/>
    </row>
    <row r="17648" spans="27:29">
      <c r="AA17648" s="298"/>
      <c r="AC17648" s="206"/>
    </row>
    <row r="17649" spans="27:29">
      <c r="AA17649" s="298"/>
      <c r="AC17649" s="206"/>
    </row>
    <row r="17650" spans="27:29">
      <c r="AA17650" s="298"/>
      <c r="AC17650" s="206"/>
    </row>
    <row r="17651" spans="27:29">
      <c r="AA17651" s="298"/>
      <c r="AC17651" s="206"/>
    </row>
    <row r="17652" spans="27:29">
      <c r="AA17652" s="298"/>
      <c r="AC17652" s="206"/>
    </row>
    <row r="17653" spans="27:29">
      <c r="AA17653" s="298"/>
      <c r="AC17653" s="206"/>
    </row>
    <row r="17654" spans="27:29">
      <c r="AA17654" s="298"/>
      <c r="AC17654" s="206"/>
    </row>
    <row r="17655" spans="27:29">
      <c r="AA17655" s="298"/>
      <c r="AC17655" s="206"/>
    </row>
    <row r="17656" spans="27:29">
      <c r="AA17656" s="298"/>
      <c r="AC17656" s="206"/>
    </row>
    <row r="17657" spans="27:29">
      <c r="AA17657" s="298"/>
      <c r="AC17657" s="206"/>
    </row>
    <row r="17658" spans="27:29">
      <c r="AA17658" s="298"/>
      <c r="AC17658" s="206"/>
    </row>
    <row r="17659" spans="27:29">
      <c r="AA17659" s="298"/>
      <c r="AC17659" s="206"/>
    </row>
    <row r="17660" spans="27:29">
      <c r="AA17660" s="298"/>
      <c r="AC17660" s="206"/>
    </row>
    <row r="17661" spans="27:29">
      <c r="AA17661" s="298"/>
      <c r="AC17661" s="206"/>
    </row>
    <row r="17662" spans="27:29">
      <c r="AA17662" s="298"/>
      <c r="AC17662" s="206"/>
    </row>
    <row r="17663" spans="27:29">
      <c r="AA17663" s="298"/>
      <c r="AC17663" s="206"/>
    </row>
    <row r="17664" spans="27:29">
      <c r="AA17664" s="298"/>
      <c r="AC17664" s="206"/>
    </row>
    <row r="17665" spans="27:29">
      <c r="AA17665" s="298"/>
      <c r="AC17665" s="206"/>
    </row>
    <row r="17666" spans="27:29">
      <c r="AA17666" s="298"/>
      <c r="AC17666" s="206"/>
    </row>
    <row r="17667" spans="27:29">
      <c r="AA17667" s="298"/>
      <c r="AC17667" s="206"/>
    </row>
    <row r="17668" spans="27:29">
      <c r="AA17668" s="298"/>
      <c r="AC17668" s="206"/>
    </row>
    <row r="17669" spans="27:29">
      <c r="AA17669" s="298"/>
      <c r="AC17669" s="206"/>
    </row>
    <row r="17670" spans="27:29">
      <c r="AA17670" s="298"/>
      <c r="AC17670" s="206"/>
    </row>
    <row r="17671" spans="27:29">
      <c r="AA17671" s="298"/>
      <c r="AC17671" s="206"/>
    </row>
    <row r="17672" spans="27:29">
      <c r="AA17672" s="298"/>
      <c r="AC17672" s="206"/>
    </row>
    <row r="17673" spans="27:29">
      <c r="AA17673" s="298"/>
      <c r="AC17673" s="206"/>
    </row>
    <row r="17674" spans="27:29">
      <c r="AA17674" s="298"/>
      <c r="AC17674" s="206"/>
    </row>
    <row r="17675" spans="27:29">
      <c r="AA17675" s="298"/>
      <c r="AC17675" s="206"/>
    </row>
    <row r="17676" spans="27:29">
      <c r="AA17676" s="298"/>
      <c r="AC17676" s="206"/>
    </row>
    <row r="17677" spans="27:29">
      <c r="AA17677" s="298"/>
      <c r="AC17677" s="206"/>
    </row>
    <row r="17678" spans="27:29">
      <c r="AA17678" s="298"/>
      <c r="AC17678" s="206"/>
    </row>
    <row r="17679" spans="27:29">
      <c r="AA17679" s="298"/>
      <c r="AC17679" s="206"/>
    </row>
    <row r="17680" spans="27:29">
      <c r="AA17680" s="298"/>
      <c r="AC17680" s="206"/>
    </row>
    <row r="17681" spans="27:29">
      <c r="AA17681" s="298"/>
      <c r="AC17681" s="206"/>
    </row>
    <row r="17682" spans="27:29">
      <c r="AA17682" s="298"/>
      <c r="AC17682" s="206"/>
    </row>
    <row r="17683" spans="27:29">
      <c r="AA17683" s="298"/>
      <c r="AC17683" s="206"/>
    </row>
    <row r="17684" spans="27:29">
      <c r="AA17684" s="298"/>
      <c r="AC17684" s="206"/>
    </row>
    <row r="17685" spans="27:29">
      <c r="AA17685" s="298"/>
      <c r="AC17685" s="206"/>
    </row>
    <row r="17686" spans="27:29">
      <c r="AA17686" s="298"/>
      <c r="AC17686" s="206"/>
    </row>
    <row r="17687" spans="27:29">
      <c r="AA17687" s="298"/>
      <c r="AC17687" s="206"/>
    </row>
    <row r="17688" spans="27:29">
      <c r="AA17688" s="298"/>
      <c r="AC17688" s="206"/>
    </row>
    <row r="17689" spans="27:29">
      <c r="AA17689" s="298"/>
      <c r="AC17689" s="206"/>
    </row>
    <row r="17690" spans="27:29">
      <c r="AA17690" s="298"/>
      <c r="AC17690" s="206"/>
    </row>
    <row r="17691" spans="27:29">
      <c r="AA17691" s="298"/>
      <c r="AC17691" s="206"/>
    </row>
    <row r="17692" spans="27:29">
      <c r="AA17692" s="298"/>
      <c r="AC17692" s="206"/>
    </row>
    <row r="17693" spans="27:29">
      <c r="AA17693" s="298"/>
      <c r="AC17693" s="206"/>
    </row>
    <row r="17694" spans="27:29">
      <c r="AA17694" s="298"/>
      <c r="AC17694" s="206"/>
    </row>
    <row r="17695" spans="27:29">
      <c r="AA17695" s="298"/>
      <c r="AC17695" s="206"/>
    </row>
    <row r="17696" spans="27:29">
      <c r="AA17696" s="298"/>
      <c r="AC17696" s="206"/>
    </row>
    <row r="17697" spans="27:29">
      <c r="AA17697" s="298"/>
      <c r="AC17697" s="206"/>
    </row>
    <row r="17698" spans="27:29">
      <c r="AA17698" s="298"/>
      <c r="AC17698" s="206"/>
    </row>
    <row r="17699" spans="27:29">
      <c r="AA17699" s="298"/>
      <c r="AC17699" s="206"/>
    </row>
    <row r="17700" spans="27:29">
      <c r="AA17700" s="298"/>
      <c r="AC17700" s="206"/>
    </row>
    <row r="17701" spans="27:29">
      <c r="AA17701" s="298"/>
      <c r="AC17701" s="206"/>
    </row>
    <row r="17702" spans="27:29">
      <c r="AA17702" s="298"/>
      <c r="AC17702" s="206"/>
    </row>
    <row r="17703" spans="27:29">
      <c r="AA17703" s="298"/>
      <c r="AC17703" s="206"/>
    </row>
    <row r="17704" spans="27:29">
      <c r="AA17704" s="298"/>
      <c r="AC17704" s="206"/>
    </row>
    <row r="17705" spans="27:29">
      <c r="AA17705" s="298"/>
      <c r="AC17705" s="206"/>
    </row>
    <row r="17706" spans="27:29">
      <c r="AA17706" s="298"/>
      <c r="AC17706" s="206"/>
    </row>
    <row r="17707" spans="27:29">
      <c r="AA17707" s="298"/>
      <c r="AC17707" s="206"/>
    </row>
    <row r="17708" spans="27:29">
      <c r="AA17708" s="298"/>
      <c r="AC17708" s="206"/>
    </row>
    <row r="17709" spans="27:29">
      <c r="AA17709" s="298"/>
      <c r="AC17709" s="206"/>
    </row>
    <row r="17710" spans="27:29">
      <c r="AA17710" s="298"/>
      <c r="AC17710" s="206"/>
    </row>
    <row r="17711" spans="27:29">
      <c r="AA17711" s="298"/>
      <c r="AC17711" s="206"/>
    </row>
    <row r="17712" spans="27:29">
      <c r="AA17712" s="298"/>
      <c r="AC17712" s="206"/>
    </row>
    <row r="17713" spans="27:29">
      <c r="AA17713" s="298"/>
      <c r="AC17713" s="206"/>
    </row>
    <row r="17714" spans="27:29">
      <c r="AA17714" s="298"/>
      <c r="AC17714" s="206"/>
    </row>
    <row r="17715" spans="27:29">
      <c r="AA17715" s="298"/>
      <c r="AC17715" s="206"/>
    </row>
    <row r="17716" spans="27:29">
      <c r="AA17716" s="298"/>
      <c r="AC17716" s="206"/>
    </row>
    <row r="17717" spans="27:29">
      <c r="AA17717" s="298"/>
      <c r="AC17717" s="206"/>
    </row>
    <row r="17718" spans="27:29">
      <c r="AA17718" s="298"/>
      <c r="AC17718" s="206"/>
    </row>
    <row r="17719" spans="27:29">
      <c r="AA17719" s="298"/>
      <c r="AC17719" s="206"/>
    </row>
    <row r="17720" spans="27:29">
      <c r="AA17720" s="298"/>
      <c r="AC17720" s="206"/>
    </row>
    <row r="17721" spans="27:29">
      <c r="AA17721" s="298"/>
      <c r="AC17721" s="206"/>
    </row>
    <row r="17722" spans="27:29">
      <c r="AA17722" s="298"/>
      <c r="AC17722" s="206"/>
    </row>
    <row r="17723" spans="27:29">
      <c r="AA17723" s="298"/>
      <c r="AC17723" s="206"/>
    </row>
    <row r="17724" spans="27:29">
      <c r="AA17724" s="298"/>
      <c r="AC17724" s="206"/>
    </row>
    <row r="17725" spans="27:29">
      <c r="AA17725" s="298"/>
      <c r="AC17725" s="206"/>
    </row>
    <row r="17726" spans="27:29">
      <c r="AA17726" s="298"/>
      <c r="AC17726" s="206"/>
    </row>
    <row r="17727" spans="27:29">
      <c r="AA17727" s="298"/>
      <c r="AC17727" s="206"/>
    </row>
    <row r="17728" spans="27:29">
      <c r="AA17728" s="298"/>
      <c r="AC17728" s="206"/>
    </row>
    <row r="17729" spans="27:29">
      <c r="AA17729" s="298"/>
      <c r="AC17729" s="206"/>
    </row>
    <row r="17730" spans="27:29">
      <c r="AA17730" s="298"/>
      <c r="AC17730" s="206"/>
    </row>
    <row r="17731" spans="27:29">
      <c r="AA17731" s="298"/>
      <c r="AC17731" s="206"/>
    </row>
    <row r="17732" spans="27:29">
      <c r="AA17732" s="298"/>
      <c r="AC17732" s="206"/>
    </row>
    <row r="17733" spans="27:29">
      <c r="AA17733" s="298"/>
      <c r="AC17733" s="206"/>
    </row>
    <row r="17734" spans="27:29">
      <c r="AA17734" s="298"/>
      <c r="AC17734" s="206"/>
    </row>
    <row r="17735" spans="27:29">
      <c r="AA17735" s="298"/>
      <c r="AC17735" s="206"/>
    </row>
    <row r="17736" spans="27:29">
      <c r="AA17736" s="298"/>
      <c r="AC17736" s="206"/>
    </row>
    <row r="17737" spans="27:29">
      <c r="AA17737" s="298"/>
      <c r="AC17737" s="206"/>
    </row>
    <row r="17738" spans="27:29">
      <c r="AA17738" s="298"/>
      <c r="AC17738" s="206"/>
    </row>
    <row r="17739" spans="27:29">
      <c r="AA17739" s="298"/>
      <c r="AC17739" s="206"/>
    </row>
    <row r="17740" spans="27:29">
      <c r="AA17740" s="298"/>
      <c r="AC17740" s="206"/>
    </row>
    <row r="17741" spans="27:29">
      <c r="AA17741" s="298"/>
      <c r="AC17741" s="206"/>
    </row>
    <row r="17742" spans="27:29">
      <c r="AA17742" s="298"/>
      <c r="AC17742" s="206"/>
    </row>
    <row r="17743" spans="27:29">
      <c r="AA17743" s="298"/>
      <c r="AC17743" s="206"/>
    </row>
    <row r="17744" spans="27:29">
      <c r="AA17744" s="298"/>
      <c r="AC17744" s="206"/>
    </row>
    <row r="17745" spans="27:29">
      <c r="AA17745" s="298"/>
      <c r="AC17745" s="206"/>
    </row>
    <row r="17746" spans="27:29">
      <c r="AA17746" s="298"/>
      <c r="AC17746" s="206"/>
    </row>
    <row r="17747" spans="27:29">
      <c r="AA17747" s="298"/>
      <c r="AC17747" s="206"/>
    </row>
    <row r="17748" spans="27:29">
      <c r="AA17748" s="298"/>
      <c r="AC17748" s="206"/>
    </row>
    <row r="17749" spans="27:29">
      <c r="AA17749" s="298"/>
      <c r="AC17749" s="206"/>
    </row>
    <row r="17750" spans="27:29">
      <c r="AA17750" s="298"/>
      <c r="AC17750" s="206"/>
    </row>
    <row r="17751" spans="27:29">
      <c r="AA17751" s="298"/>
      <c r="AC17751" s="206"/>
    </row>
    <row r="17752" spans="27:29">
      <c r="AA17752" s="298"/>
      <c r="AC17752" s="206"/>
    </row>
    <row r="17753" spans="27:29">
      <c r="AA17753" s="298"/>
      <c r="AC17753" s="206"/>
    </row>
    <row r="17754" spans="27:29">
      <c r="AA17754" s="298"/>
      <c r="AC17754" s="206"/>
    </row>
    <row r="17755" spans="27:29">
      <c r="AA17755" s="298"/>
      <c r="AC17755" s="206"/>
    </row>
    <row r="17756" spans="27:29">
      <c r="AA17756" s="298"/>
      <c r="AC17756" s="206"/>
    </row>
    <row r="17757" spans="27:29">
      <c r="AA17757" s="298"/>
      <c r="AC17757" s="206"/>
    </row>
    <row r="17758" spans="27:29">
      <c r="AA17758" s="298"/>
      <c r="AC17758" s="206"/>
    </row>
    <row r="17759" spans="27:29">
      <c r="AA17759" s="298"/>
      <c r="AC17759" s="206"/>
    </row>
    <row r="17760" spans="27:29">
      <c r="AA17760" s="298"/>
      <c r="AC17760" s="206"/>
    </row>
    <row r="17761" spans="27:29">
      <c r="AA17761" s="298"/>
      <c r="AC17761" s="206"/>
    </row>
    <row r="17762" spans="27:29">
      <c r="AA17762" s="298"/>
      <c r="AC17762" s="206"/>
    </row>
    <row r="17763" spans="27:29">
      <c r="AA17763" s="298"/>
      <c r="AC17763" s="206"/>
    </row>
    <row r="17764" spans="27:29">
      <c r="AA17764" s="298"/>
      <c r="AC17764" s="206"/>
    </row>
    <row r="17765" spans="27:29">
      <c r="AA17765" s="298"/>
      <c r="AC17765" s="206"/>
    </row>
    <row r="17766" spans="27:29">
      <c r="AA17766" s="298"/>
      <c r="AC17766" s="206"/>
    </row>
    <row r="17767" spans="27:29">
      <c r="AA17767" s="298"/>
      <c r="AC17767" s="206"/>
    </row>
    <row r="17768" spans="27:29">
      <c r="AA17768" s="298"/>
      <c r="AC17768" s="206"/>
    </row>
    <row r="17769" spans="27:29">
      <c r="AA17769" s="298"/>
      <c r="AC17769" s="206"/>
    </row>
    <row r="17770" spans="27:29">
      <c r="AA17770" s="298"/>
      <c r="AC17770" s="206"/>
    </row>
    <row r="17771" spans="27:29">
      <c r="AA17771" s="298"/>
      <c r="AC17771" s="206"/>
    </row>
    <row r="17772" spans="27:29">
      <c r="AA17772" s="298"/>
      <c r="AC17772" s="206"/>
    </row>
    <row r="17773" spans="27:29">
      <c r="AA17773" s="298"/>
      <c r="AC17773" s="206"/>
    </row>
    <row r="17774" spans="27:29">
      <c r="AA17774" s="298"/>
      <c r="AC17774" s="206"/>
    </row>
    <row r="17775" spans="27:29">
      <c r="AA17775" s="298"/>
      <c r="AC17775" s="206"/>
    </row>
    <row r="17776" spans="27:29">
      <c r="AA17776" s="298"/>
      <c r="AC17776" s="206"/>
    </row>
    <row r="17777" spans="27:29">
      <c r="AA17777" s="298"/>
      <c r="AC17777" s="206"/>
    </row>
    <row r="17778" spans="27:29">
      <c r="AA17778" s="298"/>
      <c r="AC17778" s="206"/>
    </row>
    <row r="17779" spans="27:29">
      <c r="AA17779" s="298"/>
      <c r="AC17779" s="206"/>
    </row>
    <row r="17780" spans="27:29">
      <c r="AA17780" s="298"/>
      <c r="AC17780" s="206"/>
    </row>
    <row r="17781" spans="27:29">
      <c r="AA17781" s="298"/>
      <c r="AC17781" s="206"/>
    </row>
    <row r="17782" spans="27:29">
      <c r="AA17782" s="298"/>
      <c r="AC17782" s="206"/>
    </row>
    <row r="17783" spans="27:29">
      <c r="AA17783" s="298"/>
      <c r="AC17783" s="206"/>
    </row>
    <row r="17784" spans="27:29">
      <c r="AA17784" s="298"/>
      <c r="AC17784" s="206"/>
    </row>
    <row r="17785" spans="27:29">
      <c r="AA17785" s="298"/>
      <c r="AC17785" s="206"/>
    </row>
    <row r="17786" spans="27:29">
      <c r="AA17786" s="298"/>
      <c r="AC17786" s="206"/>
    </row>
    <row r="17787" spans="27:29">
      <c r="AA17787" s="298"/>
      <c r="AC17787" s="206"/>
    </row>
    <row r="17788" spans="27:29">
      <c r="AA17788" s="298"/>
      <c r="AC17788" s="206"/>
    </row>
    <row r="17789" spans="27:29">
      <c r="AA17789" s="298"/>
      <c r="AC17789" s="206"/>
    </row>
    <row r="17790" spans="27:29">
      <c r="AA17790" s="298"/>
      <c r="AC17790" s="206"/>
    </row>
    <row r="17791" spans="27:29">
      <c r="AA17791" s="298"/>
      <c r="AC17791" s="206"/>
    </row>
    <row r="17792" spans="27:29">
      <c r="AA17792" s="298"/>
      <c r="AC17792" s="206"/>
    </row>
    <row r="17793" spans="27:29">
      <c r="AA17793" s="298"/>
      <c r="AC17793" s="206"/>
    </row>
    <row r="17794" spans="27:29">
      <c r="AA17794" s="298"/>
      <c r="AC17794" s="206"/>
    </row>
    <row r="17795" spans="27:29">
      <c r="AA17795" s="298"/>
      <c r="AC17795" s="206"/>
    </row>
    <row r="17796" spans="27:29">
      <c r="AA17796" s="298"/>
      <c r="AC17796" s="206"/>
    </row>
    <row r="17797" spans="27:29">
      <c r="AA17797" s="298"/>
      <c r="AC17797" s="206"/>
    </row>
    <row r="17798" spans="27:29">
      <c r="AA17798" s="298"/>
      <c r="AC17798" s="206"/>
    </row>
    <row r="17799" spans="27:29">
      <c r="AA17799" s="298"/>
      <c r="AC17799" s="206"/>
    </row>
    <row r="17800" spans="27:29">
      <c r="AA17800" s="298"/>
      <c r="AC17800" s="206"/>
    </row>
    <row r="17801" spans="27:29">
      <c r="AA17801" s="298"/>
      <c r="AC17801" s="206"/>
    </row>
    <row r="17802" spans="27:29">
      <c r="AA17802" s="298"/>
      <c r="AC17802" s="206"/>
    </row>
    <row r="17803" spans="27:29">
      <c r="AA17803" s="298"/>
      <c r="AC17803" s="206"/>
    </row>
    <row r="17804" spans="27:29">
      <c r="AA17804" s="298"/>
      <c r="AC17804" s="206"/>
    </row>
    <row r="17805" spans="27:29">
      <c r="AA17805" s="298"/>
      <c r="AC17805" s="206"/>
    </row>
    <row r="17806" spans="27:29">
      <c r="AA17806" s="298"/>
      <c r="AC17806" s="206"/>
    </row>
    <row r="17807" spans="27:29">
      <c r="AA17807" s="298"/>
      <c r="AC17807" s="206"/>
    </row>
    <row r="17808" spans="27:29">
      <c r="AA17808" s="298"/>
      <c r="AC17808" s="206"/>
    </row>
    <row r="17809" spans="27:29">
      <c r="AA17809" s="298"/>
      <c r="AC17809" s="206"/>
    </row>
    <row r="17810" spans="27:29">
      <c r="AA17810" s="298"/>
      <c r="AC17810" s="206"/>
    </row>
    <row r="17811" spans="27:29">
      <c r="AA17811" s="298"/>
      <c r="AC17811" s="206"/>
    </row>
    <row r="17812" spans="27:29">
      <c r="AA17812" s="298"/>
      <c r="AC17812" s="206"/>
    </row>
    <row r="17813" spans="27:29">
      <c r="AA17813" s="298"/>
      <c r="AC17813" s="206"/>
    </row>
    <row r="17814" spans="27:29">
      <c r="AA17814" s="298"/>
      <c r="AC17814" s="206"/>
    </row>
    <row r="17815" spans="27:29">
      <c r="AA17815" s="298"/>
      <c r="AC17815" s="206"/>
    </row>
    <row r="17816" spans="27:29">
      <c r="AA17816" s="298"/>
      <c r="AC17816" s="206"/>
    </row>
    <row r="17817" spans="27:29">
      <c r="AA17817" s="298"/>
      <c r="AC17817" s="206"/>
    </row>
    <row r="17818" spans="27:29">
      <c r="AA17818" s="298"/>
      <c r="AC17818" s="206"/>
    </row>
    <row r="17819" spans="27:29">
      <c r="AA17819" s="298"/>
      <c r="AC17819" s="206"/>
    </row>
    <row r="17820" spans="27:29">
      <c r="AA17820" s="298"/>
      <c r="AC17820" s="206"/>
    </row>
    <row r="17821" spans="27:29">
      <c r="AA17821" s="298"/>
      <c r="AC17821" s="206"/>
    </row>
    <row r="17822" spans="27:29">
      <c r="AA17822" s="298"/>
      <c r="AC17822" s="206"/>
    </row>
    <row r="17823" spans="27:29">
      <c r="AA17823" s="298"/>
      <c r="AC17823" s="206"/>
    </row>
    <row r="17824" spans="27:29">
      <c r="AA17824" s="298"/>
      <c r="AC17824" s="206"/>
    </row>
    <row r="17825" spans="27:29">
      <c r="AA17825" s="298"/>
      <c r="AC17825" s="206"/>
    </row>
    <row r="17826" spans="27:29">
      <c r="AA17826" s="298"/>
      <c r="AC17826" s="206"/>
    </row>
    <row r="17827" spans="27:29">
      <c r="AA17827" s="298"/>
      <c r="AC17827" s="206"/>
    </row>
    <row r="17828" spans="27:29">
      <c r="AA17828" s="298"/>
      <c r="AC17828" s="206"/>
    </row>
    <row r="17829" spans="27:29">
      <c r="AA17829" s="298"/>
      <c r="AC17829" s="206"/>
    </row>
    <row r="17830" spans="27:29">
      <c r="AA17830" s="298"/>
      <c r="AC17830" s="206"/>
    </row>
    <row r="17831" spans="27:29">
      <c r="AA17831" s="298"/>
      <c r="AC17831" s="206"/>
    </row>
    <row r="17832" spans="27:29">
      <c r="AA17832" s="298"/>
      <c r="AC17832" s="206"/>
    </row>
    <row r="17833" spans="27:29">
      <c r="AA17833" s="298"/>
      <c r="AC17833" s="206"/>
    </row>
    <row r="17834" spans="27:29">
      <c r="AA17834" s="298"/>
      <c r="AC17834" s="206"/>
    </row>
    <row r="17835" spans="27:29">
      <c r="AA17835" s="298"/>
      <c r="AC17835" s="206"/>
    </row>
    <row r="17836" spans="27:29">
      <c r="AA17836" s="298"/>
      <c r="AC17836" s="206"/>
    </row>
    <row r="17837" spans="27:29">
      <c r="AA17837" s="298"/>
      <c r="AC17837" s="206"/>
    </row>
    <row r="17838" spans="27:29">
      <c r="AA17838" s="298"/>
      <c r="AC17838" s="206"/>
    </row>
    <row r="17839" spans="27:29">
      <c r="AA17839" s="298"/>
      <c r="AC17839" s="206"/>
    </row>
    <row r="17840" spans="27:29">
      <c r="AA17840" s="298"/>
      <c r="AC17840" s="206"/>
    </row>
    <row r="17841" spans="27:29">
      <c r="AA17841" s="298"/>
      <c r="AC17841" s="206"/>
    </row>
    <row r="17842" spans="27:29">
      <c r="AA17842" s="298"/>
      <c r="AC17842" s="206"/>
    </row>
    <row r="17843" spans="27:29">
      <c r="AA17843" s="298"/>
      <c r="AC17843" s="206"/>
    </row>
    <row r="17844" spans="27:29">
      <c r="AA17844" s="298"/>
      <c r="AC17844" s="206"/>
    </row>
    <row r="17845" spans="27:29">
      <c r="AA17845" s="298"/>
      <c r="AC17845" s="206"/>
    </row>
    <row r="17846" spans="27:29">
      <c r="AA17846" s="298"/>
      <c r="AC17846" s="206"/>
    </row>
    <row r="17847" spans="27:29">
      <c r="AA17847" s="298"/>
      <c r="AC17847" s="206"/>
    </row>
    <row r="17848" spans="27:29">
      <c r="AA17848" s="298"/>
      <c r="AC17848" s="206"/>
    </row>
    <row r="17849" spans="27:29">
      <c r="AA17849" s="298"/>
      <c r="AC17849" s="206"/>
    </row>
    <row r="17850" spans="27:29">
      <c r="AA17850" s="298"/>
      <c r="AC17850" s="206"/>
    </row>
    <row r="17851" spans="27:29">
      <c r="AA17851" s="298"/>
      <c r="AC17851" s="206"/>
    </row>
    <row r="17852" spans="27:29">
      <c r="AA17852" s="298"/>
      <c r="AC17852" s="206"/>
    </row>
    <row r="17853" spans="27:29">
      <c r="AA17853" s="298"/>
      <c r="AC17853" s="206"/>
    </row>
    <row r="17854" spans="27:29">
      <c r="AA17854" s="298"/>
      <c r="AC17854" s="206"/>
    </row>
    <row r="17855" spans="27:29">
      <c r="AA17855" s="298"/>
      <c r="AC17855" s="206"/>
    </row>
    <row r="17856" spans="27:29">
      <c r="AA17856" s="298"/>
      <c r="AC17856" s="206"/>
    </row>
    <row r="17857" spans="27:29">
      <c r="AA17857" s="298"/>
      <c r="AC17857" s="206"/>
    </row>
    <row r="17858" spans="27:29">
      <c r="AA17858" s="298"/>
      <c r="AC17858" s="206"/>
    </row>
    <row r="17859" spans="27:29">
      <c r="AA17859" s="298"/>
      <c r="AC17859" s="206"/>
    </row>
    <row r="17860" spans="27:29">
      <c r="AA17860" s="298"/>
      <c r="AC17860" s="206"/>
    </row>
    <row r="17861" spans="27:29">
      <c r="AA17861" s="298"/>
      <c r="AC17861" s="206"/>
    </row>
    <row r="17862" spans="27:29">
      <c r="AA17862" s="298"/>
      <c r="AC17862" s="206"/>
    </row>
    <row r="17863" spans="27:29">
      <c r="AA17863" s="298"/>
      <c r="AC17863" s="206"/>
    </row>
    <row r="17864" spans="27:29">
      <c r="AA17864" s="298"/>
      <c r="AC17864" s="206"/>
    </row>
    <row r="17865" spans="27:29">
      <c r="AA17865" s="298"/>
      <c r="AC17865" s="206"/>
    </row>
    <row r="17866" spans="27:29">
      <c r="AA17866" s="298"/>
      <c r="AC17866" s="206"/>
    </row>
    <row r="17867" spans="27:29">
      <c r="AA17867" s="298"/>
      <c r="AC17867" s="206"/>
    </row>
    <row r="17868" spans="27:29">
      <c r="AA17868" s="298"/>
      <c r="AC17868" s="206"/>
    </row>
    <row r="17869" spans="27:29">
      <c r="AA17869" s="298"/>
      <c r="AC17869" s="206"/>
    </row>
    <row r="17870" spans="27:29">
      <c r="AA17870" s="298"/>
      <c r="AC17870" s="206"/>
    </row>
    <row r="17871" spans="27:29">
      <c r="AA17871" s="298"/>
      <c r="AC17871" s="206"/>
    </row>
    <row r="17872" spans="27:29">
      <c r="AA17872" s="298"/>
      <c r="AC17872" s="206"/>
    </row>
    <row r="17873" spans="27:29">
      <c r="AA17873" s="298"/>
      <c r="AC17873" s="206"/>
    </row>
    <row r="17874" spans="27:29">
      <c r="AA17874" s="298"/>
      <c r="AC17874" s="206"/>
    </row>
    <row r="17875" spans="27:29">
      <c r="AA17875" s="298"/>
      <c r="AC17875" s="206"/>
    </row>
    <row r="17876" spans="27:29">
      <c r="AA17876" s="298"/>
      <c r="AC17876" s="206"/>
    </row>
    <row r="17877" spans="27:29">
      <c r="AA17877" s="298"/>
      <c r="AC17877" s="206"/>
    </row>
    <row r="17878" spans="27:29">
      <c r="AA17878" s="298"/>
      <c r="AC17878" s="206"/>
    </row>
    <row r="17879" spans="27:29">
      <c r="AA17879" s="298"/>
      <c r="AC17879" s="206"/>
    </row>
    <row r="17880" spans="27:29">
      <c r="AA17880" s="298"/>
      <c r="AC17880" s="206"/>
    </row>
    <row r="17881" spans="27:29">
      <c r="AA17881" s="298"/>
      <c r="AC17881" s="206"/>
    </row>
    <row r="17882" spans="27:29">
      <c r="AA17882" s="298"/>
      <c r="AC17882" s="206"/>
    </row>
    <row r="17883" spans="27:29">
      <c r="AA17883" s="298"/>
      <c r="AC17883" s="206"/>
    </row>
    <row r="17884" spans="27:29">
      <c r="AA17884" s="298"/>
      <c r="AC17884" s="206"/>
    </row>
    <row r="17885" spans="27:29">
      <c r="AA17885" s="298"/>
      <c r="AC17885" s="206"/>
    </row>
    <row r="17886" spans="27:29">
      <c r="AA17886" s="298"/>
      <c r="AC17886" s="206"/>
    </row>
    <row r="17887" spans="27:29">
      <c r="AA17887" s="298"/>
      <c r="AC17887" s="206"/>
    </row>
    <row r="17888" spans="27:29">
      <c r="AA17888" s="298"/>
      <c r="AC17888" s="206"/>
    </row>
    <row r="17889" spans="27:29">
      <c r="AA17889" s="298"/>
      <c r="AC17889" s="206"/>
    </row>
    <row r="17890" spans="27:29">
      <c r="AA17890" s="298"/>
      <c r="AC17890" s="206"/>
    </row>
    <row r="17891" spans="27:29">
      <c r="AA17891" s="298"/>
      <c r="AC17891" s="206"/>
    </row>
    <row r="17892" spans="27:29">
      <c r="AA17892" s="298"/>
      <c r="AC17892" s="206"/>
    </row>
    <row r="17893" spans="27:29">
      <c r="AA17893" s="298"/>
      <c r="AC17893" s="206"/>
    </row>
    <row r="17894" spans="27:29">
      <c r="AA17894" s="298"/>
      <c r="AC17894" s="206"/>
    </row>
    <row r="17895" spans="27:29">
      <c r="AA17895" s="298"/>
      <c r="AC17895" s="206"/>
    </row>
    <row r="17896" spans="27:29">
      <c r="AA17896" s="298"/>
      <c r="AC17896" s="206"/>
    </row>
    <row r="17897" spans="27:29">
      <c r="AA17897" s="298"/>
      <c r="AC17897" s="206"/>
    </row>
    <row r="17898" spans="27:29">
      <c r="AA17898" s="298"/>
      <c r="AC17898" s="206"/>
    </row>
    <row r="17899" spans="27:29">
      <c r="AA17899" s="298"/>
      <c r="AC17899" s="206"/>
    </row>
    <row r="17900" spans="27:29">
      <c r="AA17900" s="298"/>
      <c r="AC17900" s="206"/>
    </row>
    <row r="17901" spans="27:29">
      <c r="AA17901" s="298"/>
      <c r="AC17901" s="206"/>
    </row>
    <row r="17902" spans="27:29">
      <c r="AA17902" s="298"/>
      <c r="AC17902" s="206"/>
    </row>
    <row r="17903" spans="27:29">
      <c r="AA17903" s="298"/>
      <c r="AC17903" s="206"/>
    </row>
    <row r="17904" spans="27:29">
      <c r="AA17904" s="298"/>
      <c r="AC17904" s="206"/>
    </row>
    <row r="17905" spans="27:29">
      <c r="AA17905" s="298"/>
      <c r="AC17905" s="206"/>
    </row>
    <row r="17906" spans="27:29">
      <c r="AA17906" s="298"/>
      <c r="AC17906" s="206"/>
    </row>
    <row r="17907" spans="27:29">
      <c r="AA17907" s="298"/>
      <c r="AC17907" s="206"/>
    </row>
    <row r="17908" spans="27:29">
      <c r="AA17908" s="298"/>
      <c r="AC17908" s="206"/>
    </row>
    <row r="17909" spans="27:29">
      <c r="AA17909" s="298"/>
      <c r="AC17909" s="206"/>
    </row>
    <row r="17910" spans="27:29">
      <c r="AA17910" s="298"/>
      <c r="AC17910" s="206"/>
    </row>
    <row r="17911" spans="27:29">
      <c r="AA17911" s="298"/>
      <c r="AC17911" s="206"/>
    </row>
    <row r="17912" spans="27:29">
      <c r="AA17912" s="298"/>
      <c r="AC17912" s="206"/>
    </row>
    <row r="17913" spans="27:29">
      <c r="AA17913" s="298"/>
      <c r="AC17913" s="206"/>
    </row>
    <row r="17914" spans="27:29">
      <c r="AA17914" s="298"/>
      <c r="AC17914" s="206"/>
    </row>
    <row r="17915" spans="27:29">
      <c r="AA17915" s="298"/>
      <c r="AC17915" s="206"/>
    </row>
    <row r="17916" spans="27:29">
      <c r="AA17916" s="298"/>
      <c r="AC17916" s="206"/>
    </row>
    <row r="17917" spans="27:29">
      <c r="AA17917" s="298"/>
      <c r="AC17917" s="206"/>
    </row>
    <row r="17918" spans="27:29">
      <c r="AA17918" s="298"/>
      <c r="AC17918" s="206"/>
    </row>
    <row r="17919" spans="27:29">
      <c r="AA17919" s="298"/>
      <c r="AC17919" s="206"/>
    </row>
    <row r="17920" spans="27:29">
      <c r="AA17920" s="298"/>
      <c r="AC17920" s="206"/>
    </row>
    <row r="17921" spans="27:29">
      <c r="AA17921" s="298"/>
      <c r="AC17921" s="206"/>
    </row>
    <row r="17922" spans="27:29">
      <c r="AA17922" s="298"/>
      <c r="AC17922" s="206"/>
    </row>
    <row r="17923" spans="27:29">
      <c r="AA17923" s="298"/>
      <c r="AC17923" s="206"/>
    </row>
    <row r="17924" spans="27:29">
      <c r="AA17924" s="298"/>
      <c r="AC17924" s="206"/>
    </row>
    <row r="17925" spans="27:29">
      <c r="AA17925" s="298"/>
      <c r="AC17925" s="206"/>
    </row>
    <row r="17926" spans="27:29">
      <c r="AA17926" s="298"/>
      <c r="AC17926" s="206"/>
    </row>
    <row r="17927" spans="27:29">
      <c r="AA17927" s="298"/>
      <c r="AC17927" s="206"/>
    </row>
    <row r="17928" spans="27:29">
      <c r="AA17928" s="298"/>
      <c r="AC17928" s="206"/>
    </row>
    <row r="17929" spans="27:29">
      <c r="AA17929" s="298"/>
      <c r="AC17929" s="206"/>
    </row>
    <row r="17930" spans="27:29">
      <c r="AA17930" s="298"/>
      <c r="AC17930" s="206"/>
    </row>
    <row r="17931" spans="27:29">
      <c r="AA17931" s="298"/>
      <c r="AC17931" s="206"/>
    </row>
    <row r="17932" spans="27:29">
      <c r="AA17932" s="298"/>
      <c r="AC17932" s="206"/>
    </row>
    <row r="17933" spans="27:29">
      <c r="AA17933" s="298"/>
      <c r="AC17933" s="206"/>
    </row>
    <row r="17934" spans="27:29">
      <c r="AA17934" s="298"/>
      <c r="AC17934" s="206"/>
    </row>
    <row r="17935" spans="27:29">
      <c r="AA17935" s="298"/>
      <c r="AC17935" s="206"/>
    </row>
    <row r="17936" spans="27:29">
      <c r="AA17936" s="298"/>
      <c r="AC17936" s="206"/>
    </row>
    <row r="17937" spans="27:29">
      <c r="AA17937" s="298"/>
      <c r="AC17937" s="206"/>
    </row>
    <row r="17938" spans="27:29">
      <c r="AA17938" s="298"/>
      <c r="AC17938" s="206"/>
    </row>
    <row r="17939" spans="27:29">
      <c r="AA17939" s="298"/>
      <c r="AC17939" s="206"/>
    </row>
    <row r="17940" spans="27:29">
      <c r="AA17940" s="298"/>
      <c r="AC17940" s="206"/>
    </row>
    <row r="17941" spans="27:29">
      <c r="AA17941" s="298"/>
      <c r="AC17941" s="206"/>
    </row>
    <row r="17942" spans="27:29">
      <c r="AA17942" s="298"/>
      <c r="AC17942" s="206"/>
    </row>
    <row r="17943" spans="27:29">
      <c r="AA17943" s="298"/>
      <c r="AC17943" s="206"/>
    </row>
    <row r="17944" spans="27:29">
      <c r="AA17944" s="298"/>
      <c r="AC17944" s="206"/>
    </row>
    <row r="17945" spans="27:29">
      <c r="AA17945" s="298"/>
      <c r="AC17945" s="206"/>
    </row>
    <row r="17946" spans="27:29">
      <c r="AA17946" s="298"/>
      <c r="AC17946" s="206"/>
    </row>
    <row r="17947" spans="27:29">
      <c r="AA17947" s="298"/>
      <c r="AC17947" s="206"/>
    </row>
    <row r="17948" spans="27:29">
      <c r="AA17948" s="298"/>
      <c r="AC17948" s="206"/>
    </row>
    <row r="17949" spans="27:29">
      <c r="AA17949" s="298"/>
      <c r="AC17949" s="206"/>
    </row>
    <row r="17950" spans="27:29">
      <c r="AA17950" s="298"/>
      <c r="AC17950" s="206"/>
    </row>
    <row r="17951" spans="27:29">
      <c r="AA17951" s="298"/>
      <c r="AC17951" s="206"/>
    </row>
    <row r="17952" spans="27:29">
      <c r="AA17952" s="298"/>
      <c r="AC17952" s="206"/>
    </row>
    <row r="17953" spans="27:29">
      <c r="AA17953" s="298"/>
      <c r="AC17953" s="206"/>
    </row>
    <row r="17954" spans="27:29">
      <c r="AA17954" s="298"/>
      <c r="AC17954" s="206"/>
    </row>
    <row r="17955" spans="27:29">
      <c r="AA17955" s="298"/>
      <c r="AC17955" s="206"/>
    </row>
    <row r="17956" spans="27:29">
      <c r="AA17956" s="298"/>
      <c r="AC17956" s="206"/>
    </row>
    <row r="17957" spans="27:29">
      <c r="AA17957" s="298"/>
      <c r="AC17957" s="206"/>
    </row>
    <row r="17958" spans="27:29">
      <c r="AA17958" s="298"/>
      <c r="AC17958" s="206"/>
    </row>
    <row r="17959" spans="27:29">
      <c r="AA17959" s="298"/>
      <c r="AC17959" s="206"/>
    </row>
    <row r="17960" spans="27:29">
      <c r="AA17960" s="298"/>
      <c r="AC17960" s="206"/>
    </row>
    <row r="17961" spans="27:29">
      <c r="AA17961" s="298"/>
      <c r="AC17961" s="206"/>
    </row>
    <row r="17962" spans="27:29">
      <c r="AA17962" s="298"/>
      <c r="AC17962" s="206"/>
    </row>
    <row r="17963" spans="27:29">
      <c r="AA17963" s="298"/>
      <c r="AC17963" s="206"/>
    </row>
    <row r="17964" spans="27:29">
      <c r="AA17964" s="298"/>
      <c r="AC17964" s="206"/>
    </row>
    <row r="17965" spans="27:29">
      <c r="AA17965" s="298"/>
      <c r="AC17965" s="206"/>
    </row>
    <row r="17966" spans="27:29">
      <c r="AA17966" s="298"/>
      <c r="AC17966" s="206"/>
    </row>
    <row r="17967" spans="27:29">
      <c r="AA17967" s="298"/>
      <c r="AC17967" s="206"/>
    </row>
    <row r="17968" spans="27:29">
      <c r="AA17968" s="298"/>
      <c r="AC17968" s="206"/>
    </row>
    <row r="17969" spans="27:29">
      <c r="AA17969" s="298"/>
      <c r="AC17969" s="206"/>
    </row>
    <row r="17970" spans="27:29">
      <c r="AA17970" s="298"/>
      <c r="AC17970" s="206"/>
    </row>
    <row r="17971" spans="27:29">
      <c r="AA17971" s="298"/>
      <c r="AC17971" s="206"/>
    </row>
    <row r="17972" spans="27:29">
      <c r="AA17972" s="298"/>
      <c r="AC17972" s="206"/>
    </row>
    <row r="17973" spans="27:29">
      <c r="AA17973" s="298"/>
      <c r="AC17973" s="206"/>
    </row>
    <row r="17974" spans="27:29">
      <c r="AA17974" s="298"/>
      <c r="AC17974" s="206"/>
    </row>
    <row r="17975" spans="27:29">
      <c r="AA17975" s="298"/>
      <c r="AC17975" s="206"/>
    </row>
    <row r="17976" spans="27:29">
      <c r="AA17976" s="298"/>
      <c r="AC17976" s="206"/>
    </row>
    <row r="17977" spans="27:29">
      <c r="AA17977" s="298"/>
      <c r="AC17977" s="206"/>
    </row>
    <row r="17978" spans="27:29">
      <c r="AA17978" s="298"/>
      <c r="AC17978" s="206"/>
    </row>
    <row r="17979" spans="27:29">
      <c r="AA17979" s="298"/>
      <c r="AC17979" s="206"/>
    </row>
    <row r="17980" spans="27:29">
      <c r="AA17980" s="298"/>
      <c r="AC17980" s="206"/>
    </row>
    <row r="17981" spans="27:29">
      <c r="AA17981" s="298"/>
      <c r="AC17981" s="206"/>
    </row>
    <row r="17982" spans="27:29">
      <c r="AA17982" s="298"/>
      <c r="AC17982" s="206"/>
    </row>
    <row r="17983" spans="27:29">
      <c r="AA17983" s="298"/>
      <c r="AC17983" s="206"/>
    </row>
    <row r="17984" spans="27:29">
      <c r="AA17984" s="298"/>
      <c r="AC17984" s="206"/>
    </row>
    <row r="17985" spans="27:29">
      <c r="AA17985" s="298"/>
      <c r="AC17985" s="206"/>
    </row>
    <row r="17986" spans="27:29">
      <c r="AA17986" s="298"/>
      <c r="AC17986" s="206"/>
    </row>
    <row r="17987" spans="27:29">
      <c r="AA17987" s="298"/>
      <c r="AC17987" s="206"/>
    </row>
    <row r="17988" spans="27:29">
      <c r="AA17988" s="298"/>
      <c r="AC17988" s="206"/>
    </row>
    <row r="17989" spans="27:29">
      <c r="AA17989" s="298"/>
      <c r="AC17989" s="206"/>
    </row>
    <row r="17990" spans="27:29">
      <c r="AA17990" s="298"/>
      <c r="AC17990" s="206"/>
    </row>
    <row r="17991" spans="27:29">
      <c r="AA17991" s="298"/>
      <c r="AC17991" s="206"/>
    </row>
    <row r="17992" spans="27:29">
      <c r="AA17992" s="298"/>
      <c r="AC17992" s="206"/>
    </row>
    <row r="17993" spans="27:29">
      <c r="AA17993" s="298"/>
      <c r="AC17993" s="206"/>
    </row>
    <row r="17994" spans="27:29">
      <c r="AA17994" s="298"/>
      <c r="AC17994" s="206"/>
    </row>
    <row r="17995" spans="27:29">
      <c r="AA17995" s="298"/>
      <c r="AC17995" s="206"/>
    </row>
    <row r="17996" spans="27:29">
      <c r="AA17996" s="298"/>
      <c r="AC17996" s="206"/>
    </row>
    <row r="17997" spans="27:29">
      <c r="AA17997" s="298"/>
      <c r="AC17997" s="206"/>
    </row>
    <row r="17998" spans="27:29">
      <c r="AA17998" s="298"/>
      <c r="AC17998" s="206"/>
    </row>
    <row r="17999" spans="27:29">
      <c r="AA17999" s="298"/>
      <c r="AC17999" s="206"/>
    </row>
    <row r="18000" spans="27:29">
      <c r="AA18000" s="298"/>
      <c r="AC18000" s="206"/>
    </row>
    <row r="18001" spans="27:29">
      <c r="AA18001" s="298"/>
      <c r="AC18001" s="206"/>
    </row>
    <row r="18002" spans="27:29">
      <c r="AA18002" s="298"/>
      <c r="AC18002" s="206"/>
    </row>
    <row r="18003" spans="27:29">
      <c r="AA18003" s="298"/>
      <c r="AC18003" s="206"/>
    </row>
    <row r="18004" spans="27:29">
      <c r="AA18004" s="298"/>
      <c r="AC18004" s="206"/>
    </row>
    <row r="18005" spans="27:29">
      <c r="AA18005" s="298"/>
      <c r="AC18005" s="206"/>
    </row>
    <row r="18006" spans="27:29">
      <c r="AA18006" s="298"/>
      <c r="AC18006" s="206"/>
    </row>
    <row r="18007" spans="27:29">
      <c r="AA18007" s="298"/>
      <c r="AC18007" s="206"/>
    </row>
    <row r="18008" spans="27:29">
      <c r="AA18008" s="298"/>
      <c r="AC18008" s="206"/>
    </row>
    <row r="18009" spans="27:29">
      <c r="AA18009" s="298"/>
      <c r="AC18009" s="206"/>
    </row>
    <row r="18010" spans="27:29">
      <c r="AA18010" s="298"/>
      <c r="AC18010" s="206"/>
    </row>
    <row r="18011" spans="27:29">
      <c r="AA18011" s="298"/>
      <c r="AC18011" s="206"/>
    </row>
    <row r="18012" spans="27:29">
      <c r="AA18012" s="298"/>
      <c r="AC18012" s="206"/>
    </row>
    <row r="18013" spans="27:29">
      <c r="AA18013" s="298"/>
      <c r="AC18013" s="206"/>
    </row>
    <row r="18014" spans="27:29">
      <c r="AA18014" s="298"/>
      <c r="AC18014" s="206"/>
    </row>
    <row r="18015" spans="27:29">
      <c r="AA18015" s="298"/>
      <c r="AC18015" s="206"/>
    </row>
    <row r="18016" spans="27:29">
      <c r="AA18016" s="298"/>
      <c r="AC18016" s="206"/>
    </row>
    <row r="18017" spans="27:29">
      <c r="AA18017" s="298"/>
      <c r="AC18017" s="206"/>
    </row>
    <row r="18018" spans="27:29">
      <c r="AA18018" s="298"/>
      <c r="AC18018" s="206"/>
    </row>
    <row r="18019" spans="27:29">
      <c r="AA18019" s="298"/>
      <c r="AC18019" s="206"/>
    </row>
    <row r="18020" spans="27:29">
      <c r="AA18020" s="298"/>
      <c r="AC18020" s="206"/>
    </row>
    <row r="18021" spans="27:29">
      <c r="AA18021" s="298"/>
      <c r="AC18021" s="206"/>
    </row>
    <row r="18022" spans="27:29">
      <c r="AA18022" s="298"/>
      <c r="AC18022" s="206"/>
    </row>
    <row r="18023" spans="27:29">
      <c r="AA18023" s="298"/>
      <c r="AC18023" s="206"/>
    </row>
    <row r="18024" spans="27:29">
      <c r="AA18024" s="298"/>
      <c r="AC18024" s="206"/>
    </row>
    <row r="18025" spans="27:29">
      <c r="AA18025" s="298"/>
      <c r="AC18025" s="206"/>
    </row>
    <row r="18026" spans="27:29">
      <c r="AA18026" s="298"/>
      <c r="AC18026" s="206"/>
    </row>
    <row r="18027" spans="27:29">
      <c r="AA18027" s="298"/>
      <c r="AC18027" s="206"/>
    </row>
    <row r="18028" spans="27:29">
      <c r="AA18028" s="298"/>
      <c r="AC18028" s="206"/>
    </row>
    <row r="18029" spans="27:29">
      <c r="AA18029" s="298"/>
      <c r="AC18029" s="206"/>
    </row>
    <row r="18030" spans="27:29">
      <c r="AA18030" s="298"/>
      <c r="AC18030" s="206"/>
    </row>
    <row r="18031" spans="27:29">
      <c r="AA18031" s="298"/>
      <c r="AC18031" s="206"/>
    </row>
    <row r="18032" spans="27:29">
      <c r="AA18032" s="298"/>
      <c r="AC18032" s="206"/>
    </row>
    <row r="18033" spans="27:29">
      <c r="AA18033" s="298"/>
      <c r="AC18033" s="206"/>
    </row>
    <row r="18034" spans="27:29">
      <c r="AA18034" s="298"/>
      <c r="AC18034" s="206"/>
    </row>
    <row r="18035" spans="27:29">
      <c r="AA18035" s="298"/>
      <c r="AC18035" s="206"/>
    </row>
    <row r="18036" spans="27:29">
      <c r="AA18036" s="298"/>
      <c r="AC18036" s="206"/>
    </row>
    <row r="18037" spans="27:29">
      <c r="AA18037" s="298"/>
      <c r="AC18037" s="206"/>
    </row>
    <row r="18038" spans="27:29">
      <c r="AA18038" s="298"/>
      <c r="AC18038" s="206"/>
    </row>
    <row r="18039" spans="27:29">
      <c r="AA18039" s="298"/>
      <c r="AC18039" s="206"/>
    </row>
    <row r="18040" spans="27:29">
      <c r="AA18040" s="298"/>
      <c r="AC18040" s="206"/>
    </row>
    <row r="18041" spans="27:29">
      <c r="AA18041" s="298"/>
      <c r="AC18041" s="206"/>
    </row>
    <row r="18042" spans="27:29">
      <c r="AA18042" s="298"/>
      <c r="AC18042" s="206"/>
    </row>
    <row r="18043" spans="27:29">
      <c r="AA18043" s="298"/>
      <c r="AC18043" s="206"/>
    </row>
    <row r="18044" spans="27:29">
      <c r="AA18044" s="298"/>
      <c r="AC18044" s="206"/>
    </row>
    <row r="18045" spans="27:29">
      <c r="AA18045" s="298"/>
      <c r="AC18045" s="206"/>
    </row>
    <row r="18046" spans="27:29">
      <c r="AA18046" s="298"/>
      <c r="AC18046" s="206"/>
    </row>
    <row r="18047" spans="27:29">
      <c r="AA18047" s="298"/>
      <c r="AC18047" s="206"/>
    </row>
    <row r="18048" spans="27:29">
      <c r="AA18048" s="298"/>
      <c r="AC18048" s="206"/>
    </row>
    <row r="18049" spans="27:29">
      <c r="AA18049" s="298"/>
      <c r="AC18049" s="206"/>
    </row>
    <row r="18050" spans="27:29">
      <c r="AA18050" s="298"/>
      <c r="AC18050" s="206"/>
    </row>
    <row r="18051" spans="27:29">
      <c r="AA18051" s="298"/>
      <c r="AC18051" s="206"/>
    </row>
    <row r="18052" spans="27:29">
      <c r="AA18052" s="298"/>
      <c r="AC18052" s="206"/>
    </row>
    <row r="18053" spans="27:29">
      <c r="AA18053" s="298"/>
      <c r="AC18053" s="206"/>
    </row>
    <row r="18054" spans="27:29">
      <c r="AA18054" s="298"/>
      <c r="AC18054" s="206"/>
    </row>
    <row r="18055" spans="27:29">
      <c r="AA18055" s="298"/>
      <c r="AC18055" s="206"/>
    </row>
    <row r="18056" spans="27:29">
      <c r="AA18056" s="298"/>
      <c r="AC18056" s="206"/>
    </row>
    <row r="18057" spans="27:29">
      <c r="AA18057" s="298"/>
      <c r="AC18057" s="206"/>
    </row>
    <row r="18058" spans="27:29">
      <c r="AA18058" s="298"/>
      <c r="AC18058" s="206"/>
    </row>
    <row r="18059" spans="27:29">
      <c r="AA18059" s="298"/>
      <c r="AC18059" s="206"/>
    </row>
    <row r="18060" spans="27:29">
      <c r="AA18060" s="298"/>
      <c r="AC18060" s="206"/>
    </row>
    <row r="18061" spans="27:29">
      <c r="AA18061" s="298"/>
      <c r="AC18061" s="206"/>
    </row>
    <row r="18062" spans="27:29">
      <c r="AA18062" s="298"/>
      <c r="AC18062" s="206"/>
    </row>
    <row r="18063" spans="27:29">
      <c r="AA18063" s="298"/>
      <c r="AC18063" s="206"/>
    </row>
    <row r="18064" spans="27:29">
      <c r="AA18064" s="298"/>
      <c r="AC18064" s="206"/>
    </row>
    <row r="18065" spans="27:29">
      <c r="AA18065" s="298"/>
      <c r="AC18065" s="206"/>
    </row>
    <row r="18066" spans="27:29">
      <c r="AA18066" s="298"/>
      <c r="AC18066" s="206"/>
    </row>
    <row r="18067" spans="27:29">
      <c r="AA18067" s="298"/>
      <c r="AC18067" s="206"/>
    </row>
    <row r="18068" spans="27:29">
      <c r="AA18068" s="298"/>
      <c r="AC18068" s="206"/>
    </row>
    <row r="18069" spans="27:29">
      <c r="AA18069" s="298"/>
      <c r="AC18069" s="206"/>
    </row>
    <row r="18070" spans="27:29">
      <c r="AA18070" s="298"/>
      <c r="AC18070" s="206"/>
    </row>
    <row r="18071" spans="27:29">
      <c r="AA18071" s="298"/>
      <c r="AC18071" s="206"/>
    </row>
    <row r="18072" spans="27:29">
      <c r="AA18072" s="298"/>
      <c r="AC18072" s="206"/>
    </row>
    <row r="18073" spans="27:29">
      <c r="AA18073" s="298"/>
      <c r="AC18073" s="206"/>
    </row>
    <row r="18074" spans="27:29">
      <c r="AA18074" s="298"/>
      <c r="AC18074" s="206"/>
    </row>
    <row r="18075" spans="27:29">
      <c r="AA18075" s="298"/>
      <c r="AC18075" s="206"/>
    </row>
    <row r="18076" spans="27:29">
      <c r="AA18076" s="298"/>
      <c r="AC18076" s="206"/>
    </row>
    <row r="18077" spans="27:29">
      <c r="AA18077" s="298"/>
      <c r="AC18077" s="206"/>
    </row>
    <row r="18078" spans="27:29">
      <c r="AA18078" s="298"/>
      <c r="AC18078" s="206"/>
    </row>
    <row r="18079" spans="27:29">
      <c r="AA18079" s="298"/>
      <c r="AC18079" s="206"/>
    </row>
    <row r="18080" spans="27:29">
      <c r="AA18080" s="298"/>
      <c r="AC18080" s="206"/>
    </row>
    <row r="18081" spans="27:29">
      <c r="AA18081" s="298"/>
      <c r="AC18081" s="206"/>
    </row>
    <row r="18082" spans="27:29">
      <c r="AA18082" s="298"/>
      <c r="AC18082" s="206"/>
    </row>
    <row r="18083" spans="27:29">
      <c r="AA18083" s="298"/>
      <c r="AC18083" s="206"/>
    </row>
    <row r="18084" spans="27:29">
      <c r="AA18084" s="298"/>
      <c r="AC18084" s="206"/>
    </row>
    <row r="18085" spans="27:29">
      <c r="AA18085" s="298"/>
      <c r="AC18085" s="206"/>
    </row>
    <row r="18086" spans="27:29">
      <c r="AA18086" s="298"/>
      <c r="AC18086" s="206"/>
    </row>
    <row r="18087" spans="27:29">
      <c r="AA18087" s="298"/>
      <c r="AC18087" s="206"/>
    </row>
    <row r="18088" spans="27:29">
      <c r="AA18088" s="298"/>
      <c r="AC18088" s="206"/>
    </row>
    <row r="18089" spans="27:29">
      <c r="AA18089" s="298"/>
      <c r="AC18089" s="206"/>
    </row>
    <row r="18090" spans="27:29">
      <c r="AA18090" s="298"/>
      <c r="AC18090" s="206"/>
    </row>
    <row r="18091" spans="27:29">
      <c r="AA18091" s="298"/>
      <c r="AC18091" s="206"/>
    </row>
    <row r="18092" spans="27:29">
      <c r="AA18092" s="298"/>
      <c r="AC18092" s="206"/>
    </row>
    <row r="18093" spans="27:29">
      <c r="AA18093" s="298"/>
      <c r="AC18093" s="206"/>
    </row>
    <row r="18094" spans="27:29">
      <c r="AA18094" s="298"/>
      <c r="AC18094" s="206"/>
    </row>
    <row r="18095" spans="27:29">
      <c r="AA18095" s="298"/>
      <c r="AC18095" s="206"/>
    </row>
    <row r="18096" spans="27:29">
      <c r="AA18096" s="298"/>
      <c r="AC18096" s="206"/>
    </row>
    <row r="18097" spans="27:29">
      <c r="AA18097" s="298"/>
      <c r="AC18097" s="206"/>
    </row>
    <row r="18098" spans="27:29">
      <c r="AA18098" s="298"/>
      <c r="AC18098" s="206"/>
    </row>
    <row r="18099" spans="27:29">
      <c r="AA18099" s="298"/>
      <c r="AC18099" s="206"/>
    </row>
    <row r="18100" spans="27:29">
      <c r="AA18100" s="298"/>
      <c r="AC18100" s="206"/>
    </row>
    <row r="18101" spans="27:29">
      <c r="AA18101" s="298"/>
      <c r="AC18101" s="206"/>
    </row>
    <row r="18102" spans="27:29">
      <c r="AA18102" s="298"/>
      <c r="AC18102" s="206"/>
    </row>
    <row r="18103" spans="27:29">
      <c r="AA18103" s="298"/>
      <c r="AC18103" s="206"/>
    </row>
    <row r="18104" spans="27:29">
      <c r="AA18104" s="298"/>
      <c r="AC18104" s="206"/>
    </row>
    <row r="18105" spans="27:29">
      <c r="AA18105" s="298"/>
      <c r="AC18105" s="206"/>
    </row>
    <row r="18106" spans="27:29">
      <c r="AA18106" s="298"/>
      <c r="AC18106" s="206"/>
    </row>
    <row r="18107" spans="27:29">
      <c r="AA18107" s="298"/>
      <c r="AC18107" s="206"/>
    </row>
    <row r="18108" spans="27:29">
      <c r="AA18108" s="298"/>
      <c r="AC18108" s="206"/>
    </row>
    <row r="18109" spans="27:29">
      <c r="AA18109" s="298"/>
      <c r="AC18109" s="206"/>
    </row>
    <row r="18110" spans="27:29">
      <c r="AA18110" s="298"/>
      <c r="AC18110" s="206"/>
    </row>
    <row r="18111" spans="27:29">
      <c r="AA18111" s="298"/>
      <c r="AC18111" s="206"/>
    </row>
    <row r="18112" spans="27:29">
      <c r="AA18112" s="298"/>
      <c r="AC18112" s="206"/>
    </row>
    <row r="18113" spans="27:29">
      <c r="AA18113" s="298"/>
      <c r="AC18113" s="206"/>
    </row>
    <row r="18114" spans="27:29">
      <c r="AA18114" s="298"/>
      <c r="AC18114" s="206"/>
    </row>
    <row r="18115" spans="27:29">
      <c r="AA18115" s="298"/>
      <c r="AC18115" s="206"/>
    </row>
    <row r="18116" spans="27:29">
      <c r="AA18116" s="298"/>
      <c r="AC18116" s="206"/>
    </row>
    <row r="18117" spans="27:29">
      <c r="AA18117" s="298"/>
      <c r="AC18117" s="206"/>
    </row>
    <row r="18118" spans="27:29">
      <c r="AA18118" s="298"/>
      <c r="AC18118" s="206"/>
    </row>
    <row r="18119" spans="27:29">
      <c r="AA18119" s="298"/>
      <c r="AC18119" s="206"/>
    </row>
    <row r="18120" spans="27:29">
      <c r="AA18120" s="298"/>
      <c r="AC18120" s="206"/>
    </row>
    <row r="18121" spans="27:29">
      <c r="AA18121" s="298"/>
      <c r="AC18121" s="206"/>
    </row>
    <row r="18122" spans="27:29">
      <c r="AA18122" s="298"/>
      <c r="AC18122" s="206"/>
    </row>
    <row r="18123" spans="27:29">
      <c r="AA18123" s="298"/>
      <c r="AC18123" s="206"/>
    </row>
    <row r="18124" spans="27:29">
      <c r="AA18124" s="298"/>
      <c r="AC18124" s="206"/>
    </row>
    <row r="18125" spans="27:29">
      <c r="AA18125" s="298"/>
      <c r="AC18125" s="206"/>
    </row>
    <row r="18126" spans="27:29">
      <c r="AA18126" s="298"/>
      <c r="AC18126" s="206"/>
    </row>
    <row r="18127" spans="27:29">
      <c r="AA18127" s="298"/>
      <c r="AC18127" s="206"/>
    </row>
    <row r="18128" spans="27:29">
      <c r="AA18128" s="298"/>
      <c r="AC18128" s="206"/>
    </row>
    <row r="18129" spans="27:29">
      <c r="AA18129" s="298"/>
      <c r="AC18129" s="206"/>
    </row>
    <row r="18130" spans="27:29">
      <c r="AA18130" s="298"/>
      <c r="AC18130" s="206"/>
    </row>
    <row r="18131" spans="27:29">
      <c r="AA18131" s="298"/>
      <c r="AC18131" s="206"/>
    </row>
    <row r="18132" spans="27:29">
      <c r="AA18132" s="298"/>
      <c r="AC18132" s="206"/>
    </row>
    <row r="18133" spans="27:29">
      <c r="AA18133" s="298"/>
      <c r="AC18133" s="206"/>
    </row>
    <row r="18134" spans="27:29">
      <c r="AA18134" s="298"/>
      <c r="AC18134" s="206"/>
    </row>
    <row r="18135" spans="27:29">
      <c r="AA18135" s="298"/>
      <c r="AC18135" s="206"/>
    </row>
    <row r="18136" spans="27:29">
      <c r="AA18136" s="298"/>
      <c r="AC18136" s="206"/>
    </row>
    <row r="18137" spans="27:29">
      <c r="AA18137" s="298"/>
      <c r="AC18137" s="206"/>
    </row>
    <row r="18138" spans="27:29">
      <c r="AA18138" s="298"/>
      <c r="AC18138" s="206"/>
    </row>
    <row r="18139" spans="27:29">
      <c r="AA18139" s="298"/>
      <c r="AC18139" s="206"/>
    </row>
    <row r="18140" spans="27:29">
      <c r="AA18140" s="298"/>
      <c r="AC18140" s="206"/>
    </row>
    <row r="18141" spans="27:29">
      <c r="AA18141" s="298"/>
      <c r="AC18141" s="206"/>
    </row>
    <row r="18142" spans="27:29">
      <c r="AA18142" s="298"/>
      <c r="AC18142" s="206"/>
    </row>
    <row r="18143" spans="27:29">
      <c r="AA18143" s="298"/>
      <c r="AC18143" s="206"/>
    </row>
    <row r="18144" spans="27:29">
      <c r="AA18144" s="298"/>
      <c r="AC18144" s="206"/>
    </row>
    <row r="18145" spans="27:29">
      <c r="AA18145" s="298"/>
      <c r="AC18145" s="206"/>
    </row>
    <row r="18146" spans="27:29">
      <c r="AA18146" s="298"/>
      <c r="AC18146" s="206"/>
    </row>
    <row r="18147" spans="27:29">
      <c r="AA18147" s="298"/>
      <c r="AC18147" s="206"/>
    </row>
    <row r="18148" spans="27:29">
      <c r="AA18148" s="298"/>
      <c r="AC18148" s="206"/>
    </row>
    <row r="18149" spans="27:29">
      <c r="AA18149" s="298"/>
      <c r="AC18149" s="206"/>
    </row>
    <row r="18150" spans="27:29">
      <c r="AA18150" s="298"/>
      <c r="AC18150" s="206"/>
    </row>
    <row r="18151" spans="27:29">
      <c r="AA18151" s="298"/>
      <c r="AC18151" s="206"/>
    </row>
    <row r="18152" spans="27:29">
      <c r="AA18152" s="298"/>
      <c r="AC18152" s="206"/>
    </row>
    <row r="18153" spans="27:29">
      <c r="AA18153" s="298"/>
      <c r="AC18153" s="206"/>
    </row>
    <row r="18154" spans="27:29">
      <c r="AA18154" s="298"/>
      <c r="AC18154" s="206"/>
    </row>
    <row r="18155" spans="27:29">
      <c r="AA18155" s="298"/>
      <c r="AC18155" s="206"/>
    </row>
    <row r="18156" spans="27:29">
      <c r="AA18156" s="298"/>
      <c r="AC18156" s="206"/>
    </row>
    <row r="18157" spans="27:29">
      <c r="AA18157" s="298"/>
      <c r="AC18157" s="206"/>
    </row>
    <row r="18158" spans="27:29">
      <c r="AA18158" s="298"/>
      <c r="AC18158" s="206"/>
    </row>
    <row r="18159" spans="27:29">
      <c r="AA18159" s="298"/>
      <c r="AC18159" s="206"/>
    </row>
    <row r="18160" spans="27:29">
      <c r="AA18160" s="298"/>
      <c r="AC18160" s="206"/>
    </row>
    <row r="18161" spans="27:29">
      <c r="AA18161" s="298"/>
      <c r="AC18161" s="206"/>
    </row>
    <row r="18162" spans="27:29">
      <c r="AA18162" s="298"/>
      <c r="AC18162" s="206"/>
    </row>
    <row r="18163" spans="27:29">
      <c r="AA18163" s="298"/>
      <c r="AC18163" s="206"/>
    </row>
    <row r="18164" spans="27:29">
      <c r="AA18164" s="298"/>
      <c r="AC18164" s="206"/>
    </row>
    <row r="18165" spans="27:29">
      <c r="AA18165" s="298"/>
      <c r="AC18165" s="206"/>
    </row>
    <row r="18166" spans="27:29">
      <c r="AA18166" s="298"/>
      <c r="AC18166" s="206"/>
    </row>
    <row r="18167" spans="27:29">
      <c r="AA18167" s="298"/>
      <c r="AC18167" s="206"/>
    </row>
    <row r="18168" spans="27:29">
      <c r="AA18168" s="298"/>
      <c r="AC18168" s="206"/>
    </row>
    <row r="18169" spans="27:29">
      <c r="AA18169" s="298"/>
      <c r="AC18169" s="206"/>
    </row>
    <row r="18170" spans="27:29">
      <c r="AA18170" s="298"/>
      <c r="AC18170" s="206"/>
    </row>
    <row r="18171" spans="27:29">
      <c r="AA18171" s="298"/>
      <c r="AC18171" s="206"/>
    </row>
    <row r="18172" spans="27:29">
      <c r="AA18172" s="298"/>
      <c r="AC18172" s="206"/>
    </row>
    <row r="18173" spans="27:29">
      <c r="AA18173" s="298"/>
      <c r="AC18173" s="206"/>
    </row>
    <row r="18174" spans="27:29">
      <c r="AA18174" s="298"/>
      <c r="AC18174" s="206"/>
    </row>
    <row r="18175" spans="27:29">
      <c r="AA18175" s="298"/>
      <c r="AC18175" s="206"/>
    </row>
    <row r="18176" spans="27:29">
      <c r="AA18176" s="298"/>
      <c r="AC18176" s="206"/>
    </row>
    <row r="18177" spans="27:29">
      <c r="AA18177" s="298"/>
      <c r="AC18177" s="206"/>
    </row>
    <row r="18178" spans="27:29">
      <c r="AA18178" s="298"/>
      <c r="AC18178" s="206"/>
    </row>
    <row r="18179" spans="27:29">
      <c r="AA18179" s="298"/>
      <c r="AC18179" s="206"/>
    </row>
    <row r="18180" spans="27:29">
      <c r="AA18180" s="298"/>
      <c r="AC18180" s="206"/>
    </row>
    <row r="18181" spans="27:29">
      <c r="AA18181" s="298"/>
      <c r="AC18181" s="206"/>
    </row>
    <row r="18182" spans="27:29">
      <c r="AA18182" s="298"/>
      <c r="AC18182" s="206"/>
    </row>
    <row r="18183" spans="27:29">
      <c r="AA18183" s="298"/>
      <c r="AC18183" s="206"/>
    </row>
    <row r="18184" spans="27:29">
      <c r="AA18184" s="298"/>
      <c r="AC18184" s="206"/>
    </row>
    <row r="18185" spans="27:29">
      <c r="AA18185" s="298"/>
      <c r="AC18185" s="206"/>
    </row>
    <row r="18186" spans="27:29">
      <c r="AA18186" s="298"/>
      <c r="AC18186" s="206"/>
    </row>
    <row r="18187" spans="27:29">
      <c r="AA18187" s="298"/>
      <c r="AC18187" s="206"/>
    </row>
    <row r="18188" spans="27:29">
      <c r="AA18188" s="298"/>
      <c r="AC18188" s="206"/>
    </row>
    <row r="18189" spans="27:29">
      <c r="AA18189" s="298"/>
      <c r="AC18189" s="206"/>
    </row>
    <row r="18190" spans="27:29">
      <c r="AA18190" s="298"/>
      <c r="AC18190" s="206"/>
    </row>
    <row r="18191" spans="27:29">
      <c r="AA18191" s="298"/>
      <c r="AC18191" s="206"/>
    </row>
    <row r="18192" spans="27:29">
      <c r="AA18192" s="298"/>
      <c r="AC18192" s="206"/>
    </row>
    <row r="18193" spans="27:29">
      <c r="AA18193" s="298"/>
      <c r="AC18193" s="206"/>
    </row>
    <row r="18194" spans="27:29">
      <c r="AA18194" s="298"/>
      <c r="AC18194" s="206"/>
    </row>
    <row r="18195" spans="27:29">
      <c r="AA18195" s="298"/>
      <c r="AC18195" s="206"/>
    </row>
    <row r="18196" spans="27:29">
      <c r="AA18196" s="298"/>
      <c r="AC18196" s="206"/>
    </row>
    <row r="18197" spans="27:29">
      <c r="AA18197" s="298"/>
      <c r="AC18197" s="206"/>
    </row>
    <row r="18198" spans="27:29">
      <c r="AA18198" s="298"/>
      <c r="AC18198" s="206"/>
    </row>
    <row r="18199" spans="27:29">
      <c r="AA18199" s="298"/>
      <c r="AC18199" s="206"/>
    </row>
    <row r="18200" spans="27:29">
      <c r="AA18200" s="298"/>
      <c r="AC18200" s="206"/>
    </row>
    <row r="18201" spans="27:29">
      <c r="AA18201" s="298"/>
      <c r="AC18201" s="206"/>
    </row>
    <row r="18202" spans="27:29">
      <c r="AA18202" s="298"/>
      <c r="AC18202" s="206"/>
    </row>
    <row r="18203" spans="27:29">
      <c r="AA18203" s="298"/>
      <c r="AC18203" s="206"/>
    </row>
    <row r="18204" spans="27:29">
      <c r="AA18204" s="298"/>
      <c r="AC18204" s="206"/>
    </row>
    <row r="18205" spans="27:29">
      <c r="AA18205" s="298"/>
      <c r="AC18205" s="206"/>
    </row>
    <row r="18206" spans="27:29">
      <c r="AA18206" s="298"/>
      <c r="AC18206" s="206"/>
    </row>
    <row r="18207" spans="27:29">
      <c r="AA18207" s="298"/>
      <c r="AC18207" s="206"/>
    </row>
    <row r="18208" spans="27:29">
      <c r="AA18208" s="298"/>
      <c r="AC18208" s="206"/>
    </row>
    <row r="18209" spans="27:29">
      <c r="AA18209" s="298"/>
      <c r="AC18209" s="206"/>
    </row>
    <row r="18210" spans="27:29">
      <c r="AA18210" s="298"/>
      <c r="AC18210" s="206"/>
    </row>
    <row r="18211" spans="27:29">
      <c r="AA18211" s="298"/>
      <c r="AC18211" s="206"/>
    </row>
    <row r="18212" spans="27:29">
      <c r="AA18212" s="298"/>
      <c r="AC18212" s="206"/>
    </row>
    <row r="18213" spans="27:29">
      <c r="AA18213" s="298"/>
      <c r="AC18213" s="206"/>
    </row>
    <row r="18214" spans="27:29">
      <c r="AA18214" s="298"/>
      <c r="AC18214" s="206"/>
    </row>
    <row r="18215" spans="27:29">
      <c r="AA18215" s="298"/>
      <c r="AC18215" s="206"/>
    </row>
    <row r="18216" spans="27:29">
      <c r="AA18216" s="298"/>
      <c r="AC18216" s="206"/>
    </row>
    <row r="18217" spans="27:29">
      <c r="AA18217" s="298"/>
      <c r="AC18217" s="206"/>
    </row>
    <row r="18218" spans="27:29">
      <c r="AA18218" s="298"/>
      <c r="AC18218" s="206"/>
    </row>
    <row r="18219" spans="27:29">
      <c r="AA18219" s="298"/>
      <c r="AC18219" s="206"/>
    </row>
    <row r="18220" spans="27:29">
      <c r="AA18220" s="298"/>
      <c r="AC18220" s="206"/>
    </row>
    <row r="18221" spans="27:29">
      <c r="AA18221" s="298"/>
      <c r="AC18221" s="206"/>
    </row>
    <row r="18222" spans="27:29">
      <c r="AA18222" s="298"/>
      <c r="AC18222" s="206"/>
    </row>
    <row r="18223" spans="27:29">
      <c r="AA18223" s="298"/>
      <c r="AC18223" s="206"/>
    </row>
    <row r="18224" spans="27:29">
      <c r="AA18224" s="298"/>
      <c r="AC18224" s="206"/>
    </row>
    <row r="18225" spans="27:29">
      <c r="AA18225" s="298"/>
      <c r="AC18225" s="206"/>
    </row>
    <row r="18226" spans="27:29">
      <c r="AA18226" s="298"/>
      <c r="AC18226" s="206"/>
    </row>
    <row r="18227" spans="27:29">
      <c r="AA18227" s="298"/>
      <c r="AC18227" s="206"/>
    </row>
    <row r="18228" spans="27:29">
      <c r="AA18228" s="298"/>
      <c r="AC18228" s="206"/>
    </row>
    <row r="18229" spans="27:29">
      <c r="AA18229" s="298"/>
      <c r="AC18229" s="206"/>
    </row>
    <row r="18230" spans="27:29">
      <c r="AA18230" s="298"/>
      <c r="AC18230" s="206"/>
    </row>
    <row r="18231" spans="27:29">
      <c r="AA18231" s="298"/>
      <c r="AC18231" s="206"/>
    </row>
    <row r="18232" spans="27:29">
      <c r="AA18232" s="298"/>
      <c r="AC18232" s="206"/>
    </row>
    <row r="18233" spans="27:29">
      <c r="AA18233" s="298"/>
      <c r="AC18233" s="206"/>
    </row>
    <row r="18234" spans="27:29">
      <c r="AA18234" s="298"/>
      <c r="AC18234" s="206"/>
    </row>
    <row r="18235" spans="27:29">
      <c r="AA18235" s="298"/>
      <c r="AC18235" s="206"/>
    </row>
    <row r="18236" spans="27:29">
      <c r="AA18236" s="298"/>
      <c r="AC18236" s="206"/>
    </row>
    <row r="18237" spans="27:29">
      <c r="AA18237" s="298"/>
      <c r="AC18237" s="206"/>
    </row>
    <row r="18238" spans="27:29">
      <c r="AA18238" s="298"/>
      <c r="AC18238" s="206"/>
    </row>
    <row r="18239" spans="27:29">
      <c r="AA18239" s="298"/>
      <c r="AC18239" s="206"/>
    </row>
    <row r="18240" spans="27:29">
      <c r="AA18240" s="298"/>
      <c r="AC18240" s="206"/>
    </row>
    <row r="18241" spans="27:29">
      <c r="AA18241" s="298"/>
      <c r="AC18241" s="206"/>
    </row>
    <row r="18242" spans="27:29">
      <c r="AA18242" s="298"/>
      <c r="AC18242" s="206"/>
    </row>
    <row r="18243" spans="27:29">
      <c r="AA18243" s="298"/>
      <c r="AC18243" s="206"/>
    </row>
    <row r="18244" spans="27:29">
      <c r="AA18244" s="298"/>
      <c r="AC18244" s="206"/>
    </row>
    <row r="18245" spans="27:29">
      <c r="AA18245" s="298"/>
      <c r="AC18245" s="206"/>
    </row>
    <row r="18246" spans="27:29">
      <c r="AA18246" s="298"/>
      <c r="AC18246" s="206"/>
    </row>
    <row r="18247" spans="27:29">
      <c r="AA18247" s="298"/>
      <c r="AC18247" s="206"/>
    </row>
    <row r="18248" spans="27:29">
      <c r="AA18248" s="298"/>
      <c r="AC18248" s="206"/>
    </row>
    <row r="18249" spans="27:29">
      <c r="AA18249" s="298"/>
      <c r="AC18249" s="206"/>
    </row>
    <row r="18250" spans="27:29">
      <c r="AA18250" s="298"/>
      <c r="AC18250" s="206"/>
    </row>
    <row r="18251" spans="27:29">
      <c r="AA18251" s="298"/>
      <c r="AC18251" s="206"/>
    </row>
    <row r="18252" spans="27:29">
      <c r="AA18252" s="298"/>
      <c r="AC18252" s="206"/>
    </row>
    <row r="18253" spans="27:29">
      <c r="AA18253" s="298"/>
      <c r="AC18253" s="206"/>
    </row>
    <row r="18254" spans="27:29">
      <c r="AA18254" s="298"/>
      <c r="AC18254" s="206"/>
    </row>
    <row r="18255" spans="27:29">
      <c r="AA18255" s="298"/>
      <c r="AC18255" s="206"/>
    </row>
    <row r="18256" spans="27:29">
      <c r="AA18256" s="298"/>
      <c r="AC18256" s="206"/>
    </row>
    <row r="18257" spans="27:29">
      <c r="AA18257" s="298"/>
      <c r="AC18257" s="206"/>
    </row>
    <row r="18258" spans="27:29">
      <c r="AA18258" s="298"/>
      <c r="AC18258" s="206"/>
    </row>
    <row r="18259" spans="27:29">
      <c r="AA18259" s="298"/>
      <c r="AC18259" s="206"/>
    </row>
    <row r="18260" spans="27:29">
      <c r="AA18260" s="298"/>
      <c r="AC18260" s="206"/>
    </row>
    <row r="18261" spans="27:29">
      <c r="AA18261" s="298"/>
      <c r="AC18261" s="206"/>
    </row>
    <row r="18262" spans="27:29">
      <c r="AA18262" s="298"/>
      <c r="AC18262" s="206"/>
    </row>
    <row r="18263" spans="27:29">
      <c r="AA18263" s="298"/>
      <c r="AC18263" s="206"/>
    </row>
    <row r="18264" spans="27:29">
      <c r="AA18264" s="298"/>
      <c r="AC18264" s="206"/>
    </row>
    <row r="18265" spans="27:29">
      <c r="AA18265" s="298"/>
      <c r="AC18265" s="206"/>
    </row>
    <row r="18266" spans="27:29">
      <c r="AA18266" s="298"/>
      <c r="AC18266" s="206"/>
    </row>
    <row r="18267" spans="27:29">
      <c r="AA18267" s="298"/>
      <c r="AC18267" s="206"/>
    </row>
    <row r="18268" spans="27:29">
      <c r="AA18268" s="298"/>
      <c r="AC18268" s="206"/>
    </row>
    <row r="18269" spans="27:29">
      <c r="AA18269" s="298"/>
      <c r="AC18269" s="206"/>
    </row>
    <row r="18270" spans="27:29">
      <c r="AA18270" s="298"/>
      <c r="AC18270" s="206"/>
    </row>
    <row r="18271" spans="27:29">
      <c r="AA18271" s="298"/>
      <c r="AC18271" s="206"/>
    </row>
    <row r="18272" spans="27:29">
      <c r="AA18272" s="298"/>
      <c r="AC18272" s="206"/>
    </row>
    <row r="18273" spans="27:29">
      <c r="AA18273" s="298"/>
      <c r="AC18273" s="206"/>
    </row>
    <row r="18274" spans="27:29">
      <c r="AA18274" s="298"/>
      <c r="AC18274" s="206"/>
    </row>
    <row r="18275" spans="27:29">
      <c r="AA18275" s="298"/>
      <c r="AC18275" s="206"/>
    </row>
    <row r="18276" spans="27:29">
      <c r="AA18276" s="298"/>
      <c r="AC18276" s="206"/>
    </row>
    <row r="18277" spans="27:29">
      <c r="AA18277" s="298"/>
      <c r="AC18277" s="206"/>
    </row>
    <row r="18278" spans="27:29">
      <c r="AA18278" s="298"/>
      <c r="AC18278" s="206"/>
    </row>
    <row r="18279" spans="27:29">
      <c r="AA18279" s="298"/>
      <c r="AC18279" s="206"/>
    </row>
    <row r="18280" spans="27:29">
      <c r="AA18280" s="298"/>
      <c r="AC18280" s="206"/>
    </row>
    <row r="18281" spans="27:29">
      <c r="AA18281" s="298"/>
      <c r="AC18281" s="206"/>
    </row>
    <row r="18282" spans="27:29">
      <c r="AA18282" s="298"/>
      <c r="AC18282" s="206"/>
    </row>
    <row r="18283" spans="27:29">
      <c r="AA18283" s="298"/>
      <c r="AC18283" s="206"/>
    </row>
    <row r="18284" spans="27:29">
      <c r="AA18284" s="298"/>
      <c r="AC18284" s="206"/>
    </row>
    <row r="18285" spans="27:29">
      <c r="AA18285" s="298"/>
      <c r="AC18285" s="206"/>
    </row>
    <row r="18286" spans="27:29">
      <c r="AA18286" s="298"/>
      <c r="AC18286" s="206"/>
    </row>
    <row r="18287" spans="27:29">
      <c r="AA18287" s="298"/>
      <c r="AC18287" s="206"/>
    </row>
    <row r="18288" spans="27:29">
      <c r="AA18288" s="298"/>
      <c r="AC18288" s="206"/>
    </row>
    <row r="18289" spans="27:29">
      <c r="AA18289" s="298"/>
      <c r="AC18289" s="206"/>
    </row>
    <row r="18290" spans="27:29">
      <c r="AA18290" s="298"/>
      <c r="AC18290" s="206"/>
    </row>
    <row r="18291" spans="27:29">
      <c r="AA18291" s="298"/>
      <c r="AC18291" s="206"/>
    </row>
    <row r="18292" spans="27:29">
      <c r="AA18292" s="298"/>
      <c r="AC18292" s="206"/>
    </row>
    <row r="18293" spans="27:29">
      <c r="AA18293" s="298"/>
      <c r="AC18293" s="206"/>
    </row>
    <row r="18294" spans="27:29">
      <c r="AA18294" s="298"/>
      <c r="AC18294" s="206"/>
    </row>
    <row r="18295" spans="27:29">
      <c r="AA18295" s="298"/>
      <c r="AC18295" s="206"/>
    </row>
    <row r="18296" spans="27:29">
      <c r="AA18296" s="298"/>
      <c r="AC18296" s="206"/>
    </row>
    <row r="18297" spans="27:29">
      <c r="AA18297" s="298"/>
      <c r="AC18297" s="206"/>
    </row>
    <row r="18298" spans="27:29">
      <c r="AA18298" s="298"/>
      <c r="AC18298" s="206"/>
    </row>
    <row r="18299" spans="27:29">
      <c r="AA18299" s="298"/>
      <c r="AC18299" s="206"/>
    </row>
    <row r="18300" spans="27:29">
      <c r="AA18300" s="298"/>
      <c r="AC18300" s="206"/>
    </row>
    <row r="18301" spans="27:29">
      <c r="AA18301" s="298"/>
      <c r="AC18301" s="206"/>
    </row>
    <row r="18302" spans="27:29">
      <c r="AA18302" s="298"/>
      <c r="AC18302" s="206"/>
    </row>
    <row r="18303" spans="27:29">
      <c r="AA18303" s="298"/>
      <c r="AC18303" s="206"/>
    </row>
    <row r="18304" spans="27:29">
      <c r="AA18304" s="298"/>
      <c r="AC18304" s="206"/>
    </row>
    <row r="18305" spans="27:29">
      <c r="AA18305" s="298"/>
      <c r="AC18305" s="206"/>
    </row>
    <row r="18306" spans="27:29">
      <c r="AA18306" s="298"/>
      <c r="AC18306" s="206"/>
    </row>
    <row r="18307" spans="27:29">
      <c r="AA18307" s="298"/>
      <c r="AC18307" s="206"/>
    </row>
    <row r="18308" spans="27:29">
      <c r="AA18308" s="298"/>
      <c r="AC18308" s="206"/>
    </row>
    <row r="18309" spans="27:29">
      <c r="AA18309" s="298"/>
      <c r="AC18309" s="206"/>
    </row>
    <row r="18310" spans="27:29">
      <c r="AA18310" s="298"/>
      <c r="AC18310" s="206"/>
    </row>
    <row r="18311" spans="27:29">
      <c r="AA18311" s="298"/>
      <c r="AC18311" s="206"/>
    </row>
    <row r="18312" spans="27:29">
      <c r="AA18312" s="298"/>
      <c r="AC18312" s="206"/>
    </row>
    <row r="18313" spans="27:29">
      <c r="AA18313" s="298"/>
      <c r="AC18313" s="206"/>
    </row>
    <row r="18314" spans="27:29">
      <c r="AA18314" s="298"/>
      <c r="AC18314" s="206"/>
    </row>
    <row r="18315" spans="27:29">
      <c r="AA18315" s="298"/>
      <c r="AC18315" s="206"/>
    </row>
    <row r="18316" spans="27:29">
      <c r="AA18316" s="298"/>
      <c r="AC18316" s="206"/>
    </row>
    <row r="18317" spans="27:29">
      <c r="AA18317" s="298"/>
      <c r="AC18317" s="206"/>
    </row>
    <row r="18318" spans="27:29">
      <c r="AA18318" s="298"/>
      <c r="AC18318" s="206"/>
    </row>
    <row r="18319" spans="27:29">
      <c r="AA18319" s="298"/>
      <c r="AC18319" s="206"/>
    </row>
    <row r="18320" spans="27:29">
      <c r="AA18320" s="298"/>
      <c r="AC18320" s="206"/>
    </row>
    <row r="18321" spans="27:29">
      <c r="AA18321" s="298"/>
      <c r="AC18321" s="206"/>
    </row>
    <row r="18322" spans="27:29">
      <c r="AA18322" s="298"/>
      <c r="AC18322" s="206"/>
    </row>
    <row r="18323" spans="27:29">
      <c r="AA18323" s="298"/>
      <c r="AC18323" s="206"/>
    </row>
    <row r="18324" spans="27:29">
      <c r="AA18324" s="298"/>
      <c r="AC18324" s="206"/>
    </row>
    <row r="18325" spans="27:29">
      <c r="AA18325" s="298"/>
      <c r="AC18325" s="206"/>
    </row>
    <row r="18326" spans="27:29">
      <c r="AA18326" s="298"/>
      <c r="AC18326" s="206"/>
    </row>
    <row r="18327" spans="27:29">
      <c r="AA18327" s="298"/>
      <c r="AC18327" s="206"/>
    </row>
    <row r="18328" spans="27:29">
      <c r="AA18328" s="298"/>
      <c r="AC18328" s="206"/>
    </row>
    <row r="18329" spans="27:29">
      <c r="AA18329" s="298"/>
      <c r="AC18329" s="206"/>
    </row>
    <row r="18330" spans="27:29">
      <c r="AA18330" s="298"/>
      <c r="AC18330" s="206"/>
    </row>
    <row r="18331" spans="27:29">
      <c r="AA18331" s="298"/>
      <c r="AC18331" s="206"/>
    </row>
    <row r="18332" spans="27:29">
      <c r="AA18332" s="298"/>
      <c r="AC18332" s="206"/>
    </row>
    <row r="18333" spans="27:29">
      <c r="AA18333" s="298"/>
      <c r="AC18333" s="206"/>
    </row>
    <row r="18334" spans="27:29">
      <c r="AA18334" s="298"/>
      <c r="AC18334" s="206"/>
    </row>
    <row r="18335" spans="27:29">
      <c r="AA18335" s="298"/>
      <c r="AC18335" s="206"/>
    </row>
    <row r="18336" spans="27:29">
      <c r="AA18336" s="298"/>
      <c r="AC18336" s="206"/>
    </row>
    <row r="18337" spans="27:29">
      <c r="AA18337" s="298"/>
      <c r="AC18337" s="206"/>
    </row>
    <row r="18338" spans="27:29">
      <c r="AA18338" s="298"/>
      <c r="AC18338" s="206"/>
    </row>
    <row r="18339" spans="27:29">
      <c r="AA18339" s="298"/>
      <c r="AC18339" s="206"/>
    </row>
    <row r="18340" spans="27:29">
      <c r="AA18340" s="298"/>
      <c r="AC18340" s="206"/>
    </row>
    <row r="18341" spans="27:29">
      <c r="AA18341" s="298"/>
      <c r="AC18341" s="206"/>
    </row>
    <row r="18342" spans="27:29">
      <c r="AA18342" s="298"/>
      <c r="AC18342" s="206"/>
    </row>
    <row r="18343" spans="27:29">
      <c r="AA18343" s="298"/>
      <c r="AC18343" s="206"/>
    </row>
    <row r="18344" spans="27:29">
      <c r="AA18344" s="298"/>
      <c r="AC18344" s="206"/>
    </row>
    <row r="18345" spans="27:29">
      <c r="AA18345" s="298"/>
      <c r="AC18345" s="206"/>
    </row>
    <row r="18346" spans="27:29">
      <c r="AA18346" s="298"/>
      <c r="AC18346" s="206"/>
    </row>
    <row r="18347" spans="27:29">
      <c r="AA18347" s="298"/>
      <c r="AC18347" s="206"/>
    </row>
    <row r="18348" spans="27:29">
      <c r="AA18348" s="298"/>
      <c r="AC18348" s="206"/>
    </row>
    <row r="18349" spans="27:29">
      <c r="AA18349" s="298"/>
      <c r="AC18349" s="206"/>
    </row>
    <row r="18350" spans="27:29">
      <c r="AA18350" s="298"/>
      <c r="AC18350" s="206"/>
    </row>
    <row r="18351" spans="27:29">
      <c r="AA18351" s="298"/>
      <c r="AC18351" s="206"/>
    </row>
    <row r="18352" spans="27:29">
      <c r="AA18352" s="298"/>
      <c r="AC18352" s="206"/>
    </row>
    <row r="18353" spans="27:29">
      <c r="AA18353" s="298"/>
      <c r="AC18353" s="206"/>
    </row>
    <row r="18354" spans="27:29">
      <c r="AA18354" s="298"/>
      <c r="AC18354" s="206"/>
    </row>
    <row r="18355" spans="27:29">
      <c r="AA18355" s="298"/>
      <c r="AC18355" s="206"/>
    </row>
    <row r="18356" spans="27:29">
      <c r="AA18356" s="298"/>
      <c r="AC18356" s="206"/>
    </row>
    <row r="18357" spans="27:29">
      <c r="AA18357" s="298"/>
      <c r="AC18357" s="206"/>
    </row>
    <row r="18358" spans="27:29">
      <c r="AA18358" s="298"/>
      <c r="AC18358" s="206"/>
    </row>
    <row r="18359" spans="27:29">
      <c r="AA18359" s="298"/>
      <c r="AC18359" s="206"/>
    </row>
    <row r="18360" spans="27:29">
      <c r="AA18360" s="298"/>
      <c r="AC18360" s="206"/>
    </row>
    <row r="18361" spans="27:29">
      <c r="AA18361" s="298"/>
      <c r="AC18361" s="206"/>
    </row>
    <row r="18362" spans="27:29">
      <c r="AA18362" s="298"/>
      <c r="AC18362" s="206"/>
    </row>
    <row r="18363" spans="27:29">
      <c r="AA18363" s="298"/>
      <c r="AC18363" s="206"/>
    </row>
    <row r="18364" spans="27:29">
      <c r="AA18364" s="298"/>
      <c r="AC18364" s="206"/>
    </row>
    <row r="18365" spans="27:29">
      <c r="AA18365" s="298"/>
      <c r="AC18365" s="206"/>
    </row>
    <row r="18366" spans="27:29">
      <c r="AA18366" s="298"/>
      <c r="AC18366" s="206"/>
    </row>
    <row r="18367" spans="27:29">
      <c r="AA18367" s="298"/>
      <c r="AC18367" s="206"/>
    </row>
    <row r="18368" spans="27:29">
      <c r="AA18368" s="298"/>
      <c r="AC18368" s="206"/>
    </row>
    <row r="18369" spans="27:29">
      <c r="AA18369" s="298"/>
      <c r="AC18369" s="206"/>
    </row>
    <row r="18370" spans="27:29">
      <c r="AA18370" s="298"/>
      <c r="AC18370" s="206"/>
    </row>
    <row r="18371" spans="27:29">
      <c r="AA18371" s="298"/>
      <c r="AC18371" s="206"/>
    </row>
    <row r="18372" spans="27:29">
      <c r="AA18372" s="298"/>
      <c r="AC18372" s="206"/>
    </row>
    <row r="18373" spans="27:29">
      <c r="AA18373" s="298"/>
      <c r="AC18373" s="206"/>
    </row>
    <row r="18374" spans="27:29">
      <c r="AA18374" s="298"/>
      <c r="AC18374" s="206"/>
    </row>
    <row r="18375" spans="27:29">
      <c r="AA18375" s="298"/>
      <c r="AC18375" s="206"/>
    </row>
    <row r="18376" spans="27:29">
      <c r="AA18376" s="298"/>
      <c r="AC18376" s="206"/>
    </row>
    <row r="18377" spans="27:29">
      <c r="AA18377" s="298"/>
      <c r="AC18377" s="206"/>
    </row>
    <row r="18378" spans="27:29">
      <c r="AA18378" s="298"/>
      <c r="AC18378" s="206"/>
    </row>
    <row r="18379" spans="27:29">
      <c r="AA18379" s="298"/>
      <c r="AC18379" s="206"/>
    </row>
    <row r="18380" spans="27:29">
      <c r="AA18380" s="298"/>
      <c r="AC18380" s="206"/>
    </row>
    <row r="18381" spans="27:29">
      <c r="AA18381" s="298"/>
      <c r="AC18381" s="206"/>
    </row>
    <row r="18382" spans="27:29">
      <c r="AA18382" s="298"/>
      <c r="AC18382" s="206"/>
    </row>
    <row r="18383" spans="27:29">
      <c r="AA18383" s="298"/>
      <c r="AC18383" s="206"/>
    </row>
    <row r="18384" spans="27:29">
      <c r="AA18384" s="298"/>
      <c r="AC18384" s="206"/>
    </row>
    <row r="18385" spans="27:29">
      <c r="AA18385" s="298"/>
      <c r="AC18385" s="206"/>
    </row>
    <row r="18386" spans="27:29">
      <c r="AA18386" s="298"/>
      <c r="AC18386" s="206"/>
    </row>
    <row r="18387" spans="27:29">
      <c r="AA18387" s="298"/>
      <c r="AC18387" s="206"/>
    </row>
    <row r="18388" spans="27:29">
      <c r="AA18388" s="298"/>
      <c r="AC18388" s="206"/>
    </row>
    <row r="18389" spans="27:29">
      <c r="AA18389" s="298"/>
      <c r="AC18389" s="206"/>
    </row>
    <row r="18390" spans="27:29">
      <c r="AA18390" s="298"/>
      <c r="AC18390" s="206"/>
    </row>
    <row r="18391" spans="27:29">
      <c r="AA18391" s="298"/>
      <c r="AC18391" s="206"/>
    </row>
    <row r="18392" spans="27:29">
      <c r="AA18392" s="298"/>
      <c r="AC18392" s="206"/>
    </row>
    <row r="18393" spans="27:29">
      <c r="AA18393" s="298"/>
      <c r="AC18393" s="206"/>
    </row>
    <row r="18394" spans="27:29">
      <c r="AA18394" s="298"/>
      <c r="AC18394" s="206"/>
    </row>
    <row r="18395" spans="27:29">
      <c r="AA18395" s="298"/>
      <c r="AC18395" s="206"/>
    </row>
    <row r="18396" spans="27:29">
      <c r="AA18396" s="298"/>
      <c r="AC18396" s="206"/>
    </row>
    <row r="18397" spans="27:29">
      <c r="AA18397" s="298"/>
      <c r="AC18397" s="206"/>
    </row>
    <row r="18398" spans="27:29">
      <c r="AA18398" s="298"/>
      <c r="AC18398" s="206"/>
    </row>
    <row r="18399" spans="27:29">
      <c r="AA18399" s="298"/>
      <c r="AC18399" s="206"/>
    </row>
    <row r="18400" spans="27:29">
      <c r="AA18400" s="298"/>
      <c r="AC18400" s="206"/>
    </row>
    <row r="18401" spans="27:29">
      <c r="AA18401" s="298"/>
      <c r="AC18401" s="206"/>
    </row>
    <row r="18402" spans="27:29">
      <c r="AA18402" s="298"/>
      <c r="AC18402" s="206"/>
    </row>
    <row r="18403" spans="27:29">
      <c r="AA18403" s="298"/>
      <c r="AC18403" s="206"/>
    </row>
    <row r="18404" spans="27:29">
      <c r="AA18404" s="298"/>
      <c r="AC18404" s="206"/>
    </row>
    <row r="18405" spans="27:29">
      <c r="AA18405" s="298"/>
      <c r="AC18405" s="206"/>
    </row>
    <row r="18406" spans="27:29">
      <c r="AA18406" s="298"/>
      <c r="AC18406" s="206"/>
    </row>
    <row r="18407" spans="27:29">
      <c r="AA18407" s="298"/>
      <c r="AC18407" s="206"/>
    </row>
    <row r="18408" spans="27:29">
      <c r="AA18408" s="298"/>
      <c r="AC18408" s="206"/>
    </row>
    <row r="18409" spans="27:29">
      <c r="AA18409" s="298"/>
      <c r="AC18409" s="206"/>
    </row>
    <row r="18410" spans="27:29">
      <c r="AA18410" s="298"/>
      <c r="AC18410" s="206"/>
    </row>
    <row r="18411" spans="27:29">
      <c r="AA18411" s="298"/>
      <c r="AC18411" s="206"/>
    </row>
    <row r="18412" spans="27:29">
      <c r="AA18412" s="298"/>
      <c r="AC18412" s="206"/>
    </row>
    <row r="18413" spans="27:29">
      <c r="AA18413" s="298"/>
      <c r="AC18413" s="206"/>
    </row>
    <row r="18414" spans="27:29">
      <c r="AA18414" s="298"/>
      <c r="AC18414" s="206"/>
    </row>
    <row r="18415" spans="27:29">
      <c r="AA18415" s="298"/>
      <c r="AC18415" s="206"/>
    </row>
    <row r="18416" spans="27:29">
      <c r="AA18416" s="298"/>
      <c r="AC18416" s="206"/>
    </row>
    <row r="18417" spans="27:29">
      <c r="AA18417" s="298"/>
      <c r="AC18417" s="206"/>
    </row>
    <row r="18418" spans="27:29">
      <c r="AA18418" s="298"/>
      <c r="AC18418" s="206"/>
    </row>
    <row r="18419" spans="27:29">
      <c r="AA18419" s="298"/>
      <c r="AC18419" s="206"/>
    </row>
    <row r="18420" spans="27:29">
      <c r="AA18420" s="298"/>
      <c r="AC18420" s="206"/>
    </row>
    <row r="18421" spans="27:29">
      <c r="AA18421" s="298"/>
      <c r="AC18421" s="206"/>
    </row>
    <row r="18422" spans="27:29">
      <c r="AA18422" s="298"/>
      <c r="AC18422" s="206"/>
    </row>
    <row r="18423" spans="27:29">
      <c r="AA18423" s="298"/>
      <c r="AC18423" s="206"/>
    </row>
    <row r="18424" spans="27:29">
      <c r="AA18424" s="298"/>
      <c r="AC18424" s="206"/>
    </row>
    <row r="18425" spans="27:29">
      <c r="AA18425" s="298"/>
      <c r="AC18425" s="206"/>
    </row>
    <row r="18426" spans="27:29">
      <c r="AA18426" s="298"/>
      <c r="AC18426" s="206"/>
    </row>
    <row r="18427" spans="27:29">
      <c r="AA18427" s="298"/>
      <c r="AC18427" s="206"/>
    </row>
    <row r="18428" spans="27:29">
      <c r="AA18428" s="298"/>
      <c r="AC18428" s="206"/>
    </row>
    <row r="18429" spans="27:29">
      <c r="AA18429" s="298"/>
      <c r="AC18429" s="206"/>
    </row>
    <row r="18430" spans="27:29">
      <c r="AA18430" s="298"/>
      <c r="AC18430" s="206"/>
    </row>
    <row r="18431" spans="27:29">
      <c r="AA18431" s="298"/>
      <c r="AC18431" s="206"/>
    </row>
    <row r="18432" spans="27:29">
      <c r="AA18432" s="298"/>
      <c r="AC18432" s="206"/>
    </row>
    <row r="18433" spans="27:29">
      <c r="AA18433" s="298"/>
      <c r="AC18433" s="206"/>
    </row>
    <row r="18434" spans="27:29">
      <c r="AA18434" s="298"/>
      <c r="AC18434" s="206"/>
    </row>
    <row r="18435" spans="27:29">
      <c r="AA18435" s="298"/>
      <c r="AC18435" s="206"/>
    </row>
    <row r="18436" spans="27:29">
      <c r="AA18436" s="298"/>
      <c r="AC18436" s="206"/>
    </row>
    <row r="18437" spans="27:29">
      <c r="AA18437" s="298"/>
      <c r="AC18437" s="206"/>
    </row>
    <row r="18438" spans="27:29">
      <c r="AA18438" s="298"/>
      <c r="AC18438" s="206"/>
    </row>
    <row r="18439" spans="27:29">
      <c r="AA18439" s="298"/>
      <c r="AC18439" s="206"/>
    </row>
    <row r="18440" spans="27:29">
      <c r="AA18440" s="298"/>
      <c r="AC18440" s="206"/>
    </row>
    <row r="18441" spans="27:29">
      <c r="AA18441" s="298"/>
      <c r="AC18441" s="206"/>
    </row>
    <row r="18442" spans="27:29">
      <c r="AA18442" s="298"/>
      <c r="AC18442" s="206"/>
    </row>
    <row r="18443" spans="27:29">
      <c r="AA18443" s="298"/>
      <c r="AC18443" s="206"/>
    </row>
    <row r="18444" spans="27:29">
      <c r="AA18444" s="298"/>
      <c r="AC18444" s="206"/>
    </row>
    <row r="18445" spans="27:29">
      <c r="AA18445" s="298"/>
      <c r="AC18445" s="206"/>
    </row>
    <row r="18446" spans="27:29">
      <c r="AA18446" s="298"/>
      <c r="AC18446" s="206"/>
    </row>
    <row r="18447" spans="27:29">
      <c r="AA18447" s="298"/>
      <c r="AC18447" s="206"/>
    </row>
    <row r="18448" spans="27:29">
      <c r="AA18448" s="298"/>
      <c r="AC18448" s="206"/>
    </row>
    <row r="18449" spans="27:29">
      <c r="AA18449" s="298"/>
      <c r="AC18449" s="206"/>
    </row>
    <row r="18450" spans="27:29">
      <c r="AA18450" s="298"/>
      <c r="AC18450" s="206"/>
    </row>
    <row r="18451" spans="27:29">
      <c r="AA18451" s="298"/>
      <c r="AC18451" s="206"/>
    </row>
    <row r="18452" spans="27:29">
      <c r="AA18452" s="298"/>
      <c r="AC18452" s="206"/>
    </row>
    <row r="18453" spans="27:29">
      <c r="AA18453" s="298"/>
      <c r="AC18453" s="206"/>
    </row>
    <row r="18454" spans="27:29">
      <c r="AA18454" s="298"/>
      <c r="AC18454" s="206"/>
    </row>
    <row r="18455" spans="27:29">
      <c r="AA18455" s="298"/>
      <c r="AC18455" s="206"/>
    </row>
    <row r="18456" spans="27:29">
      <c r="AA18456" s="298"/>
      <c r="AC18456" s="206"/>
    </row>
    <row r="18457" spans="27:29">
      <c r="AA18457" s="298"/>
      <c r="AC18457" s="206"/>
    </row>
    <row r="18458" spans="27:29">
      <c r="AA18458" s="298"/>
      <c r="AC18458" s="206"/>
    </row>
    <row r="18459" spans="27:29">
      <c r="AA18459" s="298"/>
      <c r="AC18459" s="206"/>
    </row>
    <row r="18460" spans="27:29">
      <c r="AA18460" s="298"/>
      <c r="AC18460" s="206"/>
    </row>
    <row r="18461" spans="27:29">
      <c r="AA18461" s="298"/>
      <c r="AC18461" s="206"/>
    </row>
    <row r="18462" spans="27:29">
      <c r="AA18462" s="298"/>
      <c r="AC18462" s="206"/>
    </row>
    <row r="18463" spans="27:29">
      <c r="AA18463" s="298"/>
      <c r="AC18463" s="206"/>
    </row>
    <row r="18464" spans="27:29">
      <c r="AA18464" s="298"/>
      <c r="AC18464" s="206"/>
    </row>
    <row r="18465" spans="27:29">
      <c r="AA18465" s="298"/>
      <c r="AC18465" s="206"/>
    </row>
    <row r="18466" spans="27:29">
      <c r="AA18466" s="298"/>
      <c r="AC18466" s="206"/>
    </row>
    <row r="18467" spans="27:29">
      <c r="AA18467" s="298"/>
      <c r="AC18467" s="206"/>
    </row>
    <row r="18468" spans="27:29">
      <c r="AA18468" s="298"/>
      <c r="AC18468" s="206"/>
    </row>
    <row r="18469" spans="27:29">
      <c r="AA18469" s="298"/>
      <c r="AC18469" s="206"/>
    </row>
    <row r="18470" spans="27:29">
      <c r="AA18470" s="298"/>
      <c r="AC18470" s="206"/>
    </row>
    <row r="18471" spans="27:29">
      <c r="AA18471" s="298"/>
      <c r="AC18471" s="206"/>
    </row>
    <row r="18472" spans="27:29">
      <c r="AA18472" s="298"/>
      <c r="AC18472" s="206"/>
    </row>
    <row r="18473" spans="27:29">
      <c r="AA18473" s="298"/>
      <c r="AC18473" s="206"/>
    </row>
    <row r="18474" spans="27:29">
      <c r="AA18474" s="298"/>
      <c r="AC18474" s="206"/>
    </row>
    <row r="18475" spans="27:29">
      <c r="AA18475" s="298"/>
      <c r="AC18475" s="206"/>
    </row>
    <row r="18476" spans="27:29">
      <c r="AA18476" s="298"/>
      <c r="AC18476" s="206"/>
    </row>
    <row r="18477" spans="27:29">
      <c r="AA18477" s="298"/>
      <c r="AC18477" s="206"/>
    </row>
    <row r="18478" spans="27:29">
      <c r="AA18478" s="298"/>
      <c r="AC18478" s="206"/>
    </row>
    <row r="18479" spans="27:29">
      <c r="AA18479" s="298"/>
      <c r="AC18479" s="206"/>
    </row>
    <row r="18480" spans="27:29">
      <c r="AA18480" s="298"/>
      <c r="AC18480" s="206"/>
    </row>
    <row r="18481" spans="27:29">
      <c r="AA18481" s="298"/>
      <c r="AC18481" s="206"/>
    </row>
    <row r="18482" spans="27:29">
      <c r="AA18482" s="298"/>
      <c r="AC18482" s="206"/>
    </row>
    <row r="18483" spans="27:29">
      <c r="AA18483" s="298"/>
      <c r="AC18483" s="206"/>
    </row>
    <row r="18484" spans="27:29">
      <c r="AA18484" s="298"/>
      <c r="AC18484" s="206"/>
    </row>
    <row r="18485" spans="27:29">
      <c r="AA18485" s="298"/>
      <c r="AC18485" s="206"/>
    </row>
    <row r="18486" spans="27:29">
      <c r="AA18486" s="298"/>
      <c r="AC18486" s="206"/>
    </row>
    <row r="18487" spans="27:29">
      <c r="AA18487" s="298"/>
      <c r="AC18487" s="206"/>
    </row>
    <row r="18488" spans="27:29">
      <c r="AA18488" s="298"/>
      <c r="AC18488" s="206"/>
    </row>
    <row r="18489" spans="27:29">
      <c r="AA18489" s="298"/>
      <c r="AC18489" s="206"/>
    </row>
    <row r="18490" spans="27:29">
      <c r="AA18490" s="298"/>
      <c r="AC18490" s="206"/>
    </row>
    <row r="18491" spans="27:29">
      <c r="AA18491" s="298"/>
      <c r="AC18491" s="206"/>
    </row>
    <row r="18492" spans="27:29">
      <c r="AA18492" s="298"/>
      <c r="AC18492" s="206"/>
    </row>
    <row r="18493" spans="27:29">
      <c r="AA18493" s="298"/>
      <c r="AC18493" s="206"/>
    </row>
    <row r="18494" spans="27:29">
      <c r="AA18494" s="298"/>
      <c r="AC18494" s="206"/>
    </row>
    <row r="18495" spans="27:29">
      <c r="AA18495" s="298"/>
      <c r="AC18495" s="206"/>
    </row>
    <row r="18496" spans="27:29">
      <c r="AA18496" s="298"/>
      <c r="AC18496" s="206"/>
    </row>
    <row r="18497" spans="27:29">
      <c r="AA18497" s="298"/>
      <c r="AC18497" s="206"/>
    </row>
    <row r="18498" spans="27:29">
      <c r="AA18498" s="298"/>
      <c r="AC18498" s="206"/>
    </row>
    <row r="18499" spans="27:29">
      <c r="AA18499" s="298"/>
      <c r="AC18499" s="206"/>
    </row>
    <row r="18500" spans="27:29">
      <c r="AA18500" s="298"/>
      <c r="AC18500" s="206"/>
    </row>
    <row r="18501" spans="27:29">
      <c r="AA18501" s="298"/>
      <c r="AC18501" s="206"/>
    </row>
    <row r="18502" spans="27:29">
      <c r="AA18502" s="298"/>
      <c r="AC18502" s="206"/>
    </row>
    <row r="18503" spans="27:29">
      <c r="AA18503" s="298"/>
      <c r="AC18503" s="206"/>
    </row>
    <row r="18504" spans="27:29">
      <c r="AA18504" s="298"/>
      <c r="AC18504" s="206"/>
    </row>
    <row r="18505" spans="27:29">
      <c r="AA18505" s="298"/>
      <c r="AC18505" s="206"/>
    </row>
    <row r="18506" spans="27:29">
      <c r="AA18506" s="298"/>
      <c r="AC18506" s="206"/>
    </row>
    <row r="18507" spans="27:29">
      <c r="AA18507" s="298"/>
      <c r="AC18507" s="206"/>
    </row>
    <row r="18508" spans="27:29">
      <c r="AA18508" s="298"/>
      <c r="AC18508" s="206"/>
    </row>
    <row r="18509" spans="27:29">
      <c r="AA18509" s="298"/>
      <c r="AC18509" s="206"/>
    </row>
    <row r="18510" spans="27:29">
      <c r="AA18510" s="298"/>
      <c r="AC18510" s="206"/>
    </row>
    <row r="18511" spans="27:29">
      <c r="AA18511" s="298"/>
      <c r="AC18511" s="206"/>
    </row>
    <row r="18512" spans="27:29">
      <c r="AA18512" s="298"/>
      <c r="AC18512" s="206"/>
    </row>
    <row r="18513" spans="27:29">
      <c r="AA18513" s="298"/>
      <c r="AC18513" s="206"/>
    </row>
    <row r="18514" spans="27:29">
      <c r="AA18514" s="298"/>
      <c r="AC18514" s="206"/>
    </row>
    <row r="18515" spans="27:29">
      <c r="AA18515" s="298"/>
      <c r="AC18515" s="206"/>
    </row>
    <row r="18516" spans="27:29">
      <c r="AA18516" s="298"/>
      <c r="AC18516" s="206"/>
    </row>
    <row r="18517" spans="27:29">
      <c r="AA18517" s="298"/>
      <c r="AC18517" s="206"/>
    </row>
    <row r="18518" spans="27:29">
      <c r="AA18518" s="298"/>
      <c r="AC18518" s="206"/>
    </row>
    <row r="18519" spans="27:29">
      <c r="AA18519" s="298"/>
      <c r="AC18519" s="206"/>
    </row>
    <row r="18520" spans="27:29">
      <c r="AA18520" s="298"/>
      <c r="AC18520" s="206"/>
    </row>
    <row r="18521" spans="27:29">
      <c r="AA18521" s="298"/>
      <c r="AC18521" s="206"/>
    </row>
    <row r="18522" spans="27:29">
      <c r="AA18522" s="298"/>
      <c r="AC18522" s="206"/>
    </row>
    <row r="18523" spans="27:29">
      <c r="AA18523" s="298"/>
      <c r="AC18523" s="206"/>
    </row>
    <row r="18524" spans="27:29">
      <c r="AA18524" s="298"/>
      <c r="AC18524" s="206"/>
    </row>
    <row r="18525" spans="27:29">
      <c r="AA18525" s="298"/>
      <c r="AC18525" s="206"/>
    </row>
    <row r="18526" spans="27:29">
      <c r="AA18526" s="298"/>
      <c r="AC18526" s="206"/>
    </row>
    <row r="18527" spans="27:29">
      <c r="AA18527" s="298"/>
      <c r="AC18527" s="206"/>
    </row>
    <row r="18528" spans="27:29">
      <c r="AA18528" s="298"/>
      <c r="AC18528" s="206"/>
    </row>
    <row r="18529" spans="27:29">
      <c r="AA18529" s="298"/>
      <c r="AC18529" s="206"/>
    </row>
    <row r="18530" spans="27:29">
      <c r="AA18530" s="298"/>
      <c r="AC18530" s="206"/>
    </row>
    <row r="18531" spans="27:29">
      <c r="AA18531" s="298"/>
      <c r="AC18531" s="206"/>
    </row>
    <row r="18532" spans="27:29">
      <c r="AA18532" s="298"/>
      <c r="AC18532" s="206"/>
    </row>
    <row r="18533" spans="27:29">
      <c r="AA18533" s="298"/>
      <c r="AC18533" s="206"/>
    </row>
    <row r="18534" spans="27:29">
      <c r="AA18534" s="298"/>
      <c r="AC18534" s="206"/>
    </row>
    <row r="18535" spans="27:29">
      <c r="AA18535" s="298"/>
      <c r="AC18535" s="206"/>
    </row>
    <row r="18536" spans="27:29">
      <c r="AA18536" s="298"/>
      <c r="AC18536" s="206"/>
    </row>
    <row r="18537" spans="27:29">
      <c r="AA18537" s="298"/>
      <c r="AC18537" s="206"/>
    </row>
    <row r="18538" spans="27:29">
      <c r="AA18538" s="298"/>
      <c r="AC18538" s="206"/>
    </row>
    <row r="18539" spans="27:29">
      <c r="AA18539" s="298"/>
      <c r="AC18539" s="206"/>
    </row>
    <row r="18540" spans="27:29">
      <c r="AA18540" s="298"/>
      <c r="AC18540" s="206"/>
    </row>
    <row r="18541" spans="27:29">
      <c r="AA18541" s="298"/>
      <c r="AC18541" s="206"/>
    </row>
    <row r="18542" spans="27:29">
      <c r="AA18542" s="298"/>
      <c r="AC18542" s="206"/>
    </row>
    <row r="18543" spans="27:29">
      <c r="AA18543" s="298"/>
      <c r="AC18543" s="206"/>
    </row>
    <row r="18544" spans="27:29">
      <c r="AA18544" s="298"/>
      <c r="AC18544" s="206"/>
    </row>
    <row r="18545" spans="27:29">
      <c r="AA18545" s="298"/>
      <c r="AC18545" s="206"/>
    </row>
    <row r="18546" spans="27:29">
      <c r="AA18546" s="298"/>
      <c r="AC18546" s="206"/>
    </row>
    <row r="18547" spans="27:29">
      <c r="AA18547" s="298"/>
      <c r="AC18547" s="206"/>
    </row>
    <row r="18548" spans="27:29">
      <c r="AA18548" s="298"/>
      <c r="AC18548" s="206"/>
    </row>
    <row r="18549" spans="27:29">
      <c r="AA18549" s="298"/>
      <c r="AC18549" s="206"/>
    </row>
    <row r="18550" spans="27:29">
      <c r="AA18550" s="298"/>
      <c r="AC18550" s="206"/>
    </row>
    <row r="18551" spans="27:29">
      <c r="AA18551" s="298"/>
      <c r="AC18551" s="206"/>
    </row>
    <row r="18552" spans="27:29">
      <c r="AA18552" s="298"/>
      <c r="AC18552" s="206"/>
    </row>
    <row r="18553" spans="27:29">
      <c r="AA18553" s="298"/>
      <c r="AC18553" s="206"/>
    </row>
    <row r="18554" spans="27:29">
      <c r="AA18554" s="298"/>
      <c r="AC18554" s="206"/>
    </row>
    <row r="18555" spans="27:29">
      <c r="AA18555" s="298"/>
      <c r="AC18555" s="206"/>
    </row>
    <row r="18556" spans="27:29">
      <c r="AA18556" s="298"/>
      <c r="AC18556" s="206"/>
    </row>
    <row r="18557" spans="27:29">
      <c r="AA18557" s="298"/>
      <c r="AC18557" s="206"/>
    </row>
    <row r="18558" spans="27:29">
      <c r="AA18558" s="298"/>
      <c r="AC18558" s="206"/>
    </row>
    <row r="18559" spans="27:29">
      <c r="AA18559" s="298"/>
      <c r="AC18559" s="206"/>
    </row>
    <row r="18560" spans="27:29">
      <c r="AA18560" s="298"/>
      <c r="AC18560" s="206"/>
    </row>
    <row r="18561" spans="27:29">
      <c r="AA18561" s="298"/>
      <c r="AC18561" s="206"/>
    </row>
    <row r="18562" spans="27:29">
      <c r="AA18562" s="298"/>
      <c r="AC18562" s="206"/>
    </row>
    <row r="18563" spans="27:29">
      <c r="AA18563" s="298"/>
      <c r="AC18563" s="206"/>
    </row>
    <row r="18564" spans="27:29">
      <c r="AA18564" s="298"/>
      <c r="AC18564" s="206"/>
    </row>
    <row r="18565" spans="27:29">
      <c r="AA18565" s="298"/>
      <c r="AC18565" s="206"/>
    </row>
    <row r="18566" spans="27:29">
      <c r="AA18566" s="298"/>
      <c r="AC18566" s="206"/>
    </row>
    <row r="18567" spans="27:29">
      <c r="AA18567" s="298"/>
      <c r="AC18567" s="206"/>
    </row>
    <row r="18568" spans="27:29">
      <c r="AA18568" s="298"/>
      <c r="AC18568" s="206"/>
    </row>
    <row r="18569" spans="27:29">
      <c r="AA18569" s="298"/>
      <c r="AC18569" s="206"/>
    </row>
    <row r="18570" spans="27:29">
      <c r="AA18570" s="298"/>
      <c r="AC18570" s="206"/>
    </row>
    <row r="18571" spans="27:29">
      <c r="AA18571" s="298"/>
      <c r="AC18571" s="206"/>
    </row>
    <row r="18572" spans="27:29">
      <c r="AA18572" s="298"/>
      <c r="AC18572" s="206"/>
    </row>
    <row r="18573" spans="27:29">
      <c r="AA18573" s="298"/>
      <c r="AC18573" s="206"/>
    </row>
    <row r="18574" spans="27:29">
      <c r="AA18574" s="298"/>
      <c r="AC18574" s="206"/>
    </row>
    <row r="18575" spans="27:29">
      <c r="AA18575" s="298"/>
      <c r="AC18575" s="206"/>
    </row>
    <row r="18576" spans="27:29">
      <c r="AA18576" s="298"/>
      <c r="AC18576" s="206"/>
    </row>
    <row r="18577" spans="27:29">
      <c r="AA18577" s="298"/>
      <c r="AC18577" s="206"/>
    </row>
    <row r="18578" spans="27:29">
      <c r="AA18578" s="298"/>
      <c r="AC18578" s="206"/>
    </row>
    <row r="18579" spans="27:29">
      <c r="AA18579" s="298"/>
      <c r="AC18579" s="206"/>
    </row>
    <row r="18580" spans="27:29">
      <c r="AA18580" s="298"/>
      <c r="AC18580" s="206"/>
    </row>
    <row r="18581" spans="27:29">
      <c r="AA18581" s="298"/>
      <c r="AC18581" s="206"/>
    </row>
    <row r="18582" spans="27:29">
      <c r="AA18582" s="298"/>
      <c r="AC18582" s="206"/>
    </row>
    <row r="18583" spans="27:29">
      <c r="AA18583" s="298"/>
      <c r="AC18583" s="206"/>
    </row>
    <row r="18584" spans="27:29">
      <c r="AA18584" s="298"/>
      <c r="AC18584" s="206"/>
    </row>
    <row r="18585" spans="27:29">
      <c r="AA18585" s="298"/>
      <c r="AC18585" s="206"/>
    </row>
    <row r="18586" spans="27:29">
      <c r="AA18586" s="298"/>
      <c r="AC18586" s="206"/>
    </row>
    <row r="18587" spans="27:29">
      <c r="AA18587" s="298"/>
      <c r="AC18587" s="206"/>
    </row>
    <row r="18588" spans="27:29">
      <c r="AA18588" s="298"/>
      <c r="AC18588" s="206"/>
    </row>
    <row r="18589" spans="27:29">
      <c r="AA18589" s="298"/>
      <c r="AC18589" s="206"/>
    </row>
    <row r="18590" spans="27:29">
      <c r="AA18590" s="298"/>
      <c r="AC18590" s="206"/>
    </row>
    <row r="18591" spans="27:29">
      <c r="AA18591" s="298"/>
      <c r="AC18591" s="206"/>
    </row>
    <row r="18592" spans="27:29">
      <c r="AA18592" s="298"/>
      <c r="AC18592" s="206"/>
    </row>
    <row r="18593" spans="27:29">
      <c r="AA18593" s="298"/>
      <c r="AC18593" s="206"/>
    </row>
    <row r="18594" spans="27:29">
      <c r="AA18594" s="298"/>
      <c r="AC18594" s="206"/>
    </row>
    <row r="18595" spans="27:29">
      <c r="AA18595" s="298"/>
      <c r="AC18595" s="206"/>
    </row>
    <row r="18596" spans="27:29">
      <c r="AA18596" s="298"/>
      <c r="AC18596" s="206"/>
    </row>
    <row r="18597" spans="27:29">
      <c r="AA18597" s="298"/>
      <c r="AC18597" s="206"/>
    </row>
    <row r="18598" spans="27:29">
      <c r="AA18598" s="298"/>
      <c r="AC18598" s="206"/>
    </row>
    <row r="18599" spans="27:29">
      <c r="AA18599" s="298"/>
      <c r="AC18599" s="206"/>
    </row>
    <row r="18600" spans="27:29">
      <c r="AA18600" s="298"/>
      <c r="AC18600" s="206"/>
    </row>
    <row r="18601" spans="27:29">
      <c r="AA18601" s="298"/>
      <c r="AC18601" s="206"/>
    </row>
    <row r="18602" spans="27:29">
      <c r="AA18602" s="298"/>
      <c r="AC18602" s="206"/>
    </row>
    <row r="18603" spans="27:29">
      <c r="AA18603" s="298"/>
      <c r="AC18603" s="206"/>
    </row>
    <row r="18604" spans="27:29">
      <c r="AA18604" s="298"/>
      <c r="AC18604" s="206"/>
    </row>
    <row r="18605" spans="27:29">
      <c r="AA18605" s="298"/>
      <c r="AC18605" s="206"/>
    </row>
    <row r="18606" spans="27:29">
      <c r="AA18606" s="298"/>
      <c r="AC18606" s="206"/>
    </row>
    <row r="18607" spans="27:29">
      <c r="AA18607" s="298"/>
      <c r="AC18607" s="206"/>
    </row>
    <row r="18608" spans="27:29">
      <c r="AA18608" s="298"/>
      <c r="AC18608" s="206"/>
    </row>
    <row r="18609" spans="27:29">
      <c r="AA18609" s="298"/>
      <c r="AC18609" s="206"/>
    </row>
    <row r="18610" spans="27:29">
      <c r="AA18610" s="298"/>
      <c r="AC18610" s="206"/>
    </row>
    <row r="18611" spans="27:29">
      <c r="AA18611" s="298"/>
      <c r="AC18611" s="206"/>
    </row>
    <row r="18612" spans="27:29">
      <c r="AA18612" s="298"/>
      <c r="AC18612" s="206"/>
    </row>
    <row r="18613" spans="27:29">
      <c r="AA18613" s="298"/>
      <c r="AC18613" s="206"/>
    </row>
    <row r="18614" spans="27:29">
      <c r="AA18614" s="298"/>
      <c r="AC18614" s="206"/>
    </row>
    <row r="18615" spans="27:29">
      <c r="AA18615" s="298"/>
      <c r="AC18615" s="206"/>
    </row>
    <row r="18616" spans="27:29">
      <c r="AA18616" s="298"/>
      <c r="AC18616" s="206"/>
    </row>
    <row r="18617" spans="27:29">
      <c r="AA18617" s="298"/>
      <c r="AC18617" s="206"/>
    </row>
    <row r="18618" spans="27:29">
      <c r="AA18618" s="298"/>
      <c r="AC18618" s="206"/>
    </row>
    <row r="18619" spans="27:29">
      <c r="AA18619" s="298"/>
      <c r="AC18619" s="206"/>
    </row>
    <row r="18620" spans="27:29">
      <c r="AA18620" s="298"/>
      <c r="AC18620" s="206"/>
    </row>
    <row r="18621" spans="27:29">
      <c r="AA18621" s="298"/>
      <c r="AC18621" s="206"/>
    </row>
    <row r="18622" spans="27:29">
      <c r="AA18622" s="298"/>
      <c r="AC18622" s="206"/>
    </row>
    <row r="18623" spans="27:29">
      <c r="AA18623" s="298"/>
      <c r="AC18623" s="206"/>
    </row>
    <row r="18624" spans="27:29">
      <c r="AA18624" s="298"/>
      <c r="AC18624" s="206"/>
    </row>
    <row r="18625" spans="27:29">
      <c r="AA18625" s="298"/>
      <c r="AC18625" s="206"/>
    </row>
    <row r="18626" spans="27:29">
      <c r="AA18626" s="298"/>
      <c r="AC18626" s="206"/>
    </row>
    <row r="18627" spans="27:29">
      <c r="AA18627" s="298"/>
      <c r="AC18627" s="206"/>
    </row>
    <row r="18628" spans="27:29">
      <c r="AA18628" s="298"/>
      <c r="AC18628" s="206"/>
    </row>
    <row r="18629" spans="27:29">
      <c r="AA18629" s="298"/>
      <c r="AC18629" s="206"/>
    </row>
    <row r="18630" spans="27:29">
      <c r="AA18630" s="298"/>
      <c r="AC18630" s="206"/>
    </row>
    <row r="18631" spans="27:29">
      <c r="AA18631" s="298"/>
      <c r="AC18631" s="206"/>
    </row>
    <row r="18632" spans="27:29">
      <c r="AA18632" s="298"/>
      <c r="AC18632" s="206"/>
    </row>
    <row r="18633" spans="27:29">
      <c r="AA18633" s="298"/>
      <c r="AC18633" s="206"/>
    </row>
    <row r="18634" spans="27:29">
      <c r="AA18634" s="298"/>
      <c r="AC18634" s="206"/>
    </row>
    <row r="18635" spans="27:29">
      <c r="AA18635" s="298"/>
      <c r="AC18635" s="206"/>
    </row>
    <row r="18636" spans="27:29">
      <c r="AA18636" s="298"/>
      <c r="AC18636" s="206"/>
    </row>
    <row r="18637" spans="27:29">
      <c r="AA18637" s="298"/>
      <c r="AC18637" s="206"/>
    </row>
    <row r="18638" spans="27:29">
      <c r="AA18638" s="298"/>
      <c r="AC18638" s="206"/>
    </row>
    <row r="18639" spans="27:29">
      <c r="AA18639" s="298"/>
      <c r="AC18639" s="206"/>
    </row>
    <row r="18640" spans="27:29">
      <c r="AA18640" s="298"/>
      <c r="AC18640" s="206"/>
    </row>
    <row r="18641" spans="27:29">
      <c r="AA18641" s="298"/>
      <c r="AC18641" s="206"/>
    </row>
    <row r="18642" spans="27:29">
      <c r="AA18642" s="298"/>
      <c r="AC18642" s="206"/>
    </row>
    <row r="18643" spans="27:29">
      <c r="AA18643" s="298"/>
      <c r="AC18643" s="206"/>
    </row>
    <row r="18644" spans="27:29">
      <c r="AA18644" s="298"/>
      <c r="AC18644" s="206"/>
    </row>
    <row r="18645" spans="27:29">
      <c r="AA18645" s="298"/>
      <c r="AC18645" s="206"/>
    </row>
    <row r="18646" spans="27:29">
      <c r="AA18646" s="298"/>
      <c r="AC18646" s="206"/>
    </row>
    <row r="18647" spans="27:29">
      <c r="AA18647" s="298"/>
      <c r="AC18647" s="206"/>
    </row>
    <row r="18648" spans="27:29">
      <c r="AA18648" s="298"/>
      <c r="AC18648" s="206"/>
    </row>
    <row r="18649" spans="27:29">
      <c r="AA18649" s="298"/>
      <c r="AC18649" s="206"/>
    </row>
    <row r="18650" spans="27:29">
      <c r="AA18650" s="298"/>
      <c r="AC18650" s="206"/>
    </row>
    <row r="18651" spans="27:29">
      <c r="AA18651" s="298"/>
      <c r="AC18651" s="206"/>
    </row>
    <row r="18652" spans="27:29">
      <c r="AA18652" s="298"/>
      <c r="AC18652" s="206"/>
    </row>
    <row r="18653" spans="27:29">
      <c r="AA18653" s="298"/>
      <c r="AC18653" s="206"/>
    </row>
    <row r="18654" spans="27:29">
      <c r="AA18654" s="298"/>
      <c r="AC18654" s="206"/>
    </row>
    <row r="18655" spans="27:29">
      <c r="AA18655" s="298"/>
      <c r="AC18655" s="206"/>
    </row>
    <row r="18656" spans="27:29">
      <c r="AA18656" s="298"/>
      <c r="AC18656" s="206"/>
    </row>
    <row r="18657" spans="27:29">
      <c r="AA18657" s="298"/>
      <c r="AC18657" s="206"/>
    </row>
    <row r="18658" spans="27:29">
      <c r="AA18658" s="298"/>
      <c r="AC18658" s="206"/>
    </row>
    <row r="18659" spans="27:29">
      <c r="AA18659" s="298"/>
      <c r="AC18659" s="206"/>
    </row>
    <row r="18660" spans="27:29">
      <c r="AA18660" s="298"/>
      <c r="AC18660" s="206"/>
    </row>
    <row r="18661" spans="27:29">
      <c r="AA18661" s="298"/>
      <c r="AC18661" s="206"/>
    </row>
    <row r="18662" spans="27:29">
      <c r="AA18662" s="298"/>
      <c r="AC18662" s="206"/>
    </row>
    <row r="18663" spans="27:29">
      <c r="AA18663" s="298"/>
      <c r="AC18663" s="206"/>
    </row>
    <row r="18664" spans="27:29">
      <c r="AA18664" s="298"/>
      <c r="AC18664" s="206"/>
    </row>
    <row r="18665" spans="27:29">
      <c r="AA18665" s="298"/>
      <c r="AC18665" s="206"/>
    </row>
    <row r="18666" spans="27:29">
      <c r="AA18666" s="298"/>
      <c r="AC18666" s="206"/>
    </row>
    <row r="18667" spans="27:29">
      <c r="AA18667" s="298"/>
      <c r="AC18667" s="206"/>
    </row>
    <row r="18668" spans="27:29">
      <c r="AA18668" s="298"/>
      <c r="AC18668" s="206"/>
    </row>
    <row r="18669" spans="27:29">
      <c r="AA18669" s="298"/>
      <c r="AC18669" s="206"/>
    </row>
    <row r="18670" spans="27:29">
      <c r="AA18670" s="298"/>
      <c r="AC18670" s="206"/>
    </row>
    <row r="18671" spans="27:29">
      <c r="AA18671" s="298"/>
      <c r="AC18671" s="206"/>
    </row>
    <row r="18672" spans="27:29">
      <c r="AA18672" s="298"/>
      <c r="AC18672" s="206"/>
    </row>
    <row r="18673" spans="27:29">
      <c r="AA18673" s="298"/>
      <c r="AC18673" s="206"/>
    </row>
    <row r="18674" spans="27:29">
      <c r="AA18674" s="298"/>
      <c r="AC18674" s="206"/>
    </row>
    <row r="18675" spans="27:29">
      <c r="AA18675" s="298"/>
      <c r="AC18675" s="206"/>
    </row>
    <row r="18676" spans="27:29">
      <c r="AA18676" s="298"/>
      <c r="AC18676" s="206"/>
    </row>
    <row r="18677" spans="27:29">
      <c r="AA18677" s="298"/>
      <c r="AC18677" s="206"/>
    </row>
    <row r="18678" spans="27:29">
      <c r="AA18678" s="298"/>
      <c r="AC18678" s="206"/>
    </row>
    <row r="18679" spans="27:29">
      <c r="AA18679" s="298"/>
      <c r="AC18679" s="206"/>
    </row>
    <row r="18680" spans="27:29">
      <c r="AA18680" s="298"/>
      <c r="AC18680" s="206"/>
    </row>
    <row r="18681" spans="27:29">
      <c r="AA18681" s="298"/>
      <c r="AC18681" s="206"/>
    </row>
    <row r="18682" spans="27:29">
      <c r="AA18682" s="298"/>
      <c r="AC18682" s="206"/>
    </row>
    <row r="18683" spans="27:29">
      <c r="AA18683" s="298"/>
      <c r="AC18683" s="206"/>
    </row>
    <row r="18684" spans="27:29">
      <c r="AA18684" s="298"/>
      <c r="AC18684" s="206"/>
    </row>
    <row r="18685" spans="27:29">
      <c r="AA18685" s="298"/>
      <c r="AC18685" s="206"/>
    </row>
    <row r="18686" spans="27:29">
      <c r="AA18686" s="298"/>
      <c r="AC18686" s="206"/>
    </row>
    <row r="18687" spans="27:29">
      <c r="AA18687" s="298"/>
      <c r="AC18687" s="206"/>
    </row>
    <row r="18688" spans="27:29">
      <c r="AA18688" s="298"/>
      <c r="AC18688" s="206"/>
    </row>
    <row r="18689" spans="27:29">
      <c r="AA18689" s="298"/>
      <c r="AC18689" s="206"/>
    </row>
    <row r="18690" spans="27:29">
      <c r="AA18690" s="298"/>
      <c r="AC18690" s="206"/>
    </row>
    <row r="18691" spans="27:29">
      <c r="AA18691" s="298"/>
      <c r="AC18691" s="206"/>
    </row>
    <row r="18692" spans="27:29">
      <c r="AA18692" s="298"/>
      <c r="AC18692" s="206"/>
    </row>
    <row r="18693" spans="27:29">
      <c r="AA18693" s="298"/>
      <c r="AC18693" s="206"/>
    </row>
    <row r="18694" spans="27:29">
      <c r="AA18694" s="298"/>
      <c r="AC18694" s="206"/>
    </row>
    <row r="18695" spans="27:29">
      <c r="AA18695" s="298"/>
      <c r="AC18695" s="206"/>
    </row>
    <row r="18696" spans="27:29">
      <c r="AA18696" s="298"/>
      <c r="AC18696" s="206"/>
    </row>
    <row r="18697" spans="27:29">
      <c r="AA18697" s="298"/>
      <c r="AC18697" s="206"/>
    </row>
    <row r="18698" spans="27:29">
      <c r="AA18698" s="298"/>
      <c r="AC18698" s="206"/>
    </row>
    <row r="18699" spans="27:29">
      <c r="AA18699" s="298"/>
      <c r="AC18699" s="206"/>
    </row>
    <row r="18700" spans="27:29">
      <c r="AA18700" s="298"/>
      <c r="AC18700" s="206"/>
    </row>
    <row r="18701" spans="27:29">
      <c r="AA18701" s="298"/>
      <c r="AC18701" s="206"/>
    </row>
    <row r="18702" spans="27:29">
      <c r="AA18702" s="298"/>
      <c r="AC18702" s="206"/>
    </row>
    <row r="18703" spans="27:29">
      <c r="AA18703" s="298"/>
      <c r="AC18703" s="206"/>
    </row>
    <row r="18704" spans="27:29">
      <c r="AA18704" s="298"/>
      <c r="AC18704" s="206"/>
    </row>
    <row r="18705" spans="27:29">
      <c r="AA18705" s="298"/>
      <c r="AC18705" s="206"/>
    </row>
    <row r="18706" spans="27:29">
      <c r="AA18706" s="298"/>
      <c r="AC18706" s="206"/>
    </row>
    <row r="18707" spans="27:29">
      <c r="AA18707" s="298"/>
      <c r="AC18707" s="206"/>
    </row>
    <row r="18708" spans="27:29">
      <c r="AA18708" s="298"/>
      <c r="AC18708" s="206"/>
    </row>
    <row r="18709" spans="27:29">
      <c r="AA18709" s="298"/>
      <c r="AC18709" s="206"/>
    </row>
    <row r="18710" spans="27:29">
      <c r="AA18710" s="298"/>
      <c r="AC18710" s="206"/>
    </row>
    <row r="18711" spans="27:29">
      <c r="AA18711" s="298"/>
      <c r="AC18711" s="206"/>
    </row>
    <row r="18712" spans="27:29">
      <c r="AA18712" s="298"/>
      <c r="AC18712" s="206"/>
    </row>
    <row r="18713" spans="27:29">
      <c r="AA18713" s="298"/>
      <c r="AC18713" s="206"/>
    </row>
    <row r="18714" spans="27:29">
      <c r="AA18714" s="298"/>
      <c r="AC18714" s="206"/>
    </row>
    <row r="18715" spans="27:29">
      <c r="AA18715" s="298"/>
      <c r="AC18715" s="206"/>
    </row>
    <row r="18716" spans="27:29">
      <c r="AA18716" s="298"/>
      <c r="AC18716" s="206"/>
    </row>
    <row r="18717" spans="27:29">
      <c r="AA18717" s="298"/>
      <c r="AC18717" s="206"/>
    </row>
    <row r="18718" spans="27:29">
      <c r="AA18718" s="298"/>
      <c r="AC18718" s="206"/>
    </row>
    <row r="18719" spans="27:29">
      <c r="AA18719" s="298"/>
      <c r="AC18719" s="206"/>
    </row>
    <row r="18720" spans="27:29">
      <c r="AA18720" s="298"/>
      <c r="AC18720" s="206"/>
    </row>
    <row r="18721" spans="27:29">
      <c r="AA18721" s="298"/>
      <c r="AC18721" s="206"/>
    </row>
    <row r="18722" spans="27:29">
      <c r="AA18722" s="298"/>
      <c r="AC18722" s="206"/>
    </row>
    <row r="18723" spans="27:29">
      <c r="AA18723" s="298"/>
      <c r="AC18723" s="206"/>
    </row>
    <row r="18724" spans="27:29">
      <c r="AA18724" s="298"/>
      <c r="AC18724" s="206"/>
    </row>
    <row r="18725" spans="27:29">
      <c r="AA18725" s="298"/>
      <c r="AC18725" s="206"/>
    </row>
    <row r="18726" spans="27:29">
      <c r="AA18726" s="298"/>
      <c r="AC18726" s="206"/>
    </row>
    <row r="18727" spans="27:29">
      <c r="AA18727" s="298"/>
      <c r="AC18727" s="206"/>
    </row>
    <row r="18728" spans="27:29">
      <c r="AA18728" s="298"/>
      <c r="AC18728" s="206"/>
    </row>
    <row r="18729" spans="27:29">
      <c r="AA18729" s="298"/>
      <c r="AC18729" s="206"/>
    </row>
    <row r="18730" spans="27:29">
      <c r="AA18730" s="298"/>
      <c r="AC18730" s="206"/>
    </row>
    <row r="18731" spans="27:29">
      <c r="AA18731" s="298"/>
      <c r="AC18731" s="206"/>
    </row>
    <row r="18732" spans="27:29">
      <c r="AA18732" s="298"/>
      <c r="AC18732" s="206"/>
    </row>
    <row r="18733" spans="27:29">
      <c r="AA18733" s="298"/>
      <c r="AC18733" s="206"/>
    </row>
    <row r="18734" spans="27:29">
      <c r="AA18734" s="298"/>
      <c r="AC18734" s="206"/>
    </row>
    <row r="18735" spans="27:29">
      <c r="AA18735" s="298"/>
      <c r="AC18735" s="206"/>
    </row>
    <row r="18736" spans="27:29">
      <c r="AA18736" s="298"/>
      <c r="AC18736" s="206"/>
    </row>
    <row r="18737" spans="27:29">
      <c r="AA18737" s="298"/>
      <c r="AC18737" s="206"/>
    </row>
    <row r="18738" spans="27:29">
      <c r="AA18738" s="298"/>
      <c r="AC18738" s="206"/>
    </row>
    <row r="18739" spans="27:29">
      <c r="AA18739" s="298"/>
      <c r="AC18739" s="206"/>
    </row>
    <row r="18740" spans="27:29">
      <c r="AA18740" s="298"/>
      <c r="AC18740" s="206"/>
    </row>
    <row r="18741" spans="27:29">
      <c r="AA18741" s="298"/>
      <c r="AC18741" s="206"/>
    </row>
    <row r="18742" spans="27:29">
      <c r="AA18742" s="298"/>
      <c r="AC18742" s="206"/>
    </row>
    <row r="18743" spans="27:29">
      <c r="AA18743" s="298"/>
      <c r="AC18743" s="206"/>
    </row>
    <row r="18744" spans="27:29">
      <c r="AA18744" s="298"/>
      <c r="AC18744" s="206"/>
    </row>
    <row r="18745" spans="27:29">
      <c r="AA18745" s="298"/>
      <c r="AC18745" s="206"/>
    </row>
    <row r="18746" spans="27:29">
      <c r="AA18746" s="298"/>
      <c r="AC18746" s="206"/>
    </row>
    <row r="18747" spans="27:29">
      <c r="AA18747" s="298"/>
      <c r="AC18747" s="206"/>
    </row>
    <row r="18748" spans="27:29">
      <c r="AA18748" s="298"/>
      <c r="AC18748" s="206"/>
    </row>
    <row r="18749" spans="27:29">
      <c r="AA18749" s="298"/>
      <c r="AC18749" s="206"/>
    </row>
    <row r="18750" spans="27:29">
      <c r="AA18750" s="298"/>
      <c r="AC18750" s="206"/>
    </row>
    <row r="18751" spans="27:29">
      <c r="AA18751" s="298"/>
      <c r="AC18751" s="206"/>
    </row>
    <row r="18752" spans="27:29">
      <c r="AA18752" s="298"/>
      <c r="AC18752" s="206"/>
    </row>
    <row r="18753" spans="27:29">
      <c r="AA18753" s="298"/>
      <c r="AC18753" s="206"/>
    </row>
    <row r="18754" spans="27:29">
      <c r="AA18754" s="298"/>
      <c r="AC18754" s="206"/>
    </row>
    <row r="18755" spans="27:29">
      <c r="AA18755" s="298"/>
      <c r="AC18755" s="206"/>
    </row>
    <row r="18756" spans="27:29">
      <c r="AA18756" s="298"/>
      <c r="AC18756" s="206"/>
    </row>
    <row r="18757" spans="27:29">
      <c r="AA18757" s="298"/>
      <c r="AC18757" s="206"/>
    </row>
    <row r="18758" spans="27:29">
      <c r="AA18758" s="298"/>
      <c r="AC18758" s="206"/>
    </row>
    <row r="18759" spans="27:29">
      <c r="AA18759" s="298"/>
      <c r="AC18759" s="206"/>
    </row>
    <row r="18760" spans="27:29">
      <c r="AA18760" s="298"/>
      <c r="AC18760" s="206"/>
    </row>
    <row r="18761" spans="27:29">
      <c r="AA18761" s="298"/>
      <c r="AC18761" s="206"/>
    </row>
    <row r="18762" spans="27:29">
      <c r="AA18762" s="298"/>
      <c r="AC18762" s="206"/>
    </row>
    <row r="18763" spans="27:29">
      <c r="AA18763" s="298"/>
      <c r="AC18763" s="206"/>
    </row>
    <row r="18764" spans="27:29">
      <c r="AA18764" s="298"/>
      <c r="AC18764" s="206"/>
    </row>
    <row r="18765" spans="27:29">
      <c r="AA18765" s="298"/>
      <c r="AC18765" s="206"/>
    </row>
    <row r="18766" spans="27:29">
      <c r="AA18766" s="298"/>
      <c r="AC18766" s="206"/>
    </row>
    <row r="18767" spans="27:29">
      <c r="AA18767" s="298"/>
      <c r="AC18767" s="206"/>
    </row>
    <row r="18768" spans="27:29">
      <c r="AA18768" s="298"/>
      <c r="AC18768" s="206"/>
    </row>
    <row r="18769" spans="27:29">
      <c r="AA18769" s="298"/>
      <c r="AC18769" s="206"/>
    </row>
    <row r="18770" spans="27:29">
      <c r="AA18770" s="298"/>
      <c r="AC18770" s="206"/>
    </row>
    <row r="18771" spans="27:29">
      <c r="AA18771" s="298"/>
      <c r="AC18771" s="206"/>
    </row>
    <row r="18772" spans="27:29">
      <c r="AA18772" s="298"/>
      <c r="AC18772" s="206"/>
    </row>
    <row r="18773" spans="27:29">
      <c r="AA18773" s="298"/>
      <c r="AC18773" s="206"/>
    </row>
    <row r="18774" spans="27:29">
      <c r="AA18774" s="298"/>
      <c r="AC18774" s="206"/>
    </row>
    <row r="18775" spans="27:29">
      <c r="AA18775" s="298"/>
      <c r="AC18775" s="206"/>
    </row>
    <row r="18776" spans="27:29">
      <c r="AA18776" s="298"/>
      <c r="AC18776" s="206"/>
    </row>
    <row r="18777" spans="27:29">
      <c r="AA18777" s="298"/>
      <c r="AC18777" s="206"/>
    </row>
    <row r="18778" spans="27:29">
      <c r="AA18778" s="298"/>
      <c r="AC18778" s="206"/>
    </row>
    <row r="18779" spans="27:29">
      <c r="AA18779" s="298"/>
      <c r="AC18779" s="206"/>
    </row>
    <row r="18780" spans="27:29">
      <c r="AA18780" s="298"/>
      <c r="AC18780" s="206"/>
    </row>
    <row r="18781" spans="27:29">
      <c r="AA18781" s="298"/>
      <c r="AC18781" s="206"/>
    </row>
    <row r="18782" spans="27:29">
      <c r="AA18782" s="298"/>
      <c r="AC18782" s="206"/>
    </row>
    <row r="18783" spans="27:29">
      <c r="AA18783" s="298"/>
      <c r="AC18783" s="206"/>
    </row>
    <row r="18784" spans="27:29">
      <c r="AA18784" s="298"/>
      <c r="AC18784" s="206"/>
    </row>
    <row r="18785" spans="27:29">
      <c r="AA18785" s="298"/>
      <c r="AC18785" s="206"/>
    </row>
    <row r="18786" spans="27:29">
      <c r="AA18786" s="298"/>
      <c r="AC18786" s="206"/>
    </row>
    <row r="18787" spans="27:29">
      <c r="AA18787" s="298"/>
      <c r="AC18787" s="206"/>
    </row>
    <row r="18788" spans="27:29">
      <c r="AA18788" s="298"/>
      <c r="AC18788" s="206"/>
    </row>
    <row r="18789" spans="27:29">
      <c r="AA18789" s="298"/>
      <c r="AC18789" s="206"/>
    </row>
    <row r="18790" spans="27:29">
      <c r="AA18790" s="298"/>
      <c r="AC18790" s="206"/>
    </row>
    <row r="18791" spans="27:29">
      <c r="AA18791" s="298"/>
      <c r="AC18791" s="206"/>
    </row>
    <row r="18792" spans="27:29">
      <c r="AA18792" s="298"/>
      <c r="AC18792" s="206"/>
    </row>
    <row r="18793" spans="27:29">
      <c r="AA18793" s="298"/>
      <c r="AC18793" s="206"/>
    </row>
    <row r="18794" spans="27:29">
      <c r="AA18794" s="298"/>
      <c r="AC18794" s="206"/>
    </row>
    <row r="18795" spans="27:29">
      <c r="AA18795" s="298"/>
      <c r="AC18795" s="206"/>
    </row>
    <row r="18796" spans="27:29">
      <c r="AA18796" s="298"/>
      <c r="AC18796" s="206"/>
    </row>
    <row r="18797" spans="27:29">
      <c r="AA18797" s="298"/>
      <c r="AC18797" s="206"/>
    </row>
    <row r="18798" spans="27:29">
      <c r="AA18798" s="298"/>
      <c r="AC18798" s="206"/>
    </row>
    <row r="18799" spans="27:29">
      <c r="AA18799" s="298"/>
      <c r="AC18799" s="206"/>
    </row>
    <row r="18800" spans="27:29">
      <c r="AA18800" s="298"/>
      <c r="AC18800" s="206"/>
    </row>
    <row r="18801" spans="27:29">
      <c r="AA18801" s="298"/>
      <c r="AC18801" s="206"/>
    </row>
    <row r="18802" spans="27:29">
      <c r="AA18802" s="298"/>
      <c r="AC18802" s="206"/>
    </row>
    <row r="18803" spans="27:29">
      <c r="AA18803" s="298"/>
      <c r="AC18803" s="206"/>
    </row>
    <row r="18804" spans="27:29">
      <c r="AA18804" s="298"/>
      <c r="AC18804" s="206"/>
    </row>
    <row r="18805" spans="27:29">
      <c r="AA18805" s="298"/>
      <c r="AC18805" s="206"/>
    </row>
    <row r="18806" spans="27:29">
      <c r="AA18806" s="298"/>
      <c r="AC18806" s="206"/>
    </row>
    <row r="18807" spans="27:29">
      <c r="AA18807" s="298"/>
      <c r="AC18807" s="206"/>
    </row>
    <row r="18808" spans="27:29">
      <c r="AA18808" s="298"/>
      <c r="AC18808" s="206"/>
    </row>
    <row r="18809" spans="27:29">
      <c r="AA18809" s="298"/>
      <c r="AC18809" s="206"/>
    </row>
    <row r="18810" spans="27:29">
      <c r="AA18810" s="298"/>
      <c r="AC18810" s="206"/>
    </row>
    <row r="18811" spans="27:29">
      <c r="AA18811" s="298"/>
      <c r="AC18811" s="206"/>
    </row>
    <row r="18812" spans="27:29">
      <c r="AA18812" s="298"/>
      <c r="AC18812" s="206"/>
    </row>
    <row r="18813" spans="27:29">
      <c r="AA18813" s="298"/>
      <c r="AC18813" s="206"/>
    </row>
    <row r="18814" spans="27:29">
      <c r="AA18814" s="298"/>
      <c r="AC18814" s="206"/>
    </row>
    <row r="18815" spans="27:29">
      <c r="AA18815" s="298"/>
      <c r="AC18815" s="206"/>
    </row>
    <row r="18816" spans="27:29">
      <c r="AA18816" s="298"/>
      <c r="AC18816" s="206"/>
    </row>
    <row r="18817" spans="27:29">
      <c r="AA18817" s="298"/>
      <c r="AC18817" s="206"/>
    </row>
    <row r="18818" spans="27:29">
      <c r="AA18818" s="298"/>
      <c r="AC18818" s="206"/>
    </row>
    <row r="18819" spans="27:29">
      <c r="AA18819" s="298"/>
      <c r="AC18819" s="206"/>
    </row>
    <row r="18820" spans="27:29">
      <c r="AA18820" s="298"/>
      <c r="AC18820" s="206"/>
    </row>
    <row r="18821" spans="27:29">
      <c r="AA18821" s="298"/>
      <c r="AC18821" s="206"/>
    </row>
    <row r="18822" spans="27:29">
      <c r="AA18822" s="298"/>
      <c r="AC18822" s="206"/>
    </row>
    <row r="18823" spans="27:29">
      <c r="AA18823" s="298"/>
      <c r="AC18823" s="206"/>
    </row>
    <row r="18824" spans="27:29">
      <c r="AA18824" s="298"/>
      <c r="AC18824" s="206"/>
    </row>
    <row r="18825" spans="27:29">
      <c r="AA18825" s="298"/>
      <c r="AC18825" s="206"/>
    </row>
    <row r="18826" spans="27:29">
      <c r="AA18826" s="298"/>
      <c r="AC18826" s="206"/>
    </row>
    <row r="18827" spans="27:29">
      <c r="AA18827" s="298"/>
      <c r="AC18827" s="206"/>
    </row>
    <row r="18828" spans="27:29">
      <c r="AA18828" s="298"/>
      <c r="AC18828" s="206"/>
    </row>
    <row r="18829" spans="27:29">
      <c r="AA18829" s="298"/>
      <c r="AC18829" s="206"/>
    </row>
    <row r="18830" spans="27:29">
      <c r="AA18830" s="298"/>
      <c r="AC18830" s="206"/>
    </row>
    <row r="18831" spans="27:29">
      <c r="AA18831" s="298"/>
      <c r="AC18831" s="206"/>
    </row>
    <row r="18832" spans="27:29">
      <c r="AA18832" s="298"/>
      <c r="AC18832" s="206"/>
    </row>
    <row r="18833" spans="27:29">
      <c r="AA18833" s="298"/>
      <c r="AC18833" s="206"/>
    </row>
    <row r="18834" spans="27:29">
      <c r="AA18834" s="298"/>
      <c r="AC18834" s="206"/>
    </row>
    <row r="18835" spans="27:29">
      <c r="AA18835" s="298"/>
      <c r="AC18835" s="206"/>
    </row>
    <row r="18836" spans="27:29">
      <c r="AA18836" s="298"/>
      <c r="AC18836" s="206"/>
    </row>
    <row r="18837" spans="27:29">
      <c r="AA18837" s="298"/>
      <c r="AC18837" s="206"/>
    </row>
    <row r="18838" spans="27:29">
      <c r="AA18838" s="298"/>
      <c r="AC18838" s="206"/>
    </row>
    <row r="18839" spans="27:29">
      <c r="AA18839" s="298"/>
      <c r="AC18839" s="206"/>
    </row>
    <row r="18840" spans="27:29">
      <c r="AA18840" s="298"/>
      <c r="AC18840" s="206"/>
    </row>
    <row r="18841" spans="27:29">
      <c r="AA18841" s="298"/>
      <c r="AC18841" s="206"/>
    </row>
    <row r="18842" spans="27:29">
      <c r="AA18842" s="298"/>
      <c r="AC18842" s="206"/>
    </row>
    <row r="18843" spans="27:29">
      <c r="AA18843" s="298"/>
      <c r="AC18843" s="206"/>
    </row>
    <row r="18844" spans="27:29">
      <c r="AA18844" s="298"/>
      <c r="AC18844" s="206"/>
    </row>
    <row r="18845" spans="27:29">
      <c r="AA18845" s="298"/>
      <c r="AC18845" s="206"/>
    </row>
    <row r="18846" spans="27:29">
      <c r="AA18846" s="298"/>
      <c r="AC18846" s="206"/>
    </row>
    <row r="18847" spans="27:29">
      <c r="AA18847" s="298"/>
      <c r="AC18847" s="206"/>
    </row>
    <row r="18848" spans="27:29">
      <c r="AA18848" s="298"/>
      <c r="AC18848" s="206"/>
    </row>
    <row r="18849" spans="27:29">
      <c r="AA18849" s="298"/>
      <c r="AC18849" s="206"/>
    </row>
    <row r="18850" spans="27:29">
      <c r="AA18850" s="298"/>
      <c r="AC18850" s="206"/>
    </row>
    <row r="18851" spans="27:29">
      <c r="AA18851" s="298"/>
      <c r="AC18851" s="206"/>
    </row>
    <row r="18852" spans="27:29">
      <c r="AA18852" s="298"/>
      <c r="AC18852" s="206"/>
    </row>
    <row r="18853" spans="27:29">
      <c r="AA18853" s="298"/>
      <c r="AC18853" s="206"/>
    </row>
    <row r="18854" spans="27:29">
      <c r="AA18854" s="298"/>
      <c r="AC18854" s="206"/>
    </row>
    <row r="18855" spans="27:29">
      <c r="AA18855" s="298"/>
      <c r="AC18855" s="206"/>
    </row>
    <row r="18856" spans="27:29">
      <c r="AA18856" s="298"/>
      <c r="AC18856" s="206"/>
    </row>
    <row r="18857" spans="27:29">
      <c r="AA18857" s="298"/>
      <c r="AC18857" s="206"/>
    </row>
    <row r="18858" spans="27:29">
      <c r="AA18858" s="298"/>
      <c r="AC18858" s="206"/>
    </row>
    <row r="18859" spans="27:29">
      <c r="AA18859" s="298"/>
      <c r="AC18859" s="206"/>
    </row>
    <row r="18860" spans="27:29">
      <c r="AA18860" s="298"/>
      <c r="AC18860" s="206"/>
    </row>
    <row r="18861" spans="27:29">
      <c r="AA18861" s="298"/>
      <c r="AC18861" s="206"/>
    </row>
    <row r="18862" spans="27:29">
      <c r="AA18862" s="298"/>
      <c r="AC18862" s="206"/>
    </row>
    <row r="18863" spans="27:29">
      <c r="AA18863" s="298"/>
      <c r="AC18863" s="206"/>
    </row>
    <row r="18864" spans="27:29">
      <c r="AA18864" s="298"/>
      <c r="AC18864" s="206"/>
    </row>
    <row r="18865" spans="27:29">
      <c r="AA18865" s="298"/>
      <c r="AC18865" s="206"/>
    </row>
    <row r="18866" spans="27:29">
      <c r="AA18866" s="298"/>
      <c r="AC18866" s="206"/>
    </row>
    <row r="18867" spans="27:29">
      <c r="AA18867" s="298"/>
      <c r="AC18867" s="206"/>
    </row>
    <row r="18868" spans="27:29">
      <c r="AA18868" s="298"/>
      <c r="AC18868" s="206"/>
    </row>
    <row r="18869" spans="27:29">
      <c r="AA18869" s="298"/>
      <c r="AC18869" s="206"/>
    </row>
    <row r="18870" spans="27:29">
      <c r="AA18870" s="298"/>
      <c r="AC18870" s="206"/>
    </row>
    <row r="18871" spans="27:29">
      <c r="AA18871" s="298"/>
      <c r="AC18871" s="206"/>
    </row>
    <row r="18872" spans="27:29">
      <c r="AA18872" s="298"/>
      <c r="AC18872" s="206"/>
    </row>
    <row r="18873" spans="27:29">
      <c r="AA18873" s="298"/>
      <c r="AC18873" s="206"/>
    </row>
    <row r="18874" spans="27:29">
      <c r="AA18874" s="298"/>
      <c r="AC18874" s="206"/>
    </row>
    <row r="18875" spans="27:29">
      <c r="AA18875" s="298"/>
      <c r="AC18875" s="206"/>
    </row>
    <row r="18876" spans="27:29">
      <c r="AA18876" s="298"/>
      <c r="AC18876" s="206"/>
    </row>
    <row r="18877" spans="27:29">
      <c r="AA18877" s="298"/>
      <c r="AC18877" s="206"/>
    </row>
    <row r="18878" spans="27:29">
      <c r="AA18878" s="298"/>
      <c r="AC18878" s="206"/>
    </row>
    <row r="18879" spans="27:29">
      <c r="AA18879" s="298"/>
      <c r="AC18879" s="206"/>
    </row>
    <row r="18880" spans="27:29">
      <c r="AA18880" s="298"/>
      <c r="AC18880" s="206"/>
    </row>
    <row r="18881" spans="27:29">
      <c r="AA18881" s="298"/>
      <c r="AC18881" s="206"/>
    </row>
    <row r="18882" spans="27:29">
      <c r="AA18882" s="298"/>
      <c r="AC18882" s="206"/>
    </row>
    <row r="18883" spans="27:29">
      <c r="AA18883" s="298"/>
      <c r="AC18883" s="206"/>
    </row>
    <row r="18884" spans="27:29">
      <c r="AA18884" s="298"/>
      <c r="AC18884" s="206"/>
    </row>
    <row r="18885" spans="27:29">
      <c r="AA18885" s="298"/>
      <c r="AC18885" s="206"/>
    </row>
    <row r="18886" spans="27:29">
      <c r="AA18886" s="298"/>
      <c r="AC18886" s="206"/>
    </row>
    <row r="18887" spans="27:29">
      <c r="AA18887" s="298"/>
      <c r="AC18887" s="206"/>
    </row>
    <row r="18888" spans="27:29">
      <c r="AA18888" s="298"/>
      <c r="AC18888" s="206"/>
    </row>
    <row r="18889" spans="27:29">
      <c r="AA18889" s="298"/>
      <c r="AC18889" s="206"/>
    </row>
    <row r="18890" spans="27:29">
      <c r="AA18890" s="298"/>
      <c r="AC18890" s="206"/>
    </row>
    <row r="18891" spans="27:29">
      <c r="AA18891" s="298"/>
      <c r="AC18891" s="206"/>
    </row>
    <row r="18892" spans="27:29">
      <c r="AA18892" s="298"/>
      <c r="AC18892" s="206"/>
    </row>
    <row r="18893" spans="27:29">
      <c r="AA18893" s="298"/>
      <c r="AC18893" s="206"/>
    </row>
    <row r="18894" spans="27:29">
      <c r="AA18894" s="298"/>
      <c r="AC18894" s="206"/>
    </row>
    <row r="18895" spans="27:29">
      <c r="AA18895" s="298"/>
      <c r="AC18895" s="206"/>
    </row>
    <row r="18896" spans="27:29">
      <c r="AA18896" s="298"/>
      <c r="AC18896" s="206"/>
    </row>
    <row r="18897" spans="27:29">
      <c r="AA18897" s="298"/>
      <c r="AC18897" s="206"/>
    </row>
    <row r="18898" spans="27:29">
      <c r="AA18898" s="298"/>
      <c r="AC18898" s="206"/>
    </row>
    <row r="18899" spans="27:29">
      <c r="AA18899" s="298"/>
      <c r="AC18899" s="206"/>
    </row>
    <row r="18900" spans="27:29">
      <c r="AA18900" s="298"/>
      <c r="AC18900" s="206"/>
    </row>
    <row r="18901" spans="27:29">
      <c r="AA18901" s="298"/>
      <c r="AC18901" s="206"/>
    </row>
    <row r="18902" spans="27:29">
      <c r="AA18902" s="298"/>
      <c r="AC18902" s="206"/>
    </row>
    <row r="18903" spans="27:29">
      <c r="AA18903" s="298"/>
      <c r="AC18903" s="206"/>
    </row>
    <row r="18904" spans="27:29">
      <c r="AA18904" s="298"/>
      <c r="AC18904" s="206"/>
    </row>
    <row r="18905" spans="27:29">
      <c r="AA18905" s="298"/>
      <c r="AC18905" s="206"/>
    </row>
    <row r="18906" spans="27:29">
      <c r="AA18906" s="298"/>
      <c r="AC18906" s="206"/>
    </row>
    <row r="18907" spans="27:29">
      <c r="AA18907" s="298"/>
      <c r="AC18907" s="206"/>
    </row>
    <row r="18908" spans="27:29">
      <c r="AA18908" s="298"/>
      <c r="AC18908" s="206"/>
    </row>
    <row r="18909" spans="27:29">
      <c r="AA18909" s="298"/>
      <c r="AC18909" s="206"/>
    </row>
    <row r="18910" spans="27:29">
      <c r="AA18910" s="298"/>
      <c r="AC18910" s="206"/>
    </row>
    <row r="18911" spans="27:29">
      <c r="AA18911" s="298"/>
      <c r="AC18911" s="206"/>
    </row>
    <row r="18912" spans="27:29">
      <c r="AA18912" s="298"/>
      <c r="AC18912" s="206"/>
    </row>
    <row r="18913" spans="27:29">
      <c r="AA18913" s="298"/>
      <c r="AC18913" s="206"/>
    </row>
    <row r="18914" spans="27:29">
      <c r="AA18914" s="298"/>
      <c r="AC18914" s="206"/>
    </row>
    <row r="18915" spans="27:29">
      <c r="AA18915" s="298"/>
      <c r="AC18915" s="206"/>
    </row>
    <row r="18916" spans="27:29">
      <c r="AA18916" s="298"/>
      <c r="AC18916" s="206"/>
    </row>
    <row r="18917" spans="27:29">
      <c r="AA18917" s="298"/>
      <c r="AC18917" s="206"/>
    </row>
    <row r="18918" spans="27:29">
      <c r="AA18918" s="298"/>
      <c r="AC18918" s="206"/>
    </row>
    <row r="18919" spans="27:29">
      <c r="AA18919" s="298"/>
      <c r="AC18919" s="206"/>
    </row>
    <row r="18920" spans="27:29">
      <c r="AA18920" s="298"/>
      <c r="AC18920" s="206"/>
    </row>
    <row r="18921" spans="27:29">
      <c r="AA18921" s="298"/>
      <c r="AC18921" s="206"/>
    </row>
    <row r="18922" spans="27:29">
      <c r="AA18922" s="298"/>
      <c r="AC18922" s="206"/>
    </row>
    <row r="18923" spans="27:29">
      <c r="AA18923" s="298"/>
      <c r="AC18923" s="206"/>
    </row>
    <row r="18924" spans="27:29">
      <c r="AA18924" s="298"/>
      <c r="AC18924" s="206"/>
    </row>
    <row r="18925" spans="27:29">
      <c r="AA18925" s="298"/>
      <c r="AC18925" s="206"/>
    </row>
    <row r="18926" spans="27:29">
      <c r="AA18926" s="298"/>
      <c r="AC18926" s="206"/>
    </row>
    <row r="18927" spans="27:29">
      <c r="AA18927" s="298"/>
      <c r="AC18927" s="206"/>
    </row>
    <row r="18928" spans="27:29">
      <c r="AA18928" s="298"/>
      <c r="AC18928" s="206"/>
    </row>
    <row r="18929" spans="27:29">
      <c r="AA18929" s="298"/>
      <c r="AC18929" s="206"/>
    </row>
    <row r="18930" spans="27:29">
      <c r="AA18930" s="298"/>
      <c r="AC18930" s="206"/>
    </row>
    <row r="18931" spans="27:29">
      <c r="AA18931" s="298"/>
      <c r="AC18931" s="206"/>
    </row>
    <row r="18932" spans="27:29">
      <c r="AA18932" s="298"/>
      <c r="AC18932" s="206"/>
    </row>
    <row r="18933" spans="27:29">
      <c r="AA18933" s="298"/>
      <c r="AC18933" s="206"/>
    </row>
    <row r="18934" spans="27:29">
      <c r="AA18934" s="298"/>
      <c r="AC18934" s="206"/>
    </row>
    <row r="18935" spans="27:29">
      <c r="AA18935" s="298"/>
      <c r="AC18935" s="206"/>
    </row>
    <row r="18936" spans="27:29">
      <c r="AA18936" s="298"/>
      <c r="AC18936" s="206"/>
    </row>
    <row r="18937" spans="27:29">
      <c r="AA18937" s="298"/>
      <c r="AC18937" s="206"/>
    </row>
    <row r="18938" spans="27:29">
      <c r="AA18938" s="298"/>
      <c r="AC18938" s="206"/>
    </row>
    <row r="18939" spans="27:29">
      <c r="AA18939" s="298"/>
      <c r="AC18939" s="206"/>
    </row>
    <row r="18940" spans="27:29">
      <c r="AA18940" s="298"/>
      <c r="AC18940" s="206"/>
    </row>
    <row r="18941" spans="27:29">
      <c r="AA18941" s="298"/>
      <c r="AC18941" s="206"/>
    </row>
    <row r="18942" spans="27:29">
      <c r="AA18942" s="298"/>
      <c r="AC18942" s="206"/>
    </row>
    <row r="18943" spans="27:29">
      <c r="AA18943" s="298"/>
      <c r="AC18943" s="206"/>
    </row>
    <row r="18944" spans="27:29">
      <c r="AA18944" s="298"/>
      <c r="AC18944" s="206"/>
    </row>
    <row r="18945" spans="27:29">
      <c r="AA18945" s="298"/>
      <c r="AC18945" s="206"/>
    </row>
    <row r="18946" spans="27:29">
      <c r="AA18946" s="298"/>
      <c r="AC18946" s="206"/>
    </row>
    <row r="18947" spans="27:29">
      <c r="AA18947" s="298"/>
      <c r="AC18947" s="206"/>
    </row>
    <row r="18948" spans="27:29">
      <c r="AA18948" s="298"/>
      <c r="AC18948" s="206"/>
    </row>
    <row r="18949" spans="27:29">
      <c r="AA18949" s="298"/>
      <c r="AC18949" s="206"/>
    </row>
    <row r="18950" spans="27:29">
      <c r="AA18950" s="298"/>
      <c r="AC18950" s="206"/>
    </row>
    <row r="18951" spans="27:29">
      <c r="AA18951" s="298"/>
      <c r="AC18951" s="206"/>
    </row>
    <row r="18952" spans="27:29">
      <c r="AA18952" s="298"/>
      <c r="AC18952" s="206"/>
    </row>
    <row r="18953" spans="27:29">
      <c r="AA18953" s="298"/>
      <c r="AC18953" s="206"/>
    </row>
    <row r="18954" spans="27:29">
      <c r="AA18954" s="298"/>
      <c r="AC18954" s="206"/>
    </row>
    <row r="18955" spans="27:29">
      <c r="AA18955" s="298"/>
      <c r="AC18955" s="206"/>
    </row>
    <row r="18956" spans="27:29">
      <c r="AA18956" s="298"/>
      <c r="AC18956" s="206"/>
    </row>
    <row r="18957" spans="27:29">
      <c r="AA18957" s="298"/>
      <c r="AC18957" s="206"/>
    </row>
    <row r="18958" spans="27:29">
      <c r="AA18958" s="298"/>
      <c r="AC18958" s="206"/>
    </row>
    <row r="18959" spans="27:29">
      <c r="AA18959" s="298"/>
      <c r="AC18959" s="206"/>
    </row>
    <row r="18960" spans="27:29">
      <c r="AA18960" s="298"/>
      <c r="AC18960" s="206"/>
    </row>
    <row r="18961" spans="27:29">
      <c r="AA18961" s="298"/>
      <c r="AC18961" s="206"/>
    </row>
    <row r="18962" spans="27:29">
      <c r="AA18962" s="298"/>
      <c r="AC18962" s="206"/>
    </row>
    <row r="18963" spans="27:29">
      <c r="AA18963" s="298"/>
      <c r="AC18963" s="206"/>
    </row>
    <row r="18964" spans="27:29">
      <c r="AA18964" s="298"/>
      <c r="AC18964" s="206"/>
    </row>
    <row r="18965" spans="27:29">
      <c r="AA18965" s="298"/>
      <c r="AC18965" s="206"/>
    </row>
    <row r="18966" spans="27:29">
      <c r="AA18966" s="298"/>
      <c r="AC18966" s="206"/>
    </row>
    <row r="18967" spans="27:29">
      <c r="AA18967" s="298"/>
      <c r="AC18967" s="206"/>
    </row>
    <row r="18968" spans="27:29">
      <c r="AA18968" s="298"/>
      <c r="AC18968" s="206"/>
    </row>
    <row r="18969" spans="27:29">
      <c r="AA18969" s="298"/>
      <c r="AC18969" s="206"/>
    </row>
    <row r="18970" spans="27:29">
      <c r="AA18970" s="298"/>
      <c r="AC18970" s="206"/>
    </row>
    <row r="18971" spans="27:29">
      <c r="AA18971" s="298"/>
      <c r="AC18971" s="206"/>
    </row>
    <row r="18972" spans="27:29">
      <c r="AA18972" s="298"/>
      <c r="AC18972" s="206"/>
    </row>
    <row r="18973" spans="27:29">
      <c r="AA18973" s="298"/>
      <c r="AC18973" s="206"/>
    </row>
    <row r="18974" spans="27:29">
      <c r="AA18974" s="298"/>
      <c r="AC18974" s="206"/>
    </row>
    <row r="18975" spans="27:29">
      <c r="AA18975" s="298"/>
      <c r="AC18975" s="206"/>
    </row>
    <row r="18976" spans="27:29">
      <c r="AA18976" s="298"/>
      <c r="AC18976" s="206"/>
    </row>
    <row r="18977" spans="27:29">
      <c r="AA18977" s="298"/>
      <c r="AC18977" s="206"/>
    </row>
    <row r="18978" spans="27:29">
      <c r="AA18978" s="298"/>
      <c r="AC18978" s="206"/>
    </row>
    <row r="18979" spans="27:29">
      <c r="AA18979" s="298"/>
      <c r="AC18979" s="206"/>
    </row>
    <row r="18980" spans="27:29">
      <c r="AA18980" s="298"/>
      <c r="AC18980" s="206"/>
    </row>
    <row r="18981" spans="27:29">
      <c r="AA18981" s="298"/>
      <c r="AC18981" s="206"/>
    </row>
    <row r="18982" spans="27:29">
      <c r="AA18982" s="298"/>
      <c r="AC18982" s="206"/>
    </row>
    <row r="18983" spans="27:29">
      <c r="AA18983" s="298"/>
      <c r="AC18983" s="206"/>
    </row>
    <row r="18984" spans="27:29">
      <c r="AA18984" s="298"/>
      <c r="AC18984" s="206"/>
    </row>
    <row r="18985" spans="27:29">
      <c r="AA18985" s="298"/>
      <c r="AC18985" s="206"/>
    </row>
    <row r="18986" spans="27:29">
      <c r="AA18986" s="298"/>
      <c r="AC18986" s="206"/>
    </row>
    <row r="18987" spans="27:29">
      <c r="AA18987" s="298"/>
      <c r="AC18987" s="206"/>
    </row>
    <row r="18988" spans="27:29">
      <c r="AA18988" s="298"/>
      <c r="AC18988" s="206"/>
    </row>
    <row r="18989" spans="27:29">
      <c r="AA18989" s="298"/>
      <c r="AC18989" s="206"/>
    </row>
    <row r="18990" spans="27:29">
      <c r="AA18990" s="298"/>
      <c r="AC18990" s="206"/>
    </row>
    <row r="18991" spans="27:29">
      <c r="AA18991" s="298"/>
      <c r="AC18991" s="206"/>
    </row>
    <row r="18992" spans="27:29">
      <c r="AA18992" s="298"/>
      <c r="AC18992" s="206"/>
    </row>
    <row r="18993" spans="27:29">
      <c r="AA18993" s="298"/>
      <c r="AC18993" s="206"/>
    </row>
    <row r="18994" spans="27:29">
      <c r="AA18994" s="298"/>
      <c r="AC18994" s="206"/>
    </row>
    <row r="18995" spans="27:29">
      <c r="AA18995" s="298"/>
      <c r="AC18995" s="206"/>
    </row>
    <row r="18996" spans="27:29">
      <c r="AA18996" s="298"/>
      <c r="AC18996" s="206"/>
    </row>
    <row r="18997" spans="27:29">
      <c r="AA18997" s="298"/>
      <c r="AC18997" s="206"/>
    </row>
    <row r="18998" spans="27:29">
      <c r="AA18998" s="298"/>
      <c r="AC18998" s="206"/>
    </row>
    <row r="18999" spans="27:29">
      <c r="AA18999" s="298"/>
      <c r="AC18999" s="206"/>
    </row>
    <row r="19000" spans="27:29">
      <c r="AA19000" s="298"/>
      <c r="AC19000" s="206"/>
    </row>
    <row r="19001" spans="27:29">
      <c r="AA19001" s="298"/>
      <c r="AC19001" s="206"/>
    </row>
    <row r="19002" spans="27:29">
      <c r="AA19002" s="298"/>
      <c r="AC19002" s="206"/>
    </row>
    <row r="19003" spans="27:29">
      <c r="AA19003" s="298"/>
      <c r="AC19003" s="206"/>
    </row>
    <row r="19004" spans="27:29">
      <c r="AA19004" s="298"/>
      <c r="AC19004" s="206"/>
    </row>
    <row r="19005" spans="27:29">
      <c r="AA19005" s="298"/>
      <c r="AC19005" s="206"/>
    </row>
    <row r="19006" spans="27:29">
      <c r="AA19006" s="298"/>
      <c r="AC19006" s="206"/>
    </row>
    <row r="19007" spans="27:29">
      <c r="AA19007" s="298"/>
      <c r="AC19007" s="206"/>
    </row>
    <row r="19008" spans="27:29">
      <c r="AA19008" s="298"/>
      <c r="AC19008" s="206"/>
    </row>
    <row r="19009" spans="27:29">
      <c r="AA19009" s="298"/>
      <c r="AC19009" s="206"/>
    </row>
    <row r="19010" spans="27:29">
      <c r="AA19010" s="298"/>
      <c r="AC19010" s="206"/>
    </row>
    <row r="19011" spans="27:29">
      <c r="AA19011" s="298"/>
      <c r="AC19011" s="206"/>
    </row>
    <row r="19012" spans="27:29">
      <c r="AA19012" s="298"/>
      <c r="AC19012" s="206"/>
    </row>
    <row r="19013" spans="27:29">
      <c r="AA19013" s="298"/>
      <c r="AC19013" s="206"/>
    </row>
    <row r="19014" spans="27:29">
      <c r="AA19014" s="298"/>
      <c r="AC19014" s="206"/>
    </row>
    <row r="19015" spans="27:29">
      <c r="AA19015" s="298"/>
      <c r="AC19015" s="206"/>
    </row>
    <row r="19016" spans="27:29">
      <c r="AA19016" s="298"/>
      <c r="AC19016" s="206"/>
    </row>
    <row r="19017" spans="27:29">
      <c r="AA19017" s="298"/>
      <c r="AC19017" s="206"/>
    </row>
    <row r="19018" spans="27:29">
      <c r="AA19018" s="298"/>
      <c r="AC19018" s="206"/>
    </row>
    <row r="19019" spans="27:29">
      <c r="AA19019" s="298"/>
      <c r="AC19019" s="206"/>
    </row>
    <row r="19020" spans="27:29">
      <c r="AA19020" s="298"/>
      <c r="AC19020" s="206"/>
    </row>
    <row r="19021" spans="27:29">
      <c r="AA19021" s="298"/>
      <c r="AC19021" s="206"/>
    </row>
    <row r="19022" spans="27:29">
      <c r="AA19022" s="298"/>
      <c r="AC19022" s="206"/>
    </row>
    <row r="19023" spans="27:29">
      <c r="AA19023" s="298"/>
      <c r="AC19023" s="206"/>
    </row>
    <row r="19024" spans="27:29">
      <c r="AA19024" s="298"/>
      <c r="AC19024" s="206"/>
    </row>
    <row r="19025" spans="27:29">
      <c r="AA19025" s="298"/>
      <c r="AC19025" s="206"/>
    </row>
    <row r="19026" spans="27:29">
      <c r="AA19026" s="298"/>
      <c r="AC19026" s="206"/>
    </row>
    <row r="19027" spans="27:29">
      <c r="AA19027" s="298"/>
      <c r="AC19027" s="206"/>
    </row>
    <row r="19028" spans="27:29">
      <c r="AA19028" s="298"/>
      <c r="AC19028" s="206"/>
    </row>
    <row r="19029" spans="27:29">
      <c r="AA19029" s="298"/>
      <c r="AC19029" s="206"/>
    </row>
    <row r="19030" spans="27:29">
      <c r="AA19030" s="298"/>
      <c r="AC19030" s="206"/>
    </row>
    <row r="19031" spans="27:29">
      <c r="AA19031" s="298"/>
      <c r="AC19031" s="206"/>
    </row>
    <row r="19032" spans="27:29">
      <c r="AA19032" s="298"/>
      <c r="AC19032" s="206"/>
    </row>
    <row r="19033" spans="27:29">
      <c r="AA19033" s="298"/>
      <c r="AC19033" s="206"/>
    </row>
    <row r="19034" spans="27:29">
      <c r="AA19034" s="298"/>
      <c r="AC19034" s="206"/>
    </row>
    <row r="19035" spans="27:29">
      <c r="AA19035" s="298"/>
      <c r="AC19035" s="206"/>
    </row>
    <row r="19036" spans="27:29">
      <c r="AA19036" s="298"/>
      <c r="AC19036" s="206"/>
    </row>
    <row r="19037" spans="27:29">
      <c r="AA19037" s="298"/>
      <c r="AC19037" s="206"/>
    </row>
    <row r="19038" spans="27:29">
      <c r="AA19038" s="298"/>
      <c r="AC19038" s="206"/>
    </row>
    <row r="19039" spans="27:29">
      <c r="AA19039" s="298"/>
      <c r="AC19039" s="206"/>
    </row>
    <row r="19040" spans="27:29">
      <c r="AA19040" s="298"/>
      <c r="AC19040" s="206"/>
    </row>
    <row r="19041" spans="27:29">
      <c r="AA19041" s="298"/>
      <c r="AC19041" s="206"/>
    </row>
    <row r="19042" spans="27:29">
      <c r="AA19042" s="298"/>
      <c r="AC19042" s="206"/>
    </row>
    <row r="19043" spans="27:29">
      <c r="AA19043" s="298"/>
      <c r="AC19043" s="206"/>
    </row>
    <row r="19044" spans="27:29">
      <c r="AA19044" s="298"/>
      <c r="AC19044" s="206"/>
    </row>
    <row r="19045" spans="27:29">
      <c r="AA19045" s="298"/>
      <c r="AC19045" s="206"/>
    </row>
    <row r="19046" spans="27:29">
      <c r="AA19046" s="298"/>
      <c r="AC19046" s="206"/>
    </row>
    <row r="19047" spans="27:29">
      <c r="AA19047" s="298"/>
      <c r="AC19047" s="206"/>
    </row>
    <row r="19048" spans="27:29">
      <c r="AA19048" s="298"/>
      <c r="AC19048" s="206"/>
    </row>
    <row r="19049" spans="27:29">
      <c r="AA19049" s="298"/>
      <c r="AC19049" s="206"/>
    </row>
    <row r="19050" spans="27:29">
      <c r="AA19050" s="298"/>
      <c r="AC19050" s="206"/>
    </row>
    <row r="19051" spans="27:29">
      <c r="AA19051" s="298"/>
      <c r="AC19051" s="206"/>
    </row>
    <row r="19052" spans="27:29">
      <c r="AA19052" s="298"/>
      <c r="AC19052" s="206"/>
    </row>
    <row r="19053" spans="27:29">
      <c r="AA19053" s="298"/>
      <c r="AC19053" s="206"/>
    </row>
    <row r="19054" spans="27:29">
      <c r="AA19054" s="298"/>
      <c r="AC19054" s="206"/>
    </row>
    <row r="19055" spans="27:29">
      <c r="AA19055" s="298"/>
      <c r="AC19055" s="206"/>
    </row>
    <row r="19056" spans="27:29">
      <c r="AA19056" s="298"/>
      <c r="AC19056" s="206"/>
    </row>
    <row r="19057" spans="27:29">
      <c r="AA19057" s="298"/>
      <c r="AC19057" s="206"/>
    </row>
    <row r="19058" spans="27:29">
      <c r="AA19058" s="298"/>
      <c r="AC19058" s="206"/>
    </row>
    <row r="19059" spans="27:29">
      <c r="AA19059" s="298"/>
      <c r="AC19059" s="206"/>
    </row>
    <row r="19060" spans="27:29">
      <c r="AA19060" s="298"/>
      <c r="AC19060" s="206"/>
    </row>
    <row r="19061" spans="27:29">
      <c r="AA19061" s="298"/>
      <c r="AC19061" s="206"/>
    </row>
    <row r="19062" spans="27:29">
      <c r="AA19062" s="298"/>
      <c r="AC19062" s="206"/>
    </row>
    <row r="19063" spans="27:29">
      <c r="AA19063" s="298"/>
      <c r="AC19063" s="206"/>
    </row>
    <row r="19064" spans="27:29">
      <c r="AA19064" s="298"/>
      <c r="AC19064" s="206"/>
    </row>
    <row r="19065" spans="27:29">
      <c r="AA19065" s="298"/>
      <c r="AC19065" s="206"/>
    </row>
    <row r="19066" spans="27:29">
      <c r="AA19066" s="298"/>
      <c r="AC19066" s="206"/>
    </row>
    <row r="19067" spans="27:29">
      <c r="AA19067" s="298"/>
      <c r="AC19067" s="206"/>
    </row>
    <row r="19068" spans="27:29">
      <c r="AA19068" s="298"/>
      <c r="AC19068" s="206"/>
    </row>
    <row r="19069" spans="27:29">
      <c r="AA19069" s="298"/>
      <c r="AC19069" s="206"/>
    </row>
    <row r="19070" spans="27:29">
      <c r="AA19070" s="298"/>
      <c r="AC19070" s="206"/>
    </row>
    <row r="19071" spans="27:29">
      <c r="AA19071" s="298"/>
      <c r="AC19071" s="206"/>
    </row>
    <row r="19072" spans="27:29">
      <c r="AA19072" s="298"/>
      <c r="AC19072" s="206"/>
    </row>
    <row r="19073" spans="27:29">
      <c r="AA19073" s="298"/>
      <c r="AC19073" s="206"/>
    </row>
    <row r="19074" spans="27:29">
      <c r="AA19074" s="298"/>
      <c r="AC19074" s="206"/>
    </row>
    <row r="19075" spans="27:29">
      <c r="AA19075" s="298"/>
      <c r="AC19075" s="206"/>
    </row>
    <row r="19076" spans="27:29">
      <c r="AA19076" s="298"/>
      <c r="AC19076" s="206"/>
    </row>
    <row r="19077" spans="27:29">
      <c r="AA19077" s="298"/>
      <c r="AC19077" s="206"/>
    </row>
    <row r="19078" spans="27:29">
      <c r="AA19078" s="298"/>
      <c r="AC19078" s="206"/>
    </row>
    <row r="19079" spans="27:29">
      <c r="AA19079" s="298"/>
      <c r="AC19079" s="206"/>
    </row>
    <row r="19080" spans="27:29">
      <c r="AA19080" s="298"/>
      <c r="AC19080" s="206"/>
    </row>
    <row r="19081" spans="27:29">
      <c r="AA19081" s="298"/>
      <c r="AC19081" s="206"/>
    </row>
    <row r="19082" spans="27:29">
      <c r="AA19082" s="298"/>
      <c r="AC19082" s="206"/>
    </row>
    <row r="19083" spans="27:29">
      <c r="AA19083" s="298"/>
      <c r="AC19083" s="206"/>
    </row>
    <row r="19084" spans="27:29">
      <c r="AA19084" s="298"/>
      <c r="AC19084" s="206"/>
    </row>
    <row r="19085" spans="27:29">
      <c r="AA19085" s="298"/>
      <c r="AC19085" s="206"/>
    </row>
    <row r="19086" spans="27:29">
      <c r="AA19086" s="298"/>
      <c r="AC19086" s="206"/>
    </row>
    <row r="19087" spans="27:29">
      <c r="AA19087" s="298"/>
      <c r="AC19087" s="206"/>
    </row>
    <row r="19088" spans="27:29">
      <c r="AA19088" s="298"/>
      <c r="AC19088" s="206"/>
    </row>
    <row r="19089" spans="27:29">
      <c r="AA19089" s="298"/>
      <c r="AC19089" s="206"/>
    </row>
    <row r="19090" spans="27:29">
      <c r="AA19090" s="298"/>
      <c r="AC19090" s="206"/>
    </row>
    <row r="19091" spans="27:29">
      <c r="AA19091" s="298"/>
      <c r="AC19091" s="206"/>
    </row>
    <row r="19092" spans="27:29">
      <c r="AA19092" s="298"/>
      <c r="AC19092" s="206"/>
    </row>
    <row r="19093" spans="27:29">
      <c r="AA19093" s="298"/>
      <c r="AC19093" s="206"/>
    </row>
    <row r="19094" spans="27:29">
      <c r="AA19094" s="298"/>
      <c r="AC19094" s="206"/>
    </row>
    <row r="19095" spans="27:29">
      <c r="AA19095" s="298"/>
      <c r="AC19095" s="206"/>
    </row>
    <row r="19096" spans="27:29">
      <c r="AA19096" s="298"/>
      <c r="AC19096" s="206"/>
    </row>
    <row r="19097" spans="27:29">
      <c r="AA19097" s="298"/>
      <c r="AC19097" s="206"/>
    </row>
    <row r="19098" spans="27:29">
      <c r="AA19098" s="298"/>
      <c r="AC19098" s="206"/>
    </row>
    <row r="19099" spans="27:29">
      <c r="AA19099" s="298"/>
      <c r="AC19099" s="206"/>
    </row>
    <row r="19100" spans="27:29">
      <c r="AA19100" s="298"/>
      <c r="AC19100" s="206"/>
    </row>
    <row r="19101" spans="27:29">
      <c r="AA19101" s="298"/>
      <c r="AC19101" s="206"/>
    </row>
    <row r="19102" spans="27:29">
      <c r="AA19102" s="298"/>
      <c r="AC19102" s="206"/>
    </row>
    <row r="19103" spans="27:29">
      <c r="AA19103" s="298"/>
      <c r="AC19103" s="206"/>
    </row>
    <row r="19104" spans="27:29">
      <c r="AA19104" s="298"/>
      <c r="AC19104" s="206"/>
    </row>
    <row r="19105" spans="27:29">
      <c r="AA19105" s="298"/>
      <c r="AC19105" s="206"/>
    </row>
    <row r="19106" spans="27:29">
      <c r="AA19106" s="298"/>
      <c r="AC19106" s="206"/>
    </row>
    <row r="19107" spans="27:29">
      <c r="AA19107" s="298"/>
      <c r="AC19107" s="206"/>
    </row>
    <row r="19108" spans="27:29">
      <c r="AA19108" s="298"/>
      <c r="AC19108" s="206"/>
    </row>
    <row r="19109" spans="27:29">
      <c r="AA19109" s="298"/>
      <c r="AC19109" s="206"/>
    </row>
    <row r="19110" spans="27:29">
      <c r="AA19110" s="298"/>
      <c r="AC19110" s="206"/>
    </row>
    <row r="19111" spans="27:29">
      <c r="AA19111" s="298"/>
      <c r="AC19111" s="206"/>
    </row>
    <row r="19112" spans="27:29">
      <c r="AA19112" s="298"/>
      <c r="AC19112" s="206"/>
    </row>
    <row r="19113" spans="27:29">
      <c r="AA19113" s="298"/>
      <c r="AC19113" s="206"/>
    </row>
    <row r="19114" spans="27:29">
      <c r="AA19114" s="298"/>
      <c r="AC19114" s="206"/>
    </row>
    <row r="19115" spans="27:29">
      <c r="AA19115" s="298"/>
      <c r="AC19115" s="206"/>
    </row>
    <row r="19116" spans="27:29">
      <c r="AA19116" s="298"/>
      <c r="AC19116" s="206"/>
    </row>
    <row r="19117" spans="27:29">
      <c r="AA19117" s="298"/>
      <c r="AC19117" s="206"/>
    </row>
    <row r="19118" spans="27:29">
      <c r="AA19118" s="298"/>
      <c r="AC19118" s="206"/>
    </row>
    <row r="19119" spans="27:29">
      <c r="AA19119" s="298"/>
      <c r="AC19119" s="206"/>
    </row>
    <row r="19120" spans="27:29">
      <c r="AA19120" s="298"/>
      <c r="AC19120" s="206"/>
    </row>
    <row r="19121" spans="27:29">
      <c r="AA19121" s="298"/>
      <c r="AC19121" s="206"/>
    </row>
    <row r="19122" spans="27:29">
      <c r="AA19122" s="298"/>
      <c r="AC19122" s="206"/>
    </row>
    <row r="19123" spans="27:29">
      <c r="AA19123" s="298"/>
      <c r="AC19123" s="206"/>
    </row>
    <row r="19124" spans="27:29">
      <c r="AA19124" s="298"/>
      <c r="AC19124" s="206"/>
    </row>
    <row r="19125" spans="27:29">
      <c r="AA19125" s="298"/>
      <c r="AC19125" s="206"/>
    </row>
    <row r="19126" spans="27:29">
      <c r="AA19126" s="298"/>
      <c r="AC19126" s="206"/>
    </row>
    <row r="19127" spans="27:29">
      <c r="AA19127" s="298"/>
      <c r="AC19127" s="206"/>
    </row>
    <row r="19128" spans="27:29">
      <c r="AA19128" s="298"/>
      <c r="AC19128" s="206"/>
    </row>
    <row r="19129" spans="27:29">
      <c r="AA19129" s="298"/>
      <c r="AC19129" s="206"/>
    </row>
    <row r="19130" spans="27:29">
      <c r="AA19130" s="298"/>
      <c r="AC19130" s="206"/>
    </row>
    <row r="19131" spans="27:29">
      <c r="AA19131" s="298"/>
      <c r="AC19131" s="206"/>
    </row>
    <row r="19132" spans="27:29">
      <c r="AA19132" s="298"/>
      <c r="AC19132" s="206"/>
    </row>
    <row r="19133" spans="27:29">
      <c r="AA19133" s="298"/>
      <c r="AC19133" s="206"/>
    </row>
    <row r="19134" spans="27:29">
      <c r="AA19134" s="298"/>
      <c r="AC19134" s="206"/>
    </row>
    <row r="19135" spans="27:29">
      <c r="AA19135" s="298"/>
      <c r="AC19135" s="206"/>
    </row>
    <row r="19136" spans="27:29">
      <c r="AA19136" s="298"/>
      <c r="AC19136" s="206"/>
    </row>
    <row r="19137" spans="27:29">
      <c r="AA19137" s="298"/>
      <c r="AC19137" s="206"/>
    </row>
    <row r="19138" spans="27:29">
      <c r="AA19138" s="298"/>
      <c r="AC19138" s="206"/>
    </row>
    <row r="19139" spans="27:29">
      <c r="AA19139" s="298"/>
      <c r="AC19139" s="206"/>
    </row>
    <row r="19140" spans="27:29">
      <c r="AA19140" s="298"/>
      <c r="AC19140" s="206"/>
    </row>
    <row r="19141" spans="27:29">
      <c r="AA19141" s="298"/>
      <c r="AC19141" s="206"/>
    </row>
    <row r="19142" spans="27:29">
      <c r="AA19142" s="298"/>
      <c r="AC19142" s="206"/>
    </row>
    <row r="19143" spans="27:29">
      <c r="AA19143" s="298"/>
      <c r="AC19143" s="206"/>
    </row>
    <row r="19144" spans="27:29">
      <c r="AA19144" s="298"/>
      <c r="AC19144" s="206"/>
    </row>
    <row r="19145" spans="27:29">
      <c r="AA19145" s="298"/>
      <c r="AC19145" s="206"/>
    </row>
    <row r="19146" spans="27:29">
      <c r="AA19146" s="298"/>
      <c r="AC19146" s="206"/>
    </row>
    <row r="19147" spans="27:29">
      <c r="AA19147" s="298"/>
      <c r="AC19147" s="206"/>
    </row>
    <row r="19148" spans="27:29">
      <c r="AA19148" s="298"/>
      <c r="AC19148" s="206"/>
    </row>
    <row r="19149" spans="27:29">
      <c r="AA19149" s="298"/>
      <c r="AC19149" s="206"/>
    </row>
    <row r="19150" spans="27:29">
      <c r="AA19150" s="298"/>
      <c r="AC19150" s="206"/>
    </row>
    <row r="19151" spans="27:29">
      <c r="AA19151" s="298"/>
      <c r="AC19151" s="206"/>
    </row>
    <row r="19152" spans="27:29">
      <c r="AA19152" s="298"/>
      <c r="AC19152" s="206"/>
    </row>
    <row r="19153" spans="27:29">
      <c r="AA19153" s="298"/>
      <c r="AC19153" s="206"/>
    </row>
    <row r="19154" spans="27:29">
      <c r="AA19154" s="298"/>
      <c r="AC19154" s="206"/>
    </row>
    <row r="19155" spans="27:29">
      <c r="AA19155" s="298"/>
      <c r="AC19155" s="206"/>
    </row>
    <row r="19156" spans="27:29">
      <c r="AA19156" s="298"/>
      <c r="AC19156" s="206"/>
    </row>
    <row r="19157" spans="27:29">
      <c r="AA19157" s="298"/>
      <c r="AC19157" s="206"/>
    </row>
    <row r="19158" spans="27:29">
      <c r="AA19158" s="298"/>
      <c r="AC19158" s="206"/>
    </row>
    <row r="19159" spans="27:29">
      <c r="AA19159" s="298"/>
      <c r="AC19159" s="206"/>
    </row>
    <row r="19160" spans="27:29">
      <c r="AA19160" s="298"/>
      <c r="AC19160" s="206"/>
    </row>
    <row r="19161" spans="27:29">
      <c r="AA19161" s="298"/>
      <c r="AC19161" s="206"/>
    </row>
    <row r="19162" spans="27:29">
      <c r="AA19162" s="298"/>
      <c r="AC19162" s="206"/>
    </row>
    <row r="19163" spans="27:29">
      <c r="AA19163" s="298"/>
      <c r="AC19163" s="206"/>
    </row>
    <row r="19164" spans="27:29">
      <c r="AA19164" s="298"/>
      <c r="AC19164" s="206"/>
    </row>
    <row r="19165" spans="27:29">
      <c r="AA19165" s="298"/>
      <c r="AC19165" s="206"/>
    </row>
    <row r="19166" spans="27:29">
      <c r="AA19166" s="298"/>
      <c r="AC19166" s="206"/>
    </row>
    <row r="19167" spans="27:29">
      <c r="AA19167" s="298"/>
      <c r="AC19167" s="206"/>
    </row>
    <row r="19168" spans="27:29">
      <c r="AA19168" s="298"/>
      <c r="AC19168" s="206"/>
    </row>
    <row r="19169" spans="27:29">
      <c r="AA19169" s="298"/>
      <c r="AC19169" s="206"/>
    </row>
    <row r="19170" spans="27:29">
      <c r="AA19170" s="298"/>
      <c r="AC19170" s="206"/>
    </row>
    <row r="19171" spans="27:29">
      <c r="AA19171" s="298"/>
      <c r="AC19171" s="206"/>
    </row>
    <row r="19172" spans="27:29">
      <c r="AA19172" s="298"/>
      <c r="AC19172" s="206"/>
    </row>
    <row r="19173" spans="27:29">
      <c r="AA19173" s="298"/>
      <c r="AC19173" s="206"/>
    </row>
    <row r="19174" spans="27:29">
      <c r="AA19174" s="298"/>
      <c r="AC19174" s="206"/>
    </row>
    <row r="19175" spans="27:29">
      <c r="AA19175" s="298"/>
      <c r="AC19175" s="206"/>
    </row>
    <row r="19176" spans="27:29">
      <c r="AA19176" s="298"/>
      <c r="AC19176" s="206"/>
    </row>
    <row r="19177" spans="27:29">
      <c r="AA19177" s="298"/>
      <c r="AC19177" s="206"/>
    </row>
    <row r="19178" spans="27:29">
      <c r="AA19178" s="298"/>
      <c r="AC19178" s="206"/>
    </row>
    <row r="19179" spans="27:29">
      <c r="AA19179" s="298"/>
      <c r="AC19179" s="206"/>
    </row>
    <row r="19180" spans="27:29">
      <c r="AA19180" s="298"/>
      <c r="AC19180" s="206"/>
    </row>
    <row r="19181" spans="27:29">
      <c r="AA19181" s="298"/>
      <c r="AC19181" s="206"/>
    </row>
    <row r="19182" spans="27:29">
      <c r="AA19182" s="298"/>
      <c r="AC19182" s="206"/>
    </row>
    <row r="19183" spans="27:29">
      <c r="AA19183" s="298"/>
      <c r="AC19183" s="206"/>
    </row>
    <row r="19184" spans="27:29">
      <c r="AA19184" s="298"/>
      <c r="AC19184" s="206"/>
    </row>
    <row r="19185" spans="27:29">
      <c r="AA19185" s="298"/>
      <c r="AC19185" s="206"/>
    </row>
    <row r="19186" spans="27:29">
      <c r="AA19186" s="298"/>
      <c r="AC19186" s="206"/>
    </row>
    <row r="19187" spans="27:29">
      <c r="AA19187" s="298"/>
      <c r="AC19187" s="206"/>
    </row>
    <row r="19188" spans="27:29">
      <c r="AA19188" s="298"/>
      <c r="AC19188" s="206"/>
    </row>
    <row r="19189" spans="27:29">
      <c r="AA19189" s="298"/>
      <c r="AC19189" s="206"/>
    </row>
    <row r="19190" spans="27:29">
      <c r="AA19190" s="298"/>
      <c r="AC19190" s="206"/>
    </row>
    <row r="19191" spans="27:29">
      <c r="AA19191" s="298"/>
      <c r="AC19191" s="206"/>
    </row>
    <row r="19192" spans="27:29">
      <c r="AA19192" s="298"/>
      <c r="AC19192" s="206"/>
    </row>
    <row r="19193" spans="27:29">
      <c r="AA19193" s="298"/>
      <c r="AC19193" s="206"/>
    </row>
    <row r="19194" spans="27:29">
      <c r="AA19194" s="298"/>
      <c r="AC19194" s="206"/>
    </row>
    <row r="19195" spans="27:29">
      <c r="AA19195" s="298"/>
      <c r="AC19195" s="206"/>
    </row>
    <row r="19196" spans="27:29">
      <c r="AA19196" s="298"/>
      <c r="AC19196" s="206"/>
    </row>
    <row r="19197" spans="27:29">
      <c r="AA19197" s="298"/>
      <c r="AC19197" s="206"/>
    </row>
    <row r="19198" spans="27:29">
      <c r="AA19198" s="298"/>
      <c r="AC19198" s="206"/>
    </row>
    <row r="19199" spans="27:29">
      <c r="AA19199" s="298"/>
      <c r="AC19199" s="206"/>
    </row>
    <row r="19200" spans="27:29">
      <c r="AA19200" s="298"/>
      <c r="AC19200" s="206"/>
    </row>
    <row r="19201" spans="27:29">
      <c r="AA19201" s="298"/>
      <c r="AC19201" s="206"/>
    </row>
    <row r="19202" spans="27:29">
      <c r="AA19202" s="298"/>
      <c r="AC19202" s="206"/>
    </row>
    <row r="19203" spans="27:29">
      <c r="AA19203" s="298"/>
      <c r="AC19203" s="206"/>
    </row>
    <row r="19204" spans="27:29">
      <c r="AA19204" s="298"/>
      <c r="AC19204" s="206"/>
    </row>
    <row r="19205" spans="27:29">
      <c r="AA19205" s="298"/>
      <c r="AC19205" s="206"/>
    </row>
    <row r="19206" spans="27:29">
      <c r="AA19206" s="298"/>
      <c r="AC19206" s="206"/>
    </row>
    <row r="19207" spans="27:29">
      <c r="AA19207" s="298"/>
      <c r="AC19207" s="206"/>
    </row>
    <row r="19208" spans="27:29">
      <c r="AA19208" s="298"/>
      <c r="AC19208" s="206"/>
    </row>
    <row r="19209" spans="27:29">
      <c r="AA19209" s="298"/>
      <c r="AC19209" s="206"/>
    </row>
    <row r="19210" spans="27:29">
      <c r="AA19210" s="298"/>
      <c r="AC19210" s="206"/>
    </row>
    <row r="19211" spans="27:29">
      <c r="AA19211" s="298"/>
      <c r="AC19211" s="206"/>
    </row>
    <row r="19212" spans="27:29">
      <c r="AA19212" s="298"/>
      <c r="AC19212" s="206"/>
    </row>
    <row r="19213" spans="27:29">
      <c r="AA19213" s="298"/>
      <c r="AC19213" s="206"/>
    </row>
    <row r="19214" spans="27:29">
      <c r="AA19214" s="298"/>
      <c r="AC19214" s="206"/>
    </row>
    <row r="19215" spans="27:29">
      <c r="AA19215" s="298"/>
      <c r="AC19215" s="206"/>
    </row>
    <row r="19216" spans="27:29">
      <c r="AA19216" s="298"/>
      <c r="AC19216" s="206"/>
    </row>
    <row r="19217" spans="27:29">
      <c r="AA19217" s="298"/>
      <c r="AC19217" s="206"/>
    </row>
    <row r="19218" spans="27:29">
      <c r="AA19218" s="298"/>
      <c r="AC19218" s="206"/>
    </row>
    <row r="19219" spans="27:29">
      <c r="AA19219" s="298"/>
      <c r="AC19219" s="206"/>
    </row>
    <row r="19220" spans="27:29">
      <c r="AA19220" s="298"/>
      <c r="AC19220" s="206"/>
    </row>
    <row r="19221" spans="27:29">
      <c r="AA19221" s="298"/>
      <c r="AC19221" s="206"/>
    </row>
    <row r="19222" spans="27:29">
      <c r="AA19222" s="298"/>
      <c r="AC19222" s="206"/>
    </row>
    <row r="19223" spans="27:29">
      <c r="AA19223" s="298"/>
      <c r="AC19223" s="206"/>
    </row>
    <row r="19224" spans="27:29">
      <c r="AA19224" s="298"/>
      <c r="AC19224" s="206"/>
    </row>
    <row r="19225" spans="27:29">
      <c r="AA19225" s="298"/>
      <c r="AC19225" s="206"/>
    </row>
    <row r="19226" spans="27:29">
      <c r="AA19226" s="298"/>
      <c r="AC19226" s="206"/>
    </row>
    <row r="19227" spans="27:29">
      <c r="AA19227" s="298"/>
      <c r="AC19227" s="206"/>
    </row>
    <row r="19228" spans="27:29">
      <c r="AA19228" s="298"/>
      <c r="AC19228" s="206"/>
    </row>
    <row r="19229" spans="27:29">
      <c r="AA19229" s="298"/>
      <c r="AC19229" s="206"/>
    </row>
    <row r="19230" spans="27:29">
      <c r="AA19230" s="298"/>
      <c r="AC19230" s="206"/>
    </row>
    <row r="19231" spans="27:29">
      <c r="AA19231" s="298"/>
      <c r="AC19231" s="206"/>
    </row>
    <row r="19232" spans="27:29">
      <c r="AA19232" s="298"/>
      <c r="AC19232" s="206"/>
    </row>
    <row r="19233" spans="27:29">
      <c r="AA19233" s="298"/>
      <c r="AC19233" s="206"/>
    </row>
    <row r="19234" spans="27:29">
      <c r="AA19234" s="298"/>
      <c r="AC19234" s="206"/>
    </row>
    <row r="19235" spans="27:29">
      <c r="AA19235" s="298"/>
      <c r="AC19235" s="206"/>
    </row>
    <row r="19236" spans="27:29">
      <c r="AA19236" s="298"/>
      <c r="AC19236" s="206"/>
    </row>
    <row r="19237" spans="27:29">
      <c r="AA19237" s="298"/>
      <c r="AC19237" s="206"/>
    </row>
    <row r="19238" spans="27:29">
      <c r="AA19238" s="298"/>
      <c r="AC19238" s="206"/>
    </row>
    <row r="19239" spans="27:29">
      <c r="AA19239" s="298"/>
      <c r="AC19239" s="206"/>
    </row>
    <row r="19240" spans="27:29">
      <c r="AA19240" s="298"/>
      <c r="AC19240" s="206"/>
    </row>
    <row r="19241" spans="27:29">
      <c r="AA19241" s="298"/>
      <c r="AC19241" s="206"/>
    </row>
    <row r="19242" spans="27:29">
      <c r="AA19242" s="298"/>
      <c r="AC19242" s="206"/>
    </row>
    <row r="19243" spans="27:29">
      <c r="AA19243" s="298"/>
      <c r="AC19243" s="206"/>
    </row>
    <row r="19244" spans="27:29">
      <c r="AA19244" s="298"/>
      <c r="AC19244" s="206"/>
    </row>
    <row r="19245" spans="27:29">
      <c r="AA19245" s="298"/>
      <c r="AC19245" s="206"/>
    </row>
    <row r="19246" spans="27:29">
      <c r="AA19246" s="298"/>
      <c r="AC19246" s="206"/>
    </row>
    <row r="19247" spans="27:29">
      <c r="AA19247" s="298"/>
      <c r="AC19247" s="206"/>
    </row>
    <row r="19248" spans="27:29">
      <c r="AA19248" s="298"/>
      <c r="AC19248" s="206"/>
    </row>
    <row r="19249" spans="27:29">
      <c r="AA19249" s="298"/>
      <c r="AC19249" s="206"/>
    </row>
    <row r="19250" spans="27:29">
      <c r="AA19250" s="298"/>
      <c r="AC19250" s="206"/>
    </row>
    <row r="19251" spans="27:29">
      <c r="AA19251" s="298"/>
      <c r="AC19251" s="206"/>
    </row>
    <row r="19252" spans="27:29">
      <c r="AA19252" s="298"/>
      <c r="AC19252" s="206"/>
    </row>
    <row r="19253" spans="27:29">
      <c r="AA19253" s="298"/>
      <c r="AC19253" s="206"/>
    </row>
    <row r="19254" spans="27:29">
      <c r="AA19254" s="298"/>
      <c r="AC19254" s="206"/>
    </row>
    <row r="19255" spans="27:29">
      <c r="AA19255" s="298"/>
      <c r="AC19255" s="206"/>
    </row>
    <row r="19256" spans="27:29">
      <c r="AA19256" s="298"/>
      <c r="AC19256" s="206"/>
    </row>
    <row r="19257" spans="27:29">
      <c r="AA19257" s="298"/>
      <c r="AC19257" s="206"/>
    </row>
    <row r="19258" spans="27:29">
      <c r="AA19258" s="298"/>
      <c r="AC19258" s="206"/>
    </row>
    <row r="19259" spans="27:29">
      <c r="AA19259" s="298"/>
      <c r="AC19259" s="206"/>
    </row>
    <row r="19260" spans="27:29">
      <c r="AA19260" s="298"/>
      <c r="AC19260" s="206"/>
    </row>
    <row r="19261" spans="27:29">
      <c r="AA19261" s="298"/>
      <c r="AC19261" s="206"/>
    </row>
    <row r="19262" spans="27:29">
      <c r="AA19262" s="298"/>
      <c r="AC19262" s="206"/>
    </row>
    <row r="19263" spans="27:29">
      <c r="AA19263" s="298"/>
      <c r="AC19263" s="206"/>
    </row>
    <row r="19264" spans="27:29">
      <c r="AA19264" s="298"/>
      <c r="AC19264" s="206"/>
    </row>
    <row r="19265" spans="27:29">
      <c r="AA19265" s="298"/>
      <c r="AC19265" s="206"/>
    </row>
    <row r="19266" spans="27:29">
      <c r="AA19266" s="298"/>
      <c r="AC19266" s="206"/>
    </row>
    <row r="19267" spans="27:29">
      <c r="AA19267" s="298"/>
      <c r="AC19267" s="206"/>
    </row>
    <row r="19268" spans="27:29">
      <c r="AA19268" s="298"/>
      <c r="AC19268" s="206"/>
    </row>
    <row r="19269" spans="27:29">
      <c r="AA19269" s="298"/>
      <c r="AC19269" s="206"/>
    </row>
    <row r="19270" spans="27:29">
      <c r="AA19270" s="298"/>
      <c r="AC19270" s="206"/>
    </row>
    <row r="19271" spans="27:29">
      <c r="AA19271" s="298"/>
      <c r="AC19271" s="206"/>
    </row>
    <row r="19272" spans="27:29">
      <c r="AA19272" s="298"/>
      <c r="AC19272" s="206"/>
    </row>
    <row r="19273" spans="27:29">
      <c r="AA19273" s="298"/>
      <c r="AC19273" s="206"/>
    </row>
    <row r="19274" spans="27:29">
      <c r="AA19274" s="298"/>
      <c r="AC19274" s="206"/>
    </row>
    <row r="19275" spans="27:29">
      <c r="AA19275" s="298"/>
      <c r="AC19275" s="206"/>
    </row>
    <row r="19276" spans="27:29">
      <c r="AA19276" s="298"/>
      <c r="AC19276" s="206"/>
    </row>
    <row r="19277" spans="27:29">
      <c r="AA19277" s="298"/>
      <c r="AC19277" s="206"/>
    </row>
    <row r="19278" spans="27:29">
      <c r="AA19278" s="298"/>
      <c r="AC19278" s="206"/>
    </row>
    <row r="19279" spans="27:29">
      <c r="AA19279" s="298"/>
      <c r="AC19279" s="206"/>
    </row>
    <row r="19280" spans="27:29">
      <c r="AA19280" s="298"/>
      <c r="AC19280" s="206"/>
    </row>
    <row r="19281" spans="27:29">
      <c r="AA19281" s="298"/>
      <c r="AC19281" s="206"/>
    </row>
    <row r="19282" spans="27:29">
      <c r="AA19282" s="298"/>
      <c r="AC19282" s="206"/>
    </row>
    <row r="19283" spans="27:29">
      <c r="AA19283" s="298"/>
      <c r="AC19283" s="206"/>
    </row>
    <row r="19284" spans="27:29">
      <c r="AA19284" s="298"/>
      <c r="AC19284" s="206"/>
    </row>
    <row r="19285" spans="27:29">
      <c r="AA19285" s="298"/>
      <c r="AC19285" s="206"/>
    </row>
    <row r="19286" spans="27:29">
      <c r="AA19286" s="298"/>
      <c r="AC19286" s="206"/>
    </row>
    <row r="19287" spans="27:29">
      <c r="AA19287" s="298"/>
      <c r="AC19287" s="206"/>
    </row>
    <row r="19288" spans="27:29">
      <c r="AA19288" s="298"/>
      <c r="AC19288" s="206"/>
    </row>
    <row r="19289" spans="27:29">
      <c r="AA19289" s="298"/>
      <c r="AC19289" s="206"/>
    </row>
    <row r="19290" spans="27:29">
      <c r="AA19290" s="298"/>
      <c r="AC19290" s="206"/>
    </row>
    <row r="19291" spans="27:29">
      <c r="AA19291" s="298"/>
      <c r="AC19291" s="206"/>
    </row>
    <row r="19292" spans="27:29">
      <c r="AA19292" s="298"/>
      <c r="AC19292" s="206"/>
    </row>
    <row r="19293" spans="27:29">
      <c r="AA19293" s="298"/>
      <c r="AC19293" s="206"/>
    </row>
    <row r="19294" spans="27:29">
      <c r="AA19294" s="298"/>
      <c r="AC19294" s="206"/>
    </row>
    <row r="19295" spans="27:29">
      <c r="AA19295" s="298"/>
      <c r="AC19295" s="206"/>
    </row>
    <row r="19296" spans="27:29">
      <c r="AA19296" s="298"/>
      <c r="AC19296" s="206"/>
    </row>
    <row r="19297" spans="27:29">
      <c r="AA19297" s="298"/>
      <c r="AC19297" s="206"/>
    </row>
    <row r="19298" spans="27:29">
      <c r="AA19298" s="298"/>
      <c r="AC19298" s="206"/>
    </row>
    <row r="19299" spans="27:29">
      <c r="AA19299" s="298"/>
      <c r="AC19299" s="206"/>
    </row>
    <row r="19300" spans="27:29">
      <c r="AA19300" s="298"/>
      <c r="AC19300" s="206"/>
    </row>
    <row r="19301" spans="27:29">
      <c r="AA19301" s="298"/>
      <c r="AC19301" s="206"/>
    </row>
    <row r="19302" spans="27:29">
      <c r="AA19302" s="298"/>
      <c r="AC19302" s="206"/>
    </row>
    <row r="19303" spans="27:29">
      <c r="AA19303" s="298"/>
      <c r="AC19303" s="206"/>
    </row>
    <row r="19304" spans="27:29">
      <c r="AA19304" s="298"/>
      <c r="AC19304" s="206"/>
    </row>
    <row r="19305" spans="27:29">
      <c r="AA19305" s="298"/>
      <c r="AC19305" s="206"/>
    </row>
    <row r="19306" spans="27:29">
      <c r="AA19306" s="298"/>
      <c r="AC19306" s="206"/>
    </row>
    <row r="19307" spans="27:29">
      <c r="AA19307" s="298"/>
      <c r="AC19307" s="206"/>
    </row>
    <row r="19308" spans="27:29">
      <c r="AA19308" s="298"/>
      <c r="AC19308" s="206"/>
    </row>
    <row r="19309" spans="27:29">
      <c r="AA19309" s="298"/>
      <c r="AC19309" s="206"/>
    </row>
    <row r="19310" spans="27:29">
      <c r="AA19310" s="298"/>
      <c r="AC19310" s="206"/>
    </row>
    <row r="19311" spans="27:29">
      <c r="AA19311" s="298"/>
      <c r="AC19311" s="206"/>
    </row>
    <row r="19312" spans="27:29">
      <c r="AA19312" s="298"/>
      <c r="AC19312" s="206"/>
    </row>
    <row r="19313" spans="27:29">
      <c r="AA19313" s="298"/>
      <c r="AC19313" s="206"/>
    </row>
    <row r="19314" spans="27:29">
      <c r="AA19314" s="298"/>
      <c r="AC19314" s="206"/>
    </row>
    <row r="19315" spans="27:29">
      <c r="AA19315" s="298"/>
      <c r="AC19315" s="206"/>
    </row>
    <row r="19316" spans="27:29">
      <c r="AA19316" s="298"/>
      <c r="AC19316" s="206"/>
    </row>
    <row r="19317" spans="27:29">
      <c r="AA19317" s="298"/>
      <c r="AC19317" s="206"/>
    </row>
    <row r="19318" spans="27:29">
      <c r="AA19318" s="298"/>
      <c r="AC19318" s="206"/>
    </row>
    <row r="19319" spans="27:29">
      <c r="AA19319" s="298"/>
      <c r="AC19319" s="206"/>
    </row>
    <row r="19320" spans="27:29">
      <c r="AA19320" s="298"/>
      <c r="AC19320" s="206"/>
    </row>
    <row r="19321" spans="27:29">
      <c r="AA19321" s="298"/>
      <c r="AC19321" s="206"/>
    </row>
    <row r="19322" spans="27:29">
      <c r="AA19322" s="298"/>
      <c r="AC19322" s="206"/>
    </row>
    <row r="19323" spans="27:29">
      <c r="AA19323" s="298"/>
      <c r="AC19323" s="206"/>
    </row>
    <row r="19324" spans="27:29">
      <c r="AA19324" s="298"/>
      <c r="AC19324" s="206"/>
    </row>
    <row r="19325" spans="27:29">
      <c r="AA19325" s="298"/>
      <c r="AC19325" s="206"/>
    </row>
    <row r="19326" spans="27:29">
      <c r="AA19326" s="298"/>
      <c r="AC19326" s="206"/>
    </row>
    <row r="19327" spans="27:29">
      <c r="AA19327" s="298"/>
      <c r="AC19327" s="206"/>
    </row>
    <row r="19328" spans="27:29">
      <c r="AA19328" s="298"/>
      <c r="AC19328" s="206"/>
    </row>
    <row r="19329" spans="27:29">
      <c r="AA19329" s="298"/>
      <c r="AC19329" s="206"/>
    </row>
    <row r="19330" spans="27:29">
      <c r="AA19330" s="298"/>
      <c r="AC19330" s="206"/>
    </row>
    <row r="19331" spans="27:29">
      <c r="AA19331" s="298"/>
      <c r="AC19331" s="206"/>
    </row>
    <row r="19332" spans="27:29">
      <c r="AA19332" s="298"/>
      <c r="AC19332" s="206"/>
    </row>
    <row r="19333" spans="27:29">
      <c r="AA19333" s="298"/>
      <c r="AC19333" s="206"/>
    </row>
    <row r="19334" spans="27:29">
      <c r="AA19334" s="298"/>
      <c r="AC19334" s="206"/>
    </row>
    <row r="19335" spans="27:29">
      <c r="AA19335" s="298"/>
      <c r="AC19335" s="206"/>
    </row>
    <row r="19336" spans="27:29">
      <c r="AA19336" s="298"/>
      <c r="AC19336" s="206"/>
    </row>
    <row r="19337" spans="27:29">
      <c r="AA19337" s="298"/>
      <c r="AC19337" s="206"/>
    </row>
    <row r="19338" spans="27:29">
      <c r="AA19338" s="298"/>
      <c r="AC19338" s="206"/>
    </row>
    <row r="19339" spans="27:29">
      <c r="AA19339" s="298"/>
      <c r="AC19339" s="206"/>
    </row>
    <row r="19340" spans="27:29">
      <c r="AA19340" s="298"/>
      <c r="AC19340" s="206"/>
    </row>
    <row r="19341" spans="27:29">
      <c r="AA19341" s="298"/>
      <c r="AC19341" s="206"/>
    </row>
    <row r="19342" spans="27:29">
      <c r="AA19342" s="298"/>
      <c r="AC19342" s="206"/>
    </row>
    <row r="19343" spans="27:29">
      <c r="AA19343" s="298"/>
      <c r="AC19343" s="206"/>
    </row>
    <row r="19344" spans="27:29">
      <c r="AA19344" s="298"/>
      <c r="AC19344" s="206"/>
    </row>
    <row r="19345" spans="27:29">
      <c r="AA19345" s="298"/>
      <c r="AC19345" s="206"/>
    </row>
    <row r="19346" spans="27:29">
      <c r="AA19346" s="298"/>
      <c r="AC19346" s="206"/>
    </row>
    <row r="19347" spans="27:29">
      <c r="AA19347" s="298"/>
      <c r="AC19347" s="206"/>
    </row>
    <row r="19348" spans="27:29">
      <c r="AA19348" s="298"/>
      <c r="AC19348" s="206"/>
    </row>
    <row r="19349" spans="27:29">
      <c r="AA19349" s="298"/>
      <c r="AC19349" s="206"/>
    </row>
    <row r="19350" spans="27:29">
      <c r="AA19350" s="298"/>
      <c r="AC19350" s="206"/>
    </row>
    <row r="19351" spans="27:29">
      <c r="AA19351" s="298"/>
      <c r="AC19351" s="206"/>
    </row>
    <row r="19352" spans="27:29">
      <c r="AA19352" s="298"/>
      <c r="AC19352" s="206"/>
    </row>
    <row r="19353" spans="27:29">
      <c r="AA19353" s="298"/>
      <c r="AC19353" s="206"/>
    </row>
    <row r="19354" spans="27:29">
      <c r="AA19354" s="298"/>
      <c r="AC19354" s="206"/>
    </row>
    <row r="19355" spans="27:29">
      <c r="AA19355" s="298"/>
      <c r="AC19355" s="206"/>
    </row>
    <row r="19356" spans="27:29">
      <c r="AA19356" s="298"/>
      <c r="AC19356" s="206"/>
    </row>
    <row r="19357" spans="27:29">
      <c r="AA19357" s="298"/>
      <c r="AC19357" s="206"/>
    </row>
    <row r="19358" spans="27:29">
      <c r="AA19358" s="298"/>
      <c r="AC19358" s="206"/>
    </row>
    <row r="19359" spans="27:29">
      <c r="AA19359" s="298"/>
      <c r="AC19359" s="206"/>
    </row>
    <row r="19360" spans="27:29">
      <c r="AA19360" s="298"/>
      <c r="AC19360" s="206"/>
    </row>
    <row r="19361" spans="27:29">
      <c r="AA19361" s="298"/>
      <c r="AC19361" s="206"/>
    </row>
    <row r="19362" spans="27:29">
      <c r="AA19362" s="298"/>
      <c r="AC19362" s="206"/>
    </row>
    <row r="19363" spans="27:29">
      <c r="AA19363" s="298"/>
      <c r="AC19363" s="206"/>
    </row>
    <row r="19364" spans="27:29">
      <c r="AA19364" s="298"/>
      <c r="AC19364" s="206"/>
    </row>
    <row r="19365" spans="27:29">
      <c r="AA19365" s="298"/>
      <c r="AC19365" s="206"/>
    </row>
    <row r="19366" spans="27:29">
      <c r="AA19366" s="298"/>
      <c r="AC19366" s="206"/>
    </row>
    <row r="19367" spans="27:29">
      <c r="AA19367" s="298"/>
      <c r="AC19367" s="206"/>
    </row>
    <row r="19368" spans="27:29">
      <c r="AA19368" s="298"/>
      <c r="AC19368" s="206"/>
    </row>
    <row r="19369" spans="27:29">
      <c r="AA19369" s="298"/>
      <c r="AC19369" s="206"/>
    </row>
    <row r="19370" spans="27:29">
      <c r="AA19370" s="298"/>
      <c r="AC19370" s="206"/>
    </row>
    <row r="19371" spans="27:29">
      <c r="AA19371" s="298"/>
      <c r="AC19371" s="206"/>
    </row>
    <row r="19372" spans="27:29">
      <c r="AA19372" s="298"/>
      <c r="AC19372" s="206"/>
    </row>
    <row r="19373" spans="27:29">
      <c r="AA19373" s="298"/>
      <c r="AC19373" s="206"/>
    </row>
    <row r="19374" spans="27:29">
      <c r="AA19374" s="298"/>
      <c r="AC19374" s="206"/>
    </row>
    <row r="19375" spans="27:29">
      <c r="AA19375" s="298"/>
      <c r="AC19375" s="206"/>
    </row>
    <row r="19376" spans="27:29">
      <c r="AA19376" s="298"/>
      <c r="AC19376" s="206"/>
    </row>
    <row r="19377" spans="27:29">
      <c r="AA19377" s="298"/>
      <c r="AC19377" s="206"/>
    </row>
    <row r="19378" spans="27:29">
      <c r="AA19378" s="298"/>
      <c r="AC19378" s="206"/>
    </row>
    <row r="19379" spans="27:29">
      <c r="AA19379" s="298"/>
      <c r="AC19379" s="206"/>
    </row>
    <row r="19380" spans="27:29">
      <c r="AA19380" s="298"/>
      <c r="AC19380" s="206"/>
    </row>
    <row r="19381" spans="27:29">
      <c r="AA19381" s="298"/>
      <c r="AC19381" s="206"/>
    </row>
    <row r="19382" spans="27:29">
      <c r="AA19382" s="298"/>
      <c r="AC19382" s="206"/>
    </row>
    <row r="19383" spans="27:29">
      <c r="AA19383" s="298"/>
      <c r="AC19383" s="206"/>
    </row>
    <row r="19384" spans="27:29">
      <c r="AA19384" s="298"/>
      <c r="AC19384" s="206"/>
    </row>
    <row r="19385" spans="27:29">
      <c r="AA19385" s="298"/>
      <c r="AC19385" s="206"/>
    </row>
    <row r="19386" spans="27:29">
      <c r="AA19386" s="298"/>
      <c r="AC19386" s="206"/>
    </row>
    <row r="19387" spans="27:29">
      <c r="AA19387" s="298"/>
      <c r="AC19387" s="206"/>
    </row>
    <row r="19388" spans="27:29">
      <c r="AA19388" s="298"/>
      <c r="AC19388" s="206"/>
    </row>
    <row r="19389" spans="27:29">
      <c r="AA19389" s="298"/>
      <c r="AC19389" s="206"/>
    </row>
    <row r="19390" spans="27:29">
      <c r="AA19390" s="298"/>
      <c r="AC19390" s="206"/>
    </row>
    <row r="19391" spans="27:29">
      <c r="AA19391" s="298"/>
      <c r="AC19391" s="206"/>
    </row>
    <row r="19392" spans="27:29">
      <c r="AA19392" s="298"/>
      <c r="AC19392" s="206"/>
    </row>
    <row r="19393" spans="27:29">
      <c r="AA19393" s="298"/>
      <c r="AC19393" s="206"/>
    </row>
    <row r="19394" spans="27:29">
      <c r="AA19394" s="298"/>
      <c r="AC19394" s="206"/>
    </row>
    <row r="19395" spans="27:29">
      <c r="AA19395" s="298"/>
      <c r="AC19395" s="206"/>
    </row>
    <row r="19396" spans="27:29">
      <c r="AA19396" s="298"/>
      <c r="AC19396" s="206"/>
    </row>
    <row r="19397" spans="27:29">
      <c r="AA19397" s="298"/>
      <c r="AC19397" s="206"/>
    </row>
    <row r="19398" spans="27:29">
      <c r="AA19398" s="298"/>
      <c r="AC19398" s="206"/>
    </row>
    <row r="19399" spans="27:29">
      <c r="AA19399" s="298"/>
      <c r="AC19399" s="206"/>
    </row>
    <row r="19400" spans="27:29">
      <c r="AA19400" s="298"/>
      <c r="AC19400" s="206"/>
    </row>
    <row r="19401" spans="27:29">
      <c r="AA19401" s="298"/>
      <c r="AC19401" s="206"/>
    </row>
    <row r="19402" spans="27:29">
      <c r="AA19402" s="298"/>
      <c r="AC19402" s="206"/>
    </row>
    <row r="19403" spans="27:29">
      <c r="AA19403" s="298"/>
      <c r="AC19403" s="206"/>
    </row>
    <row r="19404" spans="27:29">
      <c r="AA19404" s="298"/>
      <c r="AC19404" s="206"/>
    </row>
    <row r="19405" spans="27:29">
      <c r="AA19405" s="298"/>
      <c r="AC19405" s="206"/>
    </row>
    <row r="19406" spans="27:29">
      <c r="AA19406" s="298"/>
      <c r="AC19406" s="206"/>
    </row>
    <row r="19407" spans="27:29">
      <c r="AA19407" s="298"/>
      <c r="AC19407" s="206"/>
    </row>
    <row r="19408" spans="27:29">
      <c r="AA19408" s="298"/>
      <c r="AC19408" s="206"/>
    </row>
    <row r="19409" spans="27:29">
      <c r="AA19409" s="298"/>
      <c r="AC19409" s="206"/>
    </row>
    <row r="19410" spans="27:29">
      <c r="AA19410" s="298"/>
      <c r="AC19410" s="206"/>
    </row>
    <row r="19411" spans="27:29">
      <c r="AA19411" s="298"/>
      <c r="AC19411" s="206"/>
    </row>
    <row r="19412" spans="27:29">
      <c r="AA19412" s="298"/>
      <c r="AC19412" s="206"/>
    </row>
    <row r="19413" spans="27:29">
      <c r="AA19413" s="298"/>
      <c r="AC19413" s="206"/>
    </row>
    <row r="19414" spans="27:29">
      <c r="AA19414" s="298"/>
      <c r="AC19414" s="206"/>
    </row>
    <row r="19415" spans="27:29">
      <c r="AA19415" s="298"/>
      <c r="AC19415" s="206"/>
    </row>
    <row r="19416" spans="27:29">
      <c r="AA19416" s="298"/>
      <c r="AC19416" s="206"/>
    </row>
    <row r="19417" spans="27:29">
      <c r="AA19417" s="298"/>
      <c r="AC19417" s="206"/>
    </row>
    <row r="19418" spans="27:29">
      <c r="AA19418" s="298"/>
      <c r="AC19418" s="206"/>
    </row>
    <row r="19419" spans="27:29">
      <c r="AA19419" s="298"/>
      <c r="AC19419" s="206"/>
    </row>
    <row r="19420" spans="27:29">
      <c r="AA19420" s="298"/>
      <c r="AC19420" s="206"/>
    </row>
    <row r="19421" spans="27:29">
      <c r="AA19421" s="298"/>
      <c r="AC19421" s="206"/>
    </row>
    <row r="19422" spans="27:29">
      <c r="AA19422" s="298"/>
      <c r="AC19422" s="206"/>
    </row>
    <row r="19423" spans="27:29">
      <c r="AA19423" s="298"/>
      <c r="AC19423" s="206"/>
    </row>
    <row r="19424" spans="27:29">
      <c r="AA19424" s="298"/>
      <c r="AC19424" s="206"/>
    </row>
    <row r="19425" spans="27:29">
      <c r="AA19425" s="298"/>
      <c r="AC19425" s="206"/>
    </row>
    <row r="19426" spans="27:29">
      <c r="AA19426" s="298"/>
      <c r="AC19426" s="206"/>
    </row>
    <row r="19427" spans="27:29">
      <c r="AA19427" s="298"/>
      <c r="AC19427" s="206"/>
    </row>
    <row r="19428" spans="27:29">
      <c r="AA19428" s="298"/>
      <c r="AC19428" s="206"/>
    </row>
    <row r="19429" spans="27:29">
      <c r="AA19429" s="298"/>
      <c r="AC19429" s="206"/>
    </row>
    <row r="19430" spans="27:29">
      <c r="AA19430" s="298"/>
      <c r="AC19430" s="206"/>
    </row>
    <row r="19431" spans="27:29">
      <c r="AA19431" s="298"/>
      <c r="AC19431" s="206"/>
    </row>
    <row r="19432" spans="27:29">
      <c r="AA19432" s="298"/>
      <c r="AC19432" s="206"/>
    </row>
    <row r="19433" spans="27:29">
      <c r="AA19433" s="298"/>
      <c r="AC19433" s="206"/>
    </row>
    <row r="19434" spans="27:29">
      <c r="AA19434" s="298"/>
      <c r="AC19434" s="206"/>
    </row>
    <row r="19435" spans="27:29">
      <c r="AA19435" s="298"/>
      <c r="AC19435" s="206"/>
    </row>
    <row r="19436" spans="27:29">
      <c r="AA19436" s="298"/>
      <c r="AC19436" s="206"/>
    </row>
    <row r="19437" spans="27:29">
      <c r="AA19437" s="298"/>
      <c r="AC19437" s="206"/>
    </row>
    <row r="19438" spans="27:29">
      <c r="AA19438" s="298"/>
      <c r="AC19438" s="206"/>
    </row>
    <row r="19439" spans="27:29">
      <c r="AA19439" s="298"/>
      <c r="AC19439" s="206"/>
    </row>
    <row r="19440" spans="27:29">
      <c r="AA19440" s="298"/>
      <c r="AC19440" s="206"/>
    </row>
    <row r="19441" spans="27:29">
      <c r="AA19441" s="298"/>
      <c r="AC19441" s="206"/>
    </row>
    <row r="19442" spans="27:29">
      <c r="AA19442" s="298"/>
      <c r="AC19442" s="206"/>
    </row>
    <row r="19443" spans="27:29">
      <c r="AA19443" s="298"/>
      <c r="AC19443" s="206"/>
    </row>
    <row r="19444" spans="27:29">
      <c r="AA19444" s="298"/>
      <c r="AC19444" s="206"/>
    </row>
    <row r="19445" spans="27:29">
      <c r="AA19445" s="298"/>
      <c r="AC19445" s="206"/>
    </row>
    <row r="19446" spans="27:29">
      <c r="AA19446" s="298"/>
      <c r="AC19446" s="206"/>
    </row>
    <row r="19447" spans="27:29">
      <c r="AA19447" s="298"/>
      <c r="AC19447" s="206"/>
    </row>
    <row r="19448" spans="27:29">
      <c r="AA19448" s="298"/>
      <c r="AC19448" s="206"/>
    </row>
    <row r="19449" spans="27:29">
      <c r="AA19449" s="298"/>
      <c r="AC19449" s="206"/>
    </row>
    <row r="19450" spans="27:29">
      <c r="AA19450" s="298"/>
      <c r="AC19450" s="206"/>
    </row>
    <row r="19451" spans="27:29">
      <c r="AA19451" s="298"/>
      <c r="AC19451" s="206"/>
    </row>
    <row r="19452" spans="27:29">
      <c r="AA19452" s="298"/>
      <c r="AC19452" s="206"/>
    </row>
    <row r="19453" spans="27:29">
      <c r="AA19453" s="298"/>
      <c r="AC19453" s="206"/>
    </row>
    <row r="19454" spans="27:29">
      <c r="AA19454" s="298"/>
      <c r="AC19454" s="206"/>
    </row>
    <row r="19455" spans="27:29">
      <c r="AA19455" s="298"/>
      <c r="AC19455" s="206"/>
    </row>
    <row r="19456" spans="27:29">
      <c r="AA19456" s="298"/>
      <c r="AC19456" s="206"/>
    </row>
    <row r="19457" spans="27:29">
      <c r="AA19457" s="298"/>
      <c r="AC19457" s="206"/>
    </row>
    <row r="19458" spans="27:29">
      <c r="AA19458" s="298"/>
      <c r="AC19458" s="206"/>
    </row>
    <row r="19459" spans="27:29">
      <c r="AA19459" s="298"/>
      <c r="AC19459" s="206"/>
    </row>
    <row r="19460" spans="27:29">
      <c r="AA19460" s="298"/>
      <c r="AC19460" s="206"/>
    </row>
    <row r="19461" spans="27:29">
      <c r="AA19461" s="298"/>
      <c r="AC19461" s="206"/>
    </row>
    <row r="19462" spans="27:29">
      <c r="AA19462" s="298"/>
      <c r="AC19462" s="206"/>
    </row>
    <row r="19463" spans="27:29">
      <c r="AA19463" s="298"/>
      <c r="AC19463" s="206"/>
    </row>
    <row r="19464" spans="27:29">
      <c r="AA19464" s="298"/>
      <c r="AC19464" s="206"/>
    </row>
    <row r="19465" spans="27:29">
      <c r="AA19465" s="298"/>
      <c r="AC19465" s="206"/>
    </row>
    <row r="19466" spans="27:29">
      <c r="AA19466" s="298"/>
      <c r="AC19466" s="206"/>
    </row>
    <row r="19467" spans="27:29">
      <c r="AA19467" s="298"/>
      <c r="AC19467" s="206"/>
    </row>
    <row r="19468" spans="27:29">
      <c r="AA19468" s="298"/>
      <c r="AC19468" s="206"/>
    </row>
    <row r="19469" spans="27:29">
      <c r="AA19469" s="298"/>
      <c r="AC19469" s="206"/>
    </row>
    <row r="19470" spans="27:29">
      <c r="AA19470" s="298"/>
      <c r="AC19470" s="206"/>
    </row>
    <row r="19471" spans="27:29">
      <c r="AA19471" s="298"/>
      <c r="AC19471" s="206"/>
    </row>
    <row r="19472" spans="27:29">
      <c r="AA19472" s="298"/>
      <c r="AC19472" s="206"/>
    </row>
    <row r="19473" spans="27:29">
      <c r="AA19473" s="298"/>
      <c r="AC19473" s="206"/>
    </row>
    <row r="19474" spans="27:29">
      <c r="AA19474" s="298"/>
      <c r="AC19474" s="206"/>
    </row>
    <row r="19475" spans="27:29">
      <c r="AA19475" s="298"/>
      <c r="AC19475" s="206"/>
    </row>
    <row r="19476" spans="27:29">
      <c r="AA19476" s="298"/>
      <c r="AC19476" s="206"/>
    </row>
    <row r="19477" spans="27:29">
      <c r="AA19477" s="298"/>
      <c r="AC19477" s="206"/>
    </row>
    <row r="19478" spans="27:29">
      <c r="AA19478" s="298"/>
      <c r="AC19478" s="206"/>
    </row>
    <row r="19479" spans="27:29">
      <c r="AA19479" s="298"/>
      <c r="AC19479" s="206"/>
    </row>
    <row r="19480" spans="27:29">
      <c r="AA19480" s="298"/>
      <c r="AC19480" s="206"/>
    </row>
    <row r="19481" spans="27:29">
      <c r="AA19481" s="298"/>
      <c r="AC19481" s="206"/>
    </row>
    <row r="19482" spans="27:29">
      <c r="AA19482" s="298"/>
      <c r="AC19482" s="206"/>
    </row>
    <row r="19483" spans="27:29">
      <c r="AA19483" s="298"/>
      <c r="AC19483" s="206"/>
    </row>
    <row r="19484" spans="27:29">
      <c r="AA19484" s="298"/>
      <c r="AC19484" s="206"/>
    </row>
    <row r="19485" spans="27:29">
      <c r="AA19485" s="298"/>
      <c r="AC19485" s="206"/>
    </row>
    <row r="19486" spans="27:29">
      <c r="AA19486" s="298"/>
      <c r="AC19486" s="206"/>
    </row>
    <row r="19487" spans="27:29">
      <c r="AA19487" s="298"/>
      <c r="AC19487" s="206"/>
    </row>
    <row r="19488" spans="27:29">
      <c r="AA19488" s="298"/>
      <c r="AC19488" s="206"/>
    </row>
    <row r="19489" spans="27:29">
      <c r="AA19489" s="298"/>
      <c r="AC19489" s="206"/>
    </row>
    <row r="19490" spans="27:29">
      <c r="AA19490" s="298"/>
      <c r="AC19490" s="206"/>
    </row>
    <row r="19491" spans="27:29">
      <c r="AA19491" s="298"/>
      <c r="AC19491" s="206"/>
    </row>
    <row r="19492" spans="27:29">
      <c r="AA19492" s="298"/>
      <c r="AC19492" s="206"/>
    </row>
    <row r="19493" spans="27:29">
      <c r="AA19493" s="298"/>
      <c r="AC19493" s="206"/>
    </row>
    <row r="19494" spans="27:29">
      <c r="AA19494" s="298"/>
      <c r="AC19494" s="206"/>
    </row>
    <row r="19495" spans="27:29">
      <c r="AA19495" s="298"/>
      <c r="AC19495" s="206"/>
    </row>
    <row r="19496" spans="27:29">
      <c r="AA19496" s="298"/>
      <c r="AC19496" s="206"/>
    </row>
    <row r="19497" spans="27:29">
      <c r="AA19497" s="298"/>
      <c r="AC19497" s="206"/>
    </row>
    <row r="19498" spans="27:29">
      <c r="AA19498" s="298"/>
      <c r="AC19498" s="206"/>
    </row>
    <row r="19499" spans="27:29">
      <c r="AA19499" s="298"/>
      <c r="AC19499" s="206"/>
    </row>
    <row r="19500" spans="27:29">
      <c r="AA19500" s="298"/>
      <c r="AC19500" s="206"/>
    </row>
    <row r="19501" spans="27:29">
      <c r="AA19501" s="298"/>
      <c r="AC19501" s="206"/>
    </row>
    <row r="19502" spans="27:29">
      <c r="AA19502" s="298"/>
      <c r="AC19502" s="206"/>
    </row>
    <row r="19503" spans="27:29">
      <c r="AA19503" s="298"/>
      <c r="AC19503" s="206"/>
    </row>
    <row r="19504" spans="27:29">
      <c r="AA19504" s="298"/>
      <c r="AC19504" s="206"/>
    </row>
    <row r="19505" spans="27:29">
      <c r="AA19505" s="298"/>
      <c r="AC19505" s="206"/>
    </row>
    <row r="19506" spans="27:29">
      <c r="AA19506" s="298"/>
      <c r="AC19506" s="206"/>
    </row>
    <row r="19507" spans="27:29">
      <c r="AA19507" s="298"/>
      <c r="AC19507" s="206"/>
    </row>
    <row r="19508" spans="27:29">
      <c r="AA19508" s="298"/>
      <c r="AC19508" s="206"/>
    </row>
    <row r="19509" spans="27:29">
      <c r="AA19509" s="298"/>
      <c r="AC19509" s="206"/>
    </row>
    <row r="19510" spans="27:29">
      <c r="AA19510" s="298"/>
      <c r="AC19510" s="206"/>
    </row>
    <row r="19511" spans="27:29">
      <c r="AA19511" s="298"/>
      <c r="AC19511" s="206"/>
    </row>
    <row r="19512" spans="27:29">
      <c r="AA19512" s="298"/>
      <c r="AC19512" s="206"/>
    </row>
    <row r="19513" spans="27:29">
      <c r="AA19513" s="298"/>
      <c r="AC19513" s="206"/>
    </row>
    <row r="19514" spans="27:29">
      <c r="AA19514" s="298"/>
      <c r="AC19514" s="206"/>
    </row>
    <row r="19515" spans="27:29">
      <c r="AA19515" s="298"/>
      <c r="AC19515" s="206"/>
    </row>
    <row r="19516" spans="27:29">
      <c r="AA19516" s="298"/>
      <c r="AC19516" s="206"/>
    </row>
    <row r="19517" spans="27:29">
      <c r="AA19517" s="298"/>
      <c r="AC19517" s="206"/>
    </row>
    <row r="19518" spans="27:29">
      <c r="AA19518" s="298"/>
      <c r="AC19518" s="206"/>
    </row>
    <row r="19519" spans="27:29">
      <c r="AA19519" s="298"/>
      <c r="AC19519" s="206"/>
    </row>
    <row r="19520" spans="27:29">
      <c r="AA19520" s="298"/>
      <c r="AC19520" s="206"/>
    </row>
    <row r="19521" spans="27:29">
      <c r="AA19521" s="298"/>
      <c r="AC19521" s="206"/>
    </row>
    <row r="19522" spans="27:29">
      <c r="AA19522" s="298"/>
      <c r="AC19522" s="206"/>
    </row>
    <row r="19523" spans="27:29">
      <c r="AA19523" s="298"/>
      <c r="AC19523" s="206"/>
    </row>
    <row r="19524" spans="27:29">
      <c r="AA19524" s="298"/>
      <c r="AC19524" s="206"/>
    </row>
    <row r="19525" spans="27:29">
      <c r="AA19525" s="298"/>
      <c r="AC19525" s="206"/>
    </row>
    <row r="19526" spans="27:29">
      <c r="AA19526" s="298"/>
      <c r="AC19526" s="206"/>
    </row>
    <row r="19527" spans="27:29">
      <c r="AA19527" s="298"/>
      <c r="AC19527" s="206"/>
    </row>
    <row r="19528" spans="27:29">
      <c r="AA19528" s="298"/>
      <c r="AC19528" s="206"/>
    </row>
    <row r="19529" spans="27:29">
      <c r="AA19529" s="298"/>
      <c r="AC19529" s="206"/>
    </row>
    <row r="19530" spans="27:29">
      <c r="AA19530" s="298"/>
      <c r="AC19530" s="206"/>
    </row>
    <row r="19531" spans="27:29">
      <c r="AA19531" s="298"/>
      <c r="AC19531" s="206"/>
    </row>
    <row r="19532" spans="27:29">
      <c r="AA19532" s="298"/>
      <c r="AC19532" s="206"/>
    </row>
    <row r="19533" spans="27:29">
      <c r="AA19533" s="298"/>
      <c r="AC19533" s="206"/>
    </row>
    <row r="19534" spans="27:29">
      <c r="AA19534" s="298"/>
      <c r="AC19534" s="206"/>
    </row>
    <row r="19535" spans="27:29">
      <c r="AA19535" s="298"/>
      <c r="AC19535" s="206"/>
    </row>
    <row r="19536" spans="27:29">
      <c r="AA19536" s="298"/>
      <c r="AC19536" s="206"/>
    </row>
    <row r="19537" spans="27:29">
      <c r="AA19537" s="298"/>
      <c r="AC19537" s="206"/>
    </row>
    <row r="19538" spans="27:29">
      <c r="AA19538" s="298"/>
      <c r="AC19538" s="206"/>
    </row>
    <row r="19539" spans="27:29">
      <c r="AA19539" s="298"/>
      <c r="AC19539" s="206"/>
    </row>
    <row r="19540" spans="27:29">
      <c r="AA19540" s="298"/>
      <c r="AC19540" s="206"/>
    </row>
    <row r="19541" spans="27:29">
      <c r="AA19541" s="298"/>
      <c r="AC19541" s="206"/>
    </row>
    <row r="19542" spans="27:29">
      <c r="AA19542" s="298"/>
      <c r="AC19542" s="206"/>
    </row>
    <row r="19543" spans="27:29">
      <c r="AA19543" s="298"/>
      <c r="AC19543" s="206"/>
    </row>
    <row r="19544" spans="27:29">
      <c r="AA19544" s="298"/>
      <c r="AC19544" s="206"/>
    </row>
    <row r="19545" spans="27:29">
      <c r="AA19545" s="298"/>
      <c r="AC19545" s="206"/>
    </row>
    <row r="19546" spans="27:29">
      <c r="AA19546" s="298"/>
      <c r="AC19546" s="206"/>
    </row>
    <row r="19547" spans="27:29">
      <c r="AA19547" s="298"/>
      <c r="AC19547" s="206"/>
    </row>
    <row r="19548" spans="27:29">
      <c r="AA19548" s="298"/>
      <c r="AC19548" s="206"/>
    </row>
    <row r="19549" spans="27:29">
      <c r="AA19549" s="298"/>
      <c r="AC19549" s="206"/>
    </row>
    <row r="19550" spans="27:29">
      <c r="AA19550" s="298"/>
      <c r="AC19550" s="206"/>
    </row>
    <row r="19551" spans="27:29">
      <c r="AA19551" s="298"/>
      <c r="AC19551" s="206"/>
    </row>
    <row r="19552" spans="27:29">
      <c r="AA19552" s="298"/>
      <c r="AC19552" s="206"/>
    </row>
    <row r="19553" spans="27:29">
      <c r="AA19553" s="298"/>
      <c r="AC19553" s="206"/>
    </row>
    <row r="19554" spans="27:29">
      <c r="AA19554" s="298"/>
      <c r="AC19554" s="206"/>
    </row>
    <row r="19555" spans="27:29">
      <c r="AA19555" s="298"/>
      <c r="AC19555" s="206"/>
    </row>
    <row r="19556" spans="27:29">
      <c r="AA19556" s="298"/>
      <c r="AC19556" s="206"/>
    </row>
    <row r="19557" spans="27:29">
      <c r="AA19557" s="298"/>
      <c r="AC19557" s="206"/>
    </row>
    <row r="19558" spans="27:29">
      <c r="AA19558" s="298"/>
      <c r="AC19558" s="206"/>
    </row>
    <row r="19559" spans="27:29">
      <c r="AA19559" s="298"/>
      <c r="AC19559" s="206"/>
    </row>
    <row r="19560" spans="27:29">
      <c r="AA19560" s="298"/>
      <c r="AC19560" s="206"/>
    </row>
    <row r="19561" spans="27:29">
      <c r="AA19561" s="298"/>
      <c r="AC19561" s="206"/>
    </row>
    <row r="19562" spans="27:29">
      <c r="AA19562" s="298"/>
      <c r="AC19562" s="206"/>
    </row>
    <row r="19563" spans="27:29">
      <c r="AA19563" s="298"/>
      <c r="AC19563" s="206"/>
    </row>
    <row r="19564" spans="27:29">
      <c r="AA19564" s="298"/>
      <c r="AC19564" s="206"/>
    </row>
    <row r="19565" spans="27:29">
      <c r="AA19565" s="298"/>
      <c r="AC19565" s="206"/>
    </row>
    <row r="19566" spans="27:29">
      <c r="AA19566" s="298"/>
      <c r="AC19566" s="206"/>
    </row>
    <row r="19567" spans="27:29">
      <c r="AA19567" s="298"/>
      <c r="AC19567" s="206"/>
    </row>
    <row r="19568" spans="27:29">
      <c r="AA19568" s="298"/>
      <c r="AC19568" s="206"/>
    </row>
    <row r="19569" spans="27:29">
      <c r="AA19569" s="298"/>
      <c r="AC19569" s="206"/>
    </row>
    <row r="19570" spans="27:29">
      <c r="AA19570" s="298"/>
      <c r="AC19570" s="206"/>
    </row>
    <row r="19571" spans="27:29">
      <c r="AA19571" s="298"/>
      <c r="AC19571" s="206"/>
    </row>
    <row r="19572" spans="27:29">
      <c r="AA19572" s="298"/>
      <c r="AC19572" s="206"/>
    </row>
    <row r="19573" spans="27:29">
      <c r="AA19573" s="298"/>
      <c r="AC19573" s="206"/>
    </row>
    <row r="19574" spans="27:29">
      <c r="AA19574" s="298"/>
      <c r="AC19574" s="206"/>
    </row>
    <row r="19575" spans="27:29">
      <c r="AA19575" s="298"/>
      <c r="AC19575" s="206"/>
    </row>
    <row r="19576" spans="27:29">
      <c r="AA19576" s="298"/>
      <c r="AC19576" s="206"/>
    </row>
    <row r="19577" spans="27:29">
      <c r="AA19577" s="298"/>
      <c r="AC19577" s="206"/>
    </row>
    <row r="19578" spans="27:29">
      <c r="AA19578" s="298"/>
      <c r="AC19578" s="206"/>
    </row>
    <row r="19579" spans="27:29">
      <c r="AA19579" s="298"/>
      <c r="AC19579" s="206"/>
    </row>
    <row r="19580" spans="27:29">
      <c r="AA19580" s="298"/>
      <c r="AC19580" s="206"/>
    </row>
    <row r="19581" spans="27:29">
      <c r="AA19581" s="298"/>
      <c r="AC19581" s="206"/>
    </row>
    <row r="19582" spans="27:29">
      <c r="AA19582" s="298"/>
      <c r="AC19582" s="206"/>
    </row>
    <row r="19583" spans="27:29">
      <c r="AA19583" s="298"/>
      <c r="AC19583" s="206"/>
    </row>
    <row r="19584" spans="27:29">
      <c r="AA19584" s="298"/>
      <c r="AC19584" s="206"/>
    </row>
    <row r="19585" spans="27:29">
      <c r="AA19585" s="298"/>
      <c r="AC19585" s="206"/>
    </row>
    <row r="19586" spans="27:29">
      <c r="AA19586" s="298"/>
      <c r="AC19586" s="206"/>
    </row>
    <row r="19587" spans="27:29">
      <c r="AA19587" s="298"/>
      <c r="AC19587" s="206"/>
    </row>
    <row r="19588" spans="27:29">
      <c r="AA19588" s="298"/>
      <c r="AC19588" s="206"/>
    </row>
    <row r="19589" spans="27:29">
      <c r="AA19589" s="298"/>
      <c r="AC19589" s="206"/>
    </row>
    <row r="19590" spans="27:29">
      <c r="AA19590" s="298"/>
      <c r="AC19590" s="206"/>
    </row>
    <row r="19591" spans="27:29">
      <c r="AA19591" s="298"/>
      <c r="AC19591" s="206"/>
    </row>
    <row r="19592" spans="27:29">
      <c r="AA19592" s="298"/>
      <c r="AC19592" s="206"/>
    </row>
    <row r="19593" spans="27:29">
      <c r="AA19593" s="298"/>
      <c r="AC19593" s="206"/>
    </row>
    <row r="19594" spans="27:29">
      <c r="AA19594" s="298"/>
      <c r="AC19594" s="206"/>
    </row>
    <row r="19595" spans="27:29">
      <c r="AA19595" s="298"/>
      <c r="AC19595" s="206"/>
    </row>
    <row r="19596" spans="27:29">
      <c r="AA19596" s="298"/>
      <c r="AC19596" s="206"/>
    </row>
    <row r="19597" spans="27:29">
      <c r="AA19597" s="298"/>
      <c r="AC19597" s="206"/>
    </row>
    <row r="19598" spans="27:29">
      <c r="AA19598" s="298"/>
      <c r="AC19598" s="206"/>
    </row>
    <row r="19599" spans="27:29">
      <c r="AA19599" s="298"/>
      <c r="AC19599" s="206"/>
    </row>
    <row r="19600" spans="27:29">
      <c r="AA19600" s="298"/>
      <c r="AC19600" s="206"/>
    </row>
    <row r="19601" spans="27:29">
      <c r="AA19601" s="298"/>
      <c r="AC19601" s="206"/>
    </row>
    <row r="19602" spans="27:29">
      <c r="AA19602" s="298"/>
      <c r="AC19602" s="206"/>
    </row>
    <row r="19603" spans="27:29">
      <c r="AA19603" s="298"/>
      <c r="AC19603" s="206"/>
    </row>
    <row r="19604" spans="27:29">
      <c r="AA19604" s="298"/>
      <c r="AC19604" s="206"/>
    </row>
    <row r="19605" spans="27:29">
      <c r="AA19605" s="298"/>
      <c r="AC19605" s="206"/>
    </row>
    <row r="19606" spans="27:29">
      <c r="AA19606" s="298"/>
      <c r="AC19606" s="206"/>
    </row>
    <row r="19607" spans="27:29">
      <c r="AA19607" s="298"/>
      <c r="AC19607" s="206"/>
    </row>
    <row r="19608" spans="27:29">
      <c r="AA19608" s="298"/>
      <c r="AC19608" s="206"/>
    </row>
    <row r="19609" spans="27:29">
      <c r="AA19609" s="298"/>
      <c r="AC19609" s="206"/>
    </row>
    <row r="19610" spans="27:29">
      <c r="AA19610" s="298"/>
      <c r="AC19610" s="206"/>
    </row>
    <row r="19611" spans="27:29">
      <c r="AA19611" s="298"/>
      <c r="AC19611" s="206"/>
    </row>
    <row r="19612" spans="27:29">
      <c r="AA19612" s="298"/>
      <c r="AC19612" s="206"/>
    </row>
    <row r="19613" spans="27:29">
      <c r="AA19613" s="298"/>
      <c r="AC19613" s="206"/>
    </row>
    <row r="19614" spans="27:29">
      <c r="AA19614" s="298"/>
      <c r="AC19614" s="206"/>
    </row>
    <row r="19615" spans="27:29">
      <c r="AA19615" s="298"/>
      <c r="AC19615" s="206"/>
    </row>
    <row r="19616" spans="27:29">
      <c r="AA19616" s="298"/>
      <c r="AC19616" s="206"/>
    </row>
    <row r="19617" spans="27:29">
      <c r="AA19617" s="298"/>
      <c r="AC19617" s="206"/>
    </row>
    <row r="19618" spans="27:29">
      <c r="AA19618" s="298"/>
      <c r="AC19618" s="206"/>
    </row>
    <row r="19619" spans="27:29">
      <c r="AA19619" s="298"/>
      <c r="AC19619" s="206"/>
    </row>
    <row r="19620" spans="27:29">
      <c r="AA19620" s="298"/>
      <c r="AC19620" s="206"/>
    </row>
    <row r="19621" spans="27:29">
      <c r="AA19621" s="298"/>
      <c r="AC19621" s="206"/>
    </row>
    <row r="19622" spans="27:29">
      <c r="AA19622" s="298"/>
      <c r="AC19622" s="206"/>
    </row>
    <row r="19623" spans="27:29">
      <c r="AA19623" s="298"/>
      <c r="AC19623" s="206"/>
    </row>
    <row r="19624" spans="27:29">
      <c r="AA19624" s="298"/>
      <c r="AC19624" s="206"/>
    </row>
    <row r="19625" spans="27:29">
      <c r="AA19625" s="298"/>
      <c r="AC19625" s="206"/>
    </row>
    <row r="19626" spans="27:29">
      <c r="AA19626" s="298"/>
      <c r="AC19626" s="206"/>
    </row>
    <row r="19627" spans="27:29">
      <c r="AA19627" s="298"/>
      <c r="AC19627" s="206"/>
    </row>
    <row r="19628" spans="27:29">
      <c r="AA19628" s="298"/>
      <c r="AC19628" s="206"/>
    </row>
    <row r="19629" spans="27:29">
      <c r="AA19629" s="298"/>
      <c r="AC19629" s="206"/>
    </row>
    <row r="19630" spans="27:29">
      <c r="AA19630" s="298"/>
      <c r="AC19630" s="206"/>
    </row>
    <row r="19631" spans="27:29">
      <c r="AA19631" s="298"/>
      <c r="AC19631" s="206"/>
    </row>
    <row r="19632" spans="27:29">
      <c r="AA19632" s="298"/>
      <c r="AC19632" s="206"/>
    </row>
    <row r="19633" spans="27:29">
      <c r="AA19633" s="298"/>
      <c r="AC19633" s="206"/>
    </row>
    <row r="19634" spans="27:29">
      <c r="AA19634" s="298"/>
      <c r="AC19634" s="206"/>
    </row>
    <row r="19635" spans="27:29">
      <c r="AA19635" s="298"/>
      <c r="AC19635" s="206"/>
    </row>
    <row r="19636" spans="27:29">
      <c r="AA19636" s="298"/>
      <c r="AC19636" s="206"/>
    </row>
    <row r="19637" spans="27:29">
      <c r="AA19637" s="298"/>
      <c r="AC19637" s="206"/>
    </row>
    <row r="19638" spans="27:29">
      <c r="AA19638" s="298"/>
      <c r="AC19638" s="206"/>
    </row>
    <row r="19639" spans="27:29">
      <c r="AA19639" s="298"/>
      <c r="AC19639" s="206"/>
    </row>
    <row r="19640" spans="27:29">
      <c r="AA19640" s="298"/>
      <c r="AC19640" s="206"/>
    </row>
    <row r="19641" spans="27:29">
      <c r="AA19641" s="298"/>
      <c r="AC19641" s="206"/>
    </row>
    <row r="19642" spans="27:29">
      <c r="AA19642" s="298"/>
      <c r="AC19642" s="206"/>
    </row>
    <row r="19643" spans="27:29">
      <c r="AA19643" s="298"/>
      <c r="AC19643" s="206"/>
    </row>
    <row r="19644" spans="27:29">
      <c r="AA19644" s="298"/>
      <c r="AC19644" s="206"/>
    </row>
    <row r="19645" spans="27:29">
      <c r="AA19645" s="298"/>
      <c r="AC19645" s="206"/>
    </row>
    <row r="19646" spans="27:29">
      <c r="AA19646" s="298"/>
      <c r="AC19646" s="206"/>
    </row>
    <row r="19647" spans="27:29">
      <c r="AA19647" s="298"/>
      <c r="AC19647" s="206"/>
    </row>
    <row r="19648" spans="27:29">
      <c r="AA19648" s="298"/>
      <c r="AC19648" s="206"/>
    </row>
    <row r="19649" spans="27:29">
      <c r="AA19649" s="298"/>
      <c r="AC19649" s="206"/>
    </row>
    <row r="19650" spans="27:29">
      <c r="AA19650" s="298"/>
      <c r="AC19650" s="206"/>
    </row>
    <row r="19651" spans="27:29">
      <c r="AA19651" s="298"/>
      <c r="AC19651" s="206"/>
    </row>
    <row r="19652" spans="27:29">
      <c r="AA19652" s="298"/>
      <c r="AC19652" s="206"/>
    </row>
    <row r="19653" spans="27:29">
      <c r="AA19653" s="298"/>
      <c r="AC19653" s="206"/>
    </row>
    <row r="19654" spans="27:29">
      <c r="AA19654" s="298"/>
      <c r="AC19654" s="206"/>
    </row>
    <row r="19655" spans="27:29">
      <c r="AA19655" s="298"/>
      <c r="AC19655" s="206"/>
    </row>
    <row r="19656" spans="27:29">
      <c r="AA19656" s="298"/>
      <c r="AC19656" s="206"/>
    </row>
    <row r="19657" spans="27:29">
      <c r="AA19657" s="298"/>
      <c r="AC19657" s="206"/>
    </row>
    <row r="19658" spans="27:29">
      <c r="AA19658" s="298"/>
      <c r="AC19658" s="206"/>
    </row>
    <row r="19659" spans="27:29">
      <c r="AA19659" s="298"/>
      <c r="AC19659" s="206"/>
    </row>
    <row r="19660" spans="27:29">
      <c r="AA19660" s="298"/>
      <c r="AC19660" s="206"/>
    </row>
    <row r="19661" spans="27:29">
      <c r="AA19661" s="298"/>
      <c r="AC19661" s="206"/>
    </row>
    <row r="19662" spans="27:29">
      <c r="AA19662" s="298"/>
      <c r="AC19662" s="206"/>
    </row>
    <row r="19663" spans="27:29">
      <c r="AA19663" s="298"/>
      <c r="AC19663" s="206"/>
    </row>
    <row r="19664" spans="27:29">
      <c r="AA19664" s="298"/>
      <c r="AC19664" s="206"/>
    </row>
    <row r="19665" spans="27:29">
      <c r="AA19665" s="298"/>
      <c r="AC19665" s="206"/>
    </row>
    <row r="19666" spans="27:29">
      <c r="AA19666" s="298"/>
      <c r="AC19666" s="206"/>
    </row>
    <row r="19667" spans="27:29">
      <c r="AA19667" s="298"/>
      <c r="AC19667" s="206"/>
    </row>
    <row r="19668" spans="27:29">
      <c r="AA19668" s="298"/>
      <c r="AC19668" s="206"/>
    </row>
    <row r="19669" spans="27:29">
      <c r="AA19669" s="298"/>
      <c r="AC19669" s="206"/>
    </row>
    <row r="19670" spans="27:29">
      <c r="AA19670" s="298"/>
      <c r="AC19670" s="206"/>
    </row>
    <row r="19671" spans="27:29">
      <c r="AA19671" s="298"/>
      <c r="AC19671" s="206"/>
    </row>
    <row r="19672" spans="27:29">
      <c r="AA19672" s="298"/>
      <c r="AC19672" s="206"/>
    </row>
    <row r="19673" spans="27:29">
      <c r="AA19673" s="298"/>
      <c r="AC19673" s="206"/>
    </row>
    <row r="19674" spans="27:29">
      <c r="AA19674" s="298"/>
      <c r="AC19674" s="206"/>
    </row>
    <row r="19675" spans="27:29">
      <c r="AA19675" s="298"/>
      <c r="AC19675" s="206"/>
    </row>
    <row r="19676" spans="27:29">
      <c r="AA19676" s="298"/>
      <c r="AC19676" s="206"/>
    </row>
    <row r="19677" spans="27:29">
      <c r="AA19677" s="298"/>
      <c r="AC19677" s="206"/>
    </row>
    <row r="19678" spans="27:29">
      <c r="AA19678" s="298"/>
      <c r="AC19678" s="206"/>
    </row>
    <row r="19679" spans="27:29">
      <c r="AA19679" s="298"/>
      <c r="AC19679" s="206"/>
    </row>
    <row r="19680" spans="27:29">
      <c r="AA19680" s="298"/>
      <c r="AC19680" s="206"/>
    </row>
    <row r="19681" spans="27:29">
      <c r="AA19681" s="298"/>
      <c r="AC19681" s="206"/>
    </row>
    <row r="19682" spans="27:29">
      <c r="AA19682" s="298"/>
      <c r="AC19682" s="206"/>
    </row>
    <row r="19683" spans="27:29">
      <c r="AA19683" s="298"/>
      <c r="AC19683" s="206"/>
    </row>
    <row r="19684" spans="27:29">
      <c r="AA19684" s="298"/>
      <c r="AC19684" s="206"/>
    </row>
    <row r="19685" spans="27:29">
      <c r="AA19685" s="298"/>
      <c r="AC19685" s="206"/>
    </row>
    <row r="19686" spans="27:29">
      <c r="AA19686" s="298"/>
      <c r="AC19686" s="206"/>
    </row>
    <row r="19687" spans="27:29">
      <c r="AA19687" s="298"/>
      <c r="AC19687" s="206"/>
    </row>
    <row r="19688" spans="27:29">
      <c r="AA19688" s="298"/>
      <c r="AC19688" s="206"/>
    </row>
    <row r="19689" spans="27:29">
      <c r="AA19689" s="298"/>
      <c r="AC19689" s="206"/>
    </row>
    <row r="19690" spans="27:29">
      <c r="AA19690" s="298"/>
      <c r="AC19690" s="206"/>
    </row>
    <row r="19691" spans="27:29">
      <c r="AA19691" s="298"/>
      <c r="AC19691" s="206"/>
    </row>
    <row r="19692" spans="27:29">
      <c r="AA19692" s="298"/>
      <c r="AC19692" s="206"/>
    </row>
    <row r="19693" spans="27:29">
      <c r="AA19693" s="298"/>
      <c r="AC19693" s="206"/>
    </row>
    <row r="19694" spans="27:29">
      <c r="AA19694" s="298"/>
      <c r="AC19694" s="206"/>
    </row>
    <row r="19695" spans="27:29">
      <c r="AA19695" s="298"/>
      <c r="AC19695" s="206"/>
    </row>
    <row r="19696" spans="27:29">
      <c r="AA19696" s="298"/>
      <c r="AC19696" s="206"/>
    </row>
    <row r="19697" spans="27:29">
      <c r="AA19697" s="298"/>
      <c r="AC19697" s="206"/>
    </row>
    <row r="19698" spans="27:29">
      <c r="AA19698" s="298"/>
      <c r="AC19698" s="206"/>
    </row>
    <row r="19699" spans="27:29">
      <c r="AA19699" s="298"/>
      <c r="AC19699" s="206"/>
    </row>
    <row r="19700" spans="27:29">
      <c r="AA19700" s="298"/>
      <c r="AC19700" s="206"/>
    </row>
    <row r="19701" spans="27:29">
      <c r="AA19701" s="298"/>
      <c r="AC19701" s="206"/>
    </row>
    <row r="19702" spans="27:29">
      <c r="AA19702" s="298"/>
      <c r="AC19702" s="206"/>
    </row>
    <row r="19703" spans="27:29">
      <c r="AA19703" s="298"/>
      <c r="AC19703" s="206"/>
    </row>
    <row r="19704" spans="27:29">
      <c r="AA19704" s="298"/>
      <c r="AC19704" s="206"/>
    </row>
    <row r="19705" spans="27:29">
      <c r="AA19705" s="298"/>
      <c r="AC19705" s="206"/>
    </row>
    <row r="19706" spans="27:29">
      <c r="AA19706" s="298"/>
      <c r="AC19706" s="206"/>
    </row>
    <row r="19707" spans="27:29">
      <c r="AA19707" s="298"/>
      <c r="AC19707" s="206"/>
    </row>
    <row r="19708" spans="27:29">
      <c r="AA19708" s="298"/>
      <c r="AC19708" s="206"/>
    </row>
    <row r="19709" spans="27:29">
      <c r="AA19709" s="298"/>
      <c r="AC19709" s="206"/>
    </row>
    <row r="19710" spans="27:29">
      <c r="AA19710" s="298"/>
      <c r="AC19710" s="206"/>
    </row>
    <row r="19711" spans="27:29">
      <c r="AA19711" s="298"/>
      <c r="AC19711" s="206"/>
    </row>
    <row r="19712" spans="27:29">
      <c r="AA19712" s="298"/>
      <c r="AC19712" s="206"/>
    </row>
    <row r="19713" spans="27:29">
      <c r="AA19713" s="298"/>
      <c r="AC19713" s="206"/>
    </row>
    <row r="19714" spans="27:29">
      <c r="AA19714" s="298"/>
      <c r="AC19714" s="206"/>
    </row>
    <row r="19715" spans="27:29">
      <c r="AA19715" s="298"/>
      <c r="AC19715" s="206"/>
    </row>
    <row r="19716" spans="27:29">
      <c r="AA19716" s="298"/>
      <c r="AC19716" s="206"/>
    </row>
    <row r="19717" spans="27:29">
      <c r="AA19717" s="298"/>
      <c r="AC19717" s="206"/>
    </row>
    <row r="19718" spans="27:29">
      <c r="AA19718" s="298"/>
      <c r="AC19718" s="206"/>
    </row>
    <row r="19719" spans="27:29">
      <c r="AA19719" s="298"/>
      <c r="AC19719" s="206"/>
    </row>
    <row r="19720" spans="27:29">
      <c r="AA19720" s="298"/>
      <c r="AC19720" s="206"/>
    </row>
    <row r="19721" spans="27:29">
      <c r="AA19721" s="298"/>
      <c r="AC19721" s="206"/>
    </row>
    <row r="19722" spans="27:29">
      <c r="AA19722" s="298"/>
      <c r="AC19722" s="206"/>
    </row>
    <row r="19723" spans="27:29">
      <c r="AA19723" s="298"/>
      <c r="AC19723" s="206"/>
    </row>
    <row r="19724" spans="27:29">
      <c r="AA19724" s="298"/>
      <c r="AC19724" s="206"/>
    </row>
    <row r="19725" spans="27:29">
      <c r="AA19725" s="298"/>
      <c r="AC19725" s="206"/>
    </row>
    <row r="19726" spans="27:29">
      <c r="AA19726" s="298"/>
      <c r="AC19726" s="206"/>
    </row>
    <row r="19727" spans="27:29">
      <c r="AA19727" s="298"/>
      <c r="AC19727" s="206"/>
    </row>
    <row r="19728" spans="27:29">
      <c r="AA19728" s="298"/>
      <c r="AC19728" s="206"/>
    </row>
    <row r="19729" spans="27:29">
      <c r="AA19729" s="298"/>
      <c r="AC19729" s="206"/>
    </row>
    <row r="19730" spans="27:29">
      <c r="AA19730" s="298"/>
      <c r="AC19730" s="206"/>
    </row>
    <row r="19731" spans="27:29">
      <c r="AA19731" s="298"/>
      <c r="AC19731" s="206"/>
    </row>
    <row r="19732" spans="27:29">
      <c r="AA19732" s="298"/>
      <c r="AC19732" s="206"/>
    </row>
    <row r="19733" spans="27:29">
      <c r="AA19733" s="298"/>
      <c r="AC19733" s="206"/>
    </row>
    <row r="19734" spans="27:29">
      <c r="AA19734" s="298"/>
      <c r="AC19734" s="206"/>
    </row>
    <row r="19735" spans="27:29">
      <c r="AA19735" s="298"/>
      <c r="AC19735" s="206"/>
    </row>
    <row r="19736" spans="27:29">
      <c r="AA19736" s="298"/>
      <c r="AC19736" s="206"/>
    </row>
    <row r="19737" spans="27:29">
      <c r="AA19737" s="298"/>
      <c r="AC19737" s="206"/>
    </row>
    <row r="19738" spans="27:29">
      <c r="AA19738" s="298"/>
      <c r="AC19738" s="206"/>
    </row>
    <row r="19739" spans="27:29">
      <c r="AA19739" s="298"/>
      <c r="AC19739" s="206"/>
    </row>
    <row r="19740" spans="27:29">
      <c r="AA19740" s="298"/>
      <c r="AC19740" s="206"/>
    </row>
    <row r="19741" spans="27:29">
      <c r="AA19741" s="298"/>
      <c r="AC19741" s="206"/>
    </row>
    <row r="19742" spans="27:29">
      <c r="AA19742" s="298"/>
      <c r="AC19742" s="206"/>
    </row>
    <row r="19743" spans="27:29">
      <c r="AA19743" s="298"/>
      <c r="AC19743" s="206"/>
    </row>
    <row r="19744" spans="27:29">
      <c r="AA19744" s="298"/>
      <c r="AC19744" s="206"/>
    </row>
    <row r="19745" spans="27:29">
      <c r="AA19745" s="298"/>
      <c r="AC19745" s="206"/>
    </row>
    <row r="19746" spans="27:29">
      <c r="AA19746" s="298"/>
      <c r="AC19746" s="206"/>
    </row>
    <row r="19747" spans="27:29">
      <c r="AA19747" s="298"/>
      <c r="AC19747" s="206"/>
    </row>
    <row r="19748" spans="27:29">
      <c r="AA19748" s="298"/>
      <c r="AC19748" s="206"/>
    </row>
    <row r="19749" spans="27:29">
      <c r="AA19749" s="298"/>
      <c r="AC19749" s="206"/>
    </row>
    <row r="19750" spans="27:29">
      <c r="AA19750" s="298"/>
      <c r="AC19750" s="206"/>
    </row>
    <row r="19751" spans="27:29">
      <c r="AA19751" s="298"/>
      <c r="AC19751" s="206"/>
    </row>
    <row r="19752" spans="27:29">
      <c r="AA19752" s="298"/>
      <c r="AC19752" s="206"/>
    </row>
    <row r="19753" spans="27:29">
      <c r="AA19753" s="298"/>
      <c r="AC19753" s="206"/>
    </row>
    <row r="19754" spans="27:29">
      <c r="AA19754" s="298"/>
      <c r="AC19754" s="206"/>
    </row>
    <row r="19755" spans="27:29">
      <c r="AA19755" s="298"/>
      <c r="AC19755" s="206"/>
    </row>
    <row r="19756" spans="27:29">
      <c r="AA19756" s="298"/>
      <c r="AC19756" s="206"/>
    </row>
    <row r="19757" spans="27:29">
      <c r="AA19757" s="298"/>
      <c r="AC19757" s="206"/>
    </row>
    <row r="19758" spans="27:29">
      <c r="AA19758" s="298"/>
      <c r="AC19758" s="206"/>
    </row>
    <row r="19759" spans="27:29">
      <c r="AA19759" s="298"/>
      <c r="AC19759" s="206"/>
    </row>
    <row r="19760" spans="27:29">
      <c r="AA19760" s="298"/>
      <c r="AC19760" s="206"/>
    </row>
    <row r="19761" spans="27:29">
      <c r="AA19761" s="298"/>
      <c r="AC19761" s="206"/>
    </row>
    <row r="19762" spans="27:29">
      <c r="AA19762" s="298"/>
      <c r="AC19762" s="206"/>
    </row>
    <row r="19763" spans="27:29">
      <c r="AA19763" s="298"/>
      <c r="AC19763" s="206"/>
    </row>
    <row r="19764" spans="27:29">
      <c r="AA19764" s="298"/>
      <c r="AC19764" s="206"/>
    </row>
    <row r="19765" spans="27:29">
      <c r="AA19765" s="298"/>
      <c r="AC19765" s="206"/>
    </row>
    <row r="19766" spans="27:29">
      <c r="AA19766" s="298"/>
      <c r="AC19766" s="206"/>
    </row>
    <row r="19767" spans="27:29">
      <c r="AA19767" s="298"/>
      <c r="AC19767" s="206"/>
    </row>
    <row r="19768" spans="27:29">
      <c r="AA19768" s="298"/>
      <c r="AC19768" s="206"/>
    </row>
    <row r="19769" spans="27:29">
      <c r="AA19769" s="298"/>
      <c r="AC19769" s="206"/>
    </row>
    <row r="19770" spans="27:29">
      <c r="AA19770" s="298"/>
      <c r="AC19770" s="206"/>
    </row>
    <row r="19771" spans="27:29">
      <c r="AA19771" s="298"/>
      <c r="AC19771" s="206"/>
    </row>
    <row r="19772" spans="27:29">
      <c r="AA19772" s="298"/>
      <c r="AC19772" s="206"/>
    </row>
    <row r="19773" spans="27:29">
      <c r="AA19773" s="298"/>
      <c r="AC19773" s="206"/>
    </row>
    <row r="19774" spans="27:29">
      <c r="AA19774" s="298"/>
      <c r="AC19774" s="206"/>
    </row>
    <row r="19775" spans="27:29">
      <c r="AA19775" s="298"/>
      <c r="AC19775" s="206"/>
    </row>
    <row r="19776" spans="27:29">
      <c r="AA19776" s="298"/>
      <c r="AC19776" s="206"/>
    </row>
    <row r="19777" spans="27:29">
      <c r="AA19777" s="298"/>
      <c r="AC19777" s="206"/>
    </row>
    <row r="19778" spans="27:29">
      <c r="AA19778" s="298"/>
      <c r="AC19778" s="206"/>
    </row>
    <row r="19779" spans="27:29">
      <c r="AA19779" s="298"/>
      <c r="AC19779" s="206"/>
    </row>
    <row r="19780" spans="27:29">
      <c r="AA19780" s="298"/>
      <c r="AC19780" s="206"/>
    </row>
    <row r="19781" spans="27:29">
      <c r="AA19781" s="298"/>
      <c r="AC19781" s="206"/>
    </row>
    <row r="19782" spans="27:29">
      <c r="AA19782" s="298"/>
      <c r="AC19782" s="206"/>
    </row>
    <row r="19783" spans="27:29">
      <c r="AA19783" s="298"/>
      <c r="AC19783" s="206"/>
    </row>
    <row r="19784" spans="27:29">
      <c r="AA19784" s="298"/>
      <c r="AC19784" s="206"/>
    </row>
    <row r="19785" spans="27:29">
      <c r="AA19785" s="298"/>
      <c r="AC19785" s="206"/>
    </row>
    <row r="19786" spans="27:29">
      <c r="AA19786" s="298"/>
      <c r="AC19786" s="206"/>
    </row>
    <row r="19787" spans="27:29">
      <c r="AA19787" s="298"/>
      <c r="AC19787" s="206"/>
    </row>
    <row r="19788" spans="27:29">
      <c r="AA19788" s="298"/>
      <c r="AC19788" s="206"/>
    </row>
    <row r="19789" spans="27:29">
      <c r="AA19789" s="298"/>
      <c r="AC19789" s="206"/>
    </row>
    <row r="19790" spans="27:29">
      <c r="AA19790" s="298"/>
      <c r="AC19790" s="206"/>
    </row>
    <row r="19791" spans="27:29">
      <c r="AA19791" s="298"/>
      <c r="AC19791" s="206"/>
    </row>
    <row r="19792" spans="27:29">
      <c r="AA19792" s="298"/>
      <c r="AC19792" s="206"/>
    </row>
    <row r="19793" spans="27:29">
      <c r="AA19793" s="298"/>
      <c r="AC19793" s="206"/>
    </row>
    <row r="19794" spans="27:29">
      <c r="AA19794" s="298"/>
      <c r="AC19794" s="206"/>
    </row>
    <row r="19795" spans="27:29">
      <c r="AA19795" s="298"/>
      <c r="AC19795" s="206"/>
    </row>
    <row r="19796" spans="27:29">
      <c r="AA19796" s="298"/>
      <c r="AC19796" s="206"/>
    </row>
    <row r="19797" spans="27:29">
      <c r="AA19797" s="298"/>
      <c r="AC19797" s="206"/>
    </row>
    <row r="19798" spans="27:29">
      <c r="AA19798" s="298"/>
      <c r="AC19798" s="206"/>
    </row>
    <row r="19799" spans="27:29">
      <c r="AA19799" s="298"/>
      <c r="AC19799" s="206"/>
    </row>
    <row r="19800" spans="27:29">
      <c r="AA19800" s="298"/>
      <c r="AC19800" s="206"/>
    </row>
    <row r="19801" spans="27:29">
      <c r="AA19801" s="298"/>
      <c r="AC19801" s="206"/>
    </row>
    <row r="19802" spans="27:29">
      <c r="AA19802" s="298"/>
      <c r="AC19802" s="206"/>
    </row>
    <row r="19803" spans="27:29">
      <c r="AA19803" s="298"/>
      <c r="AC19803" s="206"/>
    </row>
    <row r="19804" spans="27:29">
      <c r="AA19804" s="298"/>
      <c r="AC19804" s="206"/>
    </row>
    <row r="19805" spans="27:29">
      <c r="AA19805" s="298"/>
      <c r="AC19805" s="206"/>
    </row>
    <row r="19806" spans="27:29">
      <c r="AA19806" s="298"/>
      <c r="AC19806" s="206"/>
    </row>
    <row r="19807" spans="27:29">
      <c r="AA19807" s="298"/>
      <c r="AC19807" s="206"/>
    </row>
    <row r="19808" spans="27:29">
      <c r="AA19808" s="298"/>
      <c r="AC19808" s="206"/>
    </row>
    <row r="19809" spans="27:29">
      <c r="AA19809" s="298"/>
      <c r="AC19809" s="206"/>
    </row>
    <row r="19810" spans="27:29">
      <c r="AA19810" s="298"/>
      <c r="AC19810" s="206"/>
    </row>
    <row r="19811" spans="27:29">
      <c r="AA19811" s="298"/>
      <c r="AC19811" s="206"/>
    </row>
    <row r="19812" spans="27:29">
      <c r="AA19812" s="298"/>
      <c r="AC19812" s="206"/>
    </row>
    <row r="19813" spans="27:29">
      <c r="AA19813" s="298"/>
      <c r="AC19813" s="206"/>
    </row>
    <row r="19814" spans="27:29">
      <c r="AA19814" s="298"/>
      <c r="AC19814" s="206"/>
    </row>
    <row r="19815" spans="27:29">
      <c r="AA19815" s="298"/>
      <c r="AC19815" s="206"/>
    </row>
    <row r="19816" spans="27:29">
      <c r="AA19816" s="298"/>
      <c r="AC19816" s="206"/>
    </row>
    <row r="19817" spans="27:29">
      <c r="AA19817" s="298"/>
      <c r="AC19817" s="206"/>
    </row>
    <row r="19818" spans="27:29">
      <c r="AA19818" s="298"/>
      <c r="AC19818" s="206"/>
    </row>
    <row r="19819" spans="27:29">
      <c r="AA19819" s="298"/>
      <c r="AC19819" s="206"/>
    </row>
    <row r="19820" spans="27:29">
      <c r="AA19820" s="298"/>
      <c r="AC19820" s="206"/>
    </row>
    <row r="19821" spans="27:29">
      <c r="AA19821" s="298"/>
      <c r="AC19821" s="206"/>
    </row>
    <row r="19822" spans="27:29">
      <c r="AA19822" s="298"/>
      <c r="AC19822" s="206"/>
    </row>
    <row r="19823" spans="27:29">
      <c r="AA19823" s="298"/>
      <c r="AC19823" s="206"/>
    </row>
    <row r="19824" spans="27:29">
      <c r="AA19824" s="298"/>
      <c r="AC19824" s="206"/>
    </row>
    <row r="19825" spans="27:29">
      <c r="AA19825" s="298"/>
      <c r="AC19825" s="206"/>
    </row>
    <row r="19826" spans="27:29">
      <c r="AA19826" s="298"/>
      <c r="AC19826" s="206"/>
    </row>
    <row r="19827" spans="27:29">
      <c r="AA19827" s="298"/>
      <c r="AC19827" s="206"/>
    </row>
    <row r="19828" spans="27:29">
      <c r="AA19828" s="298"/>
      <c r="AC19828" s="206"/>
    </row>
    <row r="19829" spans="27:29">
      <c r="AA19829" s="298"/>
      <c r="AC19829" s="206"/>
    </row>
    <row r="19830" spans="27:29">
      <c r="AA19830" s="298"/>
      <c r="AC19830" s="206"/>
    </row>
    <row r="19831" spans="27:29">
      <c r="AA19831" s="298"/>
      <c r="AC19831" s="206"/>
    </row>
    <row r="19832" spans="27:29">
      <c r="AA19832" s="298"/>
      <c r="AC19832" s="206"/>
    </row>
    <row r="19833" spans="27:29">
      <c r="AA19833" s="298"/>
      <c r="AC19833" s="206"/>
    </row>
    <row r="19834" spans="27:29">
      <c r="AA19834" s="298"/>
      <c r="AC19834" s="206"/>
    </row>
    <row r="19835" spans="27:29">
      <c r="AA19835" s="298"/>
      <c r="AC19835" s="206"/>
    </row>
    <row r="19836" spans="27:29">
      <c r="AA19836" s="298"/>
      <c r="AC19836" s="206"/>
    </row>
    <row r="19837" spans="27:29">
      <c r="AA19837" s="298"/>
      <c r="AC19837" s="206"/>
    </row>
    <row r="19838" spans="27:29">
      <c r="AA19838" s="298"/>
      <c r="AC19838" s="206"/>
    </row>
    <row r="19839" spans="27:29">
      <c r="AA19839" s="298"/>
      <c r="AC19839" s="206"/>
    </row>
    <row r="19840" spans="27:29">
      <c r="AA19840" s="298"/>
      <c r="AC19840" s="206"/>
    </row>
    <row r="19841" spans="27:29">
      <c r="AA19841" s="298"/>
      <c r="AC19841" s="206"/>
    </row>
    <row r="19842" spans="27:29">
      <c r="AA19842" s="298"/>
      <c r="AC19842" s="206"/>
    </row>
    <row r="19843" spans="27:29">
      <c r="AA19843" s="298"/>
      <c r="AC19843" s="206"/>
    </row>
    <row r="19844" spans="27:29">
      <c r="AA19844" s="298"/>
      <c r="AC19844" s="206"/>
    </row>
    <row r="19845" spans="27:29">
      <c r="AA19845" s="298"/>
      <c r="AC19845" s="206"/>
    </row>
    <row r="19846" spans="27:29">
      <c r="AA19846" s="298"/>
      <c r="AC19846" s="206"/>
    </row>
    <row r="19847" spans="27:29">
      <c r="AA19847" s="298"/>
      <c r="AC19847" s="206"/>
    </row>
    <row r="19848" spans="27:29">
      <c r="AA19848" s="298"/>
      <c r="AC19848" s="206"/>
    </row>
    <row r="19849" spans="27:29">
      <c r="AA19849" s="298"/>
      <c r="AC19849" s="206"/>
    </row>
    <row r="19850" spans="27:29">
      <c r="AA19850" s="298"/>
      <c r="AC19850" s="206"/>
    </row>
    <row r="19851" spans="27:29">
      <c r="AA19851" s="298"/>
      <c r="AC19851" s="206"/>
    </row>
    <row r="19852" spans="27:29">
      <c r="AA19852" s="298"/>
      <c r="AC19852" s="206"/>
    </row>
    <row r="19853" spans="27:29">
      <c r="AA19853" s="298"/>
      <c r="AC19853" s="206"/>
    </row>
    <row r="19854" spans="27:29">
      <c r="AA19854" s="298"/>
      <c r="AC19854" s="206"/>
    </row>
    <row r="19855" spans="27:29">
      <c r="AA19855" s="298"/>
      <c r="AC19855" s="206"/>
    </row>
    <row r="19856" spans="27:29">
      <c r="AA19856" s="298"/>
      <c r="AC19856" s="206"/>
    </row>
    <row r="19857" spans="27:29">
      <c r="AA19857" s="298"/>
      <c r="AC19857" s="206"/>
    </row>
    <row r="19858" spans="27:29">
      <c r="AA19858" s="298"/>
      <c r="AC19858" s="206"/>
    </row>
    <row r="19859" spans="27:29">
      <c r="AA19859" s="298"/>
      <c r="AC19859" s="206"/>
    </row>
    <row r="19860" spans="27:29">
      <c r="AA19860" s="298"/>
      <c r="AC19860" s="206"/>
    </row>
    <row r="19861" spans="27:29">
      <c r="AA19861" s="298"/>
      <c r="AC19861" s="206"/>
    </row>
    <row r="19862" spans="27:29">
      <c r="AA19862" s="298"/>
      <c r="AC19862" s="206"/>
    </row>
    <row r="19863" spans="27:29">
      <c r="AA19863" s="298"/>
      <c r="AC19863" s="206"/>
    </row>
    <row r="19864" spans="27:29">
      <c r="AA19864" s="298"/>
      <c r="AC19864" s="206"/>
    </row>
    <row r="19865" spans="27:29">
      <c r="AA19865" s="298"/>
      <c r="AC19865" s="206"/>
    </row>
    <row r="19866" spans="27:29">
      <c r="AA19866" s="298"/>
      <c r="AC19866" s="206"/>
    </row>
    <row r="19867" spans="27:29">
      <c r="AA19867" s="298"/>
      <c r="AC19867" s="206"/>
    </row>
    <row r="19868" spans="27:29">
      <c r="AA19868" s="298"/>
      <c r="AC19868" s="206"/>
    </row>
    <row r="19869" spans="27:29">
      <c r="AA19869" s="298"/>
      <c r="AC19869" s="206"/>
    </row>
    <row r="19870" spans="27:29">
      <c r="AA19870" s="298"/>
      <c r="AC19870" s="206"/>
    </row>
    <row r="19871" spans="27:29">
      <c r="AA19871" s="298"/>
      <c r="AC19871" s="206"/>
    </row>
    <row r="19872" spans="27:29">
      <c r="AA19872" s="298"/>
      <c r="AC19872" s="206"/>
    </row>
    <row r="19873" spans="27:29">
      <c r="AA19873" s="298"/>
      <c r="AC19873" s="206"/>
    </row>
    <row r="19874" spans="27:29">
      <c r="AA19874" s="298"/>
      <c r="AC19874" s="206"/>
    </row>
    <row r="19875" spans="27:29">
      <c r="AA19875" s="298"/>
      <c r="AC19875" s="206"/>
    </row>
    <row r="19876" spans="27:29">
      <c r="AA19876" s="298"/>
      <c r="AC19876" s="206"/>
    </row>
    <row r="19877" spans="27:29">
      <c r="AA19877" s="298"/>
      <c r="AC19877" s="206"/>
    </row>
    <row r="19878" spans="27:29">
      <c r="AA19878" s="298"/>
      <c r="AC19878" s="206"/>
    </row>
    <row r="19879" spans="27:29">
      <c r="AA19879" s="298"/>
      <c r="AC19879" s="206"/>
    </row>
    <row r="19880" spans="27:29">
      <c r="AA19880" s="298"/>
      <c r="AC19880" s="206"/>
    </row>
    <row r="19881" spans="27:29">
      <c r="AA19881" s="298"/>
      <c r="AC19881" s="206"/>
    </row>
    <row r="19882" spans="27:29">
      <c r="AA19882" s="298"/>
      <c r="AC19882" s="206"/>
    </row>
    <row r="19883" spans="27:29">
      <c r="AA19883" s="298"/>
      <c r="AC19883" s="206"/>
    </row>
    <row r="19884" spans="27:29">
      <c r="AA19884" s="298"/>
      <c r="AC19884" s="206"/>
    </row>
    <row r="19885" spans="27:29">
      <c r="AA19885" s="298"/>
      <c r="AC19885" s="206"/>
    </row>
    <row r="19886" spans="27:29">
      <c r="AA19886" s="298"/>
      <c r="AC19886" s="206"/>
    </row>
    <row r="19887" spans="27:29">
      <c r="AA19887" s="298"/>
      <c r="AC19887" s="206"/>
    </row>
    <row r="19888" spans="27:29">
      <c r="AA19888" s="298"/>
      <c r="AC19888" s="206"/>
    </row>
    <row r="19889" spans="27:29">
      <c r="AA19889" s="298"/>
      <c r="AC19889" s="206"/>
    </row>
    <row r="19890" spans="27:29">
      <c r="AA19890" s="298"/>
      <c r="AC19890" s="206"/>
    </row>
    <row r="19891" spans="27:29">
      <c r="AA19891" s="298"/>
      <c r="AC19891" s="206"/>
    </row>
    <row r="19892" spans="27:29">
      <c r="AA19892" s="298"/>
      <c r="AC19892" s="206"/>
    </row>
    <row r="19893" spans="27:29">
      <c r="AA19893" s="298"/>
      <c r="AC19893" s="206"/>
    </row>
    <row r="19894" spans="27:29">
      <c r="AA19894" s="298"/>
      <c r="AC19894" s="206"/>
    </row>
    <row r="19895" spans="27:29">
      <c r="AA19895" s="298"/>
      <c r="AC19895" s="206"/>
    </row>
    <row r="19896" spans="27:29">
      <c r="AA19896" s="298"/>
      <c r="AC19896" s="206"/>
    </row>
    <row r="19897" spans="27:29">
      <c r="AA19897" s="298"/>
      <c r="AC19897" s="206"/>
    </row>
    <row r="19898" spans="27:29">
      <c r="AA19898" s="298"/>
      <c r="AC19898" s="206"/>
    </row>
    <row r="19899" spans="27:29">
      <c r="AA19899" s="298"/>
      <c r="AC19899" s="206"/>
    </row>
    <row r="19900" spans="27:29">
      <c r="AA19900" s="298"/>
      <c r="AC19900" s="206"/>
    </row>
    <row r="19901" spans="27:29">
      <c r="AA19901" s="298"/>
      <c r="AC19901" s="206"/>
    </row>
    <row r="19902" spans="27:29">
      <c r="AA19902" s="298"/>
      <c r="AC19902" s="206"/>
    </row>
    <row r="19903" spans="27:29">
      <c r="AA19903" s="298"/>
      <c r="AC19903" s="206"/>
    </row>
    <row r="19904" spans="27:29">
      <c r="AA19904" s="298"/>
      <c r="AC19904" s="206"/>
    </row>
    <row r="19905" spans="27:29">
      <c r="AA19905" s="298"/>
      <c r="AC19905" s="206"/>
    </row>
    <row r="19906" spans="27:29">
      <c r="AA19906" s="298"/>
      <c r="AC19906" s="206"/>
    </row>
    <row r="19907" spans="27:29">
      <c r="AA19907" s="298"/>
      <c r="AC19907" s="206"/>
    </row>
    <row r="19908" spans="27:29">
      <c r="AA19908" s="298"/>
      <c r="AC19908" s="206"/>
    </row>
    <row r="19909" spans="27:29">
      <c r="AA19909" s="298"/>
      <c r="AC19909" s="206"/>
    </row>
    <row r="19910" spans="27:29">
      <c r="AA19910" s="298"/>
      <c r="AC19910" s="206"/>
    </row>
    <row r="19911" spans="27:29">
      <c r="AA19911" s="298"/>
      <c r="AC19911" s="206"/>
    </row>
    <row r="19912" spans="27:29">
      <c r="AA19912" s="298"/>
      <c r="AC19912" s="206"/>
    </row>
    <row r="19913" spans="27:29">
      <c r="AA19913" s="298"/>
      <c r="AC19913" s="206"/>
    </row>
    <row r="19914" spans="27:29">
      <c r="AA19914" s="298"/>
      <c r="AC19914" s="206"/>
    </row>
    <row r="19915" spans="27:29">
      <c r="AA19915" s="298"/>
      <c r="AC19915" s="206"/>
    </row>
    <row r="19916" spans="27:29">
      <c r="AA19916" s="298"/>
      <c r="AC19916" s="206"/>
    </row>
    <row r="19917" spans="27:29">
      <c r="AA19917" s="298"/>
      <c r="AC19917" s="206"/>
    </row>
    <row r="19918" spans="27:29">
      <c r="AA19918" s="298"/>
      <c r="AC19918" s="206"/>
    </row>
    <row r="19919" spans="27:29">
      <c r="AA19919" s="298"/>
      <c r="AC19919" s="206"/>
    </row>
    <row r="19920" spans="27:29">
      <c r="AA19920" s="298"/>
      <c r="AC19920" s="206"/>
    </row>
    <row r="19921" spans="27:29">
      <c r="AA19921" s="298"/>
      <c r="AC19921" s="206"/>
    </row>
    <row r="19922" spans="27:29">
      <c r="AA19922" s="298"/>
      <c r="AC19922" s="206"/>
    </row>
    <row r="19923" spans="27:29">
      <c r="AA19923" s="298"/>
      <c r="AC19923" s="206"/>
    </row>
    <row r="19924" spans="27:29">
      <c r="AA19924" s="298"/>
      <c r="AC19924" s="206"/>
    </row>
    <row r="19925" spans="27:29">
      <c r="AA19925" s="298"/>
      <c r="AC19925" s="206"/>
    </row>
    <row r="19926" spans="27:29">
      <c r="AA19926" s="298"/>
      <c r="AC19926" s="206"/>
    </row>
    <row r="19927" spans="27:29">
      <c r="AA19927" s="298"/>
      <c r="AC19927" s="206"/>
    </row>
    <row r="19928" spans="27:29">
      <c r="AA19928" s="298"/>
      <c r="AC19928" s="206"/>
    </row>
    <row r="19929" spans="27:29">
      <c r="AA19929" s="298"/>
      <c r="AC19929" s="206"/>
    </row>
    <row r="19930" spans="27:29">
      <c r="AA19930" s="298"/>
      <c r="AC19930" s="206"/>
    </row>
    <row r="19931" spans="27:29">
      <c r="AA19931" s="298"/>
      <c r="AC19931" s="206"/>
    </row>
    <row r="19932" spans="27:29">
      <c r="AA19932" s="298"/>
      <c r="AC19932" s="206"/>
    </row>
    <row r="19933" spans="27:29">
      <c r="AA19933" s="298"/>
      <c r="AC19933" s="206"/>
    </row>
    <row r="19934" spans="27:29">
      <c r="AA19934" s="298"/>
      <c r="AC19934" s="206"/>
    </row>
    <row r="19935" spans="27:29">
      <c r="AA19935" s="298"/>
      <c r="AC19935" s="206"/>
    </row>
    <row r="19936" spans="27:29">
      <c r="AA19936" s="298"/>
      <c r="AC19936" s="206"/>
    </row>
    <row r="19937" spans="27:29">
      <c r="AA19937" s="298"/>
      <c r="AC19937" s="206"/>
    </row>
    <row r="19938" spans="27:29">
      <c r="AA19938" s="298"/>
      <c r="AC19938" s="206"/>
    </row>
    <row r="19939" spans="27:29">
      <c r="AA19939" s="298"/>
      <c r="AC19939" s="206"/>
    </row>
    <row r="19940" spans="27:29">
      <c r="AA19940" s="298"/>
      <c r="AC19940" s="206"/>
    </row>
    <row r="19941" spans="27:29">
      <c r="AA19941" s="298"/>
      <c r="AC19941" s="206"/>
    </row>
    <row r="19942" spans="27:29">
      <c r="AA19942" s="298"/>
      <c r="AC19942" s="206"/>
    </row>
    <row r="19943" spans="27:29">
      <c r="AA19943" s="298"/>
      <c r="AC19943" s="206"/>
    </row>
    <row r="19944" spans="27:29">
      <c r="AA19944" s="298"/>
      <c r="AC19944" s="206"/>
    </row>
    <row r="19945" spans="27:29">
      <c r="AA19945" s="298"/>
      <c r="AC19945" s="206"/>
    </row>
    <row r="19946" spans="27:29">
      <c r="AA19946" s="298"/>
      <c r="AC19946" s="206"/>
    </row>
    <row r="19947" spans="27:29">
      <c r="AA19947" s="298"/>
      <c r="AC19947" s="206"/>
    </row>
    <row r="19948" spans="27:29">
      <c r="AA19948" s="298"/>
      <c r="AC19948" s="206"/>
    </row>
    <row r="19949" spans="27:29">
      <c r="AA19949" s="298"/>
      <c r="AC19949" s="206"/>
    </row>
    <row r="19950" spans="27:29">
      <c r="AA19950" s="298"/>
      <c r="AC19950" s="206"/>
    </row>
    <row r="19951" spans="27:29">
      <c r="AA19951" s="298"/>
      <c r="AC19951" s="206"/>
    </row>
    <row r="19952" spans="27:29">
      <c r="AA19952" s="298"/>
      <c r="AC19952" s="206"/>
    </row>
    <row r="19953" spans="27:29">
      <c r="AA19953" s="298"/>
      <c r="AC19953" s="206"/>
    </row>
    <row r="19954" spans="27:29">
      <c r="AA19954" s="298"/>
      <c r="AC19954" s="206"/>
    </row>
    <row r="19955" spans="27:29">
      <c r="AA19955" s="298"/>
      <c r="AC19955" s="206"/>
    </row>
    <row r="19956" spans="27:29">
      <c r="AA19956" s="298"/>
      <c r="AC19956" s="206"/>
    </row>
    <row r="19957" spans="27:29">
      <c r="AA19957" s="298"/>
      <c r="AC19957" s="206"/>
    </row>
    <row r="19958" spans="27:29">
      <c r="AA19958" s="298"/>
      <c r="AC19958" s="206"/>
    </row>
    <row r="19959" spans="27:29">
      <c r="AA19959" s="298"/>
      <c r="AC19959" s="206"/>
    </row>
    <row r="19960" spans="27:29">
      <c r="AA19960" s="298"/>
      <c r="AC19960" s="206"/>
    </row>
    <row r="19961" spans="27:29">
      <c r="AA19961" s="298"/>
      <c r="AC19961" s="206"/>
    </row>
    <row r="19962" spans="27:29">
      <c r="AA19962" s="298"/>
      <c r="AC19962" s="206"/>
    </row>
    <row r="19963" spans="27:29">
      <c r="AA19963" s="298"/>
      <c r="AC19963" s="206"/>
    </row>
    <row r="19964" spans="27:29">
      <c r="AA19964" s="298"/>
      <c r="AC19964" s="206"/>
    </row>
    <row r="19965" spans="27:29">
      <c r="AA19965" s="298"/>
      <c r="AC19965" s="206"/>
    </row>
    <row r="19966" spans="27:29">
      <c r="AA19966" s="298"/>
      <c r="AC19966" s="206"/>
    </row>
    <row r="19967" spans="27:29">
      <c r="AA19967" s="298"/>
      <c r="AC19967" s="206"/>
    </row>
    <row r="19968" spans="27:29">
      <c r="AA19968" s="298"/>
      <c r="AC19968" s="206"/>
    </row>
    <row r="19969" spans="27:29">
      <c r="AA19969" s="298"/>
      <c r="AC19969" s="206"/>
    </row>
    <row r="19970" spans="27:29">
      <c r="AA19970" s="298"/>
      <c r="AC19970" s="206"/>
    </row>
    <row r="19971" spans="27:29">
      <c r="AA19971" s="298"/>
      <c r="AC19971" s="206"/>
    </row>
    <row r="19972" spans="27:29">
      <c r="AA19972" s="298"/>
      <c r="AC19972" s="206"/>
    </row>
    <row r="19973" spans="27:29">
      <c r="AA19973" s="298"/>
      <c r="AC19973" s="206"/>
    </row>
    <row r="19974" spans="27:29">
      <c r="AA19974" s="298"/>
      <c r="AC19974" s="206"/>
    </row>
    <row r="19975" spans="27:29">
      <c r="AA19975" s="298"/>
      <c r="AC19975" s="206"/>
    </row>
    <row r="19976" spans="27:29">
      <c r="AA19976" s="298"/>
      <c r="AC19976" s="206"/>
    </row>
    <row r="19977" spans="27:29">
      <c r="AA19977" s="298"/>
      <c r="AC19977" s="206"/>
    </row>
    <row r="19978" spans="27:29">
      <c r="AA19978" s="298"/>
      <c r="AC19978" s="206"/>
    </row>
    <row r="19979" spans="27:29">
      <c r="AA19979" s="298"/>
      <c r="AC19979" s="206"/>
    </row>
    <row r="19980" spans="27:29">
      <c r="AA19980" s="298"/>
      <c r="AC19980" s="206"/>
    </row>
    <row r="19981" spans="27:29">
      <c r="AA19981" s="298"/>
      <c r="AC19981" s="206"/>
    </row>
    <row r="19982" spans="27:29">
      <c r="AA19982" s="298"/>
      <c r="AC19982" s="206"/>
    </row>
    <row r="19983" spans="27:29">
      <c r="AA19983" s="298"/>
      <c r="AC19983" s="206"/>
    </row>
    <row r="19984" spans="27:29">
      <c r="AA19984" s="298"/>
      <c r="AC19984" s="206"/>
    </row>
    <row r="19985" spans="27:29">
      <c r="AA19985" s="298"/>
      <c r="AC19985" s="206"/>
    </row>
    <row r="19986" spans="27:29">
      <c r="AA19986" s="298"/>
      <c r="AC19986" s="206"/>
    </row>
    <row r="19987" spans="27:29">
      <c r="AA19987" s="298"/>
      <c r="AC19987" s="206"/>
    </row>
    <row r="19988" spans="27:29">
      <c r="AA19988" s="298"/>
      <c r="AC19988" s="206"/>
    </row>
    <row r="19989" spans="27:29">
      <c r="AA19989" s="298"/>
      <c r="AC19989" s="206"/>
    </row>
    <row r="19990" spans="27:29">
      <c r="AA19990" s="298"/>
      <c r="AC19990" s="206"/>
    </row>
    <row r="19991" spans="27:29">
      <c r="AA19991" s="298"/>
      <c r="AC19991" s="206"/>
    </row>
    <row r="19992" spans="27:29">
      <c r="AA19992" s="298"/>
      <c r="AC19992" s="206"/>
    </row>
    <row r="19993" spans="27:29">
      <c r="AA19993" s="298"/>
      <c r="AC19993" s="206"/>
    </row>
    <row r="19994" spans="27:29">
      <c r="AA19994" s="298"/>
      <c r="AC19994" s="206"/>
    </row>
    <row r="19995" spans="27:29">
      <c r="AA19995" s="298"/>
      <c r="AC19995" s="206"/>
    </row>
    <row r="19996" spans="27:29">
      <c r="AA19996" s="298"/>
      <c r="AC19996" s="206"/>
    </row>
    <row r="19997" spans="27:29">
      <c r="AA19997" s="298"/>
      <c r="AC19997" s="206"/>
    </row>
    <row r="19998" spans="27:29">
      <c r="AA19998" s="298"/>
      <c r="AC19998" s="206"/>
    </row>
    <row r="19999" spans="27:29">
      <c r="AA19999" s="298"/>
      <c r="AC19999" s="206"/>
    </row>
    <row r="20000" spans="27:29">
      <c r="AA20000" s="298"/>
      <c r="AC20000" s="206"/>
    </row>
    <row r="20001" spans="27:29">
      <c r="AA20001" s="298"/>
      <c r="AC20001" s="206"/>
    </row>
    <row r="20002" spans="27:29">
      <c r="AA20002" s="298"/>
      <c r="AC20002" s="206"/>
    </row>
    <row r="20003" spans="27:29">
      <c r="AA20003" s="298"/>
      <c r="AC20003" s="206"/>
    </row>
    <row r="20004" spans="27:29">
      <c r="AA20004" s="298"/>
      <c r="AC20004" s="206"/>
    </row>
    <row r="20005" spans="27:29">
      <c r="AA20005" s="298"/>
      <c r="AC20005" s="206"/>
    </row>
    <row r="20006" spans="27:29">
      <c r="AA20006" s="298"/>
      <c r="AC20006" s="206"/>
    </row>
    <row r="20007" spans="27:29">
      <c r="AA20007" s="298"/>
      <c r="AC20007" s="206"/>
    </row>
    <row r="20008" spans="27:29">
      <c r="AA20008" s="298"/>
      <c r="AC20008" s="206"/>
    </row>
    <row r="20009" spans="27:29">
      <c r="AA20009" s="298"/>
      <c r="AC20009" s="206"/>
    </row>
    <row r="20010" spans="27:29">
      <c r="AA20010" s="298"/>
      <c r="AC20010" s="206"/>
    </row>
    <row r="20011" spans="27:29">
      <c r="AA20011" s="298"/>
      <c r="AC20011" s="206"/>
    </row>
    <row r="20012" spans="27:29">
      <c r="AA20012" s="298"/>
      <c r="AC20012" s="206"/>
    </row>
    <row r="20013" spans="27:29">
      <c r="AA20013" s="298"/>
      <c r="AC20013" s="206"/>
    </row>
    <row r="20014" spans="27:29">
      <c r="AA20014" s="298"/>
      <c r="AC20014" s="206"/>
    </row>
    <row r="20015" spans="27:29">
      <c r="AA20015" s="298"/>
      <c r="AC20015" s="206"/>
    </row>
    <row r="20016" spans="27:29">
      <c r="AA20016" s="298"/>
      <c r="AC20016" s="206"/>
    </row>
    <row r="20017" spans="27:29">
      <c r="AA20017" s="298"/>
      <c r="AC20017" s="206"/>
    </row>
    <row r="20018" spans="27:29">
      <c r="AA20018" s="298"/>
      <c r="AC20018" s="206"/>
    </row>
    <row r="20019" spans="27:29">
      <c r="AA20019" s="298"/>
      <c r="AC20019" s="206"/>
    </row>
    <row r="20020" spans="27:29">
      <c r="AA20020" s="298"/>
      <c r="AC20020" s="206"/>
    </row>
    <row r="20021" spans="27:29">
      <c r="AA20021" s="298"/>
      <c r="AC20021" s="206"/>
    </row>
    <row r="20022" spans="27:29">
      <c r="AA20022" s="298"/>
      <c r="AC20022" s="206"/>
    </row>
    <row r="20023" spans="27:29">
      <c r="AA20023" s="298"/>
      <c r="AC20023" s="206"/>
    </row>
    <row r="20024" spans="27:29">
      <c r="AA20024" s="298"/>
      <c r="AC20024" s="206"/>
    </row>
    <row r="20025" spans="27:29">
      <c r="AA20025" s="298"/>
      <c r="AC20025" s="206"/>
    </row>
    <row r="20026" spans="27:29">
      <c r="AA20026" s="298"/>
      <c r="AC20026" s="206"/>
    </row>
    <row r="20027" spans="27:29">
      <c r="AA20027" s="298"/>
      <c r="AC20027" s="206"/>
    </row>
    <row r="20028" spans="27:29">
      <c r="AA20028" s="298"/>
      <c r="AC20028" s="206"/>
    </row>
    <row r="20029" spans="27:29">
      <c r="AA20029" s="298"/>
      <c r="AC20029" s="206"/>
    </row>
    <row r="20030" spans="27:29">
      <c r="AA20030" s="298"/>
      <c r="AC20030" s="206"/>
    </row>
    <row r="20031" spans="27:29">
      <c r="AA20031" s="298"/>
      <c r="AC20031" s="206"/>
    </row>
    <row r="20032" spans="27:29">
      <c r="AA20032" s="298"/>
      <c r="AC20032" s="206"/>
    </row>
    <row r="20033" spans="27:29">
      <c r="AA20033" s="298"/>
      <c r="AC20033" s="206"/>
    </row>
    <row r="20034" spans="27:29">
      <c r="AA20034" s="298"/>
      <c r="AC20034" s="206"/>
    </row>
    <row r="20035" spans="27:29">
      <c r="AA20035" s="298"/>
      <c r="AC20035" s="206"/>
    </row>
    <row r="20036" spans="27:29">
      <c r="AA20036" s="298"/>
      <c r="AC20036" s="206"/>
    </row>
    <row r="20037" spans="27:29">
      <c r="AA20037" s="298"/>
      <c r="AC20037" s="206"/>
    </row>
    <row r="20038" spans="27:29">
      <c r="AA20038" s="298"/>
      <c r="AC20038" s="206"/>
    </row>
    <row r="20039" spans="27:29">
      <c r="AA20039" s="298"/>
      <c r="AC20039" s="206"/>
    </row>
    <row r="20040" spans="27:29">
      <c r="AA20040" s="298"/>
      <c r="AC20040" s="206"/>
    </row>
    <row r="20041" spans="27:29">
      <c r="AA20041" s="298"/>
      <c r="AC20041" s="206"/>
    </row>
    <row r="20042" spans="27:29">
      <c r="AA20042" s="298"/>
      <c r="AC20042" s="206"/>
    </row>
    <row r="20043" spans="27:29">
      <c r="AA20043" s="298"/>
      <c r="AC20043" s="206"/>
    </row>
    <row r="20044" spans="27:29">
      <c r="AA20044" s="298"/>
      <c r="AC20044" s="206"/>
    </row>
    <row r="20045" spans="27:29">
      <c r="AA20045" s="298"/>
      <c r="AC20045" s="206"/>
    </row>
    <row r="20046" spans="27:29">
      <c r="AA20046" s="298"/>
      <c r="AC20046" s="206"/>
    </row>
    <row r="20047" spans="27:29">
      <c r="AA20047" s="298"/>
      <c r="AC20047" s="206"/>
    </row>
    <row r="20048" spans="27:29">
      <c r="AA20048" s="298"/>
      <c r="AC20048" s="206"/>
    </row>
    <row r="20049" spans="27:29">
      <c r="AA20049" s="298"/>
      <c r="AC20049" s="206"/>
    </row>
    <row r="20050" spans="27:29">
      <c r="AA20050" s="298"/>
      <c r="AC20050" s="206"/>
    </row>
    <row r="20051" spans="27:29">
      <c r="AA20051" s="298"/>
      <c r="AC20051" s="206"/>
    </row>
    <row r="20052" spans="27:29">
      <c r="AA20052" s="298"/>
      <c r="AC20052" s="206"/>
    </row>
    <row r="20053" spans="27:29">
      <c r="AA20053" s="298"/>
      <c r="AC20053" s="206"/>
    </row>
    <row r="20054" spans="27:29">
      <c r="AA20054" s="298"/>
      <c r="AC20054" s="206"/>
    </row>
    <row r="20055" spans="27:29">
      <c r="AA20055" s="298"/>
      <c r="AC20055" s="206"/>
    </row>
    <row r="20056" spans="27:29">
      <c r="AA20056" s="298"/>
      <c r="AC20056" s="206"/>
    </row>
    <row r="20057" spans="27:29">
      <c r="AA20057" s="298"/>
      <c r="AC20057" s="206"/>
    </row>
    <row r="20058" spans="27:29">
      <c r="AA20058" s="298"/>
      <c r="AC20058" s="206"/>
    </row>
    <row r="20059" spans="27:29">
      <c r="AA20059" s="298"/>
      <c r="AC20059" s="206"/>
    </row>
    <row r="20060" spans="27:29">
      <c r="AA20060" s="298"/>
      <c r="AC20060" s="206"/>
    </row>
    <row r="20061" spans="27:29">
      <c r="AA20061" s="298"/>
      <c r="AC20061" s="206"/>
    </row>
    <row r="20062" spans="27:29">
      <c r="AA20062" s="298"/>
      <c r="AC20062" s="206"/>
    </row>
    <row r="20063" spans="27:29">
      <c r="AA20063" s="298"/>
      <c r="AC20063" s="206"/>
    </row>
    <row r="20064" spans="27:29">
      <c r="AA20064" s="298"/>
      <c r="AC20064" s="206"/>
    </row>
    <row r="20065" spans="27:29">
      <c r="AA20065" s="298"/>
      <c r="AC20065" s="206"/>
    </row>
    <row r="20066" spans="27:29">
      <c r="AA20066" s="298"/>
      <c r="AC20066" s="206"/>
    </row>
    <row r="20067" spans="27:29">
      <c r="AA20067" s="298"/>
      <c r="AC20067" s="206"/>
    </row>
    <row r="20068" spans="27:29">
      <c r="AA20068" s="298"/>
      <c r="AC20068" s="206"/>
    </row>
    <row r="20069" spans="27:29">
      <c r="AA20069" s="298"/>
      <c r="AC20069" s="206"/>
    </row>
    <row r="20070" spans="27:29">
      <c r="AA20070" s="298"/>
      <c r="AC20070" s="206"/>
    </row>
    <row r="20071" spans="27:29">
      <c r="AA20071" s="298"/>
      <c r="AC20071" s="206"/>
    </row>
    <row r="20072" spans="27:29">
      <c r="AA20072" s="298"/>
      <c r="AC20072" s="206"/>
    </row>
    <row r="20073" spans="27:29">
      <c r="AA20073" s="298"/>
      <c r="AC20073" s="206"/>
    </row>
    <row r="20074" spans="27:29">
      <c r="AA20074" s="298"/>
      <c r="AC20074" s="206"/>
    </row>
    <row r="20075" spans="27:29">
      <c r="AA20075" s="298"/>
      <c r="AC20075" s="206"/>
    </row>
    <row r="20076" spans="27:29">
      <c r="AA20076" s="298"/>
      <c r="AC20076" s="206"/>
    </row>
    <row r="20077" spans="27:29">
      <c r="AA20077" s="298"/>
      <c r="AC20077" s="206"/>
    </row>
    <row r="20078" spans="27:29">
      <c r="AA20078" s="298"/>
      <c r="AC20078" s="206"/>
    </row>
    <row r="20079" spans="27:29">
      <c r="AA20079" s="298"/>
      <c r="AC20079" s="206"/>
    </row>
    <row r="20080" spans="27:29">
      <c r="AA20080" s="298"/>
      <c r="AC20080" s="206"/>
    </row>
    <row r="20081" spans="27:29">
      <c r="AA20081" s="298"/>
      <c r="AC20081" s="206"/>
    </row>
    <row r="20082" spans="27:29">
      <c r="AA20082" s="298"/>
      <c r="AC20082" s="206"/>
    </row>
    <row r="20083" spans="27:29">
      <c r="AA20083" s="298"/>
      <c r="AC20083" s="206"/>
    </row>
    <row r="20084" spans="27:29">
      <c r="AA20084" s="298"/>
      <c r="AC20084" s="206"/>
    </row>
    <row r="20085" spans="27:29">
      <c r="AA20085" s="298"/>
      <c r="AC20085" s="206"/>
    </row>
    <row r="20086" spans="27:29">
      <c r="AA20086" s="298"/>
      <c r="AC20086" s="206"/>
    </row>
    <row r="20087" spans="27:29">
      <c r="AA20087" s="298"/>
      <c r="AC20087" s="206"/>
    </row>
    <row r="20088" spans="27:29">
      <c r="AA20088" s="298"/>
      <c r="AC20088" s="206"/>
    </row>
    <row r="20089" spans="27:29">
      <c r="AA20089" s="298"/>
      <c r="AC20089" s="206"/>
    </row>
    <row r="20090" spans="27:29">
      <c r="AA20090" s="298"/>
      <c r="AC20090" s="206"/>
    </row>
    <row r="20091" spans="27:29">
      <c r="AA20091" s="298"/>
      <c r="AC20091" s="206"/>
    </row>
    <row r="20092" spans="27:29">
      <c r="AA20092" s="298"/>
      <c r="AC20092" s="206"/>
    </row>
    <row r="20093" spans="27:29">
      <c r="AA20093" s="298"/>
      <c r="AC20093" s="206"/>
    </row>
    <row r="20094" spans="27:29">
      <c r="AA20094" s="298"/>
      <c r="AC20094" s="206"/>
    </row>
    <row r="20095" spans="27:29">
      <c r="AA20095" s="298"/>
      <c r="AC20095" s="206"/>
    </row>
    <row r="20096" spans="27:29">
      <c r="AA20096" s="298"/>
      <c r="AC20096" s="206"/>
    </row>
    <row r="20097" spans="27:29">
      <c r="AA20097" s="298"/>
      <c r="AC20097" s="206"/>
    </row>
    <row r="20098" spans="27:29">
      <c r="AA20098" s="298"/>
      <c r="AC20098" s="206"/>
    </row>
    <row r="20099" spans="27:29">
      <c r="AA20099" s="298"/>
      <c r="AC20099" s="206"/>
    </row>
    <row r="20100" spans="27:29">
      <c r="AA20100" s="298"/>
      <c r="AC20100" s="206"/>
    </row>
    <row r="20101" spans="27:29">
      <c r="AA20101" s="298"/>
      <c r="AC20101" s="206"/>
    </row>
    <row r="20102" spans="27:29">
      <c r="AA20102" s="298"/>
      <c r="AC20102" s="206"/>
    </row>
    <row r="20103" spans="27:29">
      <c r="AA20103" s="298"/>
      <c r="AC20103" s="206"/>
    </row>
    <row r="20104" spans="27:29">
      <c r="AA20104" s="298"/>
      <c r="AC20104" s="206"/>
    </row>
    <row r="20105" spans="27:29">
      <c r="AA20105" s="298"/>
      <c r="AC20105" s="206"/>
    </row>
    <row r="20106" spans="27:29">
      <c r="AA20106" s="298"/>
      <c r="AC20106" s="206"/>
    </row>
    <row r="20107" spans="27:29">
      <c r="AA20107" s="298"/>
      <c r="AC20107" s="206"/>
    </row>
    <row r="20108" spans="27:29">
      <c r="AA20108" s="298"/>
      <c r="AC20108" s="206"/>
    </row>
    <row r="20109" spans="27:29">
      <c r="AA20109" s="298"/>
      <c r="AC20109" s="206"/>
    </row>
    <row r="20110" spans="27:29">
      <c r="AA20110" s="298"/>
      <c r="AC20110" s="206"/>
    </row>
    <row r="20111" spans="27:29">
      <c r="AA20111" s="298"/>
      <c r="AC20111" s="206"/>
    </row>
    <row r="20112" spans="27:29">
      <c r="AA20112" s="298"/>
      <c r="AC20112" s="206"/>
    </row>
    <row r="20113" spans="27:29">
      <c r="AA20113" s="298"/>
      <c r="AC20113" s="206"/>
    </row>
    <row r="20114" spans="27:29">
      <c r="AA20114" s="298"/>
      <c r="AC20114" s="206"/>
    </row>
    <row r="20115" spans="27:29">
      <c r="AA20115" s="298"/>
      <c r="AC20115" s="206"/>
    </row>
    <row r="20116" spans="27:29">
      <c r="AA20116" s="298"/>
      <c r="AC20116" s="206"/>
    </row>
    <row r="20117" spans="27:29">
      <c r="AA20117" s="298"/>
      <c r="AC20117" s="206"/>
    </row>
    <row r="20118" spans="27:29">
      <c r="AA20118" s="298"/>
      <c r="AC20118" s="206"/>
    </row>
    <row r="20119" spans="27:29">
      <c r="AA20119" s="298"/>
      <c r="AC20119" s="206"/>
    </row>
    <row r="20120" spans="27:29">
      <c r="AA20120" s="298"/>
      <c r="AC20120" s="206"/>
    </row>
    <row r="20121" spans="27:29">
      <c r="AA20121" s="298"/>
      <c r="AC20121" s="206"/>
    </row>
    <row r="20122" spans="27:29">
      <c r="AA20122" s="298"/>
      <c r="AC20122" s="206"/>
    </row>
    <row r="20123" spans="27:29">
      <c r="AA20123" s="298"/>
      <c r="AC20123" s="206"/>
    </row>
    <row r="20124" spans="27:29">
      <c r="AA20124" s="298"/>
      <c r="AC20124" s="206"/>
    </row>
    <row r="20125" spans="27:29">
      <c r="AA20125" s="298"/>
      <c r="AC20125" s="206"/>
    </row>
    <row r="20126" spans="27:29">
      <c r="AA20126" s="298"/>
      <c r="AC20126" s="206"/>
    </row>
    <row r="20127" spans="27:29">
      <c r="AA20127" s="298"/>
      <c r="AC20127" s="206"/>
    </row>
    <row r="20128" spans="27:29">
      <c r="AA20128" s="298"/>
      <c r="AC20128" s="206"/>
    </row>
    <row r="20129" spans="27:29">
      <c r="AA20129" s="298"/>
      <c r="AC20129" s="206"/>
    </row>
    <row r="20130" spans="27:29">
      <c r="AA20130" s="298"/>
      <c r="AC20130" s="206"/>
    </row>
    <row r="20131" spans="27:29">
      <c r="AA20131" s="298"/>
      <c r="AC20131" s="206"/>
    </row>
    <row r="20132" spans="27:29">
      <c r="AA20132" s="298"/>
      <c r="AC20132" s="206"/>
    </row>
    <row r="20133" spans="27:29">
      <c r="AA20133" s="298"/>
      <c r="AC20133" s="206"/>
    </row>
    <row r="20134" spans="27:29">
      <c r="AA20134" s="298"/>
      <c r="AC20134" s="206"/>
    </row>
    <row r="20135" spans="27:29">
      <c r="AA20135" s="298"/>
      <c r="AC20135" s="206"/>
    </row>
    <row r="20136" spans="27:29">
      <c r="AA20136" s="298"/>
      <c r="AC20136" s="206"/>
    </row>
    <row r="20137" spans="27:29">
      <c r="AA20137" s="298"/>
      <c r="AC20137" s="206"/>
    </row>
    <row r="20138" spans="27:29">
      <c r="AA20138" s="298"/>
      <c r="AC20138" s="206"/>
    </row>
    <row r="20139" spans="27:29">
      <c r="AA20139" s="298"/>
      <c r="AC20139" s="206"/>
    </row>
    <row r="20140" spans="27:29">
      <c r="AA20140" s="298"/>
      <c r="AC20140" s="206"/>
    </row>
    <row r="20141" spans="27:29">
      <c r="AA20141" s="298"/>
      <c r="AC20141" s="206"/>
    </row>
    <row r="20142" spans="27:29">
      <c r="AA20142" s="298"/>
      <c r="AC20142" s="206"/>
    </row>
    <row r="20143" spans="27:29">
      <c r="AA20143" s="298"/>
      <c r="AC20143" s="206"/>
    </row>
    <row r="20144" spans="27:29">
      <c r="AA20144" s="298"/>
      <c r="AC20144" s="206"/>
    </row>
    <row r="20145" spans="27:29">
      <c r="AA20145" s="298"/>
      <c r="AC20145" s="206"/>
    </row>
    <row r="20146" spans="27:29">
      <c r="AA20146" s="298"/>
      <c r="AC20146" s="206"/>
    </row>
    <row r="20147" spans="27:29">
      <c r="AA20147" s="298"/>
      <c r="AC20147" s="206"/>
    </row>
    <row r="20148" spans="27:29">
      <c r="AA20148" s="298"/>
      <c r="AC20148" s="206"/>
    </row>
    <row r="20149" spans="27:29">
      <c r="AA20149" s="298"/>
      <c r="AC20149" s="206"/>
    </row>
    <row r="20150" spans="27:29">
      <c r="AA20150" s="298"/>
      <c r="AC20150" s="206"/>
    </row>
    <row r="20151" spans="27:29">
      <c r="AA20151" s="298"/>
      <c r="AC20151" s="206"/>
    </row>
    <row r="20152" spans="27:29">
      <c r="AA20152" s="298"/>
      <c r="AC20152" s="206"/>
    </row>
    <row r="20153" spans="27:29">
      <c r="AA20153" s="298"/>
      <c r="AC20153" s="206"/>
    </row>
    <row r="20154" spans="27:29">
      <c r="AA20154" s="298"/>
      <c r="AC20154" s="206"/>
    </row>
    <row r="20155" spans="27:29">
      <c r="AA20155" s="298"/>
      <c r="AC20155" s="206"/>
    </row>
    <row r="20156" spans="27:29">
      <c r="AA20156" s="298"/>
      <c r="AC20156" s="206"/>
    </row>
    <row r="20157" spans="27:29">
      <c r="AA20157" s="298"/>
      <c r="AC20157" s="206"/>
    </row>
    <row r="20158" spans="27:29">
      <c r="AA20158" s="298"/>
      <c r="AC20158" s="206"/>
    </row>
    <row r="20159" spans="27:29">
      <c r="AA20159" s="298"/>
      <c r="AC20159" s="206"/>
    </row>
    <row r="20160" spans="27:29">
      <c r="AA20160" s="298"/>
      <c r="AC20160" s="206"/>
    </row>
    <row r="20161" spans="27:29">
      <c r="AA20161" s="298"/>
      <c r="AC20161" s="206"/>
    </row>
    <row r="20162" spans="27:29">
      <c r="AA20162" s="298"/>
      <c r="AC20162" s="206"/>
    </row>
    <row r="20163" spans="27:29">
      <c r="AA20163" s="298"/>
      <c r="AC20163" s="206"/>
    </row>
    <row r="20164" spans="27:29">
      <c r="AA20164" s="298"/>
      <c r="AC20164" s="206"/>
    </row>
    <row r="20165" spans="27:29">
      <c r="AA20165" s="298"/>
      <c r="AC20165" s="206"/>
    </row>
    <row r="20166" spans="27:29">
      <c r="AA20166" s="298"/>
      <c r="AC20166" s="206"/>
    </row>
    <row r="20167" spans="27:29">
      <c r="AA20167" s="298"/>
      <c r="AC20167" s="206"/>
    </row>
    <row r="20168" spans="27:29">
      <c r="AA20168" s="298"/>
      <c r="AC20168" s="206"/>
    </row>
    <row r="20169" spans="27:29">
      <c r="AA20169" s="298"/>
      <c r="AC20169" s="206"/>
    </row>
    <row r="20170" spans="27:29">
      <c r="AA20170" s="298"/>
      <c r="AC20170" s="206"/>
    </row>
    <row r="20171" spans="27:29">
      <c r="AA20171" s="298"/>
      <c r="AC20171" s="206"/>
    </row>
    <row r="20172" spans="27:29">
      <c r="AA20172" s="298"/>
      <c r="AC20172" s="206"/>
    </row>
    <row r="20173" spans="27:29">
      <c r="AA20173" s="298"/>
      <c r="AC20173" s="206"/>
    </row>
    <row r="20174" spans="27:29">
      <c r="AA20174" s="298"/>
      <c r="AC20174" s="206"/>
    </row>
    <row r="20175" spans="27:29">
      <c r="AA20175" s="298"/>
      <c r="AC20175" s="206"/>
    </row>
    <row r="20176" spans="27:29">
      <c r="AA20176" s="298"/>
      <c r="AC20176" s="206"/>
    </row>
    <row r="20177" spans="27:29">
      <c r="AA20177" s="298"/>
      <c r="AC20177" s="206"/>
    </row>
    <row r="20178" spans="27:29">
      <c r="AA20178" s="298"/>
      <c r="AC20178" s="206"/>
    </row>
    <row r="20179" spans="27:29">
      <c r="AA20179" s="298"/>
      <c r="AC20179" s="206"/>
    </row>
    <row r="20180" spans="27:29">
      <c r="AA20180" s="298"/>
      <c r="AC20180" s="206"/>
    </row>
    <row r="20181" spans="27:29">
      <c r="AA20181" s="298"/>
      <c r="AC20181" s="206"/>
    </row>
    <row r="20182" spans="27:29">
      <c r="AA20182" s="298"/>
      <c r="AC20182" s="206"/>
    </row>
    <row r="20183" spans="27:29">
      <c r="AA20183" s="298"/>
      <c r="AC20183" s="206"/>
    </row>
    <row r="20184" spans="27:29">
      <c r="AA20184" s="298"/>
      <c r="AC20184" s="206"/>
    </row>
    <row r="20185" spans="27:29">
      <c r="AA20185" s="298"/>
      <c r="AC20185" s="206"/>
    </row>
    <row r="20186" spans="27:29">
      <c r="AA20186" s="298"/>
      <c r="AC20186" s="206"/>
    </row>
    <row r="20187" spans="27:29">
      <c r="AA20187" s="298"/>
      <c r="AC20187" s="206"/>
    </row>
    <row r="20188" spans="27:29">
      <c r="AA20188" s="298"/>
      <c r="AC20188" s="206"/>
    </row>
    <row r="20189" spans="27:29">
      <c r="AA20189" s="298"/>
      <c r="AC20189" s="206"/>
    </row>
    <row r="20190" spans="27:29">
      <c r="AA20190" s="298"/>
      <c r="AC20190" s="206"/>
    </row>
    <row r="20191" spans="27:29">
      <c r="AA20191" s="298"/>
      <c r="AC20191" s="206"/>
    </row>
    <row r="20192" spans="27:29">
      <c r="AA20192" s="298"/>
      <c r="AC20192" s="206"/>
    </row>
    <row r="20193" spans="27:29">
      <c r="AA20193" s="298"/>
      <c r="AC20193" s="206"/>
    </row>
    <row r="20194" spans="27:29">
      <c r="AA20194" s="298"/>
      <c r="AC20194" s="206"/>
    </row>
    <row r="20195" spans="27:29">
      <c r="AA20195" s="298"/>
      <c r="AC20195" s="206"/>
    </row>
    <row r="20196" spans="27:29">
      <c r="AA20196" s="298"/>
      <c r="AC20196" s="206"/>
    </row>
    <row r="20197" spans="27:29">
      <c r="AA20197" s="298"/>
      <c r="AC20197" s="206"/>
    </row>
    <row r="20198" spans="27:29">
      <c r="AA20198" s="298"/>
      <c r="AC20198" s="206"/>
    </row>
    <row r="20199" spans="27:29">
      <c r="AA20199" s="298"/>
      <c r="AC20199" s="206"/>
    </row>
    <row r="20200" spans="27:29">
      <c r="AA20200" s="298"/>
      <c r="AC20200" s="206"/>
    </row>
    <row r="20201" spans="27:29">
      <c r="AA20201" s="298"/>
      <c r="AC20201" s="206"/>
    </row>
    <row r="20202" spans="27:29">
      <c r="AA20202" s="298"/>
      <c r="AC20202" s="206"/>
    </row>
    <row r="20203" spans="27:29">
      <c r="AA20203" s="298"/>
      <c r="AC20203" s="206"/>
    </row>
    <row r="20204" spans="27:29">
      <c r="AA20204" s="298"/>
      <c r="AC20204" s="206"/>
    </row>
    <row r="20205" spans="27:29">
      <c r="AA20205" s="298"/>
      <c r="AC20205" s="206"/>
    </row>
    <row r="20206" spans="27:29">
      <c r="AA20206" s="298"/>
      <c r="AC20206" s="206"/>
    </row>
    <row r="20207" spans="27:29">
      <c r="AA20207" s="298"/>
      <c r="AC20207" s="206"/>
    </row>
    <row r="20208" spans="27:29">
      <c r="AA20208" s="298"/>
      <c r="AC20208" s="206"/>
    </row>
    <row r="20209" spans="27:29">
      <c r="AA20209" s="298"/>
      <c r="AC20209" s="206"/>
    </row>
    <row r="20210" spans="27:29">
      <c r="AA20210" s="298"/>
      <c r="AC20210" s="206"/>
    </row>
    <row r="20211" spans="27:29">
      <c r="AA20211" s="298"/>
      <c r="AC20211" s="206"/>
    </row>
    <row r="20212" spans="27:29">
      <c r="AA20212" s="298"/>
      <c r="AC20212" s="206"/>
    </row>
    <row r="20213" spans="27:29">
      <c r="AA20213" s="298"/>
      <c r="AC20213" s="206"/>
    </row>
    <row r="20214" spans="27:29">
      <c r="AA20214" s="298"/>
      <c r="AC20214" s="206"/>
    </row>
    <row r="20215" spans="27:29">
      <c r="AA20215" s="298"/>
      <c r="AC20215" s="206"/>
    </row>
    <row r="20216" spans="27:29">
      <c r="AA20216" s="298"/>
      <c r="AC20216" s="206"/>
    </row>
    <row r="20217" spans="27:29">
      <c r="AA20217" s="298"/>
      <c r="AC20217" s="206"/>
    </row>
    <row r="20218" spans="27:29">
      <c r="AA20218" s="298"/>
      <c r="AC20218" s="206"/>
    </row>
    <row r="20219" spans="27:29">
      <c r="AA20219" s="298"/>
      <c r="AC20219" s="206"/>
    </row>
    <row r="20220" spans="27:29">
      <c r="AA20220" s="298"/>
      <c r="AC20220" s="206"/>
    </row>
    <row r="20221" spans="27:29">
      <c r="AA20221" s="298"/>
      <c r="AC20221" s="206"/>
    </row>
    <row r="20222" spans="27:29">
      <c r="AA20222" s="298"/>
      <c r="AC20222" s="206"/>
    </row>
    <row r="20223" spans="27:29">
      <c r="AA20223" s="298"/>
      <c r="AC20223" s="206"/>
    </row>
    <row r="20224" spans="27:29">
      <c r="AA20224" s="298"/>
      <c r="AC20224" s="206"/>
    </row>
    <row r="20225" spans="27:29">
      <c r="AA20225" s="298"/>
      <c r="AC20225" s="206"/>
    </row>
    <row r="20226" spans="27:29">
      <c r="AA20226" s="298"/>
      <c r="AC20226" s="206"/>
    </row>
    <row r="20227" spans="27:29">
      <c r="AA20227" s="298"/>
      <c r="AC20227" s="206"/>
    </row>
    <row r="20228" spans="27:29">
      <c r="AA20228" s="298"/>
      <c r="AC20228" s="206"/>
    </row>
    <row r="20229" spans="27:29">
      <c r="AA20229" s="298"/>
      <c r="AC20229" s="206"/>
    </row>
    <row r="20230" spans="27:29">
      <c r="AA20230" s="298"/>
      <c r="AC20230" s="206"/>
    </row>
    <row r="20231" spans="27:29">
      <c r="AA20231" s="298"/>
      <c r="AC20231" s="206"/>
    </row>
    <row r="20232" spans="27:29">
      <c r="AA20232" s="298"/>
      <c r="AC20232" s="206"/>
    </row>
    <row r="20233" spans="27:29">
      <c r="AA20233" s="298"/>
      <c r="AC20233" s="206"/>
    </row>
    <row r="20234" spans="27:29">
      <c r="AA20234" s="298"/>
      <c r="AC20234" s="206"/>
    </row>
    <row r="20235" spans="27:29">
      <c r="AA20235" s="298"/>
      <c r="AC20235" s="206"/>
    </row>
    <row r="20236" spans="27:29">
      <c r="AA20236" s="298"/>
      <c r="AC20236" s="206"/>
    </row>
    <row r="20237" spans="27:29">
      <c r="AA20237" s="298"/>
      <c r="AC20237" s="206"/>
    </row>
    <row r="20238" spans="27:29">
      <c r="AA20238" s="298"/>
      <c r="AC20238" s="206"/>
    </row>
    <row r="20239" spans="27:29">
      <c r="AA20239" s="298"/>
      <c r="AC20239" s="206"/>
    </row>
    <row r="20240" spans="27:29">
      <c r="AA20240" s="298"/>
      <c r="AC20240" s="206"/>
    </row>
    <row r="20241" spans="27:29">
      <c r="AA20241" s="298"/>
      <c r="AC20241" s="206"/>
    </row>
    <row r="20242" spans="27:29">
      <c r="AA20242" s="298"/>
      <c r="AC20242" s="206"/>
    </row>
    <row r="20243" spans="27:29">
      <c r="AA20243" s="298"/>
      <c r="AC20243" s="206"/>
    </row>
    <row r="20244" spans="27:29">
      <c r="AA20244" s="298"/>
      <c r="AC20244" s="206"/>
    </row>
    <row r="20245" spans="27:29">
      <c r="AA20245" s="298"/>
      <c r="AC20245" s="206"/>
    </row>
    <row r="20246" spans="27:29">
      <c r="AA20246" s="298"/>
      <c r="AC20246" s="206"/>
    </row>
    <row r="20247" spans="27:29">
      <c r="AA20247" s="298"/>
      <c r="AC20247" s="206"/>
    </row>
    <row r="20248" spans="27:29">
      <c r="AA20248" s="298"/>
      <c r="AC20248" s="206"/>
    </row>
    <row r="20249" spans="27:29">
      <c r="AA20249" s="298"/>
      <c r="AC20249" s="206"/>
    </row>
    <row r="20250" spans="27:29">
      <c r="AA20250" s="298"/>
      <c r="AC20250" s="206"/>
    </row>
    <row r="20251" spans="27:29">
      <c r="AA20251" s="298"/>
      <c r="AC20251" s="206"/>
    </row>
    <row r="20252" spans="27:29">
      <c r="AA20252" s="298"/>
      <c r="AC20252" s="206"/>
    </row>
    <row r="20253" spans="27:29">
      <c r="AA20253" s="298"/>
      <c r="AC20253" s="206"/>
    </row>
    <row r="20254" spans="27:29">
      <c r="AA20254" s="298"/>
      <c r="AC20254" s="206"/>
    </row>
    <row r="20255" spans="27:29">
      <c r="AA20255" s="298"/>
      <c r="AC20255" s="206"/>
    </row>
    <row r="20256" spans="27:29">
      <c r="AA20256" s="298"/>
      <c r="AC20256" s="206"/>
    </row>
    <row r="20257" spans="27:29">
      <c r="AA20257" s="298"/>
      <c r="AC20257" s="206"/>
    </row>
    <row r="20258" spans="27:29">
      <c r="AA20258" s="298"/>
      <c r="AC20258" s="206"/>
    </row>
    <row r="20259" spans="27:29">
      <c r="AA20259" s="298"/>
      <c r="AC20259" s="206"/>
    </row>
    <row r="20260" spans="27:29">
      <c r="AA20260" s="298"/>
      <c r="AC20260" s="206"/>
    </row>
    <row r="20261" spans="27:29">
      <c r="AA20261" s="298"/>
      <c r="AC20261" s="206"/>
    </row>
    <row r="20262" spans="27:29">
      <c r="AA20262" s="298"/>
      <c r="AC20262" s="206"/>
    </row>
    <row r="20263" spans="27:29">
      <c r="AA20263" s="298"/>
      <c r="AC20263" s="206"/>
    </row>
    <row r="20264" spans="27:29">
      <c r="AA20264" s="298"/>
      <c r="AC20264" s="206"/>
    </row>
    <row r="20265" spans="27:29">
      <c r="AA20265" s="298"/>
      <c r="AC20265" s="206"/>
    </row>
    <row r="20266" spans="27:29">
      <c r="AA20266" s="298"/>
      <c r="AC20266" s="206"/>
    </row>
    <row r="20267" spans="27:29">
      <c r="AA20267" s="298"/>
      <c r="AC20267" s="206"/>
    </row>
    <row r="20268" spans="27:29">
      <c r="AA20268" s="298"/>
      <c r="AC20268" s="206"/>
    </row>
    <row r="20269" spans="27:29">
      <c r="AA20269" s="298"/>
      <c r="AC20269" s="206"/>
    </row>
    <row r="20270" spans="27:29">
      <c r="AA20270" s="298"/>
      <c r="AC20270" s="206"/>
    </row>
    <row r="20271" spans="27:29">
      <c r="AA20271" s="298"/>
      <c r="AC20271" s="206"/>
    </row>
    <row r="20272" spans="27:29">
      <c r="AA20272" s="298"/>
      <c r="AC20272" s="206"/>
    </row>
    <row r="20273" spans="27:29">
      <c r="AA20273" s="298"/>
      <c r="AC20273" s="206"/>
    </row>
    <row r="20274" spans="27:29">
      <c r="AA20274" s="298"/>
      <c r="AC20274" s="206"/>
    </row>
    <row r="20275" spans="27:29">
      <c r="AA20275" s="298"/>
      <c r="AC20275" s="206"/>
    </row>
    <row r="20276" spans="27:29">
      <c r="AA20276" s="298"/>
      <c r="AC20276" s="206"/>
    </row>
    <row r="20277" spans="27:29">
      <c r="AA20277" s="298"/>
      <c r="AC20277" s="206"/>
    </row>
    <row r="20278" spans="27:29">
      <c r="AA20278" s="298"/>
      <c r="AC20278" s="206"/>
    </row>
    <row r="20279" spans="27:29">
      <c r="AA20279" s="298"/>
      <c r="AC20279" s="206"/>
    </row>
    <row r="20280" spans="27:29">
      <c r="AA20280" s="298"/>
      <c r="AC20280" s="206"/>
    </row>
    <row r="20281" spans="27:29">
      <c r="AA20281" s="298"/>
      <c r="AC20281" s="206"/>
    </row>
    <row r="20282" spans="27:29">
      <c r="AA20282" s="298"/>
      <c r="AC20282" s="206"/>
    </row>
    <row r="20283" spans="27:29">
      <c r="AA20283" s="298"/>
      <c r="AC20283" s="206"/>
    </row>
    <row r="20284" spans="27:29">
      <c r="AA20284" s="298"/>
      <c r="AC20284" s="206"/>
    </row>
    <row r="20285" spans="27:29">
      <c r="AA20285" s="298"/>
      <c r="AC20285" s="206"/>
    </row>
    <row r="20286" spans="27:29">
      <c r="AA20286" s="298"/>
      <c r="AC20286" s="206"/>
    </row>
    <row r="20287" spans="27:29">
      <c r="AA20287" s="298"/>
      <c r="AC20287" s="206"/>
    </row>
    <row r="20288" spans="27:29">
      <c r="AA20288" s="298"/>
      <c r="AC20288" s="206"/>
    </row>
    <row r="20289" spans="27:29">
      <c r="AA20289" s="298"/>
      <c r="AC20289" s="206"/>
    </row>
    <row r="20290" spans="27:29">
      <c r="AA20290" s="298"/>
      <c r="AC20290" s="206"/>
    </row>
    <row r="20291" spans="27:29">
      <c r="AA20291" s="298"/>
      <c r="AC20291" s="206"/>
    </row>
    <row r="20292" spans="27:29">
      <c r="AA20292" s="298"/>
      <c r="AC20292" s="206"/>
    </row>
    <row r="20293" spans="27:29">
      <c r="AA20293" s="298"/>
      <c r="AC20293" s="206"/>
    </row>
    <row r="20294" spans="27:29">
      <c r="AA20294" s="298"/>
      <c r="AC20294" s="206"/>
    </row>
    <row r="20295" spans="27:29">
      <c r="AA20295" s="298"/>
      <c r="AC20295" s="206"/>
    </row>
    <row r="20296" spans="27:29">
      <c r="AA20296" s="298"/>
      <c r="AC20296" s="206"/>
    </row>
    <row r="20297" spans="27:29">
      <c r="AA20297" s="298"/>
      <c r="AC20297" s="206"/>
    </row>
    <row r="20298" spans="27:29">
      <c r="AA20298" s="298"/>
      <c r="AC20298" s="206"/>
    </row>
    <row r="20299" spans="27:29">
      <c r="AA20299" s="298"/>
      <c r="AC20299" s="206"/>
    </row>
    <row r="20300" spans="27:29">
      <c r="AA20300" s="298"/>
      <c r="AC20300" s="206"/>
    </row>
    <row r="20301" spans="27:29">
      <c r="AA20301" s="298"/>
      <c r="AC20301" s="206"/>
    </row>
    <row r="20302" spans="27:29">
      <c r="AA20302" s="298"/>
      <c r="AC20302" s="206"/>
    </row>
    <row r="20303" spans="27:29">
      <c r="AA20303" s="298"/>
      <c r="AC20303" s="206"/>
    </row>
    <row r="20304" spans="27:29">
      <c r="AA20304" s="298"/>
      <c r="AC20304" s="206"/>
    </row>
    <row r="20305" spans="27:29">
      <c r="AA20305" s="298"/>
      <c r="AC20305" s="206"/>
    </row>
    <row r="20306" spans="27:29">
      <c r="AA20306" s="298"/>
      <c r="AC20306" s="206"/>
    </row>
    <row r="20307" spans="27:29">
      <c r="AA20307" s="298"/>
      <c r="AC20307" s="206"/>
    </row>
    <row r="20308" spans="27:29">
      <c r="AA20308" s="298"/>
      <c r="AC20308" s="206"/>
    </row>
    <row r="20309" spans="27:29">
      <c r="AA20309" s="298"/>
      <c r="AC20309" s="206"/>
    </row>
    <row r="20310" spans="27:29">
      <c r="AA20310" s="298"/>
      <c r="AC20310" s="206"/>
    </row>
    <row r="20311" spans="27:29">
      <c r="AA20311" s="298"/>
      <c r="AC20311" s="206"/>
    </row>
    <row r="20312" spans="27:29">
      <c r="AA20312" s="298"/>
      <c r="AC20312" s="206"/>
    </row>
    <row r="20313" spans="27:29">
      <c r="AA20313" s="298"/>
      <c r="AC20313" s="206"/>
    </row>
    <row r="20314" spans="27:29">
      <c r="AA20314" s="298"/>
      <c r="AC20314" s="206"/>
    </row>
    <row r="20315" spans="27:29">
      <c r="AA20315" s="298"/>
      <c r="AC20315" s="206"/>
    </row>
    <row r="20316" spans="27:29">
      <c r="AA20316" s="298"/>
      <c r="AC20316" s="206"/>
    </row>
    <row r="20317" spans="27:29">
      <c r="AA20317" s="298"/>
      <c r="AC20317" s="206"/>
    </row>
    <row r="20318" spans="27:29">
      <c r="AA20318" s="298"/>
      <c r="AC20318" s="206"/>
    </row>
    <row r="20319" spans="27:29">
      <c r="AA20319" s="298"/>
      <c r="AC20319" s="206"/>
    </row>
    <row r="20320" spans="27:29">
      <c r="AA20320" s="298"/>
      <c r="AC20320" s="206"/>
    </row>
    <row r="20321" spans="27:29">
      <c r="AA20321" s="298"/>
      <c r="AC20321" s="206"/>
    </row>
    <row r="20322" spans="27:29">
      <c r="AA20322" s="298"/>
      <c r="AC20322" s="206"/>
    </row>
    <row r="20323" spans="27:29">
      <c r="AA20323" s="298"/>
      <c r="AC20323" s="206"/>
    </row>
    <row r="20324" spans="27:29">
      <c r="AA20324" s="298"/>
      <c r="AC20324" s="206"/>
    </row>
    <row r="20325" spans="27:29">
      <c r="AA20325" s="298"/>
      <c r="AC20325" s="206"/>
    </row>
    <row r="20326" spans="27:29">
      <c r="AA20326" s="298"/>
      <c r="AC20326" s="206"/>
    </row>
    <row r="20327" spans="27:29">
      <c r="AA20327" s="298"/>
      <c r="AC20327" s="206"/>
    </row>
    <row r="20328" spans="27:29">
      <c r="AA20328" s="298"/>
      <c r="AC20328" s="206"/>
    </row>
    <row r="20329" spans="27:29">
      <c r="AA20329" s="298"/>
      <c r="AC20329" s="206"/>
    </row>
    <row r="20330" spans="27:29">
      <c r="AA20330" s="298"/>
      <c r="AC20330" s="206"/>
    </row>
    <row r="20331" spans="27:29">
      <c r="AA20331" s="298"/>
      <c r="AC20331" s="206"/>
    </row>
    <row r="20332" spans="27:29">
      <c r="AA20332" s="298"/>
      <c r="AC20332" s="206"/>
    </row>
    <row r="20333" spans="27:29">
      <c r="AA20333" s="298"/>
      <c r="AC20333" s="206"/>
    </row>
    <row r="20334" spans="27:29">
      <c r="AA20334" s="298"/>
      <c r="AC20334" s="206"/>
    </row>
    <row r="20335" spans="27:29">
      <c r="AA20335" s="298"/>
      <c r="AC20335" s="206"/>
    </row>
    <row r="20336" spans="27:29">
      <c r="AA20336" s="298"/>
      <c r="AC20336" s="206"/>
    </row>
    <row r="20337" spans="27:29">
      <c r="AA20337" s="298"/>
      <c r="AC20337" s="206"/>
    </row>
    <row r="20338" spans="27:29">
      <c r="AA20338" s="298"/>
      <c r="AC20338" s="206"/>
    </row>
    <row r="20339" spans="27:29">
      <c r="AA20339" s="298"/>
      <c r="AC20339" s="206"/>
    </row>
    <row r="20340" spans="27:29">
      <c r="AA20340" s="298"/>
      <c r="AC20340" s="206"/>
    </row>
    <row r="20341" spans="27:29">
      <c r="AA20341" s="298"/>
      <c r="AC20341" s="206"/>
    </row>
    <row r="20342" spans="27:29">
      <c r="AA20342" s="298"/>
      <c r="AC20342" s="206"/>
    </row>
    <row r="20343" spans="27:29">
      <c r="AA20343" s="298"/>
      <c r="AC20343" s="206"/>
    </row>
    <row r="20344" spans="27:29">
      <c r="AA20344" s="298"/>
      <c r="AC20344" s="206"/>
    </row>
    <row r="20345" spans="27:29">
      <c r="AA20345" s="298"/>
      <c r="AC20345" s="206"/>
    </row>
    <row r="20346" spans="27:29">
      <c r="AA20346" s="298"/>
      <c r="AC20346" s="206"/>
    </row>
    <row r="20347" spans="27:29">
      <c r="AA20347" s="298"/>
      <c r="AC20347" s="206"/>
    </row>
    <row r="20348" spans="27:29">
      <c r="AA20348" s="298"/>
      <c r="AC20348" s="206"/>
    </row>
    <row r="20349" spans="27:29">
      <c r="AA20349" s="298"/>
      <c r="AC20349" s="206"/>
    </row>
    <row r="20350" spans="27:29">
      <c r="AA20350" s="298"/>
      <c r="AC20350" s="206"/>
    </row>
    <row r="20351" spans="27:29">
      <c r="AA20351" s="298"/>
      <c r="AC20351" s="206"/>
    </row>
    <row r="20352" spans="27:29">
      <c r="AA20352" s="298"/>
      <c r="AC20352" s="206"/>
    </row>
    <row r="20353" spans="27:29">
      <c r="AA20353" s="298"/>
      <c r="AC20353" s="206"/>
    </row>
    <row r="20354" spans="27:29">
      <c r="AA20354" s="298"/>
      <c r="AC20354" s="206"/>
    </row>
    <row r="20355" spans="27:29">
      <c r="AA20355" s="298"/>
      <c r="AC20355" s="206"/>
    </row>
    <row r="20356" spans="27:29">
      <c r="AA20356" s="298"/>
      <c r="AC20356" s="206"/>
    </row>
    <row r="20357" spans="27:29">
      <c r="AA20357" s="298"/>
      <c r="AC20357" s="206"/>
    </row>
    <row r="20358" spans="27:29">
      <c r="AA20358" s="298"/>
      <c r="AC20358" s="206"/>
    </row>
    <row r="20359" spans="27:29">
      <c r="AA20359" s="298"/>
      <c r="AC20359" s="206"/>
    </row>
    <row r="20360" spans="27:29">
      <c r="AA20360" s="298"/>
      <c r="AC20360" s="206"/>
    </row>
    <row r="20361" spans="27:29">
      <c r="AA20361" s="298"/>
      <c r="AC20361" s="206"/>
    </row>
    <row r="20362" spans="27:29">
      <c r="AA20362" s="298"/>
      <c r="AC20362" s="206"/>
    </row>
    <row r="20363" spans="27:29">
      <c r="AA20363" s="298"/>
      <c r="AC20363" s="206"/>
    </row>
    <row r="20364" spans="27:29">
      <c r="AA20364" s="298"/>
      <c r="AC20364" s="206"/>
    </row>
    <row r="20365" spans="27:29">
      <c r="AA20365" s="298"/>
      <c r="AC20365" s="206"/>
    </row>
    <row r="20366" spans="27:29">
      <c r="AA20366" s="298"/>
      <c r="AC20366" s="206"/>
    </row>
    <row r="20367" spans="27:29">
      <c r="AA20367" s="298"/>
      <c r="AC20367" s="206"/>
    </row>
    <row r="20368" spans="27:29">
      <c r="AA20368" s="298"/>
      <c r="AC20368" s="206"/>
    </row>
    <row r="20369" spans="27:29">
      <c r="AA20369" s="298"/>
      <c r="AC20369" s="206"/>
    </row>
    <row r="20370" spans="27:29">
      <c r="AA20370" s="298"/>
      <c r="AC20370" s="206"/>
    </row>
    <row r="20371" spans="27:29">
      <c r="AA20371" s="298"/>
      <c r="AC20371" s="206"/>
    </row>
    <row r="20372" spans="27:29">
      <c r="AA20372" s="298"/>
      <c r="AC20372" s="206"/>
    </row>
    <row r="20373" spans="27:29">
      <c r="AA20373" s="298"/>
      <c r="AC20373" s="206"/>
    </row>
    <row r="20374" spans="27:29">
      <c r="AA20374" s="298"/>
      <c r="AC20374" s="206"/>
    </row>
    <row r="20375" spans="27:29">
      <c r="AA20375" s="298"/>
      <c r="AC20375" s="206"/>
    </row>
    <row r="20376" spans="27:29">
      <c r="AA20376" s="298"/>
      <c r="AC20376" s="206"/>
    </row>
    <row r="20377" spans="27:29">
      <c r="AA20377" s="298"/>
      <c r="AC20377" s="206"/>
    </row>
    <row r="20378" spans="27:29">
      <c r="AA20378" s="298"/>
      <c r="AC20378" s="206"/>
    </row>
    <row r="20379" spans="27:29">
      <c r="AA20379" s="298"/>
      <c r="AC20379" s="206"/>
    </row>
    <row r="20380" spans="27:29">
      <c r="AA20380" s="298"/>
      <c r="AC20380" s="206"/>
    </row>
    <row r="20381" spans="27:29">
      <c r="AA20381" s="298"/>
      <c r="AC20381" s="206"/>
    </row>
    <row r="20382" spans="27:29">
      <c r="AA20382" s="298"/>
      <c r="AC20382" s="206"/>
    </row>
    <row r="20383" spans="27:29">
      <c r="AA20383" s="298"/>
      <c r="AC20383" s="206"/>
    </row>
    <row r="20384" spans="27:29">
      <c r="AA20384" s="298"/>
      <c r="AC20384" s="206"/>
    </row>
    <row r="20385" spans="27:29">
      <c r="AA20385" s="298"/>
      <c r="AC20385" s="206"/>
    </row>
    <row r="20386" spans="27:29">
      <c r="AA20386" s="298"/>
      <c r="AC20386" s="206"/>
    </row>
    <row r="20387" spans="27:29">
      <c r="AA20387" s="298"/>
      <c r="AC20387" s="206"/>
    </row>
    <row r="20388" spans="27:29">
      <c r="AA20388" s="298"/>
      <c r="AC20388" s="206"/>
    </row>
    <row r="20389" spans="27:29">
      <c r="AA20389" s="298"/>
      <c r="AC20389" s="206"/>
    </row>
    <row r="20390" spans="27:29">
      <c r="AA20390" s="298"/>
      <c r="AC20390" s="206"/>
    </row>
    <row r="20391" spans="27:29">
      <c r="AA20391" s="298"/>
      <c r="AC20391" s="206"/>
    </row>
    <row r="20392" spans="27:29">
      <c r="AA20392" s="298"/>
      <c r="AC20392" s="206"/>
    </row>
    <row r="20393" spans="27:29">
      <c r="AA20393" s="298"/>
      <c r="AC20393" s="206"/>
    </row>
    <row r="20394" spans="27:29">
      <c r="AA20394" s="298"/>
      <c r="AC20394" s="206"/>
    </row>
    <row r="20395" spans="27:29">
      <c r="AA20395" s="298"/>
      <c r="AC20395" s="206"/>
    </row>
    <row r="20396" spans="27:29">
      <c r="AA20396" s="298"/>
      <c r="AC20396" s="206"/>
    </row>
    <row r="20397" spans="27:29">
      <c r="AA20397" s="298"/>
      <c r="AC20397" s="206"/>
    </row>
    <row r="20398" spans="27:29">
      <c r="AA20398" s="298"/>
      <c r="AC20398" s="206"/>
    </row>
    <row r="20399" spans="27:29">
      <c r="AA20399" s="298"/>
      <c r="AC20399" s="206"/>
    </row>
    <row r="20400" spans="27:29">
      <c r="AA20400" s="298"/>
      <c r="AC20400" s="206"/>
    </row>
    <row r="20401" spans="27:29">
      <c r="AA20401" s="298"/>
      <c r="AC20401" s="206"/>
    </row>
    <row r="20402" spans="27:29">
      <c r="AA20402" s="298"/>
      <c r="AC20402" s="206"/>
    </row>
    <row r="20403" spans="27:29">
      <c r="AA20403" s="298"/>
      <c r="AC20403" s="206"/>
    </row>
    <row r="20404" spans="27:29">
      <c r="AA20404" s="298"/>
      <c r="AC20404" s="206"/>
    </row>
    <row r="20405" spans="27:29">
      <c r="AA20405" s="298"/>
      <c r="AC20405" s="206"/>
    </row>
    <row r="20406" spans="27:29">
      <c r="AA20406" s="298"/>
      <c r="AC20406" s="206"/>
    </row>
    <row r="20407" spans="27:29">
      <c r="AA20407" s="298"/>
      <c r="AC20407" s="206"/>
    </row>
    <row r="20408" spans="27:29">
      <c r="AA20408" s="298"/>
      <c r="AC20408" s="206"/>
    </row>
    <row r="20409" spans="27:29">
      <c r="AA20409" s="298"/>
      <c r="AC20409" s="206"/>
    </row>
    <row r="20410" spans="27:29">
      <c r="AA20410" s="298"/>
      <c r="AC20410" s="206"/>
    </row>
    <row r="20411" spans="27:29">
      <c r="AA20411" s="298"/>
      <c r="AC20411" s="206"/>
    </row>
    <row r="20412" spans="27:29">
      <c r="AA20412" s="298"/>
      <c r="AC20412" s="206"/>
    </row>
    <row r="20413" spans="27:29">
      <c r="AA20413" s="298"/>
      <c r="AC20413" s="206"/>
    </row>
    <row r="20414" spans="27:29">
      <c r="AA20414" s="298"/>
      <c r="AC20414" s="206"/>
    </row>
    <row r="20415" spans="27:29">
      <c r="AA20415" s="298"/>
      <c r="AC20415" s="206"/>
    </row>
    <row r="20416" spans="27:29">
      <c r="AA20416" s="298"/>
      <c r="AC20416" s="206"/>
    </row>
    <row r="20417" spans="27:29">
      <c r="AA20417" s="298"/>
      <c r="AC20417" s="206"/>
    </row>
    <row r="20418" spans="27:29">
      <c r="AA20418" s="298"/>
      <c r="AC20418" s="206"/>
    </row>
    <row r="20419" spans="27:29">
      <c r="AA20419" s="298"/>
      <c r="AC20419" s="206"/>
    </row>
    <row r="20420" spans="27:29">
      <c r="AA20420" s="298"/>
      <c r="AC20420" s="206"/>
    </row>
    <row r="20421" spans="27:29">
      <c r="AA20421" s="298"/>
      <c r="AC20421" s="206"/>
    </row>
    <row r="20422" spans="27:29">
      <c r="AA20422" s="298"/>
      <c r="AC20422" s="206"/>
    </row>
    <row r="20423" spans="27:29">
      <c r="AA20423" s="298"/>
      <c r="AC20423" s="206"/>
    </row>
    <row r="20424" spans="27:29">
      <c r="AA20424" s="298"/>
      <c r="AC20424" s="206"/>
    </row>
    <row r="20425" spans="27:29">
      <c r="AA20425" s="298"/>
      <c r="AC20425" s="206"/>
    </row>
    <row r="20426" spans="27:29">
      <c r="AA20426" s="298"/>
      <c r="AC20426" s="206"/>
    </row>
    <row r="20427" spans="27:29">
      <c r="AA20427" s="298"/>
      <c r="AC20427" s="206"/>
    </row>
    <row r="20428" spans="27:29">
      <c r="AA20428" s="298"/>
      <c r="AC20428" s="206"/>
    </row>
    <row r="20429" spans="27:29">
      <c r="AA20429" s="298"/>
      <c r="AC20429" s="206"/>
    </row>
    <row r="20430" spans="27:29">
      <c r="AA20430" s="298"/>
      <c r="AC20430" s="206"/>
    </row>
    <row r="20431" spans="27:29">
      <c r="AA20431" s="298"/>
      <c r="AC20431" s="206"/>
    </row>
    <row r="20432" spans="27:29">
      <c r="AA20432" s="298"/>
      <c r="AC20432" s="206"/>
    </row>
    <row r="20433" spans="27:29">
      <c r="AA20433" s="298"/>
      <c r="AC20433" s="206"/>
    </row>
    <row r="20434" spans="27:29">
      <c r="AA20434" s="298"/>
      <c r="AC20434" s="206"/>
    </row>
    <row r="20435" spans="27:29">
      <c r="AA20435" s="298"/>
      <c r="AC20435" s="206"/>
    </row>
    <row r="20436" spans="27:29">
      <c r="AA20436" s="298"/>
      <c r="AC20436" s="206"/>
    </row>
    <row r="20437" spans="27:29">
      <c r="AA20437" s="298"/>
      <c r="AC20437" s="206"/>
    </row>
    <row r="20438" spans="27:29">
      <c r="AA20438" s="298"/>
      <c r="AC20438" s="206"/>
    </row>
    <row r="20439" spans="27:29">
      <c r="AA20439" s="298"/>
      <c r="AC20439" s="206"/>
    </row>
    <row r="20440" spans="27:29">
      <c r="AA20440" s="298"/>
      <c r="AC20440" s="206"/>
    </row>
    <row r="20441" spans="27:29">
      <c r="AA20441" s="298"/>
      <c r="AC20441" s="206"/>
    </row>
    <row r="20442" spans="27:29">
      <c r="AA20442" s="298"/>
      <c r="AC20442" s="206"/>
    </row>
    <row r="20443" spans="27:29">
      <c r="AA20443" s="298"/>
      <c r="AC20443" s="206"/>
    </row>
    <row r="20444" spans="27:29">
      <c r="AA20444" s="298"/>
      <c r="AC20444" s="206"/>
    </row>
    <row r="20445" spans="27:29">
      <c r="AA20445" s="298"/>
      <c r="AC20445" s="206"/>
    </row>
    <row r="20446" spans="27:29">
      <c r="AA20446" s="298"/>
      <c r="AC20446" s="206"/>
    </row>
    <row r="20447" spans="27:29">
      <c r="AA20447" s="298"/>
      <c r="AC20447" s="206"/>
    </row>
    <row r="20448" spans="27:29">
      <c r="AA20448" s="298"/>
      <c r="AC20448" s="206"/>
    </row>
    <row r="20449" spans="27:29">
      <c r="AA20449" s="298"/>
      <c r="AC20449" s="206"/>
    </row>
    <row r="20450" spans="27:29">
      <c r="AA20450" s="298"/>
      <c r="AC20450" s="206"/>
    </row>
    <row r="20451" spans="27:29">
      <c r="AA20451" s="298"/>
      <c r="AC20451" s="206"/>
    </row>
    <row r="20452" spans="27:29">
      <c r="AA20452" s="298"/>
      <c r="AC20452" s="206"/>
    </row>
    <row r="20453" spans="27:29">
      <c r="AA20453" s="298"/>
      <c r="AC20453" s="206"/>
    </row>
    <row r="20454" spans="27:29">
      <c r="AA20454" s="298"/>
      <c r="AC20454" s="206"/>
    </row>
    <row r="20455" spans="27:29">
      <c r="AA20455" s="298"/>
      <c r="AC20455" s="206"/>
    </row>
    <row r="20456" spans="27:29">
      <c r="AA20456" s="298"/>
      <c r="AC20456" s="206"/>
    </row>
    <row r="20457" spans="27:29">
      <c r="AA20457" s="298"/>
      <c r="AC20457" s="206"/>
    </row>
    <row r="20458" spans="27:29">
      <c r="AA20458" s="298"/>
      <c r="AC20458" s="206"/>
    </row>
    <row r="20459" spans="27:29">
      <c r="AA20459" s="298"/>
      <c r="AC20459" s="206"/>
    </row>
    <row r="20460" spans="27:29">
      <c r="AA20460" s="298"/>
      <c r="AC20460" s="206"/>
    </row>
    <row r="20461" spans="27:29">
      <c r="AA20461" s="298"/>
      <c r="AC20461" s="206"/>
    </row>
    <row r="20462" spans="27:29">
      <c r="AA20462" s="298"/>
      <c r="AC20462" s="206"/>
    </row>
    <row r="20463" spans="27:29">
      <c r="AA20463" s="298"/>
      <c r="AC20463" s="206"/>
    </row>
    <row r="20464" spans="27:29">
      <c r="AA20464" s="298"/>
      <c r="AC20464" s="206"/>
    </row>
    <row r="20465" spans="27:29">
      <c r="AA20465" s="298"/>
      <c r="AC20465" s="206"/>
    </row>
    <row r="20466" spans="27:29">
      <c r="AA20466" s="298"/>
      <c r="AC20466" s="206"/>
    </row>
    <row r="20467" spans="27:29">
      <c r="AA20467" s="298"/>
      <c r="AC20467" s="206"/>
    </row>
    <row r="20468" spans="27:29">
      <c r="AA20468" s="298"/>
      <c r="AC20468" s="206"/>
    </row>
    <row r="20469" spans="27:29">
      <c r="AA20469" s="298"/>
      <c r="AC20469" s="206"/>
    </row>
    <row r="20470" spans="27:29">
      <c r="AA20470" s="298"/>
      <c r="AC20470" s="206"/>
    </row>
    <row r="20471" spans="27:29">
      <c r="AA20471" s="298"/>
      <c r="AC20471" s="206"/>
    </row>
    <row r="20472" spans="27:29">
      <c r="AA20472" s="298"/>
      <c r="AC20472" s="206"/>
    </row>
    <row r="20473" spans="27:29">
      <c r="AA20473" s="298"/>
      <c r="AC20473" s="206"/>
    </row>
    <row r="20474" spans="27:29">
      <c r="AA20474" s="298"/>
      <c r="AC20474" s="206"/>
    </row>
    <row r="20475" spans="27:29">
      <c r="AA20475" s="298"/>
      <c r="AC20475" s="206"/>
    </row>
    <row r="20476" spans="27:29">
      <c r="AA20476" s="298"/>
      <c r="AC20476" s="206"/>
    </row>
    <row r="20477" spans="27:29">
      <c r="AA20477" s="298"/>
      <c r="AC20477" s="206"/>
    </row>
    <row r="20478" spans="27:29">
      <c r="AA20478" s="298"/>
      <c r="AC20478" s="206"/>
    </row>
    <row r="20479" spans="27:29">
      <c r="AA20479" s="298"/>
      <c r="AC20479" s="206"/>
    </row>
    <row r="20480" spans="27:29">
      <c r="AA20480" s="298"/>
      <c r="AC20480" s="206"/>
    </row>
    <row r="20481" spans="27:29">
      <c r="AA20481" s="298"/>
      <c r="AC20481" s="206"/>
    </row>
    <row r="20482" spans="27:29">
      <c r="AA20482" s="298"/>
      <c r="AC20482" s="206"/>
    </row>
    <row r="20483" spans="27:29">
      <c r="AA20483" s="298"/>
      <c r="AC20483" s="206"/>
    </row>
    <row r="20484" spans="27:29">
      <c r="AA20484" s="298"/>
      <c r="AC20484" s="206"/>
    </row>
    <row r="20485" spans="27:29">
      <c r="AA20485" s="298"/>
      <c r="AC20485" s="206"/>
    </row>
    <row r="20486" spans="27:29">
      <c r="AA20486" s="298"/>
      <c r="AC20486" s="206"/>
    </row>
    <row r="20487" spans="27:29">
      <c r="AA20487" s="298"/>
      <c r="AC20487" s="206"/>
    </row>
    <row r="20488" spans="27:29">
      <c r="AA20488" s="298"/>
      <c r="AC20488" s="206"/>
    </row>
    <row r="20489" spans="27:29">
      <c r="AA20489" s="298"/>
      <c r="AC20489" s="206"/>
    </row>
    <row r="20490" spans="27:29">
      <c r="AA20490" s="298"/>
      <c r="AC20490" s="206"/>
    </row>
    <row r="20491" spans="27:29">
      <c r="AA20491" s="298"/>
      <c r="AC20491" s="206"/>
    </row>
    <row r="20492" spans="27:29">
      <c r="AA20492" s="298"/>
      <c r="AC20492" s="206"/>
    </row>
    <row r="20493" spans="27:29">
      <c r="AA20493" s="298"/>
      <c r="AC20493" s="206"/>
    </row>
    <row r="20494" spans="27:29">
      <c r="AA20494" s="298"/>
      <c r="AC20494" s="206"/>
    </row>
    <row r="20495" spans="27:29">
      <c r="AA20495" s="298"/>
      <c r="AC20495" s="206"/>
    </row>
    <row r="20496" spans="27:29">
      <c r="AA20496" s="298"/>
      <c r="AC20496" s="206"/>
    </row>
    <row r="20497" spans="27:29">
      <c r="AA20497" s="298"/>
      <c r="AC20497" s="206"/>
    </row>
    <row r="20498" spans="27:29">
      <c r="AA20498" s="298"/>
      <c r="AC20498" s="206"/>
    </row>
    <row r="20499" spans="27:29">
      <c r="AA20499" s="298"/>
      <c r="AC20499" s="206"/>
    </row>
    <row r="20500" spans="27:29">
      <c r="AA20500" s="298"/>
      <c r="AC20500" s="206"/>
    </row>
    <row r="20501" spans="27:29">
      <c r="AA20501" s="298"/>
      <c r="AC20501" s="206"/>
    </row>
    <row r="20502" spans="27:29">
      <c r="AA20502" s="298"/>
      <c r="AC20502" s="206"/>
    </row>
    <row r="20503" spans="27:29">
      <c r="AA20503" s="298"/>
      <c r="AC20503" s="206"/>
    </row>
    <row r="20504" spans="27:29">
      <c r="AA20504" s="298"/>
      <c r="AC20504" s="206"/>
    </row>
    <row r="20505" spans="27:29">
      <c r="AA20505" s="298"/>
      <c r="AC20505" s="206"/>
    </row>
    <row r="20506" spans="27:29">
      <c r="AA20506" s="298"/>
      <c r="AC20506" s="206"/>
    </row>
    <row r="20507" spans="27:29">
      <c r="AA20507" s="298"/>
      <c r="AC20507" s="206"/>
    </row>
    <row r="20508" spans="27:29">
      <c r="AA20508" s="298"/>
      <c r="AC20508" s="206"/>
    </row>
    <row r="20509" spans="27:29">
      <c r="AA20509" s="298"/>
      <c r="AC20509" s="206"/>
    </row>
    <row r="20510" spans="27:29">
      <c r="AA20510" s="298"/>
      <c r="AC20510" s="206"/>
    </row>
    <row r="20511" spans="27:29">
      <c r="AA20511" s="298"/>
      <c r="AC20511" s="206"/>
    </row>
    <row r="20512" spans="27:29">
      <c r="AA20512" s="298"/>
      <c r="AC20512" s="206"/>
    </row>
    <row r="20513" spans="27:29">
      <c r="AA20513" s="298"/>
      <c r="AC20513" s="206"/>
    </row>
    <row r="20514" spans="27:29">
      <c r="AA20514" s="298"/>
      <c r="AC20514" s="206"/>
    </row>
    <row r="20515" spans="27:29">
      <c r="AA20515" s="298"/>
      <c r="AC20515" s="206"/>
    </row>
    <row r="20516" spans="27:29">
      <c r="AA20516" s="298"/>
      <c r="AC20516" s="206"/>
    </row>
    <row r="20517" spans="27:29">
      <c r="AA20517" s="298"/>
      <c r="AC20517" s="206"/>
    </row>
    <row r="20518" spans="27:29">
      <c r="AA20518" s="298"/>
      <c r="AC20518" s="206"/>
    </row>
    <row r="20519" spans="27:29">
      <c r="AA20519" s="298"/>
      <c r="AC20519" s="206"/>
    </row>
    <row r="20520" spans="27:29">
      <c r="AA20520" s="298"/>
      <c r="AC20520" s="206"/>
    </row>
    <row r="20521" spans="27:29">
      <c r="AA20521" s="298"/>
      <c r="AC20521" s="206"/>
    </row>
    <row r="20522" spans="27:29">
      <c r="AA20522" s="298"/>
      <c r="AC20522" s="206"/>
    </row>
    <row r="20523" spans="27:29">
      <c r="AA20523" s="298"/>
      <c r="AC20523" s="206"/>
    </row>
    <row r="20524" spans="27:29">
      <c r="AA20524" s="298"/>
      <c r="AC20524" s="206"/>
    </row>
    <row r="20525" spans="27:29">
      <c r="AA20525" s="298"/>
      <c r="AC20525" s="206"/>
    </row>
    <row r="20526" spans="27:29">
      <c r="AA20526" s="298"/>
      <c r="AC20526" s="206"/>
    </row>
    <row r="20527" spans="27:29">
      <c r="AA20527" s="298"/>
      <c r="AC20527" s="206"/>
    </row>
    <row r="20528" spans="27:29">
      <c r="AA20528" s="298"/>
      <c r="AC20528" s="206"/>
    </row>
    <row r="20529" spans="27:29">
      <c r="AA20529" s="298"/>
      <c r="AC20529" s="206"/>
    </row>
    <row r="20530" spans="27:29">
      <c r="AA20530" s="298"/>
      <c r="AC20530" s="206"/>
    </row>
    <row r="20531" spans="27:29">
      <c r="AA20531" s="298"/>
      <c r="AC20531" s="206"/>
    </row>
    <row r="20532" spans="27:29">
      <c r="AA20532" s="298"/>
      <c r="AC20532" s="206"/>
    </row>
    <row r="20533" spans="27:29">
      <c r="AA20533" s="298"/>
      <c r="AC20533" s="206"/>
    </row>
    <row r="20534" spans="27:29">
      <c r="AA20534" s="298"/>
      <c r="AC20534" s="206"/>
    </row>
    <row r="20535" spans="27:29">
      <c r="AA20535" s="298"/>
      <c r="AC20535" s="206"/>
    </row>
    <row r="20536" spans="27:29">
      <c r="AA20536" s="298"/>
      <c r="AC20536" s="206"/>
    </row>
    <row r="20537" spans="27:29">
      <c r="AA20537" s="298"/>
      <c r="AC20537" s="206"/>
    </row>
    <row r="20538" spans="27:29">
      <c r="AA20538" s="298"/>
      <c r="AC20538" s="206"/>
    </row>
    <row r="20539" spans="27:29">
      <c r="AA20539" s="298"/>
      <c r="AC20539" s="206"/>
    </row>
    <row r="20540" spans="27:29">
      <c r="AA20540" s="298"/>
      <c r="AC20540" s="206"/>
    </row>
    <row r="20541" spans="27:29">
      <c r="AA20541" s="298"/>
      <c r="AC20541" s="206"/>
    </row>
    <row r="20542" spans="27:29">
      <c r="AA20542" s="298"/>
      <c r="AC20542" s="206"/>
    </row>
    <row r="20543" spans="27:29">
      <c r="AA20543" s="298"/>
      <c r="AC20543" s="206"/>
    </row>
    <row r="20544" spans="27:29">
      <c r="AA20544" s="298"/>
      <c r="AC20544" s="206"/>
    </row>
    <row r="20545" spans="27:29">
      <c r="AA20545" s="298"/>
      <c r="AC20545" s="206"/>
    </row>
    <row r="20546" spans="27:29">
      <c r="AA20546" s="298"/>
      <c r="AC20546" s="206"/>
    </row>
    <row r="20547" spans="27:29">
      <c r="AA20547" s="298"/>
      <c r="AC20547" s="206"/>
    </row>
    <row r="20548" spans="27:29">
      <c r="AA20548" s="298"/>
      <c r="AC20548" s="206"/>
    </row>
    <row r="20549" spans="27:29">
      <c r="AA20549" s="298"/>
      <c r="AC20549" s="206"/>
    </row>
    <row r="20550" spans="27:29">
      <c r="AA20550" s="298"/>
      <c r="AC20550" s="206"/>
    </row>
    <row r="20551" spans="27:29">
      <c r="AA20551" s="298"/>
      <c r="AC20551" s="206"/>
    </row>
    <row r="20552" spans="27:29">
      <c r="AA20552" s="298"/>
      <c r="AC20552" s="206"/>
    </row>
    <row r="20553" spans="27:29">
      <c r="AA20553" s="298"/>
      <c r="AC20553" s="206"/>
    </row>
    <row r="20554" spans="27:29">
      <c r="AA20554" s="298"/>
      <c r="AC20554" s="206"/>
    </row>
    <row r="20555" spans="27:29">
      <c r="AA20555" s="298"/>
      <c r="AC20555" s="206"/>
    </row>
    <row r="20556" spans="27:29">
      <c r="AA20556" s="298"/>
      <c r="AC20556" s="206"/>
    </row>
    <row r="20557" spans="27:29">
      <c r="AA20557" s="298"/>
      <c r="AC20557" s="206"/>
    </row>
    <row r="20558" spans="27:29">
      <c r="AA20558" s="298"/>
      <c r="AC20558" s="206"/>
    </row>
    <row r="20559" spans="27:29">
      <c r="AA20559" s="298"/>
      <c r="AC20559" s="206"/>
    </row>
    <row r="20560" spans="27:29">
      <c r="AA20560" s="298"/>
      <c r="AC20560" s="206"/>
    </row>
    <row r="20561" spans="27:29">
      <c r="AA20561" s="298"/>
      <c r="AC20561" s="206"/>
    </row>
    <row r="20562" spans="27:29">
      <c r="AA20562" s="298"/>
      <c r="AC20562" s="206"/>
    </row>
    <row r="20563" spans="27:29">
      <c r="AA20563" s="298"/>
      <c r="AC20563" s="206"/>
    </row>
    <row r="20564" spans="27:29">
      <c r="AA20564" s="298"/>
      <c r="AC20564" s="206"/>
    </row>
    <row r="20565" spans="27:29">
      <c r="AA20565" s="298"/>
      <c r="AC20565" s="206"/>
    </row>
    <row r="20566" spans="27:29">
      <c r="AA20566" s="298"/>
      <c r="AC20566" s="206"/>
    </row>
    <row r="20567" spans="27:29">
      <c r="AA20567" s="298"/>
      <c r="AC20567" s="206"/>
    </row>
    <row r="20568" spans="27:29">
      <c r="AA20568" s="298"/>
      <c r="AC20568" s="206"/>
    </row>
    <row r="20569" spans="27:29">
      <c r="AA20569" s="298"/>
      <c r="AC20569" s="206"/>
    </row>
    <row r="20570" spans="27:29">
      <c r="AA20570" s="298"/>
      <c r="AC20570" s="206"/>
    </row>
    <row r="20571" spans="27:29">
      <c r="AA20571" s="298"/>
      <c r="AC20571" s="206"/>
    </row>
    <row r="20572" spans="27:29">
      <c r="AA20572" s="298"/>
      <c r="AC20572" s="206"/>
    </row>
    <row r="20573" spans="27:29">
      <c r="AA20573" s="298"/>
      <c r="AC20573" s="206"/>
    </row>
    <row r="20574" spans="27:29">
      <c r="AA20574" s="298"/>
      <c r="AC20574" s="206"/>
    </row>
    <row r="20575" spans="27:29">
      <c r="AA20575" s="298"/>
      <c r="AC20575" s="206"/>
    </row>
    <row r="20576" spans="27:29">
      <c r="AA20576" s="298"/>
      <c r="AC20576" s="206"/>
    </row>
    <row r="20577" spans="27:29">
      <c r="AA20577" s="298"/>
      <c r="AC20577" s="206"/>
    </row>
    <row r="20578" spans="27:29">
      <c r="AA20578" s="298"/>
      <c r="AC20578" s="206"/>
    </row>
    <row r="20579" spans="27:29">
      <c r="AA20579" s="298"/>
      <c r="AC20579" s="206"/>
    </row>
    <row r="20580" spans="27:29">
      <c r="AA20580" s="298"/>
      <c r="AC20580" s="206"/>
    </row>
    <row r="20581" spans="27:29">
      <c r="AA20581" s="298"/>
      <c r="AC20581" s="206"/>
    </row>
    <row r="20582" spans="27:29">
      <c r="AA20582" s="298"/>
      <c r="AC20582" s="206"/>
    </row>
    <row r="20583" spans="27:29">
      <c r="AA20583" s="298"/>
      <c r="AC20583" s="206"/>
    </row>
    <row r="20584" spans="27:29">
      <c r="AA20584" s="298"/>
      <c r="AC20584" s="206"/>
    </row>
    <row r="20585" spans="27:29">
      <c r="AA20585" s="298"/>
      <c r="AC20585" s="206"/>
    </row>
    <row r="20586" spans="27:29">
      <c r="AA20586" s="298"/>
      <c r="AC20586" s="206"/>
    </row>
    <row r="20587" spans="27:29">
      <c r="AA20587" s="298"/>
      <c r="AC20587" s="206"/>
    </row>
    <row r="20588" spans="27:29">
      <c r="AA20588" s="298"/>
      <c r="AC20588" s="206"/>
    </row>
    <row r="20589" spans="27:29">
      <c r="AA20589" s="298"/>
      <c r="AC20589" s="206"/>
    </row>
    <row r="20590" spans="27:29">
      <c r="AA20590" s="298"/>
      <c r="AC20590" s="206"/>
    </row>
    <row r="20591" spans="27:29">
      <c r="AA20591" s="298"/>
      <c r="AC20591" s="206"/>
    </row>
    <row r="20592" spans="27:29">
      <c r="AA20592" s="298"/>
      <c r="AC20592" s="206"/>
    </row>
    <row r="20593" spans="27:29">
      <c r="AA20593" s="298"/>
      <c r="AC20593" s="206"/>
    </row>
    <row r="20594" spans="27:29">
      <c r="AA20594" s="298"/>
      <c r="AC20594" s="206"/>
    </row>
    <row r="20595" spans="27:29">
      <c r="AA20595" s="298"/>
      <c r="AC20595" s="206"/>
    </row>
    <row r="20596" spans="27:29">
      <c r="AA20596" s="298"/>
      <c r="AC20596" s="206"/>
    </row>
    <row r="20597" spans="27:29">
      <c r="AA20597" s="298"/>
      <c r="AC20597" s="206"/>
    </row>
    <row r="20598" spans="27:29">
      <c r="AA20598" s="298"/>
      <c r="AC20598" s="206"/>
    </row>
    <row r="20599" spans="27:29">
      <c r="AA20599" s="298"/>
      <c r="AC20599" s="206"/>
    </row>
    <row r="20600" spans="27:29">
      <c r="AA20600" s="298"/>
      <c r="AC20600" s="206"/>
    </row>
    <row r="20601" spans="27:29">
      <c r="AA20601" s="298"/>
      <c r="AC20601" s="206"/>
    </row>
    <row r="20602" spans="27:29">
      <c r="AA20602" s="298"/>
      <c r="AC20602" s="206"/>
    </row>
    <row r="20603" spans="27:29">
      <c r="AA20603" s="298"/>
      <c r="AC20603" s="206"/>
    </row>
    <row r="20604" spans="27:29">
      <c r="AA20604" s="298"/>
      <c r="AC20604" s="206"/>
    </row>
    <row r="20605" spans="27:29">
      <c r="AA20605" s="298"/>
      <c r="AC20605" s="206"/>
    </row>
    <row r="20606" spans="27:29">
      <c r="AA20606" s="298"/>
      <c r="AC20606" s="206"/>
    </row>
    <row r="20607" spans="27:29">
      <c r="AA20607" s="298"/>
      <c r="AC20607" s="206"/>
    </row>
    <row r="20608" spans="27:29">
      <c r="AA20608" s="298"/>
      <c r="AC20608" s="206"/>
    </row>
    <row r="20609" spans="27:29">
      <c r="AA20609" s="298"/>
      <c r="AC20609" s="206"/>
    </row>
    <row r="20610" spans="27:29">
      <c r="AA20610" s="298"/>
      <c r="AC20610" s="206"/>
    </row>
    <row r="20611" spans="27:29">
      <c r="AA20611" s="298"/>
      <c r="AC20611" s="206"/>
    </row>
    <row r="20612" spans="27:29">
      <c r="AA20612" s="298"/>
      <c r="AC20612" s="206"/>
    </row>
    <row r="20613" spans="27:29">
      <c r="AA20613" s="298"/>
      <c r="AC20613" s="206"/>
    </row>
    <row r="20614" spans="27:29">
      <c r="AA20614" s="298"/>
      <c r="AC20614" s="206"/>
    </row>
    <row r="20615" spans="27:29">
      <c r="AA20615" s="298"/>
      <c r="AC20615" s="206"/>
    </row>
    <row r="20616" spans="27:29">
      <c r="AA20616" s="298"/>
      <c r="AC20616" s="206"/>
    </row>
    <row r="20617" spans="27:29">
      <c r="AA20617" s="298"/>
      <c r="AC20617" s="206"/>
    </row>
    <row r="20618" spans="27:29">
      <c r="AA20618" s="298"/>
      <c r="AC20618" s="206"/>
    </row>
    <row r="20619" spans="27:29">
      <c r="AA20619" s="298"/>
      <c r="AC20619" s="206"/>
    </row>
    <row r="20620" spans="27:29">
      <c r="AA20620" s="298"/>
      <c r="AC20620" s="206"/>
    </row>
    <row r="20621" spans="27:29">
      <c r="AA20621" s="298"/>
      <c r="AC20621" s="206"/>
    </row>
    <row r="20622" spans="27:29">
      <c r="AA20622" s="298"/>
      <c r="AC20622" s="206"/>
    </row>
    <row r="20623" spans="27:29">
      <c r="AA20623" s="298"/>
      <c r="AC20623" s="206"/>
    </row>
    <row r="20624" spans="27:29">
      <c r="AA20624" s="298"/>
      <c r="AC20624" s="206"/>
    </row>
    <row r="20625" spans="27:29">
      <c r="AA20625" s="298"/>
      <c r="AC20625" s="206"/>
    </row>
    <row r="20626" spans="27:29">
      <c r="AA20626" s="298"/>
      <c r="AC20626" s="206"/>
    </row>
    <row r="20627" spans="27:29">
      <c r="AA20627" s="298"/>
      <c r="AC20627" s="206"/>
    </row>
    <row r="20628" spans="27:29">
      <c r="AA20628" s="298"/>
      <c r="AC20628" s="206"/>
    </row>
    <row r="20629" spans="27:29">
      <c r="AA20629" s="298"/>
      <c r="AC20629" s="206"/>
    </row>
    <row r="20630" spans="27:29">
      <c r="AA20630" s="298"/>
      <c r="AC20630" s="206"/>
    </row>
    <row r="20631" spans="27:29">
      <c r="AA20631" s="298"/>
      <c r="AC20631" s="206"/>
    </row>
    <row r="20632" spans="27:29">
      <c r="AA20632" s="298"/>
      <c r="AC20632" s="206"/>
    </row>
    <row r="20633" spans="27:29">
      <c r="AA20633" s="298"/>
      <c r="AC20633" s="206"/>
    </row>
    <row r="20634" spans="27:29">
      <c r="AA20634" s="298"/>
      <c r="AC20634" s="206"/>
    </row>
    <row r="20635" spans="27:29">
      <c r="AA20635" s="298"/>
      <c r="AC20635" s="206"/>
    </row>
    <row r="20636" spans="27:29">
      <c r="AA20636" s="298"/>
      <c r="AC20636" s="206"/>
    </row>
    <row r="20637" spans="27:29">
      <c r="AA20637" s="298"/>
      <c r="AC20637" s="206"/>
    </row>
    <row r="20638" spans="27:29">
      <c r="AA20638" s="298"/>
      <c r="AC20638" s="206"/>
    </row>
    <row r="20639" spans="27:29">
      <c r="AA20639" s="298"/>
      <c r="AC20639" s="206"/>
    </row>
    <row r="20640" spans="27:29">
      <c r="AA20640" s="298"/>
      <c r="AC20640" s="206"/>
    </row>
    <row r="20641" spans="27:29">
      <c r="AA20641" s="298"/>
      <c r="AC20641" s="206"/>
    </row>
    <row r="20642" spans="27:29">
      <c r="AA20642" s="298"/>
      <c r="AC20642" s="206"/>
    </row>
    <row r="20643" spans="27:29">
      <c r="AA20643" s="298"/>
      <c r="AC20643" s="206"/>
    </row>
    <row r="20644" spans="27:29">
      <c r="AA20644" s="298"/>
      <c r="AC20644" s="206"/>
    </row>
    <row r="20645" spans="27:29">
      <c r="AA20645" s="298"/>
      <c r="AC20645" s="206"/>
    </row>
    <row r="20646" spans="27:29">
      <c r="AA20646" s="298"/>
      <c r="AC20646" s="206"/>
    </row>
    <row r="20647" spans="27:29">
      <c r="AA20647" s="298"/>
      <c r="AC20647" s="206"/>
    </row>
    <row r="20648" spans="27:29">
      <c r="AA20648" s="298"/>
      <c r="AC20648" s="206"/>
    </row>
    <row r="20649" spans="27:29">
      <c r="AA20649" s="298"/>
      <c r="AC20649" s="206"/>
    </row>
    <row r="20650" spans="27:29">
      <c r="AA20650" s="298"/>
      <c r="AC20650" s="206"/>
    </row>
    <row r="20651" spans="27:29">
      <c r="AA20651" s="298"/>
      <c r="AC20651" s="206"/>
    </row>
    <row r="20652" spans="27:29">
      <c r="AA20652" s="298"/>
      <c r="AC20652" s="206"/>
    </row>
    <row r="20653" spans="27:29">
      <c r="AA20653" s="298"/>
      <c r="AC20653" s="206"/>
    </row>
    <row r="20654" spans="27:29">
      <c r="AA20654" s="298"/>
      <c r="AC20654" s="206"/>
    </row>
    <row r="20655" spans="27:29">
      <c r="AA20655" s="298"/>
      <c r="AC20655" s="206"/>
    </row>
    <row r="20656" spans="27:29">
      <c r="AA20656" s="298"/>
      <c r="AC20656" s="206"/>
    </row>
    <row r="20657" spans="27:29">
      <c r="AA20657" s="298"/>
      <c r="AC20657" s="206"/>
    </row>
    <row r="20658" spans="27:29">
      <c r="AA20658" s="298"/>
      <c r="AC20658" s="206"/>
    </row>
    <row r="20659" spans="27:29">
      <c r="AA20659" s="298"/>
      <c r="AC20659" s="206"/>
    </row>
    <row r="20660" spans="27:29">
      <c r="AA20660" s="298"/>
      <c r="AC20660" s="206"/>
    </row>
    <row r="20661" spans="27:29">
      <c r="AA20661" s="298"/>
      <c r="AC20661" s="206"/>
    </row>
    <row r="20662" spans="27:29">
      <c r="AA20662" s="298"/>
      <c r="AC20662" s="206"/>
    </row>
    <row r="20663" spans="27:29">
      <c r="AA20663" s="298"/>
      <c r="AC20663" s="206"/>
    </row>
    <row r="20664" spans="27:29">
      <c r="AA20664" s="298"/>
      <c r="AC20664" s="206"/>
    </row>
    <row r="20665" spans="27:29">
      <c r="AA20665" s="298"/>
      <c r="AC20665" s="206"/>
    </row>
    <row r="20666" spans="27:29">
      <c r="AA20666" s="298"/>
      <c r="AC20666" s="206"/>
    </row>
    <row r="20667" spans="27:29">
      <c r="AA20667" s="298"/>
      <c r="AC20667" s="206"/>
    </row>
    <row r="20668" spans="27:29">
      <c r="AA20668" s="298"/>
      <c r="AC20668" s="206"/>
    </row>
    <row r="20669" spans="27:29">
      <c r="AA20669" s="298"/>
      <c r="AC20669" s="206"/>
    </row>
    <row r="20670" spans="27:29">
      <c r="AA20670" s="298"/>
      <c r="AC20670" s="206"/>
    </row>
    <row r="20671" spans="27:29">
      <c r="AA20671" s="298"/>
      <c r="AC20671" s="206"/>
    </row>
    <row r="20672" spans="27:29">
      <c r="AA20672" s="298"/>
      <c r="AC20672" s="206"/>
    </row>
    <row r="20673" spans="27:29">
      <c r="AA20673" s="298"/>
      <c r="AC20673" s="206"/>
    </row>
    <row r="20674" spans="27:29">
      <c r="AA20674" s="298"/>
      <c r="AC20674" s="206"/>
    </row>
    <row r="20675" spans="27:29">
      <c r="AA20675" s="298"/>
      <c r="AC20675" s="206"/>
    </row>
    <row r="20676" spans="27:29">
      <c r="AA20676" s="298"/>
      <c r="AC20676" s="206"/>
    </row>
    <row r="20677" spans="27:29">
      <c r="AA20677" s="298"/>
      <c r="AC20677" s="206"/>
    </row>
    <row r="20678" spans="27:29">
      <c r="AA20678" s="298"/>
      <c r="AC20678" s="206"/>
    </row>
    <row r="20679" spans="27:29">
      <c r="AA20679" s="298"/>
      <c r="AC20679" s="206"/>
    </row>
    <row r="20680" spans="27:29">
      <c r="AA20680" s="298"/>
      <c r="AC20680" s="206"/>
    </row>
    <row r="20681" spans="27:29">
      <c r="AA20681" s="298"/>
      <c r="AC20681" s="206"/>
    </row>
    <row r="20682" spans="27:29">
      <c r="AA20682" s="298"/>
      <c r="AC20682" s="206"/>
    </row>
    <row r="20683" spans="27:29">
      <c r="AA20683" s="298"/>
      <c r="AC20683" s="206"/>
    </row>
    <row r="20684" spans="27:29">
      <c r="AA20684" s="298"/>
      <c r="AC20684" s="206"/>
    </row>
    <row r="20685" spans="27:29">
      <c r="AA20685" s="298"/>
      <c r="AC20685" s="206"/>
    </row>
    <row r="20686" spans="27:29">
      <c r="AA20686" s="298"/>
      <c r="AC20686" s="206"/>
    </row>
    <row r="20687" spans="27:29">
      <c r="AA20687" s="298"/>
      <c r="AC20687" s="206"/>
    </row>
    <row r="20688" spans="27:29">
      <c r="AA20688" s="298"/>
      <c r="AC20688" s="206"/>
    </row>
    <row r="20689" spans="27:29">
      <c r="AA20689" s="298"/>
      <c r="AC20689" s="206"/>
    </row>
    <row r="20690" spans="27:29">
      <c r="AA20690" s="298"/>
      <c r="AC20690" s="206"/>
    </row>
    <row r="20691" spans="27:29">
      <c r="AA20691" s="298"/>
      <c r="AC20691" s="206"/>
    </row>
    <row r="20692" spans="27:29">
      <c r="AA20692" s="298"/>
      <c r="AC20692" s="206"/>
    </row>
    <row r="20693" spans="27:29">
      <c r="AA20693" s="298"/>
      <c r="AC20693" s="206"/>
    </row>
    <row r="20694" spans="27:29">
      <c r="AA20694" s="298"/>
      <c r="AC20694" s="206"/>
    </row>
    <row r="20695" spans="27:29">
      <c r="AA20695" s="298"/>
      <c r="AC20695" s="206"/>
    </row>
    <row r="20696" spans="27:29">
      <c r="AA20696" s="298"/>
      <c r="AC20696" s="206"/>
    </row>
    <row r="20697" spans="27:29">
      <c r="AA20697" s="298"/>
      <c r="AC20697" s="206"/>
    </row>
    <row r="20698" spans="27:29">
      <c r="AA20698" s="298"/>
      <c r="AC20698" s="206"/>
    </row>
    <row r="20699" spans="27:29">
      <c r="AA20699" s="298"/>
      <c r="AC20699" s="206"/>
    </row>
    <row r="20700" spans="27:29">
      <c r="AA20700" s="298"/>
      <c r="AC20700" s="206"/>
    </row>
    <row r="20701" spans="27:29">
      <c r="AA20701" s="298"/>
      <c r="AC20701" s="206"/>
    </row>
    <row r="20702" spans="27:29">
      <c r="AA20702" s="298"/>
      <c r="AC20702" s="206"/>
    </row>
    <row r="20703" spans="27:29">
      <c r="AA20703" s="298"/>
      <c r="AC20703" s="206"/>
    </row>
    <row r="20704" spans="27:29">
      <c r="AA20704" s="298"/>
      <c r="AC20704" s="206"/>
    </row>
    <row r="20705" spans="27:29">
      <c r="AA20705" s="298"/>
      <c r="AC20705" s="206"/>
    </row>
    <row r="20706" spans="27:29">
      <c r="AA20706" s="298"/>
      <c r="AC20706" s="206"/>
    </row>
    <row r="20707" spans="27:29">
      <c r="AA20707" s="298"/>
      <c r="AC20707" s="206"/>
    </row>
    <row r="20708" spans="27:29">
      <c r="AA20708" s="298"/>
      <c r="AC20708" s="206"/>
    </row>
    <row r="20709" spans="27:29">
      <c r="AA20709" s="298"/>
      <c r="AC20709" s="206"/>
    </row>
    <row r="20710" spans="27:29">
      <c r="AA20710" s="298"/>
      <c r="AC20710" s="206"/>
    </row>
    <row r="20711" spans="27:29">
      <c r="AA20711" s="298"/>
      <c r="AC20711" s="206"/>
    </row>
    <row r="20712" spans="27:29">
      <c r="AA20712" s="298"/>
      <c r="AC20712" s="206"/>
    </row>
    <row r="20713" spans="27:29">
      <c r="AA20713" s="298"/>
      <c r="AC20713" s="206"/>
    </row>
    <row r="20714" spans="27:29">
      <c r="AA20714" s="298"/>
      <c r="AC20714" s="206"/>
    </row>
    <row r="20715" spans="27:29">
      <c r="AA20715" s="298"/>
      <c r="AC20715" s="206"/>
    </row>
    <row r="20716" spans="27:29">
      <c r="AA20716" s="298"/>
      <c r="AC20716" s="206"/>
    </row>
    <row r="20717" spans="27:29">
      <c r="AA20717" s="298"/>
      <c r="AC20717" s="206"/>
    </row>
    <row r="20718" spans="27:29">
      <c r="AA20718" s="298"/>
      <c r="AC20718" s="206"/>
    </row>
    <row r="20719" spans="27:29">
      <c r="AA20719" s="298"/>
      <c r="AC20719" s="206"/>
    </row>
    <row r="20720" spans="27:29">
      <c r="AA20720" s="298"/>
      <c r="AC20720" s="206"/>
    </row>
    <row r="20721" spans="27:29">
      <c r="AA20721" s="298"/>
      <c r="AC20721" s="206"/>
    </row>
    <row r="20722" spans="27:29">
      <c r="AA20722" s="298"/>
      <c r="AC20722" s="206"/>
    </row>
    <row r="20723" spans="27:29">
      <c r="AA20723" s="298"/>
      <c r="AC20723" s="206"/>
    </row>
    <row r="20724" spans="27:29">
      <c r="AA20724" s="298"/>
      <c r="AC20724" s="206"/>
    </row>
    <row r="20725" spans="27:29">
      <c r="AA20725" s="298"/>
      <c r="AC20725" s="206"/>
    </row>
    <row r="20726" spans="27:29">
      <c r="AA20726" s="298"/>
      <c r="AC20726" s="206"/>
    </row>
    <row r="20727" spans="27:29">
      <c r="AA20727" s="298"/>
      <c r="AC20727" s="206"/>
    </row>
    <row r="20728" spans="27:29">
      <c r="AA20728" s="298"/>
      <c r="AC20728" s="206"/>
    </row>
    <row r="20729" spans="27:29">
      <c r="AA20729" s="298"/>
      <c r="AC20729" s="206"/>
    </row>
    <row r="20730" spans="27:29">
      <c r="AA20730" s="298"/>
      <c r="AC20730" s="206"/>
    </row>
    <row r="20731" spans="27:29">
      <c r="AA20731" s="298"/>
      <c r="AC20731" s="206"/>
    </row>
    <row r="20732" spans="27:29">
      <c r="AA20732" s="298"/>
      <c r="AC20732" s="206"/>
    </row>
    <row r="20733" spans="27:29">
      <c r="AA20733" s="298"/>
      <c r="AC20733" s="206"/>
    </row>
    <row r="20734" spans="27:29">
      <c r="AA20734" s="298"/>
      <c r="AC20734" s="206"/>
    </row>
    <row r="20735" spans="27:29">
      <c r="AA20735" s="298"/>
      <c r="AC20735" s="206"/>
    </row>
    <row r="20736" spans="27:29">
      <c r="AA20736" s="298"/>
      <c r="AC20736" s="206"/>
    </row>
    <row r="20737" spans="27:29">
      <c r="AA20737" s="298"/>
      <c r="AC20737" s="206"/>
    </row>
    <row r="20738" spans="27:29">
      <c r="AA20738" s="298"/>
      <c r="AC20738" s="206"/>
    </row>
    <row r="20739" spans="27:29">
      <c r="AA20739" s="298"/>
      <c r="AC20739" s="206"/>
    </row>
    <row r="20740" spans="27:29">
      <c r="AA20740" s="298"/>
      <c r="AC20740" s="206"/>
    </row>
    <row r="20741" spans="27:29">
      <c r="AA20741" s="298"/>
      <c r="AC20741" s="206"/>
    </row>
    <row r="20742" spans="27:29">
      <c r="AA20742" s="298"/>
      <c r="AC20742" s="206"/>
    </row>
    <row r="20743" spans="27:29">
      <c r="AA20743" s="298"/>
      <c r="AC20743" s="206"/>
    </row>
    <row r="20744" spans="27:29">
      <c r="AA20744" s="298"/>
      <c r="AC20744" s="206"/>
    </row>
    <row r="20745" spans="27:29">
      <c r="AA20745" s="298"/>
      <c r="AC20745" s="206"/>
    </row>
    <row r="20746" spans="27:29">
      <c r="AA20746" s="298"/>
      <c r="AC20746" s="206"/>
    </row>
    <row r="20747" spans="27:29">
      <c r="AA20747" s="298"/>
      <c r="AC20747" s="206"/>
    </row>
    <row r="20748" spans="27:29">
      <c r="AA20748" s="298"/>
      <c r="AC20748" s="206"/>
    </row>
    <row r="20749" spans="27:29">
      <c r="AA20749" s="298"/>
      <c r="AC20749" s="206"/>
    </row>
    <row r="20750" spans="27:29">
      <c r="AA20750" s="298"/>
      <c r="AC20750" s="206"/>
    </row>
    <row r="20751" spans="27:29">
      <c r="AA20751" s="298"/>
      <c r="AC20751" s="206"/>
    </row>
    <row r="20752" spans="27:29">
      <c r="AA20752" s="298"/>
      <c r="AC20752" s="206"/>
    </row>
    <row r="20753" spans="27:29">
      <c r="AA20753" s="298"/>
      <c r="AC20753" s="206"/>
    </row>
    <row r="20754" spans="27:29">
      <c r="AA20754" s="298"/>
      <c r="AC20754" s="206"/>
    </row>
    <row r="20755" spans="27:29">
      <c r="AA20755" s="298"/>
      <c r="AC20755" s="206"/>
    </row>
    <row r="20756" spans="27:29">
      <c r="AA20756" s="298"/>
      <c r="AC20756" s="206"/>
    </row>
    <row r="20757" spans="27:29">
      <c r="AA20757" s="298"/>
      <c r="AC20757" s="206"/>
    </row>
    <row r="20758" spans="27:29">
      <c r="AA20758" s="298"/>
      <c r="AC20758" s="206"/>
    </row>
    <row r="20759" spans="27:29">
      <c r="AA20759" s="298"/>
      <c r="AC20759" s="206"/>
    </row>
    <row r="20760" spans="27:29">
      <c r="AA20760" s="298"/>
      <c r="AC20760" s="206"/>
    </row>
    <row r="20761" spans="27:29">
      <c r="AA20761" s="298"/>
      <c r="AC20761" s="206"/>
    </row>
    <row r="20762" spans="27:29">
      <c r="AA20762" s="298"/>
      <c r="AC20762" s="206"/>
    </row>
    <row r="20763" spans="27:29">
      <c r="AA20763" s="298"/>
      <c r="AC20763" s="206"/>
    </row>
    <row r="20764" spans="27:29">
      <c r="AA20764" s="298"/>
      <c r="AC20764" s="206"/>
    </row>
    <row r="20765" spans="27:29">
      <c r="AA20765" s="298"/>
      <c r="AC20765" s="206"/>
    </row>
    <row r="20766" spans="27:29">
      <c r="AA20766" s="298"/>
      <c r="AC20766" s="206"/>
    </row>
    <row r="20767" spans="27:29">
      <c r="AA20767" s="298"/>
      <c r="AC20767" s="206"/>
    </row>
    <row r="20768" spans="27:29">
      <c r="AA20768" s="298"/>
      <c r="AC20768" s="206"/>
    </row>
    <row r="20769" spans="27:29">
      <c r="AA20769" s="298"/>
      <c r="AC20769" s="206"/>
    </row>
    <row r="20770" spans="27:29">
      <c r="AA20770" s="298"/>
      <c r="AC20770" s="206"/>
    </row>
    <row r="20771" spans="27:29">
      <c r="AA20771" s="298"/>
      <c r="AC20771" s="206"/>
    </row>
    <row r="20772" spans="27:29">
      <c r="AA20772" s="298"/>
      <c r="AC20772" s="206"/>
    </row>
    <row r="20773" spans="27:29">
      <c r="AA20773" s="298"/>
      <c r="AC20773" s="206"/>
    </row>
    <row r="20774" spans="27:29">
      <c r="AA20774" s="298"/>
      <c r="AC20774" s="206"/>
    </row>
    <row r="20775" spans="27:29">
      <c r="AA20775" s="298"/>
      <c r="AC20775" s="206"/>
    </row>
    <row r="20776" spans="27:29">
      <c r="AA20776" s="298"/>
      <c r="AC20776" s="206"/>
    </row>
    <row r="20777" spans="27:29">
      <c r="AA20777" s="298"/>
      <c r="AC20777" s="206"/>
    </row>
    <row r="20778" spans="27:29">
      <c r="AA20778" s="298"/>
      <c r="AC20778" s="206"/>
    </row>
    <row r="20779" spans="27:29">
      <c r="AA20779" s="298"/>
      <c r="AC20779" s="206"/>
    </row>
    <row r="20780" spans="27:29">
      <c r="AA20780" s="298"/>
      <c r="AC20780" s="206"/>
    </row>
    <row r="20781" spans="27:29">
      <c r="AA20781" s="298"/>
      <c r="AC20781" s="206"/>
    </row>
    <row r="20782" spans="27:29">
      <c r="AA20782" s="298"/>
      <c r="AC20782" s="206"/>
    </row>
    <row r="20783" spans="27:29">
      <c r="AA20783" s="298"/>
      <c r="AC20783" s="206"/>
    </row>
    <row r="20784" spans="27:29">
      <c r="AA20784" s="298"/>
      <c r="AC20784" s="206"/>
    </row>
    <row r="20785" spans="27:29">
      <c r="AA20785" s="298"/>
      <c r="AC20785" s="206"/>
    </row>
    <row r="20786" spans="27:29">
      <c r="AA20786" s="298"/>
      <c r="AC20786" s="206"/>
    </row>
    <row r="20787" spans="27:29">
      <c r="AA20787" s="298"/>
      <c r="AC20787" s="206"/>
    </row>
    <row r="20788" spans="27:29">
      <c r="AA20788" s="298"/>
      <c r="AC20788" s="206"/>
    </row>
    <row r="20789" spans="27:29">
      <c r="AA20789" s="298"/>
      <c r="AC20789" s="206"/>
    </row>
    <row r="20790" spans="27:29">
      <c r="AA20790" s="298"/>
      <c r="AC20790" s="206"/>
    </row>
    <row r="20791" spans="27:29">
      <c r="AA20791" s="298"/>
      <c r="AC20791" s="206"/>
    </row>
    <row r="20792" spans="27:29">
      <c r="AA20792" s="298"/>
      <c r="AC20792" s="206"/>
    </row>
    <row r="20793" spans="27:29">
      <c r="AA20793" s="298"/>
      <c r="AC20793" s="206"/>
    </row>
    <row r="20794" spans="27:29">
      <c r="AA20794" s="298"/>
      <c r="AC20794" s="206"/>
    </row>
    <row r="20795" spans="27:29">
      <c r="AA20795" s="298"/>
      <c r="AC20795" s="206"/>
    </row>
    <row r="20796" spans="27:29">
      <c r="AA20796" s="298"/>
      <c r="AC20796" s="206"/>
    </row>
    <row r="20797" spans="27:29">
      <c r="AA20797" s="298"/>
      <c r="AC20797" s="206"/>
    </row>
    <row r="20798" spans="27:29">
      <c r="AA20798" s="298"/>
      <c r="AC20798" s="206"/>
    </row>
    <row r="20799" spans="27:29">
      <c r="AA20799" s="298"/>
      <c r="AC20799" s="206"/>
    </row>
    <row r="20800" spans="27:29">
      <c r="AA20800" s="298"/>
      <c r="AC20800" s="206"/>
    </row>
    <row r="20801" spans="27:29">
      <c r="AA20801" s="298"/>
      <c r="AC20801" s="206"/>
    </row>
    <row r="20802" spans="27:29">
      <c r="AA20802" s="298"/>
      <c r="AC20802" s="206"/>
    </row>
    <row r="20803" spans="27:29">
      <c r="AA20803" s="298"/>
      <c r="AC20803" s="206"/>
    </row>
    <row r="20804" spans="27:29">
      <c r="AA20804" s="298"/>
      <c r="AC20804" s="206"/>
    </row>
    <row r="20805" spans="27:29">
      <c r="AA20805" s="298"/>
      <c r="AC20805" s="206"/>
    </row>
    <row r="20806" spans="27:29">
      <c r="AA20806" s="298"/>
      <c r="AC20806" s="206"/>
    </row>
    <row r="20807" spans="27:29">
      <c r="AA20807" s="298"/>
      <c r="AC20807" s="206"/>
    </row>
    <row r="20808" spans="27:29">
      <c r="AA20808" s="298"/>
      <c r="AC20808" s="206"/>
    </row>
    <row r="20809" spans="27:29">
      <c r="AA20809" s="298"/>
      <c r="AC20809" s="206"/>
    </row>
    <row r="20810" spans="27:29">
      <c r="AA20810" s="298"/>
      <c r="AC20810" s="206"/>
    </row>
    <row r="20811" spans="27:29">
      <c r="AA20811" s="298"/>
      <c r="AC20811" s="206"/>
    </row>
    <row r="20812" spans="27:29">
      <c r="AA20812" s="298"/>
      <c r="AC20812" s="206"/>
    </row>
    <row r="20813" spans="27:29">
      <c r="AA20813" s="298"/>
      <c r="AC20813" s="206"/>
    </row>
    <row r="20814" spans="27:29">
      <c r="AA20814" s="298"/>
      <c r="AC20814" s="206"/>
    </row>
    <row r="20815" spans="27:29">
      <c r="AA20815" s="298"/>
      <c r="AC20815" s="206"/>
    </row>
    <row r="20816" spans="27:29">
      <c r="AA20816" s="298"/>
      <c r="AC20816" s="206"/>
    </row>
    <row r="20817" spans="27:29">
      <c r="AA20817" s="298"/>
      <c r="AC20817" s="206"/>
    </row>
    <row r="20818" spans="27:29">
      <c r="AA20818" s="298"/>
      <c r="AC20818" s="206"/>
    </row>
    <row r="20819" spans="27:29">
      <c r="AA20819" s="298"/>
      <c r="AC20819" s="206"/>
    </row>
    <row r="20820" spans="27:29">
      <c r="AA20820" s="298"/>
      <c r="AC20820" s="206"/>
    </row>
    <row r="20821" spans="27:29">
      <c r="AA20821" s="298"/>
      <c r="AC20821" s="206"/>
    </row>
    <row r="20822" spans="27:29">
      <c r="AA20822" s="298"/>
      <c r="AC20822" s="206"/>
    </row>
    <row r="20823" spans="27:29">
      <c r="AA20823" s="298"/>
      <c r="AC20823" s="206"/>
    </row>
    <row r="20824" spans="27:29">
      <c r="AA20824" s="298"/>
      <c r="AC20824" s="206"/>
    </row>
    <row r="20825" spans="27:29">
      <c r="AA20825" s="298"/>
      <c r="AC20825" s="206"/>
    </row>
    <row r="20826" spans="27:29">
      <c r="AA20826" s="298"/>
      <c r="AC20826" s="206"/>
    </row>
    <row r="20827" spans="27:29">
      <c r="AA20827" s="298"/>
      <c r="AC20827" s="206"/>
    </row>
    <row r="20828" spans="27:29">
      <c r="AA20828" s="298"/>
      <c r="AC20828" s="206"/>
    </row>
    <row r="20829" spans="27:29">
      <c r="AA20829" s="298"/>
      <c r="AC20829" s="206"/>
    </row>
    <row r="20830" spans="27:29">
      <c r="AA20830" s="298"/>
      <c r="AC20830" s="206"/>
    </row>
    <row r="20831" spans="27:29">
      <c r="AA20831" s="298"/>
      <c r="AC20831" s="206"/>
    </row>
    <row r="20832" spans="27:29">
      <c r="AA20832" s="298"/>
      <c r="AC20832" s="206"/>
    </row>
    <row r="20833" spans="27:29">
      <c r="AA20833" s="298"/>
      <c r="AC20833" s="206"/>
    </row>
    <row r="20834" spans="27:29">
      <c r="AA20834" s="298"/>
      <c r="AC20834" s="206"/>
    </row>
    <row r="20835" spans="27:29">
      <c r="AA20835" s="298"/>
      <c r="AC20835" s="206"/>
    </row>
    <row r="20836" spans="27:29">
      <c r="AA20836" s="298"/>
      <c r="AC20836" s="206"/>
    </row>
    <row r="20837" spans="27:29">
      <c r="AA20837" s="298"/>
      <c r="AC20837" s="206"/>
    </row>
    <row r="20838" spans="27:29">
      <c r="AA20838" s="298"/>
      <c r="AC20838" s="206"/>
    </row>
    <row r="20839" spans="27:29">
      <c r="AA20839" s="298"/>
      <c r="AC20839" s="206"/>
    </row>
    <row r="20840" spans="27:29">
      <c r="AA20840" s="298"/>
      <c r="AC20840" s="206"/>
    </row>
    <row r="20841" spans="27:29">
      <c r="AA20841" s="298"/>
      <c r="AC20841" s="206"/>
    </row>
    <row r="20842" spans="27:29">
      <c r="AA20842" s="298"/>
      <c r="AC20842" s="206"/>
    </row>
    <row r="20843" spans="27:29">
      <c r="AA20843" s="298"/>
      <c r="AC20843" s="206"/>
    </row>
    <row r="20844" spans="27:29">
      <c r="AA20844" s="298"/>
      <c r="AC20844" s="206"/>
    </row>
    <row r="20845" spans="27:29">
      <c r="AA20845" s="298"/>
      <c r="AC20845" s="206"/>
    </row>
    <row r="20846" spans="27:29">
      <c r="AA20846" s="298"/>
      <c r="AC20846" s="206"/>
    </row>
    <row r="20847" spans="27:29">
      <c r="AA20847" s="298"/>
      <c r="AC20847" s="206"/>
    </row>
    <row r="20848" spans="27:29">
      <c r="AA20848" s="298"/>
      <c r="AC20848" s="206"/>
    </row>
    <row r="20849" spans="27:29">
      <c r="AA20849" s="298"/>
      <c r="AC20849" s="206"/>
    </row>
    <row r="20850" spans="27:29">
      <c r="AA20850" s="298"/>
      <c r="AC20850" s="206"/>
    </row>
    <row r="20851" spans="27:29">
      <c r="AA20851" s="298"/>
      <c r="AC20851" s="206"/>
    </row>
    <row r="20852" spans="27:29">
      <c r="AA20852" s="298"/>
      <c r="AC20852" s="206"/>
    </row>
    <row r="20853" spans="27:29">
      <c r="AA20853" s="298"/>
      <c r="AC20853" s="206"/>
    </row>
    <row r="20854" spans="27:29">
      <c r="AA20854" s="298"/>
      <c r="AC20854" s="206"/>
    </row>
    <row r="20855" spans="27:29">
      <c r="AA20855" s="298"/>
      <c r="AC20855" s="206"/>
    </row>
    <row r="20856" spans="27:29">
      <c r="AA20856" s="298"/>
      <c r="AC20856" s="206"/>
    </row>
    <row r="20857" spans="27:29">
      <c r="AA20857" s="298"/>
      <c r="AC20857" s="206"/>
    </row>
    <row r="20858" spans="27:29">
      <c r="AA20858" s="298"/>
      <c r="AC20858" s="206"/>
    </row>
    <row r="20859" spans="27:29">
      <c r="AA20859" s="298"/>
      <c r="AC20859" s="206"/>
    </row>
    <row r="20860" spans="27:29">
      <c r="AA20860" s="298"/>
      <c r="AC20860" s="206"/>
    </row>
    <row r="20861" spans="27:29">
      <c r="AA20861" s="298"/>
      <c r="AC20861" s="206"/>
    </row>
    <row r="20862" spans="27:29">
      <c r="AA20862" s="298"/>
      <c r="AC20862" s="206"/>
    </row>
    <row r="20863" spans="27:29">
      <c r="AA20863" s="298"/>
      <c r="AC20863" s="206"/>
    </row>
    <row r="20864" spans="27:29">
      <c r="AA20864" s="298"/>
      <c r="AC20864" s="206"/>
    </row>
    <row r="20865" spans="27:29">
      <c r="AA20865" s="298"/>
      <c r="AC20865" s="206"/>
    </row>
    <row r="20866" spans="27:29">
      <c r="AA20866" s="298"/>
      <c r="AC20866" s="206"/>
    </row>
    <row r="20867" spans="27:29">
      <c r="AA20867" s="298"/>
      <c r="AC20867" s="206"/>
    </row>
    <row r="20868" spans="27:29">
      <c r="AA20868" s="298"/>
      <c r="AC20868" s="206"/>
    </row>
    <row r="20869" spans="27:29">
      <c r="AA20869" s="298"/>
      <c r="AC20869" s="206"/>
    </row>
    <row r="20870" spans="27:29">
      <c r="AA20870" s="298"/>
      <c r="AC20870" s="206"/>
    </row>
    <row r="20871" spans="27:29">
      <c r="AA20871" s="298"/>
      <c r="AC20871" s="206"/>
    </row>
    <row r="20872" spans="27:29">
      <c r="AA20872" s="298"/>
      <c r="AC20872" s="206"/>
    </row>
    <row r="20873" spans="27:29">
      <c r="AA20873" s="298"/>
      <c r="AC20873" s="206"/>
    </row>
    <row r="20874" spans="27:29">
      <c r="AA20874" s="298"/>
      <c r="AC20874" s="206"/>
    </row>
    <row r="20875" spans="27:29">
      <c r="AA20875" s="298"/>
      <c r="AC20875" s="206"/>
    </row>
    <row r="20876" spans="27:29">
      <c r="AA20876" s="298"/>
      <c r="AC20876" s="206"/>
    </row>
    <row r="20877" spans="27:29">
      <c r="AA20877" s="298"/>
      <c r="AC20877" s="206"/>
    </row>
    <row r="20878" spans="27:29">
      <c r="AA20878" s="298"/>
      <c r="AC20878" s="206"/>
    </row>
    <row r="20879" spans="27:29">
      <c r="AA20879" s="298"/>
      <c r="AC20879" s="206"/>
    </row>
    <row r="20880" spans="27:29">
      <c r="AA20880" s="298"/>
      <c r="AC20880" s="206"/>
    </row>
    <row r="20881" spans="27:29">
      <c r="AA20881" s="298"/>
      <c r="AC20881" s="206"/>
    </row>
    <row r="20882" spans="27:29">
      <c r="AA20882" s="298"/>
      <c r="AC20882" s="206"/>
    </row>
    <row r="20883" spans="27:29">
      <c r="AA20883" s="298"/>
      <c r="AC20883" s="206"/>
    </row>
    <row r="20884" spans="27:29">
      <c r="AA20884" s="298"/>
      <c r="AC20884" s="206"/>
    </row>
    <row r="20885" spans="27:29">
      <c r="AA20885" s="298"/>
      <c r="AC20885" s="206"/>
    </row>
    <row r="20886" spans="27:29">
      <c r="AA20886" s="298"/>
      <c r="AC20886" s="206"/>
    </row>
    <row r="20887" spans="27:29">
      <c r="AA20887" s="298"/>
      <c r="AC20887" s="206"/>
    </row>
    <row r="20888" spans="27:29">
      <c r="AA20888" s="298"/>
      <c r="AC20888" s="206"/>
    </row>
    <row r="20889" spans="27:29">
      <c r="AA20889" s="298"/>
      <c r="AC20889" s="206"/>
    </row>
    <row r="20890" spans="27:29">
      <c r="AA20890" s="298"/>
      <c r="AC20890" s="206"/>
    </row>
    <row r="20891" spans="27:29">
      <c r="AA20891" s="298"/>
      <c r="AC20891" s="206"/>
    </row>
    <row r="20892" spans="27:29">
      <c r="AA20892" s="298"/>
      <c r="AC20892" s="206"/>
    </row>
    <row r="20893" spans="27:29">
      <c r="AA20893" s="298"/>
      <c r="AC20893" s="206"/>
    </row>
    <row r="20894" spans="27:29">
      <c r="AA20894" s="298"/>
      <c r="AC20894" s="206"/>
    </row>
    <row r="20895" spans="27:29">
      <c r="AA20895" s="298"/>
      <c r="AC20895" s="206"/>
    </row>
    <row r="20896" spans="27:29">
      <c r="AA20896" s="298"/>
      <c r="AC20896" s="206"/>
    </row>
    <row r="20897" spans="27:29">
      <c r="AA20897" s="298"/>
      <c r="AC20897" s="206"/>
    </row>
    <row r="20898" spans="27:29">
      <c r="AA20898" s="298"/>
      <c r="AC20898" s="206"/>
    </row>
    <row r="20899" spans="27:29">
      <c r="AA20899" s="298"/>
      <c r="AC20899" s="206"/>
    </row>
    <row r="20900" spans="27:29">
      <c r="AA20900" s="298"/>
      <c r="AC20900" s="206"/>
    </row>
    <row r="20901" spans="27:29">
      <c r="AA20901" s="298"/>
      <c r="AC20901" s="206"/>
    </row>
    <row r="20902" spans="27:29">
      <c r="AA20902" s="298"/>
      <c r="AC20902" s="206"/>
    </row>
    <row r="20903" spans="27:29">
      <c r="AA20903" s="298"/>
      <c r="AC20903" s="206"/>
    </row>
    <row r="20904" spans="27:29">
      <c r="AA20904" s="298"/>
      <c r="AC20904" s="206"/>
    </row>
    <row r="20905" spans="27:29">
      <c r="AA20905" s="298"/>
      <c r="AC20905" s="206"/>
    </row>
    <row r="20906" spans="27:29">
      <c r="AA20906" s="298"/>
      <c r="AC20906" s="206"/>
    </row>
    <row r="20907" spans="27:29">
      <c r="AA20907" s="298"/>
      <c r="AC20907" s="206"/>
    </row>
    <row r="20908" spans="27:29">
      <c r="AA20908" s="298"/>
      <c r="AC20908" s="206"/>
    </row>
    <row r="20909" spans="27:29">
      <c r="AA20909" s="298"/>
      <c r="AC20909" s="206"/>
    </row>
    <row r="20910" spans="27:29">
      <c r="AA20910" s="298"/>
      <c r="AC20910" s="206"/>
    </row>
    <row r="20911" spans="27:29">
      <c r="AA20911" s="298"/>
      <c r="AC20911" s="206"/>
    </row>
    <row r="20912" spans="27:29">
      <c r="AA20912" s="298"/>
      <c r="AC20912" s="206"/>
    </row>
    <row r="20913" spans="27:29">
      <c r="AA20913" s="298"/>
      <c r="AC20913" s="206"/>
    </row>
    <row r="20914" spans="27:29">
      <c r="AA20914" s="298"/>
      <c r="AC20914" s="206"/>
    </row>
    <row r="20915" spans="27:29">
      <c r="AA20915" s="298"/>
      <c r="AC20915" s="206"/>
    </row>
    <row r="20916" spans="27:29">
      <c r="AA20916" s="298"/>
      <c r="AC20916" s="206"/>
    </row>
    <row r="20917" spans="27:29">
      <c r="AA20917" s="298"/>
      <c r="AC20917" s="206"/>
    </row>
    <row r="20918" spans="27:29">
      <c r="AA20918" s="298"/>
      <c r="AC20918" s="206"/>
    </row>
    <row r="20919" spans="27:29">
      <c r="AA20919" s="298"/>
      <c r="AC20919" s="206"/>
    </row>
    <row r="20920" spans="27:29">
      <c r="AA20920" s="298"/>
      <c r="AC20920" s="206"/>
    </row>
    <row r="20921" spans="27:29">
      <c r="AA20921" s="298"/>
      <c r="AC20921" s="206"/>
    </row>
    <row r="20922" spans="27:29">
      <c r="AA20922" s="298"/>
      <c r="AC20922" s="206"/>
    </row>
    <row r="20923" spans="27:29">
      <c r="AA20923" s="298"/>
      <c r="AC20923" s="206"/>
    </row>
    <row r="20924" spans="27:29">
      <c r="AA20924" s="298"/>
      <c r="AC20924" s="206"/>
    </row>
    <row r="20925" spans="27:29">
      <c r="AA20925" s="298"/>
      <c r="AC20925" s="206"/>
    </row>
    <row r="20926" spans="27:29">
      <c r="AA20926" s="298"/>
      <c r="AC20926" s="206"/>
    </row>
    <row r="20927" spans="27:29">
      <c r="AA20927" s="298"/>
      <c r="AC20927" s="206"/>
    </row>
    <row r="20928" spans="27:29">
      <c r="AA20928" s="298"/>
      <c r="AC20928" s="206"/>
    </row>
    <row r="20929" spans="27:29">
      <c r="AA20929" s="298"/>
      <c r="AC20929" s="206"/>
    </row>
    <row r="20930" spans="27:29">
      <c r="AA20930" s="298"/>
      <c r="AC20930" s="206"/>
    </row>
    <row r="20931" spans="27:29">
      <c r="AA20931" s="298"/>
      <c r="AC20931" s="206"/>
    </row>
    <row r="20932" spans="27:29">
      <c r="AA20932" s="298"/>
      <c r="AC20932" s="206"/>
    </row>
    <row r="20933" spans="27:29">
      <c r="AA20933" s="298"/>
      <c r="AC20933" s="206"/>
    </row>
    <row r="20934" spans="27:29">
      <c r="AA20934" s="298"/>
      <c r="AC20934" s="206"/>
    </row>
    <row r="20935" spans="27:29">
      <c r="AA20935" s="298"/>
      <c r="AC20935" s="206"/>
    </row>
    <row r="20936" spans="27:29">
      <c r="AA20936" s="298"/>
      <c r="AC20936" s="206"/>
    </row>
    <row r="20937" spans="27:29">
      <c r="AA20937" s="298"/>
      <c r="AC20937" s="206"/>
    </row>
    <row r="20938" spans="27:29">
      <c r="AA20938" s="298"/>
      <c r="AC20938" s="206"/>
    </row>
    <row r="20939" spans="27:29">
      <c r="AA20939" s="298"/>
      <c r="AC20939" s="206"/>
    </row>
    <row r="20940" spans="27:29">
      <c r="AA20940" s="298"/>
      <c r="AC20940" s="206"/>
    </row>
    <row r="20941" spans="27:29">
      <c r="AA20941" s="298"/>
      <c r="AC20941" s="206"/>
    </row>
    <row r="20942" spans="27:29">
      <c r="AA20942" s="298"/>
      <c r="AC20942" s="206"/>
    </row>
    <row r="20943" spans="27:29">
      <c r="AA20943" s="298"/>
      <c r="AC20943" s="206"/>
    </row>
    <row r="20944" spans="27:29">
      <c r="AA20944" s="298"/>
      <c r="AC20944" s="206"/>
    </row>
    <row r="20945" spans="27:29">
      <c r="AA20945" s="298"/>
      <c r="AC20945" s="206"/>
    </row>
    <row r="20946" spans="27:29">
      <c r="AA20946" s="298"/>
      <c r="AC20946" s="206"/>
    </row>
    <row r="20947" spans="27:29">
      <c r="AA20947" s="298"/>
      <c r="AC20947" s="206"/>
    </row>
    <row r="20948" spans="27:29">
      <c r="AA20948" s="298"/>
      <c r="AC20948" s="206"/>
    </row>
    <row r="20949" spans="27:29">
      <c r="AA20949" s="298"/>
      <c r="AC20949" s="206"/>
    </row>
    <row r="20950" spans="27:29">
      <c r="AA20950" s="298"/>
      <c r="AC20950" s="206"/>
    </row>
    <row r="20951" spans="27:29">
      <c r="AA20951" s="298"/>
      <c r="AC20951" s="206"/>
    </row>
    <row r="20952" spans="27:29">
      <c r="AA20952" s="298"/>
      <c r="AC20952" s="206"/>
    </row>
    <row r="20953" spans="27:29">
      <c r="AA20953" s="298"/>
      <c r="AC20953" s="206"/>
    </row>
    <row r="20954" spans="27:29">
      <c r="AA20954" s="298"/>
      <c r="AC20954" s="206"/>
    </row>
    <row r="20955" spans="27:29">
      <c r="AA20955" s="298"/>
      <c r="AC20955" s="206"/>
    </row>
    <row r="20956" spans="27:29">
      <c r="AA20956" s="298"/>
      <c r="AC20956" s="206"/>
    </row>
    <row r="20957" spans="27:29">
      <c r="AA20957" s="298"/>
      <c r="AC20957" s="206"/>
    </row>
    <row r="20958" spans="27:29">
      <c r="AA20958" s="298"/>
      <c r="AC20958" s="206"/>
    </row>
    <row r="20959" spans="27:29">
      <c r="AA20959" s="298"/>
      <c r="AC20959" s="206"/>
    </row>
    <row r="20960" spans="27:29">
      <c r="AA20960" s="298"/>
      <c r="AC20960" s="206"/>
    </row>
    <row r="20961" spans="27:29">
      <c r="AA20961" s="298"/>
      <c r="AC20961" s="206"/>
    </row>
    <row r="20962" spans="27:29">
      <c r="AA20962" s="298"/>
      <c r="AC20962" s="206"/>
    </row>
    <row r="20963" spans="27:29">
      <c r="AA20963" s="298"/>
      <c r="AC20963" s="206"/>
    </row>
    <row r="20964" spans="27:29">
      <c r="AA20964" s="298"/>
      <c r="AC20964" s="206"/>
    </row>
    <row r="20965" spans="27:29">
      <c r="AA20965" s="298"/>
      <c r="AC20965" s="206"/>
    </row>
    <row r="20966" spans="27:29">
      <c r="AA20966" s="298"/>
      <c r="AC20966" s="206"/>
    </row>
    <row r="20967" spans="27:29">
      <c r="AA20967" s="298"/>
      <c r="AC20967" s="206"/>
    </row>
    <row r="20968" spans="27:29">
      <c r="AA20968" s="298"/>
      <c r="AC20968" s="206"/>
    </row>
    <row r="20969" spans="27:29">
      <c r="AA20969" s="298"/>
      <c r="AC20969" s="206"/>
    </row>
    <row r="20970" spans="27:29">
      <c r="AA20970" s="298"/>
      <c r="AC20970" s="206"/>
    </row>
    <row r="20971" spans="27:29">
      <c r="AA20971" s="298"/>
      <c r="AC20971" s="206"/>
    </row>
    <row r="20972" spans="27:29">
      <c r="AA20972" s="298"/>
      <c r="AC20972" s="206"/>
    </row>
    <row r="20973" spans="27:29">
      <c r="AA20973" s="298"/>
      <c r="AC20973" s="206"/>
    </row>
    <row r="20974" spans="27:29">
      <c r="AA20974" s="298"/>
      <c r="AC20974" s="206"/>
    </row>
    <row r="20975" spans="27:29">
      <c r="AA20975" s="298"/>
      <c r="AC20975" s="206"/>
    </row>
    <row r="20976" spans="27:29">
      <c r="AA20976" s="298"/>
      <c r="AC20976" s="206"/>
    </row>
    <row r="20977" spans="27:29">
      <c r="AA20977" s="298"/>
      <c r="AC20977" s="206"/>
    </row>
    <row r="20978" spans="27:29">
      <c r="AA20978" s="298"/>
      <c r="AC20978" s="206"/>
    </row>
    <row r="20979" spans="27:29">
      <c r="AA20979" s="298"/>
      <c r="AC20979" s="206"/>
    </row>
    <row r="20980" spans="27:29">
      <c r="AA20980" s="298"/>
      <c r="AC20980" s="206"/>
    </row>
    <row r="20981" spans="27:29">
      <c r="AA20981" s="298"/>
      <c r="AC20981" s="206"/>
    </row>
    <row r="20982" spans="27:29">
      <c r="AA20982" s="298"/>
      <c r="AC20982" s="206"/>
    </row>
    <row r="20983" spans="27:29">
      <c r="AA20983" s="298"/>
      <c r="AC20983" s="206"/>
    </row>
    <row r="20984" spans="27:29">
      <c r="AA20984" s="298"/>
      <c r="AC20984" s="206"/>
    </row>
    <row r="20985" spans="27:29">
      <c r="AA20985" s="298"/>
      <c r="AC20985" s="206"/>
    </row>
    <row r="20986" spans="27:29">
      <c r="AA20986" s="298"/>
      <c r="AC20986" s="206"/>
    </row>
    <row r="20987" spans="27:29">
      <c r="AA20987" s="298"/>
      <c r="AC20987" s="206"/>
    </row>
    <row r="20988" spans="27:29">
      <c r="AA20988" s="298"/>
      <c r="AC20988" s="206"/>
    </row>
    <row r="20989" spans="27:29">
      <c r="AA20989" s="298"/>
      <c r="AC20989" s="206"/>
    </row>
    <row r="20990" spans="27:29">
      <c r="AA20990" s="298"/>
      <c r="AC20990" s="206"/>
    </row>
    <row r="20991" spans="27:29">
      <c r="AA20991" s="298"/>
      <c r="AC20991" s="206"/>
    </row>
    <row r="20992" spans="27:29">
      <c r="AA20992" s="298"/>
      <c r="AC20992" s="206"/>
    </row>
    <row r="20993" spans="27:29">
      <c r="AA20993" s="298"/>
      <c r="AC20993" s="206"/>
    </row>
    <row r="20994" spans="27:29">
      <c r="AA20994" s="298"/>
      <c r="AC20994" s="206"/>
    </row>
    <row r="20995" spans="27:29">
      <c r="AA20995" s="298"/>
      <c r="AC20995" s="206"/>
    </row>
    <row r="20996" spans="27:29">
      <c r="AA20996" s="298"/>
      <c r="AC20996" s="206"/>
    </row>
    <row r="20997" spans="27:29">
      <c r="AA20997" s="298"/>
      <c r="AC20997" s="206"/>
    </row>
    <row r="20998" spans="27:29">
      <c r="AA20998" s="298"/>
      <c r="AC20998" s="206"/>
    </row>
    <row r="20999" spans="27:29">
      <c r="AA20999" s="298"/>
      <c r="AC20999" s="206"/>
    </row>
    <row r="21000" spans="27:29">
      <c r="AA21000" s="298"/>
      <c r="AC21000" s="206"/>
    </row>
    <row r="21001" spans="27:29">
      <c r="AA21001" s="298"/>
      <c r="AC21001" s="206"/>
    </row>
    <row r="21002" spans="27:29">
      <c r="AA21002" s="298"/>
      <c r="AC21002" s="206"/>
    </row>
    <row r="21003" spans="27:29">
      <c r="AA21003" s="298"/>
      <c r="AC21003" s="206"/>
    </row>
    <row r="21004" spans="27:29">
      <c r="AA21004" s="298"/>
      <c r="AC21004" s="206"/>
    </row>
    <row r="21005" spans="27:29">
      <c r="AA21005" s="298"/>
      <c r="AC21005" s="206"/>
    </row>
    <row r="21006" spans="27:29">
      <c r="AA21006" s="298"/>
      <c r="AC21006" s="206"/>
    </row>
    <row r="21007" spans="27:29">
      <c r="AA21007" s="298"/>
      <c r="AC21007" s="206"/>
    </row>
    <row r="21008" spans="27:29">
      <c r="AA21008" s="298"/>
      <c r="AC21008" s="206"/>
    </row>
    <row r="21009" spans="27:29">
      <c r="AA21009" s="298"/>
      <c r="AC21009" s="206"/>
    </row>
    <row r="21010" spans="27:29">
      <c r="AA21010" s="298"/>
      <c r="AC21010" s="206"/>
    </row>
    <row r="21011" spans="27:29">
      <c r="AA21011" s="298"/>
      <c r="AC21011" s="206"/>
    </row>
    <row r="21012" spans="27:29">
      <c r="AA21012" s="298"/>
      <c r="AC21012" s="206"/>
    </row>
    <row r="21013" spans="27:29">
      <c r="AA21013" s="298"/>
      <c r="AC21013" s="206"/>
    </row>
    <row r="21014" spans="27:29">
      <c r="AA21014" s="298"/>
      <c r="AC21014" s="206"/>
    </row>
    <row r="21015" spans="27:29">
      <c r="AA21015" s="298"/>
      <c r="AC21015" s="206"/>
    </row>
    <row r="21016" spans="27:29">
      <c r="AA21016" s="298"/>
      <c r="AC21016" s="206"/>
    </row>
    <row r="21017" spans="27:29">
      <c r="AA21017" s="298"/>
      <c r="AC21017" s="206"/>
    </row>
    <row r="21018" spans="27:29">
      <c r="AA21018" s="298"/>
      <c r="AC21018" s="206"/>
    </row>
    <row r="21019" spans="27:29">
      <c r="AA21019" s="298"/>
      <c r="AC21019" s="206"/>
    </row>
    <row r="21020" spans="27:29">
      <c r="AA21020" s="298"/>
      <c r="AC21020" s="206"/>
    </row>
    <row r="21021" spans="27:29">
      <c r="AA21021" s="298"/>
      <c r="AC21021" s="206"/>
    </row>
    <row r="21022" spans="27:29">
      <c r="AA21022" s="298"/>
      <c r="AC21022" s="206"/>
    </row>
    <row r="21023" spans="27:29">
      <c r="AA21023" s="298"/>
      <c r="AC21023" s="206"/>
    </row>
    <row r="21024" spans="27:29">
      <c r="AA21024" s="298"/>
      <c r="AC21024" s="206"/>
    </row>
    <row r="21025" spans="27:29">
      <c r="AA21025" s="298"/>
      <c r="AC21025" s="206"/>
    </row>
    <row r="21026" spans="27:29">
      <c r="AA21026" s="298"/>
      <c r="AC21026" s="206"/>
    </row>
    <row r="21027" spans="27:29">
      <c r="AA21027" s="298"/>
      <c r="AC21027" s="206"/>
    </row>
    <row r="21028" spans="27:29">
      <c r="AA21028" s="298"/>
      <c r="AC21028" s="206"/>
    </row>
    <row r="21029" spans="27:29">
      <c r="AA21029" s="298"/>
      <c r="AC21029" s="206"/>
    </row>
    <row r="21030" spans="27:29">
      <c r="AA21030" s="298"/>
      <c r="AC21030" s="206"/>
    </row>
    <row r="21031" spans="27:29">
      <c r="AA21031" s="298"/>
      <c r="AC21031" s="206"/>
    </row>
    <row r="21032" spans="27:29">
      <c r="AA21032" s="298"/>
      <c r="AC21032" s="206"/>
    </row>
    <row r="21033" spans="27:29">
      <c r="AA21033" s="298"/>
      <c r="AC21033" s="206"/>
    </row>
    <row r="21034" spans="27:29">
      <c r="AA21034" s="298"/>
      <c r="AC21034" s="206"/>
    </row>
    <row r="21035" spans="27:29">
      <c r="AA21035" s="298"/>
      <c r="AC21035" s="206"/>
    </row>
    <row r="21036" spans="27:29">
      <c r="AA21036" s="298"/>
      <c r="AC21036" s="206"/>
    </row>
    <row r="21037" spans="27:29">
      <c r="AA21037" s="298"/>
      <c r="AC21037" s="206"/>
    </row>
    <row r="21038" spans="27:29">
      <c r="AA21038" s="298"/>
      <c r="AC21038" s="206"/>
    </row>
    <row r="21039" spans="27:29">
      <c r="AA21039" s="298"/>
      <c r="AC21039" s="206"/>
    </row>
    <row r="21040" spans="27:29">
      <c r="AA21040" s="298"/>
      <c r="AC21040" s="206"/>
    </row>
    <row r="21041" spans="27:29">
      <c r="AA21041" s="298"/>
      <c r="AC21041" s="206"/>
    </row>
    <row r="21042" spans="27:29">
      <c r="AA21042" s="298"/>
      <c r="AC21042" s="206"/>
    </row>
    <row r="21043" spans="27:29">
      <c r="AA21043" s="298"/>
      <c r="AC21043" s="206"/>
    </row>
    <row r="21044" spans="27:29">
      <c r="AA21044" s="298"/>
      <c r="AC21044" s="206"/>
    </row>
    <row r="21045" spans="27:29">
      <c r="AA21045" s="298"/>
      <c r="AC21045" s="206"/>
    </row>
    <row r="21046" spans="27:29">
      <c r="AA21046" s="298"/>
      <c r="AC21046" s="206"/>
    </row>
    <row r="21047" spans="27:29">
      <c r="AA21047" s="298"/>
      <c r="AC21047" s="206"/>
    </row>
    <row r="21048" spans="27:29">
      <c r="AA21048" s="298"/>
      <c r="AC21048" s="206"/>
    </row>
    <row r="21049" spans="27:29">
      <c r="AA21049" s="298"/>
      <c r="AC21049" s="206"/>
    </row>
    <row r="21050" spans="27:29">
      <c r="AA21050" s="298"/>
      <c r="AC21050" s="206"/>
    </row>
    <row r="21051" spans="27:29">
      <c r="AA21051" s="298"/>
      <c r="AC21051" s="206"/>
    </row>
    <row r="21052" spans="27:29">
      <c r="AA21052" s="298"/>
      <c r="AC21052" s="206"/>
    </row>
    <row r="21053" spans="27:29">
      <c r="AA21053" s="298"/>
      <c r="AC21053" s="206"/>
    </row>
    <row r="21054" spans="27:29">
      <c r="AA21054" s="298"/>
      <c r="AC21054" s="206"/>
    </row>
    <row r="21055" spans="27:29">
      <c r="AA21055" s="298"/>
      <c r="AC21055" s="206"/>
    </row>
    <row r="21056" spans="27:29">
      <c r="AA21056" s="298"/>
      <c r="AC21056" s="206"/>
    </row>
    <row r="21057" spans="27:29">
      <c r="AA21057" s="298"/>
      <c r="AC21057" s="206"/>
    </row>
    <row r="21058" spans="27:29">
      <c r="AA21058" s="298"/>
      <c r="AC21058" s="206"/>
    </row>
    <row r="21059" spans="27:29">
      <c r="AA21059" s="298"/>
      <c r="AC21059" s="206"/>
    </row>
    <row r="21060" spans="27:29">
      <c r="AA21060" s="298"/>
      <c r="AC21060" s="206"/>
    </row>
    <row r="21061" spans="27:29">
      <c r="AA21061" s="298"/>
      <c r="AC21061" s="206"/>
    </row>
    <row r="21062" spans="27:29">
      <c r="AA21062" s="298"/>
      <c r="AC21062" s="206"/>
    </row>
    <row r="21063" spans="27:29">
      <c r="AA21063" s="298"/>
      <c r="AC21063" s="206"/>
    </row>
    <row r="21064" spans="27:29">
      <c r="AA21064" s="298"/>
      <c r="AC21064" s="206"/>
    </row>
    <row r="21065" spans="27:29">
      <c r="AA21065" s="298"/>
      <c r="AC21065" s="206"/>
    </row>
    <row r="21066" spans="27:29">
      <c r="AA21066" s="298"/>
      <c r="AC21066" s="206"/>
    </row>
    <row r="21067" spans="27:29">
      <c r="AA21067" s="298"/>
      <c r="AC21067" s="206"/>
    </row>
    <row r="21068" spans="27:29">
      <c r="AA21068" s="298"/>
      <c r="AC21068" s="206"/>
    </row>
    <row r="21069" spans="27:29">
      <c r="AA21069" s="298"/>
      <c r="AC21069" s="206"/>
    </row>
    <row r="21070" spans="27:29">
      <c r="AA21070" s="298"/>
      <c r="AC21070" s="206"/>
    </row>
    <row r="21071" spans="27:29">
      <c r="AA21071" s="298"/>
      <c r="AC21071" s="206"/>
    </row>
    <row r="21072" spans="27:29">
      <c r="AA21072" s="298"/>
      <c r="AC21072" s="206"/>
    </row>
    <row r="21073" spans="27:29">
      <c r="AA21073" s="298"/>
      <c r="AC21073" s="206"/>
    </row>
    <row r="21074" spans="27:29">
      <c r="AA21074" s="298"/>
      <c r="AC21074" s="206"/>
    </row>
    <row r="21075" spans="27:29">
      <c r="AA21075" s="298"/>
      <c r="AC21075" s="206"/>
    </row>
    <row r="21076" spans="27:29">
      <c r="AA21076" s="298"/>
      <c r="AC21076" s="206"/>
    </row>
    <row r="21077" spans="27:29">
      <c r="AA21077" s="298"/>
      <c r="AC21077" s="206"/>
    </row>
    <row r="21078" spans="27:29">
      <c r="AA21078" s="298"/>
      <c r="AC21078" s="206"/>
    </row>
    <row r="21079" spans="27:29">
      <c r="AA21079" s="298"/>
      <c r="AC21079" s="206"/>
    </row>
    <row r="21080" spans="27:29">
      <c r="AA21080" s="298"/>
      <c r="AC21080" s="206"/>
    </row>
    <row r="21081" spans="27:29">
      <c r="AA21081" s="298"/>
      <c r="AC21081" s="206"/>
    </row>
    <row r="21082" spans="27:29">
      <c r="AA21082" s="298"/>
      <c r="AC21082" s="206"/>
    </row>
    <row r="21083" spans="27:29">
      <c r="AA21083" s="298"/>
      <c r="AC21083" s="206"/>
    </row>
    <row r="21084" spans="27:29">
      <c r="AA21084" s="298"/>
      <c r="AC21084" s="206"/>
    </row>
    <row r="21085" spans="27:29">
      <c r="AA21085" s="298"/>
      <c r="AC21085" s="206"/>
    </row>
    <row r="21086" spans="27:29">
      <c r="AA21086" s="298"/>
      <c r="AC21086" s="206"/>
    </row>
    <row r="21087" spans="27:29">
      <c r="AA21087" s="298"/>
      <c r="AC21087" s="206"/>
    </row>
    <row r="21088" spans="27:29">
      <c r="AA21088" s="298"/>
      <c r="AC21088" s="206"/>
    </row>
    <row r="21089" spans="27:29">
      <c r="AA21089" s="298"/>
      <c r="AC21089" s="206"/>
    </row>
    <row r="21090" spans="27:29">
      <c r="AA21090" s="298"/>
      <c r="AC21090" s="206"/>
    </row>
    <row r="21091" spans="27:29">
      <c r="AA21091" s="298"/>
      <c r="AC21091" s="206"/>
    </row>
    <row r="21092" spans="27:29">
      <c r="AA21092" s="298"/>
      <c r="AC21092" s="206"/>
    </row>
    <row r="21093" spans="27:29">
      <c r="AA21093" s="298"/>
      <c r="AC21093" s="206"/>
    </row>
    <row r="21094" spans="27:29">
      <c r="AA21094" s="298"/>
      <c r="AC21094" s="206"/>
    </row>
    <row r="21095" spans="27:29">
      <c r="AA21095" s="298"/>
      <c r="AC21095" s="206"/>
    </row>
    <row r="21096" spans="27:29">
      <c r="AA21096" s="298"/>
      <c r="AC21096" s="206"/>
    </row>
    <row r="21097" spans="27:29">
      <c r="AA21097" s="298"/>
      <c r="AC21097" s="206"/>
    </row>
    <row r="21098" spans="27:29">
      <c r="AA21098" s="298"/>
      <c r="AC21098" s="206"/>
    </row>
    <row r="21099" spans="27:29">
      <c r="AA21099" s="298"/>
      <c r="AC21099" s="206"/>
    </row>
    <row r="21100" spans="27:29">
      <c r="AA21100" s="298"/>
      <c r="AC21100" s="206"/>
    </row>
    <row r="21101" spans="27:29">
      <c r="AA21101" s="298"/>
      <c r="AC21101" s="206"/>
    </row>
    <row r="21102" spans="27:29">
      <c r="AA21102" s="298"/>
      <c r="AC21102" s="206"/>
    </row>
    <row r="21103" spans="27:29">
      <c r="AA21103" s="298"/>
      <c r="AC21103" s="206"/>
    </row>
    <row r="21104" spans="27:29">
      <c r="AA21104" s="298"/>
      <c r="AC21104" s="206"/>
    </row>
    <row r="21105" spans="27:29">
      <c r="AA21105" s="298"/>
      <c r="AC21105" s="206"/>
    </row>
    <row r="21106" spans="27:29">
      <c r="AA21106" s="298"/>
      <c r="AC21106" s="206"/>
    </row>
    <row r="21107" spans="27:29">
      <c r="AA21107" s="298"/>
      <c r="AC21107" s="206"/>
    </row>
    <row r="21108" spans="27:29">
      <c r="AA21108" s="298"/>
      <c r="AC21108" s="206"/>
    </row>
    <row r="21109" spans="27:29">
      <c r="AA21109" s="298"/>
      <c r="AC21109" s="206"/>
    </row>
    <row r="21110" spans="27:29">
      <c r="AA21110" s="298"/>
      <c r="AC21110" s="206"/>
    </row>
    <row r="21111" spans="27:29">
      <c r="AA21111" s="298"/>
      <c r="AC21111" s="206"/>
    </row>
    <row r="21112" spans="27:29">
      <c r="AA21112" s="298"/>
      <c r="AC21112" s="206"/>
    </row>
    <row r="21113" spans="27:29">
      <c r="AA21113" s="298"/>
      <c r="AC21113" s="206"/>
    </row>
    <row r="21114" spans="27:29">
      <c r="AA21114" s="298"/>
      <c r="AC21114" s="206"/>
    </row>
    <row r="21115" spans="27:29">
      <c r="AA21115" s="298"/>
      <c r="AC21115" s="206"/>
    </row>
    <row r="21116" spans="27:29">
      <c r="AA21116" s="298"/>
      <c r="AC21116" s="206"/>
    </row>
    <row r="21117" spans="27:29">
      <c r="AA21117" s="298"/>
      <c r="AC21117" s="206"/>
    </row>
    <row r="21118" spans="27:29">
      <c r="AA21118" s="298"/>
      <c r="AC21118" s="206"/>
    </row>
    <row r="21119" spans="27:29">
      <c r="AA21119" s="298"/>
      <c r="AC21119" s="206"/>
    </row>
    <row r="21120" spans="27:29">
      <c r="AA21120" s="298"/>
      <c r="AC21120" s="206"/>
    </row>
    <row r="21121" spans="27:29">
      <c r="AA21121" s="298"/>
      <c r="AC21121" s="206"/>
    </row>
    <row r="21122" spans="27:29">
      <c r="AA21122" s="298"/>
      <c r="AC21122" s="206"/>
    </row>
    <row r="21123" spans="27:29">
      <c r="AA21123" s="298"/>
      <c r="AC21123" s="206"/>
    </row>
    <row r="21124" spans="27:29">
      <c r="AA21124" s="298"/>
      <c r="AC21124" s="206"/>
    </row>
    <row r="21125" spans="27:29">
      <c r="AA21125" s="298"/>
      <c r="AC21125" s="206"/>
    </row>
    <row r="21126" spans="27:29">
      <c r="AA21126" s="298"/>
      <c r="AC21126" s="206"/>
    </row>
    <row r="21127" spans="27:29">
      <c r="AA21127" s="298"/>
      <c r="AC21127" s="206"/>
    </row>
    <row r="21128" spans="27:29">
      <c r="AA21128" s="298"/>
      <c r="AC21128" s="206"/>
    </row>
    <row r="21129" spans="27:29">
      <c r="AA21129" s="298"/>
      <c r="AC21129" s="206"/>
    </row>
    <row r="21130" spans="27:29">
      <c r="AA21130" s="298"/>
      <c r="AC21130" s="206"/>
    </row>
    <row r="21131" spans="27:29">
      <c r="AA21131" s="298"/>
      <c r="AC21131" s="206"/>
    </row>
    <row r="21132" spans="27:29">
      <c r="AA21132" s="298"/>
      <c r="AC21132" s="206"/>
    </row>
    <row r="21133" spans="27:29">
      <c r="AA21133" s="298"/>
      <c r="AC21133" s="206"/>
    </row>
    <row r="21134" spans="27:29">
      <c r="AA21134" s="298"/>
      <c r="AC21134" s="206"/>
    </row>
    <row r="21135" spans="27:29">
      <c r="AA21135" s="298"/>
      <c r="AC21135" s="206"/>
    </row>
    <row r="21136" spans="27:29">
      <c r="AA21136" s="298"/>
      <c r="AC21136" s="206"/>
    </row>
    <row r="21137" spans="27:29">
      <c r="AA21137" s="298"/>
      <c r="AC21137" s="206"/>
    </row>
    <row r="21138" spans="27:29">
      <c r="AA21138" s="298"/>
      <c r="AC21138" s="206"/>
    </row>
    <row r="21139" spans="27:29">
      <c r="AA21139" s="298"/>
      <c r="AC21139" s="206"/>
    </row>
    <row r="21140" spans="27:29">
      <c r="AA21140" s="298"/>
      <c r="AC21140" s="206"/>
    </row>
    <row r="21141" spans="27:29">
      <c r="AA21141" s="298"/>
      <c r="AC21141" s="206"/>
    </row>
    <row r="21142" spans="27:29">
      <c r="AA21142" s="298"/>
      <c r="AC21142" s="206"/>
    </row>
    <row r="21143" spans="27:29">
      <c r="AA21143" s="298"/>
      <c r="AC21143" s="206"/>
    </row>
    <row r="21144" spans="27:29">
      <c r="AA21144" s="298"/>
      <c r="AC21144" s="206"/>
    </row>
    <row r="21145" spans="27:29">
      <c r="AA21145" s="298"/>
      <c r="AC21145" s="206"/>
    </row>
    <row r="21146" spans="27:29">
      <c r="AA21146" s="298"/>
      <c r="AC21146" s="206"/>
    </row>
    <row r="21147" spans="27:29">
      <c r="AA21147" s="298"/>
      <c r="AC21147" s="206"/>
    </row>
    <row r="21148" spans="27:29">
      <c r="AA21148" s="298"/>
      <c r="AC21148" s="206"/>
    </row>
    <row r="21149" spans="27:29">
      <c r="AA21149" s="298"/>
      <c r="AC21149" s="206"/>
    </row>
    <row r="21150" spans="27:29">
      <c r="AA21150" s="298"/>
      <c r="AC21150" s="206"/>
    </row>
    <row r="21151" spans="27:29">
      <c r="AA21151" s="298"/>
      <c r="AC21151" s="206"/>
    </row>
    <row r="21152" spans="27:29">
      <c r="AA21152" s="298"/>
      <c r="AC21152" s="206"/>
    </row>
    <row r="21153" spans="27:29">
      <c r="AA21153" s="298"/>
      <c r="AC21153" s="206"/>
    </row>
    <row r="21154" spans="27:29">
      <c r="AA21154" s="298"/>
      <c r="AC21154" s="206"/>
    </row>
    <row r="21155" spans="27:29">
      <c r="AA21155" s="298"/>
      <c r="AC21155" s="206"/>
    </row>
    <row r="21156" spans="27:29">
      <c r="AA21156" s="298"/>
      <c r="AC21156" s="206"/>
    </row>
    <row r="21157" spans="27:29">
      <c r="AA21157" s="298"/>
      <c r="AC21157" s="206"/>
    </row>
    <row r="21158" spans="27:29">
      <c r="AA21158" s="298"/>
      <c r="AC21158" s="206"/>
    </row>
    <row r="21159" spans="27:29">
      <c r="AA21159" s="298"/>
      <c r="AC21159" s="206"/>
    </row>
    <row r="21160" spans="27:29">
      <c r="AA21160" s="298"/>
      <c r="AC21160" s="206"/>
    </row>
    <row r="21161" spans="27:29">
      <c r="AA21161" s="298"/>
      <c r="AC21161" s="206"/>
    </row>
    <row r="21162" spans="27:29">
      <c r="AA21162" s="298"/>
      <c r="AC21162" s="206"/>
    </row>
    <row r="21163" spans="27:29">
      <c r="AA21163" s="298"/>
      <c r="AC21163" s="206"/>
    </row>
    <row r="21164" spans="27:29">
      <c r="AA21164" s="298"/>
      <c r="AC21164" s="206"/>
    </row>
    <row r="21165" spans="27:29">
      <c r="AA21165" s="298"/>
      <c r="AC21165" s="206"/>
    </row>
    <row r="21166" spans="27:29">
      <c r="AA21166" s="298"/>
      <c r="AC21166" s="206"/>
    </row>
    <row r="21167" spans="27:29">
      <c r="AA21167" s="298"/>
      <c r="AC21167" s="206"/>
    </row>
    <row r="21168" spans="27:29">
      <c r="AA21168" s="298"/>
      <c r="AC21168" s="206"/>
    </row>
    <row r="21169" spans="27:29">
      <c r="AA21169" s="298"/>
      <c r="AC21169" s="206"/>
    </row>
    <row r="21170" spans="27:29">
      <c r="AA21170" s="298"/>
      <c r="AC21170" s="206"/>
    </row>
    <row r="21171" spans="27:29">
      <c r="AA21171" s="298"/>
      <c r="AC21171" s="206"/>
    </row>
    <row r="21172" spans="27:29">
      <c r="AA21172" s="298"/>
      <c r="AC21172" s="206"/>
    </row>
    <row r="21173" spans="27:29">
      <c r="AA21173" s="298"/>
      <c r="AC21173" s="206"/>
    </row>
    <row r="21174" spans="27:29">
      <c r="AA21174" s="298"/>
      <c r="AC21174" s="206"/>
    </row>
    <row r="21175" spans="27:29">
      <c r="AA21175" s="298"/>
      <c r="AC21175" s="206"/>
    </row>
    <row r="21176" spans="27:29">
      <c r="AA21176" s="298"/>
      <c r="AC21176" s="206"/>
    </row>
    <row r="21177" spans="27:29">
      <c r="AA21177" s="298"/>
      <c r="AC21177" s="206"/>
    </row>
    <row r="21178" spans="27:29">
      <c r="AA21178" s="298"/>
      <c r="AC21178" s="206"/>
    </row>
    <row r="21179" spans="27:29">
      <c r="AA21179" s="298"/>
      <c r="AC21179" s="206"/>
    </row>
    <row r="21180" spans="27:29">
      <c r="AA21180" s="298"/>
      <c r="AC21180" s="206"/>
    </row>
    <row r="21181" spans="27:29">
      <c r="AA21181" s="298"/>
      <c r="AC21181" s="206"/>
    </row>
    <row r="21182" spans="27:29">
      <c r="AA21182" s="298"/>
      <c r="AC21182" s="206"/>
    </row>
    <row r="21183" spans="27:29">
      <c r="AA21183" s="298"/>
      <c r="AC21183" s="206"/>
    </row>
    <row r="21184" spans="27:29">
      <c r="AA21184" s="298"/>
      <c r="AC21184" s="206"/>
    </row>
    <row r="21185" spans="27:29">
      <c r="AA21185" s="298"/>
      <c r="AC21185" s="206"/>
    </row>
    <row r="21186" spans="27:29">
      <c r="AA21186" s="298"/>
      <c r="AC21186" s="206"/>
    </row>
    <row r="21187" spans="27:29">
      <c r="AA21187" s="298"/>
      <c r="AC21187" s="206"/>
    </row>
    <row r="21188" spans="27:29">
      <c r="AA21188" s="298"/>
      <c r="AC21188" s="206"/>
    </row>
    <row r="21189" spans="27:29">
      <c r="AA21189" s="298"/>
      <c r="AC21189" s="206"/>
    </row>
    <row r="21190" spans="27:29">
      <c r="AA21190" s="298"/>
      <c r="AC21190" s="206"/>
    </row>
    <row r="21191" spans="27:29">
      <c r="AA21191" s="298"/>
      <c r="AC21191" s="206"/>
    </row>
    <row r="21192" spans="27:29">
      <c r="AA21192" s="298"/>
      <c r="AC21192" s="206"/>
    </row>
    <row r="21193" spans="27:29">
      <c r="AA21193" s="298"/>
      <c r="AC21193" s="206"/>
    </row>
    <row r="21194" spans="27:29">
      <c r="AA21194" s="298"/>
      <c r="AC21194" s="206"/>
    </row>
    <row r="21195" spans="27:29">
      <c r="AA21195" s="298"/>
      <c r="AC21195" s="206"/>
    </row>
    <row r="21196" spans="27:29">
      <c r="AA21196" s="298"/>
      <c r="AC21196" s="206"/>
    </row>
    <row r="21197" spans="27:29">
      <c r="AA21197" s="298"/>
      <c r="AC21197" s="206"/>
    </row>
    <row r="21198" spans="27:29">
      <c r="AA21198" s="298"/>
      <c r="AC21198" s="206"/>
    </row>
    <row r="21199" spans="27:29">
      <c r="AA21199" s="298"/>
      <c r="AC21199" s="206"/>
    </row>
    <row r="21200" spans="27:29">
      <c r="AA21200" s="298"/>
      <c r="AC21200" s="206"/>
    </row>
    <row r="21201" spans="27:29">
      <c r="AA21201" s="298"/>
      <c r="AC21201" s="206"/>
    </row>
    <row r="21202" spans="27:29">
      <c r="AA21202" s="298"/>
      <c r="AC21202" s="206"/>
    </row>
    <row r="21203" spans="27:29">
      <c r="AA21203" s="298"/>
      <c r="AC21203" s="206"/>
    </row>
    <row r="21204" spans="27:29">
      <c r="AA21204" s="298"/>
      <c r="AC21204" s="206"/>
    </row>
    <row r="21205" spans="27:29">
      <c r="AA21205" s="298"/>
      <c r="AC21205" s="206"/>
    </row>
    <row r="21206" spans="27:29">
      <c r="AA21206" s="298"/>
      <c r="AC21206" s="206"/>
    </row>
    <row r="21207" spans="27:29">
      <c r="AA21207" s="298"/>
      <c r="AC21207" s="206"/>
    </row>
    <row r="21208" spans="27:29">
      <c r="AA21208" s="298"/>
      <c r="AC21208" s="206"/>
    </row>
    <row r="21209" spans="27:29">
      <c r="AA21209" s="298"/>
      <c r="AC21209" s="206"/>
    </row>
    <row r="21210" spans="27:29">
      <c r="AA21210" s="298"/>
      <c r="AC21210" s="206"/>
    </row>
    <row r="21211" spans="27:29">
      <c r="AA21211" s="298"/>
      <c r="AC21211" s="206"/>
    </row>
    <row r="21212" spans="27:29">
      <c r="AA21212" s="298"/>
      <c r="AC21212" s="206"/>
    </row>
    <row r="21213" spans="27:29">
      <c r="AA21213" s="298"/>
      <c r="AC21213" s="206"/>
    </row>
    <row r="21214" spans="27:29">
      <c r="AA21214" s="298"/>
      <c r="AC21214" s="206"/>
    </row>
    <row r="21215" spans="27:29">
      <c r="AA21215" s="298"/>
      <c r="AC21215" s="206"/>
    </row>
    <row r="21216" spans="27:29">
      <c r="AA21216" s="298"/>
      <c r="AC21216" s="206"/>
    </row>
    <row r="21217" spans="27:29">
      <c r="AA21217" s="298"/>
      <c r="AC21217" s="206"/>
    </row>
    <row r="21218" spans="27:29">
      <c r="AA21218" s="298"/>
      <c r="AC21218" s="206"/>
    </row>
    <row r="21219" spans="27:29">
      <c r="AA21219" s="298"/>
      <c r="AC21219" s="206"/>
    </row>
    <row r="21220" spans="27:29">
      <c r="AA21220" s="298"/>
      <c r="AC21220" s="206"/>
    </row>
    <row r="21221" spans="27:29">
      <c r="AA21221" s="298"/>
      <c r="AC21221" s="206"/>
    </row>
    <row r="21222" spans="27:29">
      <c r="AA21222" s="298"/>
      <c r="AC21222" s="206"/>
    </row>
    <row r="21223" spans="27:29">
      <c r="AA21223" s="298"/>
      <c r="AC21223" s="206"/>
    </row>
    <row r="21224" spans="27:29">
      <c r="AA21224" s="298"/>
      <c r="AC21224" s="206"/>
    </row>
    <row r="21225" spans="27:29">
      <c r="AA21225" s="298"/>
      <c r="AC21225" s="206"/>
    </row>
    <row r="21226" spans="27:29">
      <c r="AA21226" s="298"/>
      <c r="AC21226" s="206"/>
    </row>
    <row r="21227" spans="27:29">
      <c r="AA21227" s="298"/>
      <c r="AC21227" s="206"/>
    </row>
    <row r="21228" spans="27:29">
      <c r="AA21228" s="298"/>
      <c r="AC21228" s="206"/>
    </row>
    <row r="21229" spans="27:29">
      <c r="AA21229" s="298"/>
      <c r="AC21229" s="206"/>
    </row>
    <row r="21230" spans="27:29">
      <c r="AA21230" s="298"/>
      <c r="AC21230" s="206"/>
    </row>
    <row r="21231" spans="27:29">
      <c r="AA21231" s="298"/>
      <c r="AC21231" s="206"/>
    </row>
    <row r="21232" spans="27:29">
      <c r="AA21232" s="298"/>
      <c r="AC21232" s="206"/>
    </row>
    <row r="21233" spans="27:29">
      <c r="AA21233" s="298"/>
      <c r="AC21233" s="206"/>
    </row>
    <row r="21234" spans="27:29">
      <c r="AA21234" s="298"/>
      <c r="AC21234" s="206"/>
    </row>
    <row r="21235" spans="27:29">
      <c r="AA21235" s="298"/>
      <c r="AC21235" s="206"/>
    </row>
    <row r="21236" spans="27:29">
      <c r="AA21236" s="298"/>
      <c r="AC21236" s="206"/>
    </row>
    <row r="21237" spans="27:29">
      <c r="AA21237" s="298"/>
      <c r="AC21237" s="206"/>
    </row>
    <row r="21238" spans="27:29">
      <c r="AA21238" s="298"/>
      <c r="AC21238" s="206"/>
    </row>
    <row r="21239" spans="27:29">
      <c r="AA21239" s="298"/>
      <c r="AC21239" s="206"/>
    </row>
    <row r="21240" spans="27:29">
      <c r="AA21240" s="298"/>
      <c r="AC21240" s="206"/>
    </row>
    <row r="21241" spans="27:29">
      <c r="AA21241" s="298"/>
      <c r="AC21241" s="206"/>
    </row>
    <row r="21242" spans="27:29">
      <c r="AA21242" s="298"/>
      <c r="AC21242" s="206"/>
    </row>
    <row r="21243" spans="27:29">
      <c r="AA21243" s="298"/>
      <c r="AC21243" s="206"/>
    </row>
    <row r="21244" spans="27:29">
      <c r="AA21244" s="298"/>
      <c r="AC21244" s="206"/>
    </row>
    <row r="21245" spans="27:29">
      <c r="AA21245" s="298"/>
      <c r="AC21245" s="206"/>
    </row>
    <row r="21246" spans="27:29">
      <c r="AA21246" s="298"/>
      <c r="AC21246" s="206"/>
    </row>
    <row r="21247" spans="27:29">
      <c r="AA21247" s="298"/>
      <c r="AC21247" s="206"/>
    </row>
    <row r="21248" spans="27:29">
      <c r="AA21248" s="298"/>
      <c r="AC21248" s="206"/>
    </row>
    <row r="21249" spans="27:29">
      <c r="AA21249" s="298"/>
      <c r="AC21249" s="206"/>
    </row>
    <row r="21250" spans="27:29">
      <c r="AA21250" s="298"/>
      <c r="AC21250" s="206"/>
    </row>
    <row r="21251" spans="27:29">
      <c r="AA21251" s="298"/>
      <c r="AC21251" s="206"/>
    </row>
    <row r="21252" spans="27:29">
      <c r="AA21252" s="298"/>
      <c r="AC21252" s="206"/>
    </row>
    <row r="21253" spans="27:29">
      <c r="AA21253" s="298"/>
      <c r="AC21253" s="206"/>
    </row>
    <row r="21254" spans="27:29">
      <c r="AA21254" s="298"/>
      <c r="AC21254" s="206"/>
    </row>
    <row r="21255" spans="27:29">
      <c r="AA21255" s="298"/>
      <c r="AC21255" s="206"/>
    </row>
    <row r="21256" spans="27:29">
      <c r="AA21256" s="298"/>
      <c r="AC21256" s="206"/>
    </row>
    <row r="21257" spans="27:29">
      <c r="AA21257" s="298"/>
      <c r="AC21257" s="206"/>
    </row>
    <row r="21258" spans="27:29">
      <c r="AA21258" s="298"/>
      <c r="AC21258" s="206"/>
    </row>
    <row r="21259" spans="27:29">
      <c r="AA21259" s="298"/>
      <c r="AC21259" s="206"/>
    </row>
    <row r="21260" spans="27:29">
      <c r="AA21260" s="298"/>
      <c r="AC21260" s="206"/>
    </row>
    <row r="21261" spans="27:29">
      <c r="AA21261" s="298"/>
      <c r="AC21261" s="206"/>
    </row>
    <row r="21262" spans="27:29">
      <c r="AA21262" s="298"/>
      <c r="AC21262" s="206"/>
    </row>
    <row r="21263" spans="27:29">
      <c r="AA21263" s="298"/>
      <c r="AC21263" s="206"/>
    </row>
    <row r="21264" spans="27:29">
      <c r="AA21264" s="298"/>
      <c r="AC21264" s="206"/>
    </row>
    <row r="21265" spans="27:29">
      <c r="AA21265" s="298"/>
      <c r="AC21265" s="206"/>
    </row>
    <row r="21266" spans="27:29">
      <c r="AA21266" s="298"/>
      <c r="AC21266" s="206"/>
    </row>
    <row r="21267" spans="27:29">
      <c r="AA21267" s="298"/>
      <c r="AC21267" s="206"/>
    </row>
    <row r="21268" spans="27:29">
      <c r="AA21268" s="298"/>
      <c r="AC21268" s="206"/>
    </row>
    <row r="21269" spans="27:29">
      <c r="AA21269" s="298"/>
      <c r="AC21269" s="206"/>
    </row>
    <row r="21270" spans="27:29">
      <c r="AA21270" s="298"/>
      <c r="AC21270" s="206"/>
    </row>
    <row r="21271" spans="27:29">
      <c r="AA21271" s="298"/>
      <c r="AC21271" s="206"/>
    </row>
    <row r="21272" spans="27:29">
      <c r="AA21272" s="298"/>
      <c r="AC21272" s="206"/>
    </row>
    <row r="21273" spans="27:29">
      <c r="AA21273" s="298"/>
      <c r="AC21273" s="206"/>
    </row>
    <row r="21274" spans="27:29">
      <c r="AA21274" s="298"/>
      <c r="AC21274" s="206"/>
    </row>
    <row r="21275" spans="27:29">
      <c r="AA21275" s="298"/>
      <c r="AC21275" s="206"/>
    </row>
    <row r="21276" spans="27:29">
      <c r="AA21276" s="298"/>
      <c r="AC21276" s="206"/>
    </row>
    <row r="21277" spans="27:29">
      <c r="AA21277" s="298"/>
      <c r="AC21277" s="206"/>
    </row>
    <row r="21278" spans="27:29">
      <c r="AA21278" s="298"/>
      <c r="AC21278" s="206"/>
    </row>
    <row r="21279" spans="27:29">
      <c r="AA21279" s="298"/>
      <c r="AC21279" s="206"/>
    </row>
    <row r="21280" spans="27:29">
      <c r="AA21280" s="298"/>
      <c r="AC21280" s="206"/>
    </row>
    <row r="21281" spans="27:29">
      <c r="AA21281" s="298"/>
      <c r="AC21281" s="206"/>
    </row>
    <row r="21282" spans="27:29">
      <c r="AA21282" s="298"/>
      <c r="AC21282" s="206"/>
    </row>
    <row r="21283" spans="27:29">
      <c r="AA21283" s="298"/>
      <c r="AC21283" s="206"/>
    </row>
    <row r="21284" spans="27:29">
      <c r="AA21284" s="298"/>
      <c r="AC21284" s="206"/>
    </row>
    <row r="21285" spans="27:29">
      <c r="AA21285" s="298"/>
      <c r="AC21285" s="206"/>
    </row>
    <row r="21286" spans="27:29">
      <c r="AA21286" s="298"/>
      <c r="AC21286" s="206"/>
    </row>
    <row r="21287" spans="27:29">
      <c r="AA21287" s="298"/>
      <c r="AC21287" s="206"/>
    </row>
    <row r="21288" spans="27:29">
      <c r="AA21288" s="298"/>
      <c r="AC21288" s="206"/>
    </row>
    <row r="21289" spans="27:29">
      <c r="AA21289" s="298"/>
      <c r="AC21289" s="206"/>
    </row>
    <row r="21290" spans="27:29">
      <c r="AA21290" s="298"/>
      <c r="AC21290" s="206"/>
    </row>
    <row r="21291" spans="27:29">
      <c r="AA21291" s="298"/>
      <c r="AC21291" s="206"/>
    </row>
    <row r="21292" spans="27:29">
      <c r="AA21292" s="298"/>
      <c r="AC21292" s="206"/>
    </row>
    <row r="21293" spans="27:29">
      <c r="AA21293" s="298"/>
      <c r="AC21293" s="206"/>
    </row>
    <row r="21294" spans="27:29">
      <c r="AA21294" s="298"/>
      <c r="AC21294" s="206"/>
    </row>
    <row r="21295" spans="27:29">
      <c r="AA21295" s="298"/>
      <c r="AC21295" s="206"/>
    </row>
    <row r="21296" spans="27:29">
      <c r="AA21296" s="298"/>
      <c r="AC21296" s="206"/>
    </row>
    <row r="21297" spans="27:29">
      <c r="AA21297" s="298"/>
      <c r="AC21297" s="206"/>
    </row>
    <row r="21298" spans="27:29">
      <c r="AA21298" s="298"/>
      <c r="AC21298" s="206"/>
    </row>
    <row r="21299" spans="27:29">
      <c r="AA21299" s="298"/>
      <c r="AC21299" s="206"/>
    </row>
    <row r="21300" spans="27:29">
      <c r="AA21300" s="298"/>
      <c r="AC21300" s="206"/>
    </row>
    <row r="21301" spans="27:29">
      <c r="AA21301" s="298"/>
      <c r="AC21301" s="206"/>
    </row>
    <row r="21302" spans="27:29">
      <c r="AA21302" s="298"/>
      <c r="AC21302" s="206"/>
    </row>
    <row r="21303" spans="27:29">
      <c r="AA21303" s="298"/>
      <c r="AC21303" s="206"/>
    </row>
    <row r="21304" spans="27:29">
      <c r="AA21304" s="298"/>
      <c r="AC21304" s="206"/>
    </row>
    <row r="21305" spans="27:29">
      <c r="AA21305" s="298"/>
      <c r="AC21305" s="206"/>
    </row>
    <row r="21306" spans="27:29">
      <c r="AA21306" s="298"/>
      <c r="AC21306" s="206"/>
    </row>
    <row r="21307" spans="27:29">
      <c r="AA21307" s="298"/>
      <c r="AC21307" s="206"/>
    </row>
    <row r="21308" spans="27:29">
      <c r="AA21308" s="298"/>
      <c r="AC21308" s="206"/>
    </row>
    <row r="21309" spans="27:29">
      <c r="AA21309" s="298"/>
      <c r="AC21309" s="206"/>
    </row>
    <row r="21310" spans="27:29">
      <c r="AA21310" s="298"/>
      <c r="AC21310" s="206"/>
    </row>
    <row r="21311" spans="27:29">
      <c r="AA21311" s="298"/>
      <c r="AC21311" s="206"/>
    </row>
    <row r="21312" spans="27:29">
      <c r="AA21312" s="298"/>
      <c r="AC21312" s="206"/>
    </row>
    <row r="21313" spans="27:29">
      <c r="AA21313" s="298"/>
      <c r="AC21313" s="206"/>
    </row>
    <row r="21314" spans="27:29">
      <c r="AA21314" s="298"/>
      <c r="AC21314" s="206"/>
    </row>
    <row r="21315" spans="27:29">
      <c r="AA21315" s="298"/>
      <c r="AC21315" s="206"/>
    </row>
    <row r="21316" spans="27:29">
      <c r="AA21316" s="298"/>
      <c r="AC21316" s="206"/>
    </row>
    <row r="21317" spans="27:29">
      <c r="AA21317" s="298"/>
      <c r="AC21317" s="206"/>
    </row>
    <row r="21318" spans="27:29">
      <c r="AA21318" s="298"/>
      <c r="AC21318" s="206"/>
    </row>
    <row r="21319" spans="27:29">
      <c r="AA21319" s="298"/>
      <c r="AC21319" s="206"/>
    </row>
    <row r="21320" spans="27:29">
      <c r="AA21320" s="298"/>
      <c r="AC21320" s="206"/>
    </row>
    <row r="21321" spans="27:29">
      <c r="AA21321" s="298"/>
      <c r="AC21321" s="206"/>
    </row>
    <row r="21322" spans="27:29">
      <c r="AA21322" s="298"/>
      <c r="AC21322" s="206"/>
    </row>
    <row r="21323" spans="27:29">
      <c r="AA21323" s="298"/>
      <c r="AC21323" s="206"/>
    </row>
    <row r="21324" spans="27:29">
      <c r="AA21324" s="298"/>
      <c r="AC21324" s="206"/>
    </row>
    <row r="21325" spans="27:29">
      <c r="AA21325" s="298"/>
      <c r="AC21325" s="206"/>
    </row>
    <row r="21326" spans="27:29">
      <c r="AA21326" s="298"/>
      <c r="AC21326" s="206"/>
    </row>
    <row r="21327" spans="27:29">
      <c r="AA21327" s="298"/>
      <c r="AC21327" s="206"/>
    </row>
    <row r="21328" spans="27:29">
      <c r="AA21328" s="298"/>
      <c r="AC21328" s="206"/>
    </row>
    <row r="21329" spans="27:29">
      <c r="AA21329" s="298"/>
      <c r="AC21329" s="206"/>
    </row>
    <row r="21330" spans="27:29">
      <c r="AA21330" s="298"/>
      <c r="AC21330" s="206"/>
    </row>
    <row r="21331" spans="27:29">
      <c r="AA21331" s="298"/>
      <c r="AC21331" s="206"/>
    </row>
    <row r="21332" spans="27:29">
      <c r="AA21332" s="298"/>
      <c r="AC21332" s="206"/>
    </row>
    <row r="21333" spans="27:29">
      <c r="AA21333" s="298"/>
      <c r="AC21333" s="206"/>
    </row>
    <row r="21334" spans="27:29">
      <c r="AA21334" s="298"/>
      <c r="AC21334" s="206"/>
    </row>
    <row r="21335" spans="27:29">
      <c r="AA21335" s="298"/>
      <c r="AC21335" s="206"/>
    </row>
    <row r="21336" spans="27:29">
      <c r="AA21336" s="298"/>
      <c r="AC21336" s="206"/>
    </row>
    <row r="21337" spans="27:29">
      <c r="AA21337" s="298"/>
      <c r="AC21337" s="206"/>
    </row>
    <row r="21338" spans="27:29">
      <c r="AA21338" s="298"/>
      <c r="AC21338" s="206"/>
    </row>
    <row r="21339" spans="27:29">
      <c r="AA21339" s="298"/>
      <c r="AC21339" s="206"/>
    </row>
    <row r="21340" spans="27:29">
      <c r="AA21340" s="298"/>
      <c r="AC21340" s="206"/>
    </row>
    <row r="21341" spans="27:29">
      <c r="AA21341" s="298"/>
      <c r="AC21341" s="206"/>
    </row>
    <row r="21342" spans="27:29">
      <c r="AA21342" s="298"/>
      <c r="AC21342" s="206"/>
    </row>
    <row r="21343" spans="27:29">
      <c r="AA21343" s="298"/>
      <c r="AC21343" s="206"/>
    </row>
    <row r="21344" spans="27:29">
      <c r="AA21344" s="298"/>
      <c r="AC21344" s="206"/>
    </row>
    <row r="21345" spans="27:29">
      <c r="AA21345" s="298"/>
      <c r="AC21345" s="206"/>
    </row>
    <row r="21346" spans="27:29">
      <c r="AA21346" s="298"/>
      <c r="AC21346" s="206"/>
    </row>
    <row r="21347" spans="27:29">
      <c r="AA21347" s="298"/>
      <c r="AC21347" s="206"/>
    </row>
    <row r="21348" spans="27:29">
      <c r="AA21348" s="298"/>
      <c r="AC21348" s="206"/>
    </row>
    <row r="21349" spans="27:29">
      <c r="AA21349" s="298"/>
      <c r="AC21349" s="206"/>
    </row>
    <row r="21350" spans="27:29">
      <c r="AA21350" s="298"/>
      <c r="AC21350" s="206"/>
    </row>
    <row r="21351" spans="27:29">
      <c r="AA21351" s="298"/>
      <c r="AC21351" s="206"/>
    </row>
    <row r="21352" spans="27:29">
      <c r="AA21352" s="298"/>
      <c r="AC21352" s="206"/>
    </row>
    <row r="21353" spans="27:29">
      <c r="AA21353" s="298"/>
      <c r="AC21353" s="206"/>
    </row>
    <row r="21354" spans="27:29">
      <c r="AA21354" s="298"/>
      <c r="AC21354" s="206"/>
    </row>
    <row r="21355" spans="27:29">
      <c r="AA21355" s="298"/>
      <c r="AC21355" s="206"/>
    </row>
    <row r="21356" spans="27:29">
      <c r="AA21356" s="298"/>
      <c r="AC21356" s="206"/>
    </row>
    <row r="21357" spans="27:29">
      <c r="AA21357" s="298"/>
      <c r="AC21357" s="206"/>
    </row>
    <row r="21358" spans="27:29">
      <c r="AA21358" s="298"/>
      <c r="AC21358" s="206"/>
    </row>
    <row r="21359" spans="27:29">
      <c r="AA21359" s="298"/>
      <c r="AC21359" s="206"/>
    </row>
    <row r="21360" spans="27:29">
      <c r="AA21360" s="298"/>
      <c r="AC21360" s="206"/>
    </row>
    <row r="21361" spans="27:29">
      <c r="AA21361" s="298"/>
      <c r="AC21361" s="206"/>
    </row>
    <row r="21362" spans="27:29">
      <c r="AA21362" s="298"/>
      <c r="AC21362" s="206"/>
    </row>
    <row r="21363" spans="27:29">
      <c r="AA21363" s="298"/>
      <c r="AC21363" s="206"/>
    </row>
    <row r="21364" spans="27:29">
      <c r="AA21364" s="298"/>
      <c r="AC21364" s="206"/>
    </row>
    <row r="21365" spans="27:29">
      <c r="AA21365" s="298"/>
      <c r="AC21365" s="206"/>
    </row>
    <row r="21366" spans="27:29">
      <c r="AA21366" s="298"/>
      <c r="AC21366" s="206"/>
    </row>
    <row r="21367" spans="27:29">
      <c r="AA21367" s="298"/>
      <c r="AC21367" s="206"/>
    </row>
    <row r="21368" spans="27:29">
      <c r="AA21368" s="298"/>
      <c r="AC21368" s="206"/>
    </row>
    <row r="21369" spans="27:29">
      <c r="AA21369" s="298"/>
      <c r="AC21369" s="206"/>
    </row>
    <row r="21370" spans="27:29">
      <c r="AA21370" s="298"/>
      <c r="AC21370" s="206"/>
    </row>
    <row r="21371" spans="27:29">
      <c r="AA21371" s="298"/>
      <c r="AC21371" s="206"/>
    </row>
    <row r="21372" spans="27:29">
      <c r="AA21372" s="298"/>
      <c r="AC21372" s="206"/>
    </row>
    <row r="21373" spans="27:29">
      <c r="AA21373" s="298"/>
      <c r="AC21373" s="206"/>
    </row>
    <row r="21374" spans="27:29">
      <c r="AA21374" s="298"/>
      <c r="AC21374" s="206"/>
    </row>
    <row r="21375" spans="27:29">
      <c r="AA21375" s="298"/>
      <c r="AC21375" s="206"/>
    </row>
    <row r="21376" spans="27:29">
      <c r="AA21376" s="298"/>
      <c r="AC21376" s="206"/>
    </row>
    <row r="21377" spans="27:29">
      <c r="AA21377" s="298"/>
      <c r="AC21377" s="206"/>
    </row>
    <row r="21378" spans="27:29">
      <c r="AA21378" s="298"/>
      <c r="AC21378" s="206"/>
    </row>
    <row r="21379" spans="27:29">
      <c r="AA21379" s="298"/>
      <c r="AC21379" s="206"/>
    </row>
    <row r="21380" spans="27:29">
      <c r="AA21380" s="298"/>
      <c r="AC21380" s="206"/>
    </row>
    <row r="21381" spans="27:29">
      <c r="AA21381" s="298"/>
      <c r="AC21381" s="206"/>
    </row>
    <row r="21382" spans="27:29">
      <c r="AA21382" s="298"/>
      <c r="AC21382" s="206"/>
    </row>
    <row r="21383" spans="27:29">
      <c r="AA21383" s="298"/>
      <c r="AC21383" s="206"/>
    </row>
    <row r="21384" spans="27:29">
      <c r="AA21384" s="298"/>
      <c r="AC21384" s="206"/>
    </row>
    <row r="21385" spans="27:29">
      <c r="AA21385" s="298"/>
      <c r="AC21385" s="206"/>
    </row>
    <row r="21386" spans="27:29">
      <c r="AA21386" s="298"/>
      <c r="AC21386" s="206"/>
    </row>
    <row r="21387" spans="27:29">
      <c r="AA21387" s="298"/>
      <c r="AC21387" s="206"/>
    </row>
    <row r="21388" spans="27:29">
      <c r="AA21388" s="298"/>
      <c r="AC21388" s="206"/>
    </row>
    <row r="21389" spans="27:29">
      <c r="AA21389" s="298"/>
      <c r="AC21389" s="206"/>
    </row>
    <row r="21390" spans="27:29">
      <c r="AA21390" s="298"/>
      <c r="AC21390" s="206"/>
    </row>
    <row r="21391" spans="27:29">
      <c r="AA21391" s="298"/>
      <c r="AC21391" s="206"/>
    </row>
    <row r="21392" spans="27:29">
      <c r="AA21392" s="298"/>
      <c r="AC21392" s="206"/>
    </row>
    <row r="21393" spans="27:29">
      <c r="AA21393" s="298"/>
      <c r="AC21393" s="206"/>
    </row>
    <row r="21394" spans="27:29">
      <c r="AA21394" s="298"/>
      <c r="AC21394" s="206"/>
    </row>
    <row r="21395" spans="27:29">
      <c r="AA21395" s="298"/>
      <c r="AC21395" s="206"/>
    </row>
    <row r="21396" spans="27:29">
      <c r="AA21396" s="298"/>
      <c r="AC21396" s="206"/>
    </row>
    <row r="21397" spans="27:29">
      <c r="AA21397" s="298"/>
      <c r="AC21397" s="206"/>
    </row>
    <row r="21398" spans="27:29">
      <c r="AA21398" s="298"/>
      <c r="AC21398" s="206"/>
    </row>
    <row r="21399" spans="27:29">
      <c r="AA21399" s="298"/>
      <c r="AC21399" s="206"/>
    </row>
    <row r="21400" spans="27:29">
      <c r="AA21400" s="298"/>
      <c r="AC21400" s="206"/>
    </row>
    <row r="21401" spans="27:29">
      <c r="AA21401" s="298"/>
      <c r="AC21401" s="206"/>
    </row>
    <row r="21402" spans="27:29">
      <c r="AA21402" s="298"/>
      <c r="AC21402" s="206"/>
    </row>
    <row r="21403" spans="27:29">
      <c r="AA21403" s="298"/>
      <c r="AC21403" s="206"/>
    </row>
    <row r="21404" spans="27:29">
      <c r="AA21404" s="298"/>
      <c r="AC21404" s="206"/>
    </row>
    <row r="21405" spans="27:29">
      <c r="AA21405" s="298"/>
      <c r="AC21405" s="206"/>
    </row>
    <row r="21406" spans="27:29">
      <c r="AA21406" s="298"/>
      <c r="AC21406" s="206"/>
    </row>
    <row r="21407" spans="27:29">
      <c r="AA21407" s="298"/>
      <c r="AC21407" s="206"/>
    </row>
    <row r="21408" spans="27:29">
      <c r="AA21408" s="298"/>
      <c r="AC21408" s="206"/>
    </row>
    <row r="21409" spans="27:29">
      <c r="AA21409" s="298"/>
      <c r="AC21409" s="206"/>
    </row>
    <row r="21410" spans="27:29">
      <c r="AA21410" s="298"/>
      <c r="AC21410" s="206"/>
    </row>
    <row r="21411" spans="27:29">
      <c r="AA21411" s="298"/>
      <c r="AC21411" s="206"/>
    </row>
    <row r="21412" spans="27:29">
      <c r="AA21412" s="298"/>
      <c r="AC21412" s="206"/>
    </row>
    <row r="21413" spans="27:29">
      <c r="AA21413" s="298"/>
      <c r="AC21413" s="206"/>
    </row>
    <row r="21414" spans="27:29">
      <c r="AA21414" s="298"/>
      <c r="AC21414" s="206"/>
    </row>
    <row r="21415" spans="27:29">
      <c r="AA21415" s="298"/>
      <c r="AC21415" s="206"/>
    </row>
    <row r="21416" spans="27:29">
      <c r="AA21416" s="298"/>
      <c r="AC21416" s="206"/>
    </row>
    <row r="21417" spans="27:29">
      <c r="AA21417" s="298"/>
      <c r="AC21417" s="206"/>
    </row>
    <row r="21418" spans="27:29">
      <c r="AA21418" s="298"/>
      <c r="AC21418" s="206"/>
    </row>
    <row r="21419" spans="27:29">
      <c r="AA21419" s="298"/>
      <c r="AC21419" s="206"/>
    </row>
    <row r="21420" spans="27:29">
      <c r="AA21420" s="298"/>
      <c r="AC21420" s="206"/>
    </row>
    <row r="21421" spans="27:29">
      <c r="AA21421" s="298"/>
      <c r="AC21421" s="206"/>
    </row>
    <row r="21422" spans="27:29">
      <c r="AA21422" s="298"/>
      <c r="AC21422" s="206"/>
    </row>
    <row r="21423" spans="27:29">
      <c r="AA21423" s="298"/>
      <c r="AC21423" s="206"/>
    </row>
    <row r="21424" spans="27:29">
      <c r="AA21424" s="298"/>
      <c r="AC21424" s="206"/>
    </row>
    <row r="21425" spans="27:29">
      <c r="AA21425" s="298"/>
      <c r="AC21425" s="206"/>
    </row>
    <row r="21426" spans="27:29">
      <c r="AA21426" s="298"/>
      <c r="AC21426" s="206"/>
    </row>
    <row r="21427" spans="27:29">
      <c r="AA21427" s="298"/>
      <c r="AC21427" s="206"/>
    </row>
    <row r="21428" spans="27:29">
      <c r="AA21428" s="298"/>
      <c r="AC21428" s="206"/>
    </row>
    <row r="21429" spans="27:29">
      <c r="AA21429" s="298"/>
      <c r="AC21429" s="206"/>
    </row>
    <row r="21430" spans="27:29">
      <c r="AA21430" s="298"/>
      <c r="AC21430" s="206"/>
    </row>
    <row r="21431" spans="27:29">
      <c r="AA21431" s="298"/>
      <c r="AC21431" s="206"/>
    </row>
    <row r="21432" spans="27:29">
      <c r="AA21432" s="298"/>
      <c r="AC21432" s="206"/>
    </row>
    <row r="21433" spans="27:29">
      <c r="AA21433" s="298"/>
      <c r="AC21433" s="206"/>
    </row>
    <row r="21434" spans="27:29">
      <c r="AA21434" s="298"/>
      <c r="AC21434" s="206"/>
    </row>
    <row r="21435" spans="27:29">
      <c r="AA21435" s="298"/>
      <c r="AC21435" s="206"/>
    </row>
    <row r="21436" spans="27:29">
      <c r="AA21436" s="298"/>
      <c r="AC21436" s="206"/>
    </row>
    <row r="21437" spans="27:29">
      <c r="AA21437" s="298"/>
      <c r="AC21437" s="206"/>
    </row>
    <row r="21438" spans="27:29">
      <c r="AA21438" s="298"/>
      <c r="AC21438" s="206"/>
    </row>
    <row r="21439" spans="27:29">
      <c r="AA21439" s="298"/>
      <c r="AC21439" s="206"/>
    </row>
    <row r="21440" spans="27:29">
      <c r="AA21440" s="298"/>
      <c r="AC21440" s="206"/>
    </row>
    <row r="21441" spans="27:29">
      <c r="AA21441" s="298"/>
      <c r="AC21441" s="206"/>
    </row>
    <row r="21442" spans="27:29">
      <c r="AA21442" s="298"/>
      <c r="AC21442" s="206"/>
    </row>
    <row r="21443" spans="27:29">
      <c r="AA21443" s="298"/>
      <c r="AC21443" s="206"/>
    </row>
    <row r="21444" spans="27:29">
      <c r="AA21444" s="298"/>
      <c r="AC21444" s="206"/>
    </row>
    <row r="21445" spans="27:29">
      <c r="AA21445" s="298"/>
      <c r="AC21445" s="206"/>
    </row>
    <row r="21446" spans="27:29">
      <c r="AA21446" s="298"/>
      <c r="AC21446" s="206"/>
    </row>
    <row r="21447" spans="27:29">
      <c r="AA21447" s="298"/>
      <c r="AC21447" s="206"/>
    </row>
    <row r="21448" spans="27:29">
      <c r="AA21448" s="298"/>
      <c r="AC21448" s="206"/>
    </row>
    <row r="21449" spans="27:29">
      <c r="AA21449" s="298"/>
      <c r="AC21449" s="206"/>
    </row>
    <row r="21450" spans="27:29">
      <c r="AA21450" s="298"/>
      <c r="AC21450" s="206"/>
    </row>
    <row r="21451" spans="27:29">
      <c r="AA21451" s="298"/>
      <c r="AC21451" s="206"/>
    </row>
    <row r="21452" spans="27:29">
      <c r="AA21452" s="298"/>
      <c r="AC21452" s="206"/>
    </row>
    <row r="21453" spans="27:29">
      <c r="AA21453" s="298"/>
      <c r="AC21453" s="206"/>
    </row>
    <row r="21454" spans="27:29">
      <c r="AA21454" s="298"/>
      <c r="AC21454" s="206"/>
    </row>
    <row r="21455" spans="27:29">
      <c r="AA21455" s="298"/>
      <c r="AC21455" s="206"/>
    </row>
    <row r="21456" spans="27:29">
      <c r="AA21456" s="298"/>
      <c r="AC21456" s="206"/>
    </row>
    <row r="21457" spans="27:29">
      <c r="AA21457" s="298"/>
      <c r="AC21457" s="206"/>
    </row>
    <row r="21458" spans="27:29">
      <c r="AA21458" s="298"/>
      <c r="AC21458" s="206"/>
    </row>
    <row r="21459" spans="27:29">
      <c r="AA21459" s="298"/>
      <c r="AC21459" s="206"/>
    </row>
    <row r="21460" spans="27:29">
      <c r="AA21460" s="298"/>
      <c r="AC21460" s="206"/>
    </row>
    <row r="21461" spans="27:29">
      <c r="AA21461" s="298"/>
      <c r="AC21461" s="206"/>
    </row>
    <row r="21462" spans="27:29">
      <c r="AA21462" s="298"/>
      <c r="AC21462" s="206"/>
    </row>
    <row r="21463" spans="27:29">
      <c r="AA21463" s="298"/>
      <c r="AC21463" s="206"/>
    </row>
    <row r="21464" spans="27:29">
      <c r="AA21464" s="298"/>
      <c r="AC21464" s="206"/>
    </row>
    <row r="21465" spans="27:29">
      <c r="AA21465" s="298"/>
      <c r="AC21465" s="206"/>
    </row>
    <row r="21466" spans="27:29">
      <c r="AA21466" s="298"/>
      <c r="AC21466" s="206"/>
    </row>
    <row r="21467" spans="27:29">
      <c r="AA21467" s="298"/>
      <c r="AC21467" s="206"/>
    </row>
    <row r="21468" spans="27:29">
      <c r="AA21468" s="298"/>
      <c r="AC21468" s="206"/>
    </row>
    <row r="21469" spans="27:29">
      <c r="AA21469" s="298"/>
      <c r="AC21469" s="206"/>
    </row>
    <row r="21470" spans="27:29">
      <c r="AA21470" s="298"/>
      <c r="AC21470" s="206"/>
    </row>
    <row r="21471" spans="27:29">
      <c r="AA21471" s="298"/>
      <c r="AC21471" s="206"/>
    </row>
    <row r="21472" spans="27:29">
      <c r="AA21472" s="298"/>
      <c r="AC21472" s="206"/>
    </row>
    <row r="21473" spans="27:29">
      <c r="AA21473" s="298"/>
      <c r="AC21473" s="206"/>
    </row>
    <row r="21474" spans="27:29">
      <c r="AA21474" s="298"/>
      <c r="AC21474" s="206"/>
    </row>
    <row r="21475" spans="27:29">
      <c r="AA21475" s="298"/>
      <c r="AC21475" s="206"/>
    </row>
    <row r="21476" spans="27:29">
      <c r="AA21476" s="298"/>
      <c r="AC21476" s="206"/>
    </row>
    <row r="21477" spans="27:29">
      <c r="AA21477" s="298"/>
      <c r="AC21477" s="206"/>
    </row>
    <row r="21478" spans="27:29">
      <c r="AA21478" s="298"/>
      <c r="AC21478" s="206"/>
    </row>
    <row r="21479" spans="27:29">
      <c r="AA21479" s="298"/>
      <c r="AC21479" s="206"/>
    </row>
    <row r="21480" spans="27:29">
      <c r="AA21480" s="298"/>
      <c r="AC21480" s="206"/>
    </row>
    <row r="21481" spans="27:29">
      <c r="AA21481" s="298"/>
      <c r="AC21481" s="206"/>
    </row>
    <row r="21482" spans="27:29">
      <c r="AA21482" s="298"/>
      <c r="AC21482" s="206"/>
    </row>
    <row r="21483" spans="27:29">
      <c r="AA21483" s="298"/>
      <c r="AC21483" s="206"/>
    </row>
    <row r="21484" spans="27:29">
      <c r="AA21484" s="298"/>
      <c r="AC21484" s="206"/>
    </row>
    <row r="21485" spans="27:29">
      <c r="AA21485" s="298"/>
      <c r="AC21485" s="206"/>
    </row>
    <row r="21486" spans="27:29">
      <c r="AA21486" s="298"/>
      <c r="AC21486" s="206"/>
    </row>
    <row r="21487" spans="27:29">
      <c r="AA21487" s="298"/>
      <c r="AC21487" s="206"/>
    </row>
    <row r="21488" spans="27:29">
      <c r="AA21488" s="298"/>
      <c r="AC21488" s="206"/>
    </row>
    <row r="21489" spans="27:29">
      <c r="AA21489" s="298"/>
      <c r="AC21489" s="206"/>
    </row>
    <row r="21490" spans="27:29">
      <c r="AA21490" s="298"/>
      <c r="AC21490" s="206"/>
    </row>
    <row r="21491" spans="27:29">
      <c r="AA21491" s="298"/>
      <c r="AC21491" s="206"/>
    </row>
    <row r="21492" spans="27:29">
      <c r="AA21492" s="298"/>
      <c r="AC21492" s="206"/>
    </row>
    <row r="21493" spans="27:29">
      <c r="AA21493" s="298"/>
      <c r="AC21493" s="206"/>
    </row>
    <row r="21494" spans="27:29">
      <c r="AA21494" s="298"/>
      <c r="AC21494" s="206"/>
    </row>
    <row r="21495" spans="27:29">
      <c r="AA21495" s="298"/>
      <c r="AC21495" s="206"/>
    </row>
    <row r="21496" spans="27:29">
      <c r="AA21496" s="298"/>
      <c r="AC21496" s="206"/>
    </row>
    <row r="21497" spans="27:29">
      <c r="AA21497" s="298"/>
      <c r="AC21497" s="206"/>
    </row>
    <row r="21498" spans="27:29">
      <c r="AA21498" s="298"/>
      <c r="AC21498" s="206"/>
    </row>
    <row r="21499" spans="27:29">
      <c r="AA21499" s="298"/>
      <c r="AC21499" s="206"/>
    </row>
    <row r="21500" spans="27:29">
      <c r="AA21500" s="298"/>
      <c r="AC21500" s="206"/>
    </row>
    <row r="21501" spans="27:29">
      <c r="AA21501" s="298"/>
      <c r="AC21501" s="206"/>
    </row>
    <row r="21502" spans="27:29">
      <c r="AA21502" s="298"/>
      <c r="AC21502" s="206"/>
    </row>
    <row r="21503" spans="27:29">
      <c r="AA21503" s="298"/>
      <c r="AC21503" s="206"/>
    </row>
    <row r="21504" spans="27:29">
      <c r="AA21504" s="298"/>
      <c r="AC21504" s="206"/>
    </row>
    <row r="21505" spans="27:29">
      <c r="AA21505" s="298"/>
      <c r="AC21505" s="206"/>
    </row>
    <row r="21506" spans="27:29">
      <c r="AA21506" s="298"/>
      <c r="AC21506" s="206"/>
    </row>
    <row r="21507" spans="27:29">
      <c r="AA21507" s="298"/>
      <c r="AC21507" s="206"/>
    </row>
    <row r="21508" spans="27:29">
      <c r="AA21508" s="298"/>
      <c r="AC21508" s="206"/>
    </row>
    <row r="21509" spans="27:29">
      <c r="AA21509" s="298"/>
      <c r="AC21509" s="206"/>
    </row>
    <row r="21510" spans="27:29">
      <c r="AA21510" s="298"/>
      <c r="AC21510" s="206"/>
    </row>
    <row r="21511" spans="27:29">
      <c r="AA21511" s="298"/>
      <c r="AC21511" s="206"/>
    </row>
    <row r="21512" spans="27:29">
      <c r="AA21512" s="298"/>
      <c r="AC21512" s="206"/>
    </row>
    <row r="21513" spans="27:29">
      <c r="AA21513" s="298"/>
      <c r="AC21513" s="206"/>
    </row>
    <row r="21514" spans="27:29">
      <c r="AA21514" s="298"/>
      <c r="AC21514" s="206"/>
    </row>
    <row r="21515" spans="27:29">
      <c r="AA21515" s="298"/>
      <c r="AC21515" s="206"/>
    </row>
    <row r="21516" spans="27:29">
      <c r="AA21516" s="298"/>
      <c r="AC21516" s="206"/>
    </row>
    <row r="21517" spans="27:29">
      <c r="AA21517" s="298"/>
      <c r="AC21517" s="206"/>
    </row>
    <row r="21518" spans="27:29">
      <c r="AA21518" s="298"/>
      <c r="AC21518" s="206"/>
    </row>
    <row r="21519" spans="27:29">
      <c r="AA21519" s="298"/>
      <c r="AC21519" s="206"/>
    </row>
    <row r="21520" spans="27:29">
      <c r="AA21520" s="298"/>
      <c r="AC21520" s="206"/>
    </row>
    <row r="21521" spans="27:29">
      <c r="AA21521" s="298"/>
      <c r="AC21521" s="206"/>
    </row>
    <row r="21522" spans="27:29">
      <c r="AA21522" s="298"/>
      <c r="AC21522" s="206"/>
    </row>
    <row r="21523" spans="27:29">
      <c r="AA21523" s="298"/>
      <c r="AC21523" s="206"/>
    </row>
    <row r="21524" spans="27:29">
      <c r="AA21524" s="298"/>
      <c r="AC21524" s="206"/>
    </row>
    <row r="21525" spans="27:29">
      <c r="AA21525" s="298"/>
      <c r="AC21525" s="206"/>
    </row>
    <row r="21526" spans="27:29">
      <c r="AA21526" s="298"/>
      <c r="AC21526" s="206"/>
    </row>
    <row r="21527" spans="27:29">
      <c r="AA21527" s="298"/>
      <c r="AC21527" s="206"/>
    </row>
    <row r="21528" spans="27:29">
      <c r="AA21528" s="298"/>
      <c r="AC21528" s="206"/>
    </row>
    <row r="21529" spans="27:29">
      <c r="AA21529" s="298"/>
      <c r="AC21529" s="206"/>
    </row>
    <row r="21530" spans="27:29">
      <c r="AA21530" s="298"/>
      <c r="AC21530" s="206"/>
    </row>
    <row r="21531" spans="27:29">
      <c r="AA21531" s="298"/>
      <c r="AC21531" s="206"/>
    </row>
    <row r="21532" spans="27:29">
      <c r="AA21532" s="298"/>
      <c r="AC21532" s="206"/>
    </row>
    <row r="21533" spans="27:29">
      <c r="AA21533" s="298"/>
      <c r="AC21533" s="206"/>
    </row>
    <row r="21534" spans="27:29">
      <c r="AA21534" s="298"/>
      <c r="AC21534" s="206"/>
    </row>
    <row r="21535" spans="27:29">
      <c r="AA21535" s="298"/>
      <c r="AC21535" s="206"/>
    </row>
    <row r="21536" spans="27:29">
      <c r="AA21536" s="298"/>
      <c r="AC21536" s="206"/>
    </row>
    <row r="21537" spans="27:29">
      <c r="AA21537" s="298"/>
      <c r="AC21537" s="206"/>
    </row>
    <row r="21538" spans="27:29">
      <c r="AA21538" s="298"/>
      <c r="AC21538" s="206"/>
    </row>
    <row r="21539" spans="27:29">
      <c r="AA21539" s="298"/>
      <c r="AC21539" s="206"/>
    </row>
    <row r="21540" spans="27:29">
      <c r="AA21540" s="298"/>
      <c r="AC21540" s="206"/>
    </row>
    <row r="21541" spans="27:29">
      <c r="AA21541" s="298"/>
      <c r="AC21541" s="206"/>
    </row>
    <row r="21542" spans="27:29">
      <c r="AA21542" s="298"/>
      <c r="AC21542" s="206"/>
    </row>
    <row r="21543" spans="27:29">
      <c r="AA21543" s="298"/>
      <c r="AC21543" s="206"/>
    </row>
    <row r="21544" spans="27:29">
      <c r="AA21544" s="298"/>
      <c r="AC21544" s="206"/>
    </row>
    <row r="21545" spans="27:29">
      <c r="AA21545" s="298"/>
      <c r="AC21545" s="206"/>
    </row>
    <row r="21546" spans="27:29">
      <c r="AA21546" s="298"/>
      <c r="AC21546" s="206"/>
    </row>
    <row r="21547" spans="27:29">
      <c r="AA21547" s="298"/>
      <c r="AC21547" s="206"/>
    </row>
    <row r="21548" spans="27:29">
      <c r="AA21548" s="298"/>
      <c r="AC21548" s="206"/>
    </row>
    <row r="21549" spans="27:29">
      <c r="AA21549" s="298"/>
      <c r="AC21549" s="206"/>
    </row>
    <row r="21550" spans="27:29">
      <c r="AA21550" s="298"/>
      <c r="AC21550" s="206"/>
    </row>
    <row r="21551" spans="27:29">
      <c r="AA21551" s="298"/>
      <c r="AC21551" s="206"/>
    </row>
    <row r="21552" spans="27:29">
      <c r="AA21552" s="298"/>
      <c r="AC21552" s="206"/>
    </row>
    <row r="21553" spans="27:29">
      <c r="AA21553" s="298"/>
      <c r="AC21553" s="206"/>
    </row>
    <row r="21554" spans="27:29">
      <c r="AA21554" s="298"/>
      <c r="AC21554" s="206"/>
    </row>
    <row r="21555" spans="27:29">
      <c r="AA21555" s="298"/>
      <c r="AC21555" s="206"/>
    </row>
    <row r="21556" spans="27:29">
      <c r="AA21556" s="298"/>
      <c r="AC21556" s="206"/>
    </row>
    <row r="21557" spans="27:29">
      <c r="AA21557" s="298"/>
      <c r="AC21557" s="206"/>
    </row>
    <row r="21558" spans="27:29">
      <c r="AA21558" s="298"/>
      <c r="AC21558" s="206"/>
    </row>
    <row r="21559" spans="27:29">
      <c r="AA21559" s="298"/>
      <c r="AC21559" s="206"/>
    </row>
    <row r="21560" spans="27:29">
      <c r="AA21560" s="298"/>
      <c r="AC21560" s="206"/>
    </row>
    <row r="21561" spans="27:29">
      <c r="AA21561" s="298"/>
      <c r="AC21561" s="206"/>
    </row>
    <row r="21562" spans="27:29">
      <c r="AA21562" s="298"/>
      <c r="AC21562" s="206"/>
    </row>
    <row r="21563" spans="27:29">
      <c r="AA21563" s="298"/>
      <c r="AC21563" s="206"/>
    </row>
    <row r="21564" spans="27:29">
      <c r="AA21564" s="298"/>
      <c r="AC21564" s="206"/>
    </row>
    <row r="21565" spans="27:29">
      <c r="AA21565" s="298"/>
      <c r="AC21565" s="206"/>
    </row>
    <row r="21566" spans="27:29">
      <c r="AA21566" s="298"/>
      <c r="AC21566" s="206"/>
    </row>
    <row r="21567" spans="27:29">
      <c r="AA21567" s="298"/>
      <c r="AC21567" s="206"/>
    </row>
    <row r="21568" spans="27:29">
      <c r="AA21568" s="298"/>
      <c r="AC21568" s="206"/>
    </row>
    <row r="21569" spans="27:29">
      <c r="AA21569" s="298"/>
      <c r="AC21569" s="206"/>
    </row>
    <row r="21570" spans="27:29">
      <c r="AA21570" s="298"/>
      <c r="AC21570" s="206"/>
    </row>
    <row r="21571" spans="27:29">
      <c r="AA21571" s="298"/>
      <c r="AC21571" s="206"/>
    </row>
    <row r="21572" spans="27:29">
      <c r="AA21572" s="298"/>
      <c r="AC21572" s="206"/>
    </row>
    <row r="21573" spans="27:29">
      <c r="AA21573" s="298"/>
      <c r="AC21573" s="206"/>
    </row>
    <row r="21574" spans="27:29">
      <c r="AA21574" s="298"/>
      <c r="AC21574" s="206"/>
    </row>
    <row r="21575" spans="27:29">
      <c r="AA21575" s="298"/>
      <c r="AC21575" s="206"/>
    </row>
    <row r="21576" spans="27:29">
      <c r="AA21576" s="298"/>
      <c r="AC21576" s="206"/>
    </row>
    <row r="21577" spans="27:29">
      <c r="AA21577" s="298"/>
      <c r="AC21577" s="206"/>
    </row>
    <row r="21578" spans="27:29">
      <c r="AA21578" s="298"/>
      <c r="AC21578" s="206"/>
    </row>
    <row r="21579" spans="27:29">
      <c r="AA21579" s="298"/>
      <c r="AC21579" s="206"/>
    </row>
    <row r="21580" spans="27:29">
      <c r="AA21580" s="298"/>
      <c r="AC21580" s="206"/>
    </row>
    <row r="21581" spans="27:29">
      <c r="AA21581" s="298"/>
      <c r="AC21581" s="206"/>
    </row>
    <row r="21582" spans="27:29">
      <c r="AA21582" s="298"/>
      <c r="AC21582" s="206"/>
    </row>
    <row r="21583" spans="27:29">
      <c r="AA21583" s="298"/>
      <c r="AC21583" s="206"/>
    </row>
    <row r="21584" spans="27:29">
      <c r="AA21584" s="298"/>
      <c r="AC21584" s="206"/>
    </row>
    <row r="21585" spans="27:29">
      <c r="AA21585" s="298"/>
      <c r="AC21585" s="206"/>
    </row>
    <row r="21586" spans="27:29">
      <c r="AA21586" s="298"/>
      <c r="AC21586" s="206"/>
    </row>
    <row r="21587" spans="27:29">
      <c r="AA21587" s="298"/>
      <c r="AC21587" s="206"/>
    </row>
    <row r="21588" spans="27:29">
      <c r="AA21588" s="298"/>
      <c r="AC21588" s="206"/>
    </row>
    <row r="21589" spans="27:29">
      <c r="AA21589" s="298"/>
      <c r="AC21589" s="206"/>
    </row>
    <row r="21590" spans="27:29">
      <c r="AA21590" s="298"/>
      <c r="AC21590" s="206"/>
    </row>
    <row r="21591" spans="27:29">
      <c r="AA21591" s="298"/>
      <c r="AC21591" s="206"/>
    </row>
    <row r="21592" spans="27:29">
      <c r="AA21592" s="298"/>
      <c r="AC21592" s="206"/>
    </row>
    <row r="21593" spans="27:29">
      <c r="AA21593" s="298"/>
      <c r="AC21593" s="206"/>
    </row>
    <row r="21594" spans="27:29">
      <c r="AA21594" s="298"/>
      <c r="AC21594" s="206"/>
    </row>
    <row r="21595" spans="27:29">
      <c r="AA21595" s="298"/>
      <c r="AC21595" s="206"/>
    </row>
    <row r="21596" spans="27:29">
      <c r="AA21596" s="298"/>
      <c r="AC21596" s="206"/>
    </row>
    <row r="21597" spans="27:29">
      <c r="AA21597" s="298"/>
      <c r="AC21597" s="206"/>
    </row>
    <row r="21598" spans="27:29">
      <c r="AA21598" s="298"/>
      <c r="AC21598" s="206"/>
    </row>
    <row r="21599" spans="27:29">
      <c r="AA21599" s="298"/>
      <c r="AC21599" s="206"/>
    </row>
    <row r="21600" spans="27:29">
      <c r="AA21600" s="298"/>
      <c r="AC21600" s="206"/>
    </row>
    <row r="21601" spans="27:29">
      <c r="AA21601" s="298"/>
      <c r="AC21601" s="206"/>
    </row>
    <row r="21602" spans="27:29">
      <c r="AA21602" s="298"/>
      <c r="AC21602" s="206"/>
    </row>
    <row r="21603" spans="27:29">
      <c r="AA21603" s="298"/>
      <c r="AC21603" s="206"/>
    </row>
    <row r="21604" spans="27:29">
      <c r="AA21604" s="298"/>
      <c r="AC21604" s="206"/>
    </row>
    <row r="21605" spans="27:29">
      <c r="AA21605" s="298"/>
      <c r="AC21605" s="206"/>
    </row>
    <row r="21606" spans="27:29">
      <c r="AA21606" s="298"/>
      <c r="AC21606" s="206"/>
    </row>
    <row r="21607" spans="27:29">
      <c r="AA21607" s="298"/>
      <c r="AC21607" s="206"/>
    </row>
    <row r="21608" spans="27:29">
      <c r="AA21608" s="298"/>
      <c r="AC21608" s="206"/>
    </row>
    <row r="21609" spans="27:29">
      <c r="AA21609" s="298"/>
      <c r="AC21609" s="206"/>
    </row>
    <row r="21610" spans="27:29">
      <c r="AA21610" s="298"/>
      <c r="AC21610" s="206"/>
    </row>
    <row r="21611" spans="27:29">
      <c r="AA21611" s="298"/>
      <c r="AC21611" s="206"/>
    </row>
    <row r="21612" spans="27:29">
      <c r="AA21612" s="298"/>
      <c r="AC21612" s="206"/>
    </row>
    <row r="21613" spans="27:29">
      <c r="AA21613" s="298"/>
      <c r="AC21613" s="206"/>
    </row>
    <row r="21614" spans="27:29">
      <c r="AA21614" s="298"/>
      <c r="AC21614" s="206"/>
    </row>
    <row r="21615" spans="27:29">
      <c r="AA21615" s="298"/>
      <c r="AC21615" s="206"/>
    </row>
    <row r="21616" spans="27:29">
      <c r="AA21616" s="298"/>
      <c r="AC21616" s="206"/>
    </row>
    <row r="21617" spans="27:29">
      <c r="AA21617" s="298"/>
      <c r="AC21617" s="206"/>
    </row>
    <row r="21618" spans="27:29">
      <c r="AA21618" s="298"/>
      <c r="AC21618" s="206"/>
    </row>
    <row r="21619" spans="27:29">
      <c r="AA21619" s="298"/>
      <c r="AC21619" s="206"/>
    </row>
    <row r="21620" spans="27:29">
      <c r="AA21620" s="298"/>
      <c r="AC21620" s="206"/>
    </row>
    <row r="21621" spans="27:29">
      <c r="AA21621" s="298"/>
      <c r="AC21621" s="206"/>
    </row>
    <row r="21622" spans="27:29">
      <c r="AA21622" s="298"/>
      <c r="AC21622" s="206"/>
    </row>
    <row r="21623" spans="27:29">
      <c r="AA21623" s="298"/>
      <c r="AC21623" s="206"/>
    </row>
    <row r="21624" spans="27:29">
      <c r="AA21624" s="298"/>
      <c r="AC21624" s="206"/>
    </row>
    <row r="21625" spans="27:29">
      <c r="AA21625" s="298"/>
      <c r="AC21625" s="206"/>
    </row>
    <row r="21626" spans="27:29">
      <c r="AA21626" s="298"/>
      <c r="AC21626" s="206"/>
    </row>
    <row r="21627" spans="27:29">
      <c r="AA21627" s="298"/>
      <c r="AC21627" s="206"/>
    </row>
    <row r="21628" spans="27:29">
      <c r="AA21628" s="298"/>
      <c r="AC21628" s="206"/>
    </row>
    <row r="21629" spans="27:29">
      <c r="AA21629" s="298"/>
      <c r="AC21629" s="206"/>
    </row>
    <row r="21630" spans="27:29">
      <c r="AA21630" s="298"/>
      <c r="AC21630" s="206"/>
    </row>
    <row r="21631" spans="27:29">
      <c r="AA21631" s="298"/>
      <c r="AC21631" s="206"/>
    </row>
    <row r="21632" spans="27:29">
      <c r="AA21632" s="298"/>
      <c r="AC21632" s="206"/>
    </row>
    <row r="21633" spans="27:29">
      <c r="AA21633" s="298"/>
      <c r="AC21633" s="206"/>
    </row>
    <row r="21634" spans="27:29">
      <c r="AA21634" s="298"/>
      <c r="AC21634" s="206"/>
    </row>
    <row r="21635" spans="27:29">
      <c r="AA21635" s="298"/>
      <c r="AC21635" s="206"/>
    </row>
    <row r="21636" spans="27:29">
      <c r="AA21636" s="298"/>
      <c r="AC21636" s="206"/>
    </row>
    <row r="21637" spans="27:29">
      <c r="AA21637" s="298"/>
      <c r="AC21637" s="206"/>
    </row>
    <row r="21638" spans="27:29">
      <c r="AA21638" s="298"/>
      <c r="AC21638" s="206"/>
    </row>
    <row r="21639" spans="27:29">
      <c r="AA21639" s="298"/>
      <c r="AC21639" s="206"/>
    </row>
    <row r="21640" spans="27:29">
      <c r="AA21640" s="298"/>
      <c r="AC21640" s="206"/>
    </row>
    <row r="21641" spans="27:29">
      <c r="AA21641" s="298"/>
      <c r="AC21641" s="206"/>
    </row>
    <row r="21642" spans="27:29">
      <c r="AA21642" s="298"/>
      <c r="AC21642" s="206"/>
    </row>
    <row r="21643" spans="27:29">
      <c r="AA21643" s="298"/>
      <c r="AC21643" s="206"/>
    </row>
    <row r="21644" spans="27:29">
      <c r="AA21644" s="298"/>
      <c r="AC21644" s="206"/>
    </row>
    <row r="21645" spans="27:29">
      <c r="AA21645" s="298"/>
      <c r="AC21645" s="206"/>
    </row>
    <row r="21646" spans="27:29">
      <c r="AA21646" s="298"/>
      <c r="AC21646" s="206"/>
    </row>
    <row r="21647" spans="27:29">
      <c r="AA21647" s="298"/>
      <c r="AC21647" s="206"/>
    </row>
    <row r="21648" spans="27:29">
      <c r="AA21648" s="298"/>
      <c r="AC21648" s="206"/>
    </row>
    <row r="21649" spans="27:29">
      <c r="AA21649" s="298"/>
      <c r="AC21649" s="206"/>
    </row>
    <row r="21650" spans="27:29">
      <c r="AA21650" s="298"/>
      <c r="AC21650" s="206"/>
    </row>
    <row r="21651" spans="27:29">
      <c r="AA21651" s="298"/>
      <c r="AC21651" s="206"/>
    </row>
    <row r="21652" spans="27:29">
      <c r="AA21652" s="298"/>
      <c r="AC21652" s="206"/>
    </row>
    <row r="21653" spans="27:29">
      <c r="AA21653" s="298"/>
      <c r="AC21653" s="206"/>
    </row>
    <row r="21654" spans="27:29">
      <c r="AA21654" s="298"/>
      <c r="AC21654" s="206"/>
    </row>
    <row r="21655" spans="27:29">
      <c r="AA21655" s="298"/>
      <c r="AC21655" s="206"/>
    </row>
    <row r="21656" spans="27:29">
      <c r="AA21656" s="298"/>
      <c r="AC21656" s="206"/>
    </row>
    <row r="21657" spans="27:29">
      <c r="AA21657" s="298"/>
      <c r="AC21657" s="206"/>
    </row>
    <row r="21658" spans="27:29">
      <c r="AA21658" s="298"/>
      <c r="AC21658" s="206"/>
    </row>
    <row r="21659" spans="27:29">
      <c r="AA21659" s="298"/>
      <c r="AC21659" s="206"/>
    </row>
    <row r="21660" spans="27:29">
      <c r="AA21660" s="298"/>
      <c r="AC21660" s="206"/>
    </row>
    <row r="21661" spans="27:29">
      <c r="AA21661" s="298"/>
      <c r="AC21661" s="206"/>
    </row>
    <row r="21662" spans="27:29">
      <c r="AA21662" s="298"/>
      <c r="AC21662" s="206"/>
    </row>
    <row r="21663" spans="27:29">
      <c r="AA21663" s="298"/>
      <c r="AC21663" s="206"/>
    </row>
    <row r="21664" spans="27:29">
      <c r="AA21664" s="298"/>
      <c r="AC21664" s="206"/>
    </row>
    <row r="21665" spans="27:29">
      <c r="AA21665" s="298"/>
      <c r="AC21665" s="206"/>
    </row>
    <row r="21666" spans="27:29">
      <c r="AA21666" s="298"/>
      <c r="AC21666" s="206"/>
    </row>
    <row r="21667" spans="27:29">
      <c r="AA21667" s="298"/>
      <c r="AC21667" s="206"/>
    </row>
    <row r="21668" spans="27:29">
      <c r="AA21668" s="298"/>
      <c r="AC21668" s="206"/>
    </row>
    <row r="21669" spans="27:29">
      <c r="AA21669" s="298"/>
      <c r="AC21669" s="206"/>
    </row>
    <row r="21670" spans="27:29">
      <c r="AA21670" s="298"/>
      <c r="AC21670" s="206"/>
    </row>
    <row r="21671" spans="27:29">
      <c r="AA21671" s="298"/>
      <c r="AC21671" s="206"/>
    </row>
    <row r="21672" spans="27:29">
      <c r="AA21672" s="298"/>
      <c r="AC21672" s="206"/>
    </row>
    <row r="21673" spans="27:29">
      <c r="AA21673" s="298"/>
      <c r="AC21673" s="206"/>
    </row>
    <row r="21674" spans="27:29">
      <c r="AA21674" s="298"/>
      <c r="AC21674" s="206"/>
    </row>
    <row r="21675" spans="27:29">
      <c r="AA21675" s="298"/>
      <c r="AC21675" s="206"/>
    </row>
    <row r="21676" spans="27:29">
      <c r="AA21676" s="298"/>
      <c r="AC21676" s="206"/>
    </row>
    <row r="21677" spans="27:29">
      <c r="AA21677" s="298"/>
      <c r="AC21677" s="206"/>
    </row>
    <row r="21678" spans="27:29">
      <c r="AA21678" s="298"/>
      <c r="AC21678" s="206"/>
    </row>
    <row r="21679" spans="27:29">
      <c r="AA21679" s="298"/>
      <c r="AC21679" s="206"/>
    </row>
    <row r="21680" spans="27:29">
      <c r="AA21680" s="298"/>
      <c r="AC21680" s="206"/>
    </row>
    <row r="21681" spans="27:29">
      <c r="AA21681" s="298"/>
      <c r="AC21681" s="206"/>
    </row>
    <row r="21682" spans="27:29">
      <c r="AA21682" s="298"/>
      <c r="AC21682" s="206"/>
    </row>
    <row r="21683" spans="27:29">
      <c r="AA21683" s="298"/>
      <c r="AC21683" s="206"/>
    </row>
    <row r="21684" spans="27:29">
      <c r="AA21684" s="298"/>
      <c r="AC21684" s="206"/>
    </row>
    <row r="21685" spans="27:29">
      <c r="AA21685" s="298"/>
      <c r="AC21685" s="206"/>
    </row>
    <row r="21686" spans="27:29">
      <c r="AA21686" s="298"/>
      <c r="AC21686" s="206"/>
    </row>
    <row r="21687" spans="27:29">
      <c r="AA21687" s="298"/>
      <c r="AC21687" s="206"/>
    </row>
    <row r="21688" spans="27:29">
      <c r="AA21688" s="298"/>
      <c r="AC21688" s="206"/>
    </row>
    <row r="21689" spans="27:29">
      <c r="AA21689" s="298"/>
      <c r="AC21689" s="206"/>
    </row>
    <row r="21690" spans="27:29">
      <c r="AA21690" s="298"/>
      <c r="AC21690" s="206"/>
    </row>
    <row r="21691" spans="27:29">
      <c r="AA21691" s="298"/>
      <c r="AC21691" s="206"/>
    </row>
    <row r="21692" spans="27:29">
      <c r="AA21692" s="298"/>
      <c r="AC21692" s="206"/>
    </row>
    <row r="21693" spans="27:29">
      <c r="AA21693" s="298"/>
      <c r="AC21693" s="206"/>
    </row>
    <row r="21694" spans="27:29">
      <c r="AA21694" s="298"/>
      <c r="AC21694" s="206"/>
    </row>
    <row r="21695" spans="27:29">
      <c r="AA21695" s="298"/>
      <c r="AC21695" s="206"/>
    </row>
    <row r="21696" spans="27:29">
      <c r="AA21696" s="298"/>
      <c r="AC21696" s="206"/>
    </row>
    <row r="21697" spans="27:29">
      <c r="AA21697" s="298"/>
      <c r="AC21697" s="206"/>
    </row>
    <row r="21698" spans="27:29">
      <c r="AA21698" s="298"/>
      <c r="AC21698" s="206"/>
    </row>
    <row r="21699" spans="27:29">
      <c r="AA21699" s="298"/>
      <c r="AC21699" s="206"/>
    </row>
    <row r="21700" spans="27:29">
      <c r="AA21700" s="298"/>
      <c r="AC21700" s="206"/>
    </row>
    <row r="21701" spans="27:29">
      <c r="AA21701" s="298"/>
      <c r="AC21701" s="206"/>
    </row>
    <row r="21702" spans="27:29">
      <c r="AA21702" s="298"/>
      <c r="AC21702" s="206"/>
    </row>
    <row r="21703" spans="27:29">
      <c r="AA21703" s="298"/>
      <c r="AC21703" s="206"/>
    </row>
    <row r="21704" spans="27:29">
      <c r="AA21704" s="298"/>
      <c r="AC21704" s="206"/>
    </row>
    <row r="21705" spans="27:29">
      <c r="AA21705" s="298"/>
      <c r="AC21705" s="206"/>
    </row>
    <row r="21706" spans="27:29">
      <c r="AA21706" s="298"/>
      <c r="AC21706" s="206"/>
    </row>
    <row r="21707" spans="27:29">
      <c r="AA21707" s="298"/>
      <c r="AC21707" s="206"/>
    </row>
    <row r="21708" spans="27:29">
      <c r="AA21708" s="298"/>
      <c r="AC21708" s="206"/>
    </row>
    <row r="21709" spans="27:29">
      <c r="AA21709" s="298"/>
      <c r="AC21709" s="206"/>
    </row>
    <row r="21710" spans="27:29">
      <c r="AA21710" s="298"/>
      <c r="AC21710" s="206"/>
    </row>
    <row r="21711" spans="27:29">
      <c r="AA21711" s="298"/>
      <c r="AC21711" s="206"/>
    </row>
    <row r="21712" spans="27:29">
      <c r="AA21712" s="298"/>
      <c r="AC21712" s="206"/>
    </row>
    <row r="21713" spans="27:29">
      <c r="AA21713" s="298"/>
      <c r="AC21713" s="206"/>
    </row>
    <row r="21714" spans="27:29">
      <c r="AA21714" s="298"/>
      <c r="AC21714" s="206"/>
    </row>
    <row r="21715" spans="27:29">
      <c r="AA21715" s="298"/>
      <c r="AC21715" s="206"/>
    </row>
    <row r="21716" spans="27:29">
      <c r="AA21716" s="298"/>
      <c r="AC21716" s="206"/>
    </row>
    <row r="21717" spans="27:29">
      <c r="AA21717" s="298"/>
      <c r="AC21717" s="206"/>
    </row>
    <row r="21718" spans="27:29">
      <c r="AA21718" s="298"/>
      <c r="AC21718" s="206"/>
    </row>
    <row r="21719" spans="27:29">
      <c r="AA21719" s="298"/>
      <c r="AC21719" s="206"/>
    </row>
    <row r="21720" spans="27:29">
      <c r="AA21720" s="298"/>
      <c r="AC21720" s="206"/>
    </row>
    <row r="21721" spans="27:29">
      <c r="AA21721" s="298"/>
      <c r="AC21721" s="206"/>
    </row>
    <row r="21722" spans="27:29">
      <c r="AA21722" s="298"/>
      <c r="AC21722" s="206"/>
    </row>
    <row r="21723" spans="27:29">
      <c r="AA21723" s="298"/>
      <c r="AC21723" s="206"/>
    </row>
    <row r="21724" spans="27:29">
      <c r="AA21724" s="298"/>
      <c r="AC21724" s="206"/>
    </row>
    <row r="21725" spans="27:29">
      <c r="AA21725" s="298"/>
      <c r="AC21725" s="206"/>
    </row>
    <row r="21726" spans="27:29">
      <c r="AA21726" s="298"/>
      <c r="AC21726" s="206"/>
    </row>
    <row r="21727" spans="27:29">
      <c r="AA21727" s="298"/>
      <c r="AC21727" s="206"/>
    </row>
    <row r="21728" spans="27:29">
      <c r="AA21728" s="298"/>
      <c r="AC21728" s="206"/>
    </row>
    <row r="21729" spans="27:29">
      <c r="AA21729" s="298"/>
      <c r="AC21729" s="206"/>
    </row>
    <row r="21730" spans="27:29">
      <c r="AA21730" s="298"/>
      <c r="AC21730" s="206"/>
    </row>
    <row r="21731" spans="27:29">
      <c r="AA21731" s="298"/>
      <c r="AC21731" s="206"/>
    </row>
    <row r="21732" spans="27:29">
      <c r="AA21732" s="298"/>
      <c r="AC21732" s="206"/>
    </row>
    <row r="21733" spans="27:29">
      <c r="AA21733" s="298"/>
      <c r="AC21733" s="206"/>
    </row>
    <row r="21734" spans="27:29">
      <c r="AA21734" s="298"/>
      <c r="AC21734" s="206"/>
    </row>
    <row r="21735" spans="27:29">
      <c r="AA21735" s="298"/>
      <c r="AC21735" s="206"/>
    </row>
    <row r="21736" spans="27:29">
      <c r="AA21736" s="298"/>
      <c r="AC21736" s="206"/>
    </row>
    <row r="21737" spans="27:29">
      <c r="AA21737" s="298"/>
      <c r="AC21737" s="206"/>
    </row>
    <row r="21738" spans="27:29">
      <c r="AA21738" s="298"/>
      <c r="AC21738" s="206"/>
    </row>
    <row r="21739" spans="27:29">
      <c r="AA21739" s="298"/>
      <c r="AC21739" s="206"/>
    </row>
    <row r="21740" spans="27:29">
      <c r="AA21740" s="298"/>
      <c r="AC21740" s="206"/>
    </row>
    <row r="21741" spans="27:29">
      <c r="AA21741" s="298"/>
      <c r="AC21741" s="206"/>
    </row>
    <row r="21742" spans="27:29">
      <c r="AA21742" s="298"/>
      <c r="AC21742" s="206"/>
    </row>
    <row r="21743" spans="27:29">
      <c r="AA21743" s="298"/>
      <c r="AC21743" s="206"/>
    </row>
    <row r="21744" spans="27:29">
      <c r="AA21744" s="298"/>
      <c r="AC21744" s="206"/>
    </row>
    <row r="21745" spans="27:29">
      <c r="AA21745" s="298"/>
      <c r="AC21745" s="206"/>
    </row>
    <row r="21746" spans="27:29">
      <c r="AA21746" s="298"/>
      <c r="AC21746" s="206"/>
    </row>
    <row r="21747" spans="27:29">
      <c r="AA21747" s="298"/>
      <c r="AC21747" s="206"/>
    </row>
    <row r="21748" spans="27:29">
      <c r="AA21748" s="298"/>
      <c r="AC21748" s="206"/>
    </row>
    <row r="21749" spans="27:29">
      <c r="AA21749" s="298"/>
      <c r="AC21749" s="206"/>
    </row>
    <row r="21750" spans="27:29">
      <c r="AA21750" s="298"/>
      <c r="AC21750" s="206"/>
    </row>
    <row r="21751" spans="27:29">
      <c r="AA21751" s="298"/>
      <c r="AC21751" s="206"/>
    </row>
    <row r="21752" spans="27:29">
      <c r="AA21752" s="298"/>
      <c r="AC21752" s="206"/>
    </row>
    <row r="21753" spans="27:29">
      <c r="AA21753" s="298"/>
      <c r="AC21753" s="206"/>
    </row>
    <row r="21754" spans="27:29">
      <c r="AA21754" s="298"/>
      <c r="AC21754" s="206"/>
    </row>
    <row r="21755" spans="27:29">
      <c r="AA21755" s="298"/>
      <c r="AC21755" s="206"/>
    </row>
    <row r="21756" spans="27:29">
      <c r="AA21756" s="298"/>
      <c r="AC21756" s="206"/>
    </row>
    <row r="21757" spans="27:29">
      <c r="AA21757" s="298"/>
      <c r="AC21757" s="206"/>
    </row>
    <row r="21758" spans="27:29">
      <c r="AA21758" s="298"/>
      <c r="AC21758" s="206"/>
    </row>
    <row r="21759" spans="27:29">
      <c r="AA21759" s="298"/>
      <c r="AC21759" s="206"/>
    </row>
    <row r="21760" spans="27:29">
      <c r="AA21760" s="298"/>
      <c r="AC21760" s="206"/>
    </row>
    <row r="21761" spans="27:29">
      <c r="AA21761" s="298"/>
      <c r="AC21761" s="206"/>
    </row>
    <row r="21762" spans="27:29">
      <c r="AA21762" s="298"/>
      <c r="AC21762" s="206"/>
    </row>
    <row r="21763" spans="27:29">
      <c r="AA21763" s="298"/>
      <c r="AC21763" s="206"/>
    </row>
    <row r="21764" spans="27:29">
      <c r="AA21764" s="298"/>
      <c r="AC21764" s="206"/>
    </row>
    <row r="21765" spans="27:29">
      <c r="AA21765" s="298"/>
      <c r="AC21765" s="206"/>
    </row>
    <row r="21766" spans="27:29">
      <c r="AA21766" s="298"/>
      <c r="AC21766" s="206"/>
    </row>
    <row r="21767" spans="27:29">
      <c r="AA21767" s="298"/>
      <c r="AC21767" s="206"/>
    </row>
    <row r="21768" spans="27:29">
      <c r="AA21768" s="298"/>
      <c r="AC21768" s="206"/>
    </row>
    <row r="21769" spans="27:29">
      <c r="AA21769" s="298"/>
      <c r="AC21769" s="206"/>
    </row>
    <row r="21770" spans="27:29">
      <c r="AA21770" s="298"/>
      <c r="AC21770" s="206"/>
    </row>
    <row r="21771" spans="27:29">
      <c r="AA21771" s="298"/>
      <c r="AC21771" s="206"/>
    </row>
    <row r="21772" spans="27:29">
      <c r="AA21772" s="298"/>
      <c r="AC21772" s="206"/>
    </row>
    <row r="21773" spans="27:29">
      <c r="AA21773" s="298"/>
      <c r="AC21773" s="206"/>
    </row>
    <row r="21774" spans="27:29">
      <c r="AA21774" s="298"/>
      <c r="AC21774" s="206"/>
    </row>
    <row r="21775" spans="27:29">
      <c r="AA21775" s="298"/>
      <c r="AC21775" s="206"/>
    </row>
    <row r="21776" spans="27:29">
      <c r="AA21776" s="298"/>
      <c r="AC21776" s="206"/>
    </row>
    <row r="21777" spans="27:29">
      <c r="AA21777" s="298"/>
      <c r="AC21777" s="206"/>
    </row>
    <row r="21778" spans="27:29">
      <c r="AA21778" s="298"/>
      <c r="AC21778" s="206"/>
    </row>
    <row r="21779" spans="27:29">
      <c r="AA21779" s="298"/>
      <c r="AC21779" s="206"/>
    </row>
    <row r="21780" spans="27:29">
      <c r="AA21780" s="298"/>
      <c r="AC21780" s="206"/>
    </row>
    <row r="21781" spans="27:29">
      <c r="AA21781" s="298"/>
      <c r="AC21781" s="206"/>
    </row>
    <row r="21782" spans="27:29">
      <c r="AA21782" s="298"/>
      <c r="AC21782" s="206"/>
    </row>
    <row r="21783" spans="27:29">
      <c r="AA21783" s="298"/>
      <c r="AC21783" s="206"/>
    </row>
    <row r="21784" spans="27:29">
      <c r="AA21784" s="298"/>
      <c r="AC21784" s="206"/>
    </row>
    <row r="21785" spans="27:29">
      <c r="AA21785" s="298"/>
      <c r="AC21785" s="206"/>
    </row>
    <row r="21786" spans="27:29">
      <c r="AA21786" s="298"/>
      <c r="AC21786" s="206"/>
    </row>
    <row r="21787" spans="27:29">
      <c r="AA21787" s="298"/>
      <c r="AC21787" s="206"/>
    </row>
    <row r="21788" spans="27:29">
      <c r="AA21788" s="298"/>
      <c r="AC21788" s="206"/>
    </row>
    <row r="21789" spans="27:29">
      <c r="AA21789" s="298"/>
      <c r="AC21789" s="206"/>
    </row>
    <row r="21790" spans="27:29">
      <c r="AA21790" s="298"/>
      <c r="AC21790" s="206"/>
    </row>
    <row r="21791" spans="27:29">
      <c r="AA21791" s="298"/>
      <c r="AC21791" s="206"/>
    </row>
    <row r="21792" spans="27:29">
      <c r="AA21792" s="298"/>
      <c r="AC21792" s="206"/>
    </row>
    <row r="21793" spans="27:29">
      <c r="AA21793" s="298"/>
      <c r="AC21793" s="206"/>
    </row>
    <row r="21794" spans="27:29">
      <c r="AA21794" s="298"/>
      <c r="AC21794" s="206"/>
    </row>
    <row r="21795" spans="27:29">
      <c r="AA21795" s="298"/>
      <c r="AC21795" s="206"/>
    </row>
    <row r="21796" spans="27:29">
      <c r="AA21796" s="298"/>
      <c r="AC21796" s="206"/>
    </row>
    <row r="21797" spans="27:29">
      <c r="AA21797" s="298"/>
      <c r="AC21797" s="206"/>
    </row>
    <row r="21798" spans="27:29">
      <c r="AA21798" s="298"/>
      <c r="AC21798" s="206"/>
    </row>
    <row r="21799" spans="27:29">
      <c r="AA21799" s="298"/>
      <c r="AC21799" s="206"/>
    </row>
    <row r="21800" spans="27:29">
      <c r="AA21800" s="298"/>
      <c r="AC21800" s="206"/>
    </row>
    <row r="21801" spans="27:29">
      <c r="AA21801" s="298"/>
      <c r="AC21801" s="206"/>
    </row>
    <row r="21802" spans="27:29">
      <c r="AA21802" s="298"/>
      <c r="AC21802" s="206"/>
    </row>
    <row r="21803" spans="27:29">
      <c r="AA21803" s="298"/>
      <c r="AC21803" s="206"/>
    </row>
    <row r="21804" spans="27:29">
      <c r="AA21804" s="298"/>
      <c r="AC21804" s="206"/>
    </row>
    <row r="21805" spans="27:29">
      <c r="AA21805" s="298"/>
      <c r="AC21805" s="206"/>
    </row>
    <row r="21806" spans="27:29">
      <c r="AA21806" s="298"/>
      <c r="AC21806" s="206"/>
    </row>
    <row r="21807" spans="27:29">
      <c r="AA21807" s="298"/>
      <c r="AC21807" s="206"/>
    </row>
    <row r="21808" spans="27:29">
      <c r="AA21808" s="298"/>
      <c r="AC21808" s="206"/>
    </row>
    <row r="21809" spans="27:29">
      <c r="AA21809" s="298"/>
      <c r="AC21809" s="206"/>
    </row>
    <row r="21810" spans="27:29">
      <c r="AA21810" s="298"/>
      <c r="AC21810" s="206"/>
    </row>
    <row r="21811" spans="27:29">
      <c r="AA21811" s="298"/>
      <c r="AC21811" s="206"/>
    </row>
    <row r="21812" spans="27:29">
      <c r="AA21812" s="298"/>
      <c r="AC21812" s="206"/>
    </row>
    <row r="21813" spans="27:29">
      <c r="AA21813" s="298"/>
      <c r="AC21813" s="206"/>
    </row>
    <row r="21814" spans="27:29">
      <c r="AA21814" s="298"/>
      <c r="AC21814" s="206"/>
    </row>
    <row r="21815" spans="27:29">
      <c r="AA21815" s="298"/>
      <c r="AC21815" s="206"/>
    </row>
    <row r="21816" spans="27:29">
      <c r="AA21816" s="298"/>
      <c r="AC21816" s="206"/>
    </row>
    <row r="21817" spans="27:29">
      <c r="AA21817" s="298"/>
      <c r="AC21817" s="206"/>
    </row>
    <row r="21818" spans="27:29">
      <c r="AA21818" s="298"/>
      <c r="AC21818" s="206"/>
    </row>
    <row r="21819" spans="27:29">
      <c r="AA21819" s="298"/>
      <c r="AC21819" s="206"/>
    </row>
    <row r="21820" spans="27:29">
      <c r="AA21820" s="298"/>
      <c r="AC21820" s="206"/>
    </row>
    <row r="21821" spans="27:29">
      <c r="AA21821" s="298"/>
      <c r="AC21821" s="206"/>
    </row>
    <row r="21822" spans="27:29">
      <c r="AA21822" s="298"/>
      <c r="AC21822" s="206"/>
    </row>
    <row r="21823" spans="27:29">
      <c r="AA21823" s="298"/>
      <c r="AC21823" s="206"/>
    </row>
    <row r="21824" spans="27:29">
      <c r="AA21824" s="298"/>
      <c r="AC21824" s="206"/>
    </row>
    <row r="21825" spans="27:29">
      <c r="AA21825" s="298"/>
      <c r="AC21825" s="206"/>
    </row>
    <row r="21826" spans="27:29">
      <c r="AA21826" s="298"/>
      <c r="AC21826" s="206"/>
    </row>
    <row r="21827" spans="27:29">
      <c r="AA21827" s="298"/>
      <c r="AC21827" s="206"/>
    </row>
    <row r="21828" spans="27:29">
      <c r="AA21828" s="298"/>
      <c r="AC21828" s="206"/>
    </row>
    <row r="21829" spans="27:29">
      <c r="AA21829" s="298"/>
      <c r="AC21829" s="206"/>
    </row>
    <row r="21830" spans="27:29">
      <c r="AA21830" s="298"/>
      <c r="AC21830" s="206"/>
    </row>
    <row r="21831" spans="27:29">
      <c r="AA21831" s="298"/>
      <c r="AC21831" s="206"/>
    </row>
    <row r="21832" spans="27:29">
      <c r="AA21832" s="298"/>
      <c r="AC21832" s="206"/>
    </row>
    <row r="21833" spans="27:29">
      <c r="AA21833" s="298"/>
      <c r="AC21833" s="206"/>
    </row>
    <row r="21834" spans="27:29">
      <c r="AA21834" s="298"/>
      <c r="AC21834" s="206"/>
    </row>
    <row r="21835" spans="27:29">
      <c r="AA21835" s="298"/>
      <c r="AC21835" s="206"/>
    </row>
    <row r="21836" spans="27:29">
      <c r="AA21836" s="298"/>
      <c r="AC21836" s="206"/>
    </row>
    <row r="21837" spans="27:29">
      <c r="AA21837" s="298"/>
      <c r="AC21837" s="206"/>
    </row>
    <row r="21838" spans="27:29">
      <c r="AA21838" s="298"/>
      <c r="AC21838" s="206"/>
    </row>
    <row r="21839" spans="27:29">
      <c r="AA21839" s="298"/>
      <c r="AC21839" s="206"/>
    </row>
    <row r="21840" spans="27:29">
      <c r="AA21840" s="298"/>
      <c r="AC21840" s="206"/>
    </row>
    <row r="21841" spans="27:29">
      <c r="AA21841" s="298"/>
      <c r="AC21841" s="206"/>
    </row>
    <row r="21842" spans="27:29">
      <c r="AA21842" s="298"/>
      <c r="AC21842" s="206"/>
    </row>
    <row r="21843" spans="27:29">
      <c r="AA21843" s="298"/>
      <c r="AC21843" s="206"/>
    </row>
    <row r="21844" spans="27:29">
      <c r="AA21844" s="298"/>
      <c r="AC21844" s="206"/>
    </row>
    <row r="21845" spans="27:29">
      <c r="AA21845" s="298"/>
      <c r="AC21845" s="206"/>
    </row>
    <row r="21846" spans="27:29">
      <c r="AA21846" s="298"/>
      <c r="AC21846" s="206"/>
    </row>
    <row r="21847" spans="27:29">
      <c r="AA21847" s="298"/>
      <c r="AC21847" s="206"/>
    </row>
    <row r="21848" spans="27:29">
      <c r="AA21848" s="298"/>
      <c r="AC21848" s="206"/>
    </row>
    <row r="21849" spans="27:29">
      <c r="AA21849" s="298"/>
      <c r="AC21849" s="206"/>
    </row>
    <row r="21850" spans="27:29">
      <c r="AA21850" s="298"/>
      <c r="AC21850" s="206"/>
    </row>
    <row r="21851" spans="27:29">
      <c r="AA21851" s="298"/>
      <c r="AC21851" s="206"/>
    </row>
    <row r="21852" spans="27:29">
      <c r="AA21852" s="298"/>
      <c r="AC21852" s="206"/>
    </row>
    <row r="21853" spans="27:29">
      <c r="AA21853" s="298"/>
      <c r="AC21853" s="206"/>
    </row>
    <row r="21854" spans="27:29">
      <c r="AA21854" s="298"/>
      <c r="AC21854" s="206"/>
    </row>
    <row r="21855" spans="27:29">
      <c r="AA21855" s="298"/>
      <c r="AC21855" s="206"/>
    </row>
    <row r="21856" spans="27:29">
      <c r="AA21856" s="298"/>
      <c r="AC21856" s="206"/>
    </row>
    <row r="21857" spans="27:29">
      <c r="AA21857" s="298"/>
      <c r="AC21857" s="206"/>
    </row>
    <row r="21858" spans="27:29">
      <c r="AA21858" s="298"/>
      <c r="AC21858" s="206"/>
    </row>
    <row r="21859" spans="27:29">
      <c r="AA21859" s="298"/>
      <c r="AC21859" s="206"/>
    </row>
    <row r="21860" spans="27:29">
      <c r="AA21860" s="298"/>
      <c r="AC21860" s="206"/>
    </row>
    <row r="21861" spans="27:29">
      <c r="AA21861" s="298"/>
      <c r="AC21861" s="206"/>
    </row>
    <row r="21862" spans="27:29">
      <c r="AA21862" s="298"/>
      <c r="AC21862" s="206"/>
    </row>
    <row r="21863" spans="27:29">
      <c r="AA21863" s="298"/>
      <c r="AC21863" s="206"/>
    </row>
    <row r="21864" spans="27:29">
      <c r="AA21864" s="298"/>
      <c r="AC21864" s="206"/>
    </row>
    <row r="21865" spans="27:29">
      <c r="AA21865" s="298"/>
      <c r="AC21865" s="206"/>
    </row>
    <row r="21866" spans="27:29">
      <c r="AA21866" s="298"/>
      <c r="AC21866" s="206"/>
    </row>
    <row r="21867" spans="27:29">
      <c r="AA21867" s="298"/>
      <c r="AC21867" s="206"/>
    </row>
    <row r="21868" spans="27:29">
      <c r="AA21868" s="298"/>
      <c r="AC21868" s="206"/>
    </row>
    <row r="21869" spans="27:29">
      <c r="AA21869" s="298"/>
      <c r="AC21869" s="206"/>
    </row>
    <row r="21870" spans="27:29">
      <c r="AA21870" s="298"/>
      <c r="AC21870" s="206"/>
    </row>
    <row r="21871" spans="27:29">
      <c r="AA21871" s="298"/>
      <c r="AC21871" s="206"/>
    </row>
    <row r="21872" spans="27:29">
      <c r="AA21872" s="298"/>
      <c r="AC21872" s="206"/>
    </row>
    <row r="21873" spans="27:29">
      <c r="AA21873" s="298"/>
      <c r="AC21873" s="206"/>
    </row>
    <row r="21874" spans="27:29">
      <c r="AA21874" s="298"/>
      <c r="AC21874" s="206"/>
    </row>
    <row r="21875" spans="27:29">
      <c r="AA21875" s="298"/>
      <c r="AC21875" s="206"/>
    </row>
    <row r="21876" spans="27:29">
      <c r="AA21876" s="298"/>
      <c r="AC21876" s="206"/>
    </row>
    <row r="21877" spans="27:29">
      <c r="AA21877" s="298"/>
      <c r="AC21877" s="206"/>
    </row>
    <row r="21878" spans="27:29">
      <c r="AA21878" s="298"/>
      <c r="AC21878" s="206"/>
    </row>
    <row r="21879" spans="27:29">
      <c r="AA21879" s="298"/>
      <c r="AC21879" s="206"/>
    </row>
    <row r="21880" spans="27:29">
      <c r="AA21880" s="298"/>
      <c r="AC21880" s="206"/>
    </row>
    <row r="21881" spans="27:29">
      <c r="AA21881" s="298"/>
      <c r="AC21881" s="206"/>
    </row>
    <row r="21882" spans="27:29">
      <c r="AA21882" s="298"/>
      <c r="AC21882" s="206"/>
    </row>
    <row r="21883" spans="27:29">
      <c r="AA21883" s="298"/>
      <c r="AC21883" s="206"/>
    </row>
    <row r="21884" spans="27:29">
      <c r="AA21884" s="298"/>
      <c r="AC21884" s="206"/>
    </row>
    <row r="21885" spans="27:29">
      <c r="AA21885" s="298"/>
      <c r="AC21885" s="206"/>
    </row>
    <row r="21886" spans="27:29">
      <c r="AA21886" s="298"/>
      <c r="AC21886" s="206"/>
    </row>
    <row r="21887" spans="27:29">
      <c r="AA21887" s="298"/>
      <c r="AC21887" s="206"/>
    </row>
    <row r="21888" spans="27:29">
      <c r="AA21888" s="298"/>
      <c r="AC21888" s="206"/>
    </row>
    <row r="21889" spans="27:29">
      <c r="AA21889" s="298"/>
      <c r="AC21889" s="206"/>
    </row>
    <row r="21890" spans="27:29">
      <c r="AA21890" s="298"/>
      <c r="AC21890" s="206"/>
    </row>
    <row r="21891" spans="27:29">
      <c r="AA21891" s="298"/>
      <c r="AC21891" s="206"/>
    </row>
    <row r="21892" spans="27:29">
      <c r="AA21892" s="298"/>
      <c r="AC21892" s="206"/>
    </row>
    <row r="21893" spans="27:29">
      <c r="AA21893" s="298"/>
      <c r="AC21893" s="206"/>
    </row>
    <row r="21894" spans="27:29">
      <c r="AA21894" s="298"/>
      <c r="AC21894" s="206"/>
    </row>
    <row r="21895" spans="27:29">
      <c r="AA21895" s="298"/>
      <c r="AC21895" s="206"/>
    </row>
    <row r="21896" spans="27:29">
      <c r="AA21896" s="298"/>
      <c r="AC21896" s="206"/>
    </row>
    <row r="21897" spans="27:29">
      <c r="AA21897" s="298"/>
      <c r="AC21897" s="206"/>
    </row>
    <row r="21898" spans="27:29">
      <c r="AA21898" s="298"/>
      <c r="AC21898" s="206"/>
    </row>
    <row r="21899" spans="27:29">
      <c r="AA21899" s="298"/>
      <c r="AC21899" s="206"/>
    </row>
    <row r="21900" spans="27:29">
      <c r="AA21900" s="298"/>
      <c r="AC21900" s="206"/>
    </row>
    <row r="21901" spans="27:29">
      <c r="AA21901" s="298"/>
      <c r="AC21901" s="206"/>
    </row>
    <row r="21902" spans="27:29">
      <c r="AA21902" s="298"/>
      <c r="AC21902" s="206"/>
    </row>
    <row r="21903" spans="27:29">
      <c r="AA21903" s="298"/>
      <c r="AC21903" s="206"/>
    </row>
    <row r="21904" spans="27:29">
      <c r="AA21904" s="298"/>
      <c r="AC21904" s="206"/>
    </row>
    <row r="21905" spans="27:29">
      <c r="AA21905" s="298"/>
      <c r="AC21905" s="206"/>
    </row>
    <row r="21906" spans="27:29">
      <c r="AA21906" s="298"/>
      <c r="AC21906" s="206"/>
    </row>
    <row r="21907" spans="27:29">
      <c r="AA21907" s="298"/>
      <c r="AC21907" s="206"/>
    </row>
    <row r="21908" spans="27:29">
      <c r="AA21908" s="298"/>
      <c r="AC21908" s="206"/>
    </row>
    <row r="21909" spans="27:29">
      <c r="AA21909" s="298"/>
      <c r="AC21909" s="206"/>
    </row>
    <row r="21910" spans="27:29">
      <c r="AA21910" s="298"/>
      <c r="AC21910" s="206"/>
    </row>
    <row r="21911" spans="27:29">
      <c r="AA21911" s="298"/>
      <c r="AC21911" s="206"/>
    </row>
    <row r="21912" spans="27:29">
      <c r="AA21912" s="298"/>
      <c r="AC21912" s="206"/>
    </row>
    <row r="21913" spans="27:29">
      <c r="AA21913" s="298"/>
      <c r="AC21913" s="206"/>
    </row>
    <row r="21914" spans="27:29">
      <c r="AA21914" s="298"/>
      <c r="AC21914" s="206"/>
    </row>
    <row r="21915" spans="27:29">
      <c r="AA21915" s="298"/>
      <c r="AC21915" s="206"/>
    </row>
    <row r="21916" spans="27:29">
      <c r="AA21916" s="298"/>
      <c r="AC21916" s="206"/>
    </row>
    <row r="21917" spans="27:29">
      <c r="AA21917" s="298"/>
      <c r="AC21917" s="206"/>
    </row>
    <row r="21918" spans="27:29">
      <c r="AA21918" s="298"/>
      <c r="AC21918" s="206"/>
    </row>
    <row r="21919" spans="27:29">
      <c r="AA21919" s="298"/>
      <c r="AC21919" s="206"/>
    </row>
    <row r="21920" spans="27:29">
      <c r="AA21920" s="298"/>
      <c r="AC21920" s="206"/>
    </row>
    <row r="21921" spans="27:29">
      <c r="AA21921" s="298"/>
      <c r="AC21921" s="206"/>
    </row>
    <row r="21922" spans="27:29">
      <c r="AA21922" s="298"/>
      <c r="AC21922" s="206"/>
    </row>
    <row r="21923" spans="27:29">
      <c r="AA21923" s="298"/>
      <c r="AC21923" s="206"/>
    </row>
    <row r="21924" spans="27:29">
      <c r="AA21924" s="298"/>
      <c r="AC21924" s="206"/>
    </row>
    <row r="21925" spans="27:29">
      <c r="AA21925" s="298"/>
      <c r="AC21925" s="206"/>
    </row>
    <row r="21926" spans="27:29">
      <c r="AA21926" s="298"/>
      <c r="AC21926" s="206"/>
    </row>
    <row r="21927" spans="27:29">
      <c r="AA21927" s="298"/>
      <c r="AC21927" s="206"/>
    </row>
    <row r="21928" spans="27:29">
      <c r="AA21928" s="298"/>
      <c r="AC21928" s="206"/>
    </row>
    <row r="21929" spans="27:29">
      <c r="AA21929" s="298"/>
      <c r="AC21929" s="206"/>
    </row>
    <row r="21930" spans="27:29">
      <c r="AA21930" s="298"/>
      <c r="AC21930" s="206"/>
    </row>
    <row r="21931" spans="27:29">
      <c r="AA21931" s="298"/>
      <c r="AC21931" s="206"/>
    </row>
    <row r="21932" spans="27:29">
      <c r="AA21932" s="298"/>
      <c r="AC21932" s="206"/>
    </row>
    <row r="21933" spans="27:29">
      <c r="AA21933" s="298"/>
      <c r="AC21933" s="206"/>
    </row>
    <row r="21934" spans="27:29">
      <c r="AA21934" s="298"/>
      <c r="AC21934" s="206"/>
    </row>
    <row r="21935" spans="27:29">
      <c r="AA21935" s="298"/>
      <c r="AC21935" s="206"/>
    </row>
    <row r="21936" spans="27:29">
      <c r="AA21936" s="298"/>
      <c r="AC21936" s="206"/>
    </row>
    <row r="21937" spans="27:29">
      <c r="AA21937" s="298"/>
      <c r="AC21937" s="206"/>
    </row>
    <row r="21938" spans="27:29">
      <c r="AA21938" s="298"/>
      <c r="AC21938" s="206"/>
    </row>
    <row r="21939" spans="27:29">
      <c r="AA21939" s="298"/>
      <c r="AC21939" s="206"/>
    </row>
    <row r="21940" spans="27:29">
      <c r="AA21940" s="298"/>
      <c r="AC21940" s="206"/>
    </row>
    <row r="21941" spans="27:29">
      <c r="AA21941" s="298"/>
      <c r="AC21941" s="206"/>
    </row>
    <row r="21942" spans="27:29">
      <c r="AA21942" s="298"/>
      <c r="AC21942" s="206"/>
    </row>
    <row r="21943" spans="27:29">
      <c r="AA21943" s="298"/>
      <c r="AC21943" s="206"/>
    </row>
    <row r="21944" spans="27:29">
      <c r="AA21944" s="298"/>
      <c r="AC21944" s="206"/>
    </row>
    <row r="21945" spans="27:29">
      <c r="AA21945" s="298"/>
      <c r="AC21945" s="206"/>
    </row>
    <row r="21946" spans="27:29">
      <c r="AA21946" s="298"/>
      <c r="AC21946" s="206"/>
    </row>
    <row r="21947" spans="27:29">
      <c r="AA21947" s="298"/>
      <c r="AC21947" s="206"/>
    </row>
    <row r="21948" spans="27:29">
      <c r="AA21948" s="298"/>
      <c r="AC21948" s="206"/>
    </row>
    <row r="21949" spans="27:29">
      <c r="AA21949" s="298"/>
      <c r="AC21949" s="206"/>
    </row>
    <row r="21950" spans="27:29">
      <c r="AA21950" s="298"/>
      <c r="AC21950" s="206"/>
    </row>
    <row r="21951" spans="27:29">
      <c r="AA21951" s="298"/>
      <c r="AC21951" s="206"/>
    </row>
    <row r="21952" spans="27:29">
      <c r="AA21952" s="298"/>
      <c r="AC21952" s="206"/>
    </row>
    <row r="21953" spans="27:29">
      <c r="AA21953" s="298"/>
      <c r="AC21953" s="206"/>
    </row>
    <row r="21954" spans="27:29">
      <c r="AA21954" s="298"/>
      <c r="AC21954" s="206"/>
    </row>
    <row r="21955" spans="27:29">
      <c r="AA21955" s="298"/>
      <c r="AC21955" s="206"/>
    </row>
    <row r="21956" spans="27:29">
      <c r="AA21956" s="298"/>
      <c r="AC21956" s="206"/>
    </row>
    <row r="21957" spans="27:29">
      <c r="AA21957" s="298"/>
      <c r="AC21957" s="206"/>
    </row>
    <row r="21958" spans="27:29">
      <c r="AA21958" s="298"/>
      <c r="AC21958" s="206"/>
    </row>
    <row r="21959" spans="27:29">
      <c r="AA21959" s="298"/>
      <c r="AC21959" s="206"/>
    </row>
    <row r="21960" spans="27:29">
      <c r="AA21960" s="298"/>
      <c r="AC21960" s="206"/>
    </row>
    <row r="21961" spans="27:29">
      <c r="AA21961" s="298"/>
      <c r="AC21961" s="206"/>
    </row>
    <row r="21962" spans="27:29">
      <c r="AA21962" s="298"/>
      <c r="AC21962" s="206"/>
    </row>
    <row r="21963" spans="27:29">
      <c r="AA21963" s="298"/>
      <c r="AC21963" s="206"/>
    </row>
    <row r="21964" spans="27:29">
      <c r="AA21964" s="298"/>
      <c r="AC21964" s="206"/>
    </row>
    <row r="21965" spans="27:29">
      <c r="AA21965" s="298"/>
      <c r="AC21965" s="206"/>
    </row>
    <row r="21966" spans="27:29">
      <c r="AA21966" s="298"/>
      <c r="AC21966" s="206"/>
    </row>
    <row r="21967" spans="27:29">
      <c r="AA21967" s="298"/>
      <c r="AC21967" s="206"/>
    </row>
    <row r="21968" spans="27:29">
      <c r="AA21968" s="298"/>
      <c r="AC21968" s="206"/>
    </row>
    <row r="21969" spans="27:29">
      <c r="AA21969" s="298"/>
      <c r="AC21969" s="206"/>
    </row>
    <row r="21970" spans="27:29">
      <c r="AA21970" s="298"/>
      <c r="AC21970" s="206"/>
    </row>
    <row r="21971" spans="27:29">
      <c r="AA21971" s="298"/>
      <c r="AC21971" s="206"/>
    </row>
    <row r="21972" spans="27:29">
      <c r="AA21972" s="298"/>
      <c r="AC21972" s="206"/>
    </row>
    <row r="21973" spans="27:29">
      <c r="AA21973" s="298"/>
      <c r="AC21973" s="206"/>
    </row>
    <row r="21974" spans="27:29">
      <c r="AA21974" s="298"/>
      <c r="AC21974" s="206"/>
    </row>
    <row r="21975" spans="27:29">
      <c r="AA21975" s="298"/>
      <c r="AC21975" s="206"/>
    </row>
    <row r="21976" spans="27:29">
      <c r="AA21976" s="298"/>
      <c r="AC21976" s="206"/>
    </row>
    <row r="21977" spans="27:29">
      <c r="AA21977" s="298"/>
      <c r="AC21977" s="206"/>
    </row>
    <row r="21978" spans="27:29">
      <c r="AA21978" s="298"/>
      <c r="AC21978" s="206"/>
    </row>
    <row r="21979" spans="27:29">
      <c r="AA21979" s="298"/>
      <c r="AC21979" s="206"/>
    </row>
    <row r="21980" spans="27:29">
      <c r="AA21980" s="298"/>
      <c r="AC21980" s="206"/>
    </row>
    <row r="21981" spans="27:29">
      <c r="AA21981" s="298"/>
      <c r="AC21981" s="206"/>
    </row>
    <row r="21982" spans="27:29">
      <c r="AA21982" s="298"/>
      <c r="AC21982" s="206"/>
    </row>
    <row r="21983" spans="27:29">
      <c r="AA21983" s="298"/>
      <c r="AC21983" s="206"/>
    </row>
    <row r="21984" spans="27:29">
      <c r="AA21984" s="298"/>
      <c r="AC21984" s="206"/>
    </row>
    <row r="21985" spans="27:29">
      <c r="AA21985" s="298"/>
      <c r="AC21985" s="206"/>
    </row>
    <row r="21986" spans="27:29">
      <c r="AA21986" s="298"/>
      <c r="AC21986" s="206"/>
    </row>
    <row r="21987" spans="27:29">
      <c r="AA21987" s="298"/>
      <c r="AC21987" s="206"/>
    </row>
    <row r="21988" spans="27:29">
      <c r="AA21988" s="298"/>
      <c r="AC21988" s="206"/>
    </row>
    <row r="21989" spans="27:29">
      <c r="AA21989" s="298"/>
      <c r="AC21989" s="206"/>
    </row>
    <row r="21990" spans="27:29">
      <c r="AA21990" s="298"/>
      <c r="AC21990" s="206"/>
    </row>
    <row r="21991" spans="27:29">
      <c r="AA21991" s="298"/>
      <c r="AC21991" s="206"/>
    </row>
    <row r="21992" spans="27:29">
      <c r="AA21992" s="298"/>
      <c r="AC21992" s="206"/>
    </row>
    <row r="21993" spans="27:29">
      <c r="AA21993" s="298"/>
      <c r="AC21993" s="206"/>
    </row>
    <row r="21994" spans="27:29">
      <c r="AA21994" s="298"/>
      <c r="AC21994" s="206"/>
    </row>
    <row r="21995" spans="27:29">
      <c r="AA21995" s="298"/>
      <c r="AC21995" s="206"/>
    </row>
    <row r="21996" spans="27:29">
      <c r="AA21996" s="298"/>
      <c r="AC21996" s="206"/>
    </row>
    <row r="21997" spans="27:29">
      <c r="AA21997" s="298"/>
      <c r="AC21997" s="206"/>
    </row>
    <row r="21998" spans="27:29">
      <c r="AA21998" s="298"/>
      <c r="AC21998" s="206"/>
    </row>
    <row r="21999" spans="27:29">
      <c r="AA21999" s="298"/>
      <c r="AC21999" s="206"/>
    </row>
    <row r="22000" spans="27:29">
      <c r="AA22000" s="298"/>
      <c r="AC22000" s="206"/>
    </row>
    <row r="22001" spans="27:29">
      <c r="AA22001" s="298"/>
      <c r="AC22001" s="206"/>
    </row>
    <row r="22002" spans="27:29">
      <c r="AA22002" s="298"/>
      <c r="AC22002" s="206"/>
    </row>
    <row r="22003" spans="27:29">
      <c r="AA22003" s="298"/>
      <c r="AC22003" s="206"/>
    </row>
    <row r="22004" spans="27:29">
      <c r="AA22004" s="298"/>
      <c r="AC22004" s="206"/>
    </row>
    <row r="22005" spans="27:29">
      <c r="AA22005" s="298"/>
      <c r="AC22005" s="206"/>
    </row>
    <row r="22006" spans="27:29">
      <c r="AA22006" s="298"/>
      <c r="AC22006" s="206"/>
    </row>
    <row r="22007" spans="27:29">
      <c r="AA22007" s="298"/>
      <c r="AC22007" s="206"/>
    </row>
    <row r="22008" spans="27:29">
      <c r="AA22008" s="298"/>
      <c r="AC22008" s="206"/>
    </row>
    <row r="22009" spans="27:29">
      <c r="AA22009" s="298"/>
      <c r="AC22009" s="206"/>
    </row>
    <row r="22010" spans="27:29">
      <c r="AA22010" s="298"/>
      <c r="AC22010" s="206"/>
    </row>
    <row r="22011" spans="27:29">
      <c r="AA22011" s="298"/>
      <c r="AC22011" s="206"/>
    </row>
    <row r="22012" spans="27:29">
      <c r="AA22012" s="298"/>
      <c r="AC22012" s="206"/>
    </row>
    <row r="22013" spans="27:29">
      <c r="AA22013" s="298"/>
      <c r="AC22013" s="206"/>
    </row>
    <row r="22014" spans="27:29">
      <c r="AA22014" s="298"/>
      <c r="AC22014" s="206"/>
    </row>
    <row r="22015" spans="27:29">
      <c r="AA22015" s="298"/>
      <c r="AC22015" s="206"/>
    </row>
    <row r="22016" spans="27:29">
      <c r="AA22016" s="298"/>
      <c r="AC22016" s="206"/>
    </row>
    <row r="22017" spans="27:29">
      <c r="AA22017" s="298"/>
      <c r="AC22017" s="206"/>
    </row>
    <row r="22018" spans="27:29">
      <c r="AA22018" s="298"/>
      <c r="AC22018" s="206"/>
    </row>
    <row r="22019" spans="27:29">
      <c r="AA22019" s="298"/>
      <c r="AC22019" s="206"/>
    </row>
    <row r="22020" spans="27:29">
      <c r="AA22020" s="298"/>
      <c r="AC22020" s="206"/>
    </row>
    <row r="22021" spans="27:29">
      <c r="AA22021" s="298"/>
      <c r="AC22021" s="206"/>
    </row>
    <row r="22022" spans="27:29">
      <c r="AA22022" s="298"/>
      <c r="AC22022" s="206"/>
    </row>
    <row r="22023" spans="27:29">
      <c r="AA22023" s="298"/>
      <c r="AC22023" s="206"/>
    </row>
    <row r="22024" spans="27:29">
      <c r="AA22024" s="298"/>
      <c r="AC22024" s="206"/>
    </row>
    <row r="22025" spans="27:29">
      <c r="AA22025" s="298"/>
      <c r="AC22025" s="206"/>
    </row>
    <row r="22026" spans="27:29">
      <c r="AA22026" s="298"/>
      <c r="AC22026" s="206"/>
    </row>
    <row r="22027" spans="27:29">
      <c r="AA22027" s="298"/>
      <c r="AC22027" s="206"/>
    </row>
    <row r="22028" spans="27:29">
      <c r="AA22028" s="298"/>
      <c r="AC22028" s="206"/>
    </row>
    <row r="22029" spans="27:29">
      <c r="AA22029" s="298"/>
      <c r="AC22029" s="206"/>
    </row>
    <row r="22030" spans="27:29">
      <c r="AA22030" s="298"/>
      <c r="AC22030" s="206"/>
    </row>
    <row r="22031" spans="27:29">
      <c r="AA22031" s="298"/>
      <c r="AC22031" s="206"/>
    </row>
    <row r="22032" spans="27:29">
      <c r="AA22032" s="298"/>
      <c r="AC22032" s="206"/>
    </row>
    <row r="22033" spans="27:29">
      <c r="AA22033" s="298"/>
      <c r="AC22033" s="206"/>
    </row>
    <row r="22034" spans="27:29">
      <c r="AA22034" s="298"/>
      <c r="AC22034" s="206"/>
    </row>
    <row r="22035" spans="27:29">
      <c r="AA22035" s="298"/>
      <c r="AC22035" s="206"/>
    </row>
    <row r="22036" spans="27:29">
      <c r="AA22036" s="298"/>
      <c r="AC22036" s="206"/>
    </row>
    <row r="22037" spans="27:29">
      <c r="AA22037" s="298"/>
      <c r="AC22037" s="206"/>
    </row>
    <row r="22038" spans="27:29">
      <c r="AA22038" s="298"/>
      <c r="AC22038" s="206"/>
    </row>
    <row r="22039" spans="27:29">
      <c r="AA22039" s="298"/>
      <c r="AC22039" s="206"/>
    </row>
    <row r="22040" spans="27:29">
      <c r="AA22040" s="298"/>
      <c r="AC22040" s="206"/>
    </row>
    <row r="22041" spans="27:29">
      <c r="AA22041" s="298"/>
      <c r="AC22041" s="206"/>
    </row>
    <row r="22042" spans="27:29">
      <c r="AA22042" s="298"/>
      <c r="AC22042" s="206"/>
    </row>
    <row r="22043" spans="27:29">
      <c r="AA22043" s="298"/>
      <c r="AC22043" s="206"/>
    </row>
    <row r="22044" spans="27:29">
      <c r="AA22044" s="298"/>
      <c r="AC22044" s="206"/>
    </row>
    <row r="22045" spans="27:29">
      <c r="AA22045" s="298"/>
      <c r="AC22045" s="206"/>
    </row>
    <row r="22046" spans="27:29">
      <c r="AA22046" s="298"/>
      <c r="AC22046" s="206"/>
    </row>
    <row r="22047" spans="27:29">
      <c r="AA22047" s="298"/>
      <c r="AC22047" s="206"/>
    </row>
    <row r="22048" spans="27:29">
      <c r="AA22048" s="298"/>
      <c r="AC22048" s="206"/>
    </row>
    <row r="22049" spans="27:29">
      <c r="AA22049" s="298"/>
      <c r="AC22049" s="206"/>
    </row>
    <row r="22050" spans="27:29">
      <c r="AA22050" s="298"/>
      <c r="AC22050" s="206"/>
    </row>
    <row r="22051" spans="27:29">
      <c r="AA22051" s="298"/>
      <c r="AC22051" s="206"/>
    </row>
    <row r="22052" spans="27:29">
      <c r="AA22052" s="298"/>
      <c r="AC22052" s="206"/>
    </row>
    <row r="22053" spans="27:29">
      <c r="AA22053" s="298"/>
      <c r="AC22053" s="206"/>
    </row>
    <row r="22054" spans="27:29">
      <c r="AA22054" s="298"/>
      <c r="AC22054" s="206"/>
    </row>
    <row r="22055" spans="27:29">
      <c r="AA22055" s="298"/>
      <c r="AC22055" s="206"/>
    </row>
    <row r="22056" spans="27:29">
      <c r="AA22056" s="298"/>
      <c r="AC22056" s="206"/>
    </row>
    <row r="22057" spans="27:29">
      <c r="AA22057" s="298"/>
      <c r="AC22057" s="206"/>
    </row>
    <row r="22058" spans="27:29">
      <c r="AA22058" s="298"/>
      <c r="AC22058" s="206"/>
    </row>
    <row r="22059" spans="27:29">
      <c r="AA22059" s="298"/>
      <c r="AC22059" s="206"/>
    </row>
    <row r="22060" spans="27:29">
      <c r="AA22060" s="298"/>
      <c r="AC22060" s="206"/>
    </row>
    <row r="22061" spans="27:29">
      <c r="AA22061" s="298"/>
      <c r="AC22061" s="206"/>
    </row>
    <row r="22062" spans="27:29">
      <c r="AA22062" s="298"/>
      <c r="AC22062" s="206"/>
    </row>
    <row r="22063" spans="27:29">
      <c r="AA22063" s="298"/>
      <c r="AC22063" s="206"/>
    </row>
    <row r="22064" spans="27:29">
      <c r="AA22064" s="298"/>
      <c r="AC22064" s="206"/>
    </row>
    <row r="22065" spans="27:29">
      <c r="AA22065" s="298"/>
      <c r="AC22065" s="206"/>
    </row>
    <row r="22066" spans="27:29">
      <c r="AA22066" s="298"/>
      <c r="AC22066" s="206"/>
    </row>
    <row r="22067" spans="27:29">
      <c r="AA22067" s="298"/>
      <c r="AC22067" s="206"/>
    </row>
    <row r="22068" spans="27:29">
      <c r="AA22068" s="298"/>
      <c r="AC22068" s="206"/>
    </row>
    <row r="22069" spans="27:29">
      <c r="AA22069" s="298"/>
      <c r="AC22069" s="206"/>
    </row>
    <row r="22070" spans="27:29">
      <c r="AA22070" s="298"/>
      <c r="AC22070" s="206"/>
    </row>
    <row r="22071" spans="27:29">
      <c r="AA22071" s="298"/>
      <c r="AC22071" s="206"/>
    </row>
    <row r="22072" spans="27:29">
      <c r="AA22072" s="298"/>
      <c r="AC22072" s="206"/>
    </row>
    <row r="22073" spans="27:29">
      <c r="AA22073" s="298"/>
      <c r="AC22073" s="206"/>
    </row>
    <row r="22074" spans="27:29">
      <c r="AA22074" s="298"/>
      <c r="AC22074" s="206"/>
    </row>
    <row r="22075" spans="27:29">
      <c r="AA22075" s="298"/>
      <c r="AC22075" s="206"/>
    </row>
    <row r="22076" spans="27:29">
      <c r="AA22076" s="298"/>
      <c r="AC22076" s="206"/>
    </row>
    <row r="22077" spans="27:29">
      <c r="AA22077" s="298"/>
      <c r="AC22077" s="206"/>
    </row>
    <row r="22078" spans="27:29">
      <c r="AA22078" s="298"/>
      <c r="AC22078" s="206"/>
    </row>
    <row r="22079" spans="27:29">
      <c r="AA22079" s="298"/>
      <c r="AC22079" s="206"/>
    </row>
    <row r="22080" spans="27:29">
      <c r="AA22080" s="298"/>
      <c r="AC22080" s="206"/>
    </row>
    <row r="22081" spans="27:29">
      <c r="AA22081" s="298"/>
      <c r="AC22081" s="206"/>
    </row>
    <row r="22082" spans="27:29">
      <c r="AA22082" s="298"/>
      <c r="AC22082" s="206"/>
    </row>
    <row r="22083" spans="27:29">
      <c r="AA22083" s="298"/>
      <c r="AC22083" s="206"/>
    </row>
    <row r="22084" spans="27:29">
      <c r="AA22084" s="298"/>
      <c r="AC22084" s="206"/>
    </row>
    <row r="22085" spans="27:29">
      <c r="AA22085" s="298"/>
      <c r="AC22085" s="206"/>
    </row>
    <row r="22086" spans="27:29">
      <c r="AA22086" s="298"/>
      <c r="AC22086" s="206"/>
    </row>
    <row r="22087" spans="27:29">
      <c r="AA22087" s="298"/>
      <c r="AC22087" s="206"/>
    </row>
    <row r="22088" spans="27:29">
      <c r="AA22088" s="298"/>
      <c r="AC22088" s="206"/>
    </row>
    <row r="22089" spans="27:29">
      <c r="AA22089" s="298"/>
      <c r="AC22089" s="206"/>
    </row>
    <row r="22090" spans="27:29">
      <c r="AA22090" s="298"/>
      <c r="AC22090" s="206"/>
    </row>
    <row r="22091" spans="27:29">
      <c r="AA22091" s="298"/>
      <c r="AC22091" s="206"/>
    </row>
    <row r="22092" spans="27:29">
      <c r="AA22092" s="298"/>
      <c r="AC22092" s="206"/>
    </row>
    <row r="22093" spans="27:29">
      <c r="AA22093" s="298"/>
      <c r="AC22093" s="206"/>
    </row>
    <row r="22094" spans="27:29">
      <c r="AA22094" s="298"/>
      <c r="AC22094" s="206"/>
    </row>
    <row r="22095" spans="27:29">
      <c r="AA22095" s="298"/>
      <c r="AC22095" s="206"/>
    </row>
    <row r="22096" spans="27:29">
      <c r="AA22096" s="298"/>
      <c r="AC22096" s="206"/>
    </row>
    <row r="22097" spans="27:29">
      <c r="AA22097" s="298"/>
      <c r="AC22097" s="206"/>
    </row>
    <row r="22098" spans="27:29">
      <c r="AA22098" s="298"/>
      <c r="AC22098" s="206"/>
    </row>
    <row r="22099" spans="27:29">
      <c r="AA22099" s="298"/>
      <c r="AC22099" s="206"/>
    </row>
    <row r="22100" spans="27:29">
      <c r="AA22100" s="298"/>
      <c r="AC22100" s="206"/>
    </row>
    <row r="22101" spans="27:29">
      <c r="AA22101" s="298"/>
      <c r="AC22101" s="206"/>
    </row>
    <row r="22102" spans="27:29">
      <c r="AA22102" s="298"/>
      <c r="AC22102" s="206"/>
    </row>
    <row r="22103" spans="27:29">
      <c r="AA22103" s="298"/>
      <c r="AC22103" s="206"/>
    </row>
    <row r="22104" spans="27:29">
      <c r="AA22104" s="298"/>
      <c r="AC22104" s="206"/>
    </row>
    <row r="22105" spans="27:29">
      <c r="AA22105" s="298"/>
      <c r="AC22105" s="206"/>
    </row>
    <row r="22106" spans="27:29">
      <c r="AA22106" s="298"/>
      <c r="AC22106" s="206"/>
    </row>
    <row r="22107" spans="27:29">
      <c r="AA22107" s="298"/>
      <c r="AC22107" s="206"/>
    </row>
    <row r="22108" spans="27:29">
      <c r="AA22108" s="298"/>
      <c r="AC22108" s="206"/>
    </row>
    <row r="22109" spans="27:29">
      <c r="AA22109" s="298"/>
      <c r="AC22109" s="206"/>
    </row>
    <row r="22110" spans="27:29">
      <c r="AA22110" s="298"/>
      <c r="AC22110" s="206"/>
    </row>
    <row r="22111" spans="27:29">
      <c r="AA22111" s="298"/>
      <c r="AC22111" s="206"/>
    </row>
    <row r="22112" spans="27:29">
      <c r="AA22112" s="298"/>
      <c r="AC22112" s="206"/>
    </row>
    <row r="22113" spans="27:29">
      <c r="AA22113" s="298"/>
      <c r="AC22113" s="206"/>
    </row>
    <row r="22114" spans="27:29">
      <c r="AA22114" s="298"/>
      <c r="AC22114" s="206"/>
    </row>
    <row r="22115" spans="27:29">
      <c r="AA22115" s="298"/>
      <c r="AC22115" s="206"/>
    </row>
    <row r="22116" spans="27:29">
      <c r="AA22116" s="298"/>
      <c r="AC22116" s="206"/>
    </row>
    <row r="22117" spans="27:29">
      <c r="AA22117" s="298"/>
      <c r="AC22117" s="206"/>
    </row>
    <row r="22118" spans="27:29">
      <c r="AA22118" s="298"/>
      <c r="AC22118" s="206"/>
    </row>
    <row r="22119" spans="27:29">
      <c r="AA22119" s="298"/>
      <c r="AC22119" s="206"/>
    </row>
    <row r="22120" spans="27:29">
      <c r="AA22120" s="298"/>
      <c r="AC22120" s="206"/>
    </row>
    <row r="22121" spans="27:29">
      <c r="AA22121" s="298"/>
      <c r="AC22121" s="206"/>
    </row>
    <row r="22122" spans="27:29">
      <c r="AA22122" s="298"/>
      <c r="AC22122" s="206"/>
    </row>
    <row r="22123" spans="27:29">
      <c r="AA22123" s="298"/>
      <c r="AC22123" s="206"/>
    </row>
    <row r="22124" spans="27:29">
      <c r="AA22124" s="298"/>
      <c r="AC22124" s="206"/>
    </row>
    <row r="22125" spans="27:29">
      <c r="AA22125" s="298"/>
      <c r="AC22125" s="206"/>
    </row>
    <row r="22126" spans="27:29">
      <c r="AA22126" s="298"/>
      <c r="AC22126" s="206"/>
    </row>
    <row r="22127" spans="27:29">
      <c r="AA22127" s="298"/>
      <c r="AC22127" s="206"/>
    </row>
    <row r="22128" spans="27:29">
      <c r="AA22128" s="298"/>
      <c r="AC22128" s="206"/>
    </row>
    <row r="22129" spans="27:29">
      <c r="AA22129" s="298"/>
      <c r="AC22129" s="206"/>
    </row>
    <row r="22130" spans="27:29">
      <c r="AA22130" s="298"/>
      <c r="AC22130" s="206"/>
    </row>
    <row r="22131" spans="27:29">
      <c r="AA22131" s="298"/>
      <c r="AC22131" s="206"/>
    </row>
    <row r="22132" spans="27:29">
      <c r="AA22132" s="298"/>
      <c r="AC22132" s="206"/>
    </row>
    <row r="22133" spans="27:29">
      <c r="AA22133" s="298"/>
      <c r="AC22133" s="206"/>
    </row>
    <row r="22134" spans="27:29">
      <c r="AA22134" s="298"/>
      <c r="AC22134" s="206"/>
    </row>
    <row r="22135" spans="27:29">
      <c r="AA22135" s="298"/>
      <c r="AC22135" s="206"/>
    </row>
    <row r="22136" spans="27:29">
      <c r="AA22136" s="298"/>
      <c r="AC22136" s="206"/>
    </row>
    <row r="22137" spans="27:29">
      <c r="AA22137" s="298"/>
      <c r="AC22137" s="206"/>
    </row>
    <row r="22138" spans="27:29">
      <c r="AA22138" s="298"/>
      <c r="AC22138" s="206"/>
    </row>
    <row r="22139" spans="27:29">
      <c r="AA22139" s="298"/>
      <c r="AC22139" s="206"/>
    </row>
    <row r="22140" spans="27:29">
      <c r="AA22140" s="298"/>
      <c r="AC22140" s="206"/>
    </row>
    <row r="22141" spans="27:29">
      <c r="AA22141" s="298"/>
      <c r="AC22141" s="206"/>
    </row>
    <row r="22142" spans="27:29">
      <c r="AA22142" s="298"/>
      <c r="AC22142" s="206"/>
    </row>
    <row r="22143" spans="27:29">
      <c r="AA22143" s="298"/>
      <c r="AC22143" s="206"/>
    </row>
    <row r="22144" spans="27:29">
      <c r="AA22144" s="298"/>
      <c r="AC22144" s="206"/>
    </row>
    <row r="22145" spans="27:29">
      <c r="AA22145" s="298"/>
      <c r="AC22145" s="206"/>
    </row>
    <row r="22146" spans="27:29">
      <c r="AA22146" s="298"/>
      <c r="AC22146" s="206"/>
    </row>
    <row r="22147" spans="27:29">
      <c r="AA22147" s="298"/>
      <c r="AC22147" s="206"/>
    </row>
    <row r="22148" spans="27:29">
      <c r="AA22148" s="298"/>
      <c r="AC22148" s="206"/>
    </row>
    <row r="22149" spans="27:29">
      <c r="AA22149" s="298"/>
      <c r="AC22149" s="206"/>
    </row>
    <row r="22150" spans="27:29">
      <c r="AA22150" s="298"/>
      <c r="AC22150" s="206"/>
    </row>
    <row r="22151" spans="27:29">
      <c r="AA22151" s="298"/>
      <c r="AC22151" s="206"/>
    </row>
    <row r="22152" spans="27:29">
      <c r="AA22152" s="298"/>
      <c r="AC22152" s="206"/>
    </row>
    <row r="22153" spans="27:29">
      <c r="AA22153" s="298"/>
      <c r="AC22153" s="206"/>
    </row>
    <row r="22154" spans="27:29">
      <c r="AA22154" s="298"/>
      <c r="AC22154" s="206"/>
    </row>
    <row r="22155" spans="27:29">
      <c r="AA22155" s="298"/>
      <c r="AC22155" s="206"/>
    </row>
    <row r="22156" spans="27:29">
      <c r="AA22156" s="298"/>
      <c r="AC22156" s="206"/>
    </row>
    <row r="22157" spans="27:29">
      <c r="AA22157" s="298"/>
      <c r="AC22157" s="206"/>
    </row>
    <row r="22158" spans="27:29">
      <c r="AA22158" s="298"/>
      <c r="AC22158" s="206"/>
    </row>
    <row r="22159" spans="27:29">
      <c r="AA22159" s="298"/>
      <c r="AC22159" s="206"/>
    </row>
    <row r="22160" spans="27:29">
      <c r="AA22160" s="298"/>
      <c r="AC22160" s="206"/>
    </row>
    <row r="22161" spans="27:29">
      <c r="AA22161" s="298"/>
      <c r="AC22161" s="206"/>
    </row>
    <row r="22162" spans="27:29">
      <c r="AA22162" s="298"/>
      <c r="AC22162" s="206"/>
    </row>
    <row r="22163" spans="27:29">
      <c r="AA22163" s="298"/>
      <c r="AC22163" s="206"/>
    </row>
    <row r="22164" spans="27:29">
      <c r="AA22164" s="298"/>
      <c r="AC22164" s="206"/>
    </row>
    <row r="22165" spans="27:29">
      <c r="AA22165" s="298"/>
      <c r="AC22165" s="206"/>
    </row>
    <row r="22166" spans="27:29">
      <c r="AA22166" s="298"/>
      <c r="AC22166" s="206"/>
    </row>
    <row r="22167" spans="27:29">
      <c r="AA22167" s="298"/>
      <c r="AC22167" s="206"/>
    </row>
    <row r="22168" spans="27:29">
      <c r="AA22168" s="298"/>
      <c r="AC22168" s="206"/>
    </row>
    <row r="22169" spans="27:29">
      <c r="AA22169" s="298"/>
      <c r="AC22169" s="206"/>
    </row>
    <row r="22170" spans="27:29">
      <c r="AA22170" s="298"/>
      <c r="AC22170" s="206"/>
    </row>
    <row r="22171" spans="27:29">
      <c r="AA22171" s="298"/>
      <c r="AC22171" s="206"/>
    </row>
    <row r="22172" spans="27:29">
      <c r="AA22172" s="298"/>
      <c r="AC22172" s="206"/>
    </row>
    <row r="22173" spans="27:29">
      <c r="AA22173" s="298"/>
      <c r="AC22173" s="206"/>
    </row>
    <row r="22174" spans="27:29">
      <c r="AA22174" s="298"/>
      <c r="AC22174" s="206"/>
    </row>
    <row r="22175" spans="27:29">
      <c r="AA22175" s="298"/>
      <c r="AC22175" s="206"/>
    </row>
    <row r="22176" spans="27:29">
      <c r="AA22176" s="298"/>
      <c r="AC22176" s="206"/>
    </row>
    <row r="22177" spans="27:29">
      <c r="AA22177" s="298"/>
      <c r="AC22177" s="206"/>
    </row>
    <row r="22178" spans="27:29">
      <c r="AA22178" s="298"/>
      <c r="AC22178" s="206"/>
    </row>
    <row r="22179" spans="27:29">
      <c r="AA22179" s="298"/>
      <c r="AC22179" s="206"/>
    </row>
    <row r="22180" spans="27:29">
      <c r="AA22180" s="298"/>
      <c r="AC22180" s="206"/>
    </row>
    <row r="22181" spans="27:29">
      <c r="AA22181" s="298"/>
      <c r="AC22181" s="206"/>
    </row>
    <row r="22182" spans="27:29">
      <c r="AA22182" s="298"/>
      <c r="AC22182" s="206"/>
    </row>
    <row r="22183" spans="27:29">
      <c r="AA22183" s="298"/>
      <c r="AC22183" s="206"/>
    </row>
    <row r="22184" spans="27:29">
      <c r="AA22184" s="298"/>
      <c r="AC22184" s="206"/>
    </row>
    <row r="22185" spans="27:29">
      <c r="AA22185" s="298"/>
      <c r="AC22185" s="206"/>
    </row>
    <row r="22186" spans="27:29">
      <c r="AA22186" s="298"/>
      <c r="AC22186" s="206"/>
    </row>
    <row r="22187" spans="27:29">
      <c r="AA22187" s="298"/>
      <c r="AC22187" s="206"/>
    </row>
    <row r="22188" spans="27:29">
      <c r="AA22188" s="298"/>
      <c r="AC22188" s="206"/>
    </row>
    <row r="22189" spans="27:29">
      <c r="AA22189" s="298"/>
      <c r="AC22189" s="206"/>
    </row>
    <row r="22190" spans="27:29">
      <c r="AA22190" s="298"/>
      <c r="AC22190" s="206"/>
    </row>
    <row r="22191" spans="27:29">
      <c r="AA22191" s="298"/>
      <c r="AC22191" s="206"/>
    </row>
    <row r="22192" spans="27:29">
      <c r="AA22192" s="298"/>
      <c r="AC22192" s="206"/>
    </row>
    <row r="22193" spans="27:29">
      <c r="AA22193" s="298"/>
      <c r="AC22193" s="206"/>
    </row>
    <row r="22194" spans="27:29">
      <c r="AA22194" s="298"/>
      <c r="AC22194" s="206"/>
    </row>
    <row r="22195" spans="27:29">
      <c r="AA22195" s="298"/>
      <c r="AC22195" s="206"/>
    </row>
    <row r="22196" spans="27:29">
      <c r="AA22196" s="298"/>
      <c r="AC22196" s="206"/>
    </row>
    <row r="22197" spans="27:29">
      <c r="AA22197" s="298"/>
      <c r="AC22197" s="206"/>
    </row>
    <row r="22198" spans="27:29">
      <c r="AA22198" s="298"/>
      <c r="AC22198" s="206"/>
    </row>
    <row r="22199" spans="27:29">
      <c r="AA22199" s="298"/>
      <c r="AC22199" s="206"/>
    </row>
    <row r="22200" spans="27:29">
      <c r="AA22200" s="298"/>
      <c r="AC22200" s="206"/>
    </row>
    <row r="22201" spans="27:29">
      <c r="AA22201" s="298"/>
      <c r="AC22201" s="206"/>
    </row>
    <row r="22202" spans="27:29">
      <c r="AA22202" s="298"/>
      <c r="AC22202" s="206"/>
    </row>
    <row r="22203" spans="27:29">
      <c r="AA22203" s="298"/>
      <c r="AC22203" s="206"/>
    </row>
    <row r="22204" spans="27:29">
      <c r="AA22204" s="298"/>
      <c r="AC22204" s="206"/>
    </row>
    <row r="22205" spans="27:29">
      <c r="AA22205" s="298"/>
      <c r="AC22205" s="206"/>
    </row>
    <row r="22206" spans="27:29">
      <c r="AA22206" s="298"/>
      <c r="AC22206" s="206"/>
    </row>
    <row r="22207" spans="27:29">
      <c r="AA22207" s="298"/>
      <c r="AC22207" s="206"/>
    </row>
    <row r="22208" spans="27:29">
      <c r="AA22208" s="298"/>
      <c r="AC22208" s="206"/>
    </row>
    <row r="22209" spans="27:29">
      <c r="AA22209" s="298"/>
      <c r="AC22209" s="206"/>
    </row>
    <row r="22210" spans="27:29">
      <c r="AA22210" s="298"/>
      <c r="AC22210" s="206"/>
    </row>
    <row r="22211" spans="27:29">
      <c r="AA22211" s="298"/>
      <c r="AC22211" s="206"/>
    </row>
    <row r="22212" spans="27:29">
      <c r="AA22212" s="298"/>
      <c r="AC22212" s="206"/>
    </row>
    <row r="22213" spans="27:29">
      <c r="AA22213" s="298"/>
      <c r="AC22213" s="206"/>
    </row>
    <row r="22214" spans="27:29">
      <c r="AA22214" s="298"/>
      <c r="AC22214" s="206"/>
    </row>
    <row r="22215" spans="27:29">
      <c r="AA22215" s="298"/>
      <c r="AC22215" s="206"/>
    </row>
    <row r="22216" spans="27:29">
      <c r="AA22216" s="298"/>
      <c r="AC22216" s="206"/>
    </row>
    <row r="22217" spans="27:29">
      <c r="AA22217" s="298"/>
      <c r="AC22217" s="206"/>
    </row>
    <row r="22218" spans="27:29">
      <c r="AA22218" s="298"/>
      <c r="AC22218" s="206"/>
    </row>
    <row r="22219" spans="27:29">
      <c r="AA22219" s="298"/>
      <c r="AC22219" s="206"/>
    </row>
    <row r="22220" spans="27:29">
      <c r="AA22220" s="298"/>
      <c r="AC22220" s="206"/>
    </row>
    <row r="22221" spans="27:29">
      <c r="AA22221" s="298"/>
      <c r="AC22221" s="206"/>
    </row>
    <row r="22222" spans="27:29">
      <c r="AA22222" s="298"/>
      <c r="AC22222" s="206"/>
    </row>
    <row r="22223" spans="27:29">
      <c r="AA22223" s="298"/>
      <c r="AC22223" s="206"/>
    </row>
    <row r="22224" spans="27:29">
      <c r="AA22224" s="298"/>
      <c r="AC22224" s="206"/>
    </row>
    <row r="22225" spans="27:29">
      <c r="AA22225" s="298"/>
      <c r="AC22225" s="206"/>
    </row>
    <row r="22226" spans="27:29">
      <c r="AA22226" s="298"/>
      <c r="AC22226" s="206"/>
    </row>
    <row r="22227" spans="27:29">
      <c r="AA22227" s="298"/>
      <c r="AC22227" s="206"/>
    </row>
    <row r="22228" spans="27:29">
      <c r="AA22228" s="298"/>
      <c r="AC22228" s="206"/>
    </row>
    <row r="22229" spans="27:29">
      <c r="AA22229" s="298"/>
      <c r="AC22229" s="206"/>
    </row>
    <row r="22230" spans="27:29">
      <c r="AA22230" s="298"/>
      <c r="AC22230" s="206"/>
    </row>
    <row r="22231" spans="27:29">
      <c r="AA22231" s="298"/>
      <c r="AC22231" s="206"/>
    </row>
    <row r="22232" spans="27:29">
      <c r="AA22232" s="298"/>
      <c r="AC22232" s="206"/>
    </row>
    <row r="22233" spans="27:29">
      <c r="AA22233" s="298"/>
      <c r="AC22233" s="206"/>
    </row>
    <row r="22234" spans="27:29">
      <c r="AA22234" s="298"/>
      <c r="AC22234" s="206"/>
    </row>
    <row r="22235" spans="27:29">
      <c r="AA22235" s="298"/>
      <c r="AC22235" s="206"/>
    </row>
    <row r="22236" spans="27:29">
      <c r="AA22236" s="298"/>
      <c r="AC22236" s="206"/>
    </row>
    <row r="22237" spans="27:29">
      <c r="AA22237" s="298"/>
      <c r="AC22237" s="206"/>
    </row>
    <row r="22238" spans="27:29">
      <c r="AA22238" s="298"/>
      <c r="AC22238" s="206"/>
    </row>
    <row r="22239" spans="27:29">
      <c r="AA22239" s="298"/>
      <c r="AC22239" s="206"/>
    </row>
    <row r="22240" spans="27:29">
      <c r="AA22240" s="298"/>
      <c r="AC22240" s="206"/>
    </row>
    <row r="22241" spans="27:29">
      <c r="AA22241" s="298"/>
      <c r="AC22241" s="206"/>
    </row>
    <row r="22242" spans="27:29">
      <c r="AA22242" s="298"/>
      <c r="AC22242" s="206"/>
    </row>
    <row r="22243" spans="27:29">
      <c r="AA22243" s="298"/>
      <c r="AC22243" s="206"/>
    </row>
    <row r="22244" spans="27:29">
      <c r="AA22244" s="298"/>
      <c r="AC22244" s="206"/>
    </row>
    <row r="22245" spans="27:29">
      <c r="AA22245" s="298"/>
      <c r="AC22245" s="206"/>
    </row>
    <row r="22246" spans="27:29">
      <c r="AA22246" s="298"/>
      <c r="AC22246" s="206"/>
    </row>
    <row r="22247" spans="27:29">
      <c r="AA22247" s="298"/>
      <c r="AC22247" s="206"/>
    </row>
    <row r="22248" spans="27:29">
      <c r="AA22248" s="298"/>
      <c r="AC22248" s="206"/>
    </row>
    <row r="22249" spans="27:29">
      <c r="AA22249" s="298"/>
      <c r="AC22249" s="206"/>
    </row>
    <row r="22250" spans="27:29">
      <c r="AA22250" s="298"/>
      <c r="AC22250" s="206"/>
    </row>
    <row r="22251" spans="27:29">
      <c r="AA22251" s="298"/>
      <c r="AC22251" s="206"/>
    </row>
    <row r="22252" spans="27:29">
      <c r="AA22252" s="298"/>
      <c r="AC22252" s="206"/>
    </row>
    <row r="22253" spans="27:29">
      <c r="AA22253" s="298"/>
      <c r="AC22253" s="206"/>
    </row>
    <row r="22254" spans="27:29">
      <c r="AA22254" s="298"/>
      <c r="AC22254" s="206"/>
    </row>
    <row r="22255" spans="27:29">
      <c r="AA22255" s="298"/>
      <c r="AC22255" s="206"/>
    </row>
    <row r="22256" spans="27:29">
      <c r="AA22256" s="298"/>
      <c r="AC22256" s="206"/>
    </row>
    <row r="22257" spans="27:29">
      <c r="AA22257" s="298"/>
      <c r="AC22257" s="206"/>
    </row>
    <row r="22258" spans="27:29">
      <c r="AA22258" s="298"/>
      <c r="AC22258" s="206"/>
    </row>
    <row r="22259" spans="27:29">
      <c r="AA22259" s="298"/>
      <c r="AC22259" s="206"/>
    </row>
    <row r="22260" spans="27:29">
      <c r="AA22260" s="298"/>
      <c r="AC22260" s="206"/>
    </row>
    <row r="22261" spans="27:29">
      <c r="AA22261" s="298"/>
      <c r="AC22261" s="206"/>
    </row>
    <row r="22262" spans="27:29">
      <c r="AA22262" s="298"/>
      <c r="AC22262" s="206"/>
    </row>
    <row r="22263" spans="27:29">
      <c r="AA22263" s="298"/>
      <c r="AC22263" s="206"/>
    </row>
    <row r="22264" spans="27:29">
      <c r="AA22264" s="298"/>
      <c r="AC22264" s="206"/>
    </row>
    <row r="22265" spans="27:29">
      <c r="AA22265" s="298"/>
      <c r="AC22265" s="206"/>
    </row>
    <row r="22266" spans="27:29">
      <c r="AA22266" s="298"/>
      <c r="AC22266" s="206"/>
    </row>
    <row r="22267" spans="27:29">
      <c r="AA22267" s="298"/>
      <c r="AC22267" s="206"/>
    </row>
    <row r="22268" spans="27:29">
      <c r="AA22268" s="298"/>
      <c r="AC22268" s="206"/>
    </row>
    <row r="22269" spans="27:29">
      <c r="AA22269" s="298"/>
      <c r="AC22269" s="206"/>
    </row>
    <row r="22270" spans="27:29">
      <c r="AA22270" s="298"/>
      <c r="AC22270" s="206"/>
    </row>
    <row r="22271" spans="27:29">
      <c r="AA22271" s="298"/>
      <c r="AC22271" s="206"/>
    </row>
    <row r="22272" spans="27:29">
      <c r="AA22272" s="298"/>
      <c r="AC22272" s="206"/>
    </row>
    <row r="22273" spans="27:29">
      <c r="AA22273" s="298"/>
      <c r="AC22273" s="206"/>
    </row>
    <row r="22274" spans="27:29">
      <c r="AA22274" s="298"/>
      <c r="AC22274" s="206"/>
    </row>
    <row r="22275" spans="27:29">
      <c r="AA22275" s="298"/>
      <c r="AC22275" s="206"/>
    </row>
    <row r="22276" spans="27:29">
      <c r="AA22276" s="298"/>
      <c r="AC22276" s="206"/>
    </row>
    <row r="22277" spans="27:29">
      <c r="AA22277" s="298"/>
      <c r="AC22277" s="206"/>
    </row>
    <row r="22278" spans="27:29">
      <c r="AA22278" s="298"/>
      <c r="AC22278" s="206"/>
    </row>
    <row r="22279" spans="27:29">
      <c r="AA22279" s="298"/>
      <c r="AC22279" s="206"/>
    </row>
    <row r="22280" spans="27:29">
      <c r="AA22280" s="298"/>
      <c r="AC22280" s="206"/>
    </row>
    <row r="22281" spans="27:29">
      <c r="AA22281" s="298"/>
      <c r="AC22281" s="206"/>
    </row>
    <row r="22282" spans="27:29">
      <c r="AA22282" s="298"/>
      <c r="AC22282" s="206"/>
    </row>
    <row r="22283" spans="27:29">
      <c r="AA22283" s="298"/>
      <c r="AC22283" s="206"/>
    </row>
    <row r="22284" spans="27:29">
      <c r="AA22284" s="298"/>
      <c r="AC22284" s="206"/>
    </row>
    <row r="22285" spans="27:29">
      <c r="AA22285" s="298"/>
      <c r="AC22285" s="206"/>
    </row>
    <row r="22286" spans="27:29">
      <c r="AA22286" s="298"/>
      <c r="AC22286" s="206"/>
    </row>
    <row r="22287" spans="27:29">
      <c r="AA22287" s="298"/>
      <c r="AC22287" s="206"/>
    </row>
    <row r="22288" spans="27:29">
      <c r="AA22288" s="298"/>
      <c r="AC22288" s="206"/>
    </row>
    <row r="22289" spans="27:29">
      <c r="AA22289" s="298"/>
      <c r="AC22289" s="206"/>
    </row>
    <row r="22290" spans="27:29">
      <c r="AA22290" s="298"/>
      <c r="AC22290" s="206"/>
    </row>
    <row r="22291" spans="27:29">
      <c r="AA22291" s="298"/>
      <c r="AC22291" s="206"/>
    </row>
    <row r="22292" spans="27:29">
      <c r="AA22292" s="298"/>
      <c r="AC22292" s="206"/>
    </row>
    <row r="22293" spans="27:29">
      <c r="AA22293" s="298"/>
      <c r="AC22293" s="206"/>
    </row>
    <row r="22294" spans="27:29">
      <c r="AA22294" s="298"/>
      <c r="AC22294" s="206"/>
    </row>
    <row r="22295" spans="27:29">
      <c r="AA22295" s="298"/>
      <c r="AC22295" s="206"/>
    </row>
    <row r="22296" spans="27:29">
      <c r="AA22296" s="298"/>
      <c r="AC22296" s="206"/>
    </row>
    <row r="22297" spans="27:29">
      <c r="AA22297" s="298"/>
      <c r="AC22297" s="206"/>
    </row>
    <row r="22298" spans="27:29">
      <c r="AA22298" s="298"/>
      <c r="AC22298" s="206"/>
    </row>
    <row r="22299" spans="27:29">
      <c r="AA22299" s="298"/>
      <c r="AC22299" s="206"/>
    </row>
    <row r="22300" spans="27:29">
      <c r="AA22300" s="298"/>
      <c r="AC22300" s="206"/>
    </row>
    <row r="22301" spans="27:29">
      <c r="AA22301" s="298"/>
      <c r="AC22301" s="206"/>
    </row>
    <row r="22302" spans="27:29">
      <c r="AA22302" s="298"/>
      <c r="AC22302" s="206"/>
    </row>
    <row r="22303" spans="27:29">
      <c r="AA22303" s="298"/>
      <c r="AC22303" s="206"/>
    </row>
    <row r="22304" spans="27:29">
      <c r="AA22304" s="298"/>
      <c r="AC22304" s="206"/>
    </row>
    <row r="22305" spans="27:29">
      <c r="AA22305" s="298"/>
      <c r="AC22305" s="206"/>
    </row>
    <row r="22306" spans="27:29">
      <c r="AA22306" s="298"/>
      <c r="AC22306" s="206"/>
    </row>
    <row r="22307" spans="27:29">
      <c r="AA22307" s="298"/>
      <c r="AC22307" s="206"/>
    </row>
    <row r="22308" spans="27:29">
      <c r="AA22308" s="298"/>
      <c r="AC22308" s="206"/>
    </row>
    <row r="22309" spans="27:29">
      <c r="AA22309" s="298"/>
      <c r="AC22309" s="206"/>
    </row>
    <row r="22310" spans="27:29">
      <c r="AA22310" s="298"/>
      <c r="AC22310" s="206"/>
    </row>
    <row r="22311" spans="27:29">
      <c r="AA22311" s="298"/>
      <c r="AC22311" s="206"/>
    </row>
    <row r="22312" spans="27:29">
      <c r="AA22312" s="298"/>
      <c r="AC22312" s="206"/>
    </row>
    <row r="22313" spans="27:29">
      <c r="AA22313" s="298"/>
      <c r="AC22313" s="206"/>
    </row>
    <row r="22314" spans="27:29">
      <c r="AA22314" s="298"/>
      <c r="AC22314" s="206"/>
    </row>
    <row r="22315" spans="27:29">
      <c r="AA22315" s="298"/>
      <c r="AC22315" s="206"/>
    </row>
    <row r="22316" spans="27:29">
      <c r="AA22316" s="298"/>
      <c r="AC22316" s="206"/>
    </row>
    <row r="22317" spans="27:29">
      <c r="AA22317" s="298"/>
      <c r="AC22317" s="206"/>
    </row>
    <row r="22318" spans="27:29">
      <c r="AA22318" s="298"/>
      <c r="AC22318" s="206"/>
    </row>
    <row r="22319" spans="27:29">
      <c r="AA22319" s="298"/>
      <c r="AC22319" s="206"/>
    </row>
    <row r="22320" spans="27:29">
      <c r="AA22320" s="298"/>
      <c r="AC22320" s="206"/>
    </row>
    <row r="22321" spans="27:29">
      <c r="AA22321" s="298"/>
      <c r="AC22321" s="206"/>
    </row>
    <row r="22322" spans="27:29">
      <c r="AA22322" s="298"/>
      <c r="AC22322" s="206"/>
    </row>
    <row r="22323" spans="27:29">
      <c r="AA22323" s="298"/>
      <c r="AC22323" s="206"/>
    </row>
    <row r="22324" spans="27:29">
      <c r="AA22324" s="298"/>
      <c r="AC22324" s="206"/>
    </row>
    <row r="22325" spans="27:29">
      <c r="AA22325" s="298"/>
      <c r="AC22325" s="206"/>
    </row>
    <row r="22326" spans="27:29">
      <c r="AA22326" s="298"/>
      <c r="AC22326" s="206"/>
    </row>
    <row r="22327" spans="27:29">
      <c r="AA22327" s="298"/>
      <c r="AC22327" s="206"/>
    </row>
    <row r="22328" spans="27:29">
      <c r="AA22328" s="298"/>
      <c r="AC22328" s="206"/>
    </row>
    <row r="22329" spans="27:29">
      <c r="AA22329" s="298"/>
      <c r="AC22329" s="206"/>
    </row>
    <row r="22330" spans="27:29">
      <c r="AA22330" s="298"/>
      <c r="AC22330" s="206"/>
    </row>
    <row r="22331" spans="27:29">
      <c r="AA22331" s="298"/>
      <c r="AC22331" s="206"/>
    </row>
    <row r="22332" spans="27:29">
      <c r="AA22332" s="298"/>
      <c r="AC22332" s="206"/>
    </row>
    <row r="22333" spans="27:29">
      <c r="AA22333" s="298"/>
      <c r="AC22333" s="206"/>
    </row>
    <row r="22334" spans="27:29">
      <c r="AA22334" s="298"/>
      <c r="AC22334" s="206"/>
    </row>
    <row r="22335" spans="27:29">
      <c r="AA22335" s="298"/>
      <c r="AC22335" s="206"/>
    </row>
    <row r="22336" spans="27:29">
      <c r="AA22336" s="298"/>
      <c r="AC22336" s="206"/>
    </row>
    <row r="22337" spans="27:29">
      <c r="AA22337" s="298"/>
      <c r="AC22337" s="206"/>
    </row>
    <row r="22338" spans="27:29">
      <c r="AA22338" s="298"/>
      <c r="AC22338" s="206"/>
    </row>
    <row r="22339" spans="27:29">
      <c r="AA22339" s="298"/>
      <c r="AC22339" s="206"/>
    </row>
    <row r="22340" spans="27:29">
      <c r="AA22340" s="298"/>
      <c r="AC22340" s="206"/>
    </row>
    <row r="22341" spans="27:29">
      <c r="AA22341" s="298"/>
      <c r="AC22341" s="206"/>
    </row>
    <row r="22342" spans="27:29">
      <c r="AA22342" s="298"/>
      <c r="AC22342" s="206"/>
    </row>
    <row r="22343" spans="27:29">
      <c r="AA22343" s="298"/>
      <c r="AC22343" s="206"/>
    </row>
    <row r="22344" spans="27:29">
      <c r="AA22344" s="298"/>
      <c r="AC22344" s="206"/>
    </row>
    <row r="22345" spans="27:29">
      <c r="AA22345" s="298"/>
      <c r="AC22345" s="206"/>
    </row>
    <row r="22346" spans="27:29">
      <c r="AA22346" s="298"/>
      <c r="AC22346" s="206"/>
    </row>
    <row r="22347" spans="27:29">
      <c r="AA22347" s="298"/>
      <c r="AC22347" s="206"/>
    </row>
    <row r="22348" spans="27:29">
      <c r="AA22348" s="298"/>
      <c r="AC22348" s="206"/>
    </row>
    <row r="22349" spans="27:29">
      <c r="AA22349" s="298"/>
      <c r="AC22349" s="206"/>
    </row>
    <row r="22350" spans="27:29">
      <c r="AA22350" s="298"/>
      <c r="AC22350" s="206"/>
    </row>
    <row r="22351" spans="27:29">
      <c r="AA22351" s="298"/>
      <c r="AC22351" s="206"/>
    </row>
    <row r="22352" spans="27:29">
      <c r="AA22352" s="298"/>
      <c r="AC22352" s="206"/>
    </row>
    <row r="22353" spans="27:29">
      <c r="AA22353" s="298"/>
      <c r="AC22353" s="206"/>
    </row>
    <row r="22354" spans="27:29">
      <c r="AA22354" s="298"/>
      <c r="AC22354" s="206"/>
    </row>
    <row r="22355" spans="27:29">
      <c r="AA22355" s="298"/>
      <c r="AC22355" s="206"/>
    </row>
    <row r="22356" spans="27:29">
      <c r="AA22356" s="298"/>
      <c r="AC22356" s="206"/>
    </row>
    <row r="22357" spans="27:29">
      <c r="AA22357" s="298"/>
      <c r="AC22357" s="206"/>
    </row>
    <row r="22358" spans="27:29">
      <c r="AA22358" s="298"/>
      <c r="AC22358" s="206"/>
    </row>
    <row r="22359" spans="27:29">
      <c r="AA22359" s="298"/>
      <c r="AC22359" s="206"/>
    </row>
    <row r="22360" spans="27:29">
      <c r="AA22360" s="298"/>
      <c r="AC22360" s="206"/>
    </row>
    <row r="22361" spans="27:29">
      <c r="AA22361" s="298"/>
      <c r="AC22361" s="206"/>
    </row>
    <row r="22362" spans="27:29">
      <c r="AA22362" s="298"/>
      <c r="AC22362" s="206"/>
    </row>
    <row r="22363" spans="27:29">
      <c r="AA22363" s="298"/>
      <c r="AC22363" s="206"/>
    </row>
    <row r="22364" spans="27:29">
      <c r="AA22364" s="298"/>
      <c r="AC22364" s="206"/>
    </row>
    <row r="22365" spans="27:29">
      <c r="AA22365" s="298"/>
      <c r="AC22365" s="206"/>
    </row>
    <row r="22366" spans="27:29">
      <c r="AA22366" s="298"/>
      <c r="AC22366" s="206"/>
    </row>
    <row r="22367" spans="27:29">
      <c r="AA22367" s="298"/>
      <c r="AC22367" s="206"/>
    </row>
    <row r="22368" spans="27:29">
      <c r="AA22368" s="298"/>
      <c r="AC22368" s="206"/>
    </row>
    <row r="22369" spans="27:29">
      <c r="AA22369" s="298"/>
      <c r="AC22369" s="206"/>
    </row>
    <row r="22370" spans="27:29">
      <c r="AA22370" s="298"/>
      <c r="AC22370" s="206"/>
    </row>
    <row r="22371" spans="27:29">
      <c r="AA22371" s="298"/>
      <c r="AC22371" s="206"/>
    </row>
    <row r="22372" spans="27:29">
      <c r="AA22372" s="298"/>
      <c r="AC22372" s="206"/>
    </row>
    <row r="22373" spans="27:29">
      <c r="AA22373" s="298"/>
      <c r="AC22373" s="206"/>
    </row>
    <row r="22374" spans="27:29">
      <c r="AA22374" s="298"/>
      <c r="AC22374" s="206"/>
    </row>
    <row r="22375" spans="27:29">
      <c r="AA22375" s="298"/>
      <c r="AC22375" s="206"/>
    </row>
    <row r="22376" spans="27:29">
      <c r="AA22376" s="298"/>
      <c r="AC22376" s="206"/>
    </row>
    <row r="22377" spans="27:29">
      <c r="AA22377" s="298"/>
      <c r="AC22377" s="206"/>
    </row>
    <row r="22378" spans="27:29">
      <c r="AA22378" s="298"/>
      <c r="AC22378" s="206"/>
    </row>
    <row r="22379" spans="27:29">
      <c r="AA22379" s="298"/>
      <c r="AC22379" s="206"/>
    </row>
    <row r="22380" spans="27:29">
      <c r="AA22380" s="298"/>
      <c r="AC22380" s="206"/>
    </row>
    <row r="22381" spans="27:29">
      <c r="AA22381" s="298"/>
      <c r="AC22381" s="206"/>
    </row>
    <row r="22382" spans="27:29">
      <c r="AA22382" s="298"/>
      <c r="AC22382" s="206"/>
    </row>
    <row r="22383" spans="27:29">
      <c r="AA22383" s="298"/>
      <c r="AC22383" s="206"/>
    </row>
    <row r="22384" spans="27:29">
      <c r="AA22384" s="298"/>
      <c r="AC22384" s="206"/>
    </row>
    <row r="22385" spans="27:29">
      <c r="AA22385" s="298"/>
      <c r="AC22385" s="206"/>
    </row>
    <row r="22386" spans="27:29">
      <c r="AA22386" s="298"/>
      <c r="AC22386" s="206"/>
    </row>
    <row r="22387" spans="27:29">
      <c r="AA22387" s="298"/>
      <c r="AC22387" s="206"/>
    </row>
    <row r="22388" spans="27:29">
      <c r="AA22388" s="298"/>
      <c r="AC22388" s="206"/>
    </row>
    <row r="22389" spans="27:29">
      <c r="AA22389" s="298"/>
      <c r="AC22389" s="206"/>
    </row>
    <row r="22390" spans="27:29">
      <c r="AA22390" s="298"/>
      <c r="AC22390" s="206"/>
    </row>
    <row r="22391" spans="27:29">
      <c r="AA22391" s="298"/>
      <c r="AC22391" s="206"/>
    </row>
    <row r="22392" spans="27:29">
      <c r="AA22392" s="298"/>
      <c r="AC22392" s="206"/>
    </row>
    <row r="22393" spans="27:29">
      <c r="AA22393" s="298"/>
      <c r="AC22393" s="206"/>
    </row>
    <row r="22394" spans="27:29">
      <c r="AA22394" s="298"/>
      <c r="AC22394" s="206"/>
    </row>
    <row r="22395" spans="27:29">
      <c r="AA22395" s="298"/>
      <c r="AC22395" s="206"/>
    </row>
    <row r="22396" spans="27:29">
      <c r="AA22396" s="298"/>
      <c r="AC22396" s="206"/>
    </row>
    <row r="22397" spans="27:29">
      <c r="AA22397" s="298"/>
      <c r="AC22397" s="206"/>
    </row>
    <row r="22398" spans="27:29">
      <c r="AA22398" s="298"/>
      <c r="AC22398" s="206"/>
    </row>
    <row r="22399" spans="27:29">
      <c r="AA22399" s="298"/>
      <c r="AC22399" s="206"/>
    </row>
    <row r="22400" spans="27:29">
      <c r="AA22400" s="298"/>
      <c r="AC22400" s="206"/>
    </row>
    <row r="22401" spans="27:29">
      <c r="AA22401" s="298"/>
      <c r="AC22401" s="206"/>
    </row>
    <row r="22402" spans="27:29">
      <c r="AA22402" s="298"/>
      <c r="AC22402" s="206"/>
    </row>
    <row r="22403" spans="27:29">
      <c r="AA22403" s="298"/>
      <c r="AC22403" s="206"/>
    </row>
    <row r="22404" spans="27:29">
      <c r="AA22404" s="298"/>
      <c r="AC22404" s="206"/>
    </row>
    <row r="22405" spans="27:29">
      <c r="AA22405" s="298"/>
      <c r="AC22405" s="206"/>
    </row>
    <row r="22406" spans="27:29">
      <c r="AA22406" s="298"/>
      <c r="AC22406" s="206"/>
    </row>
    <row r="22407" spans="27:29">
      <c r="AA22407" s="298"/>
      <c r="AC22407" s="206"/>
    </row>
    <row r="22408" spans="27:29">
      <c r="AA22408" s="298"/>
      <c r="AC22408" s="206"/>
    </row>
    <row r="22409" spans="27:29">
      <c r="AA22409" s="298"/>
      <c r="AC22409" s="206"/>
    </row>
    <row r="22410" spans="27:29">
      <c r="AA22410" s="298"/>
      <c r="AC22410" s="206"/>
    </row>
    <row r="22411" spans="27:29">
      <c r="AA22411" s="298"/>
      <c r="AC22411" s="206"/>
    </row>
    <row r="22412" spans="27:29">
      <c r="AA22412" s="298"/>
      <c r="AC22412" s="206"/>
    </row>
    <row r="22413" spans="27:29">
      <c r="AA22413" s="298"/>
      <c r="AC22413" s="206"/>
    </row>
    <row r="22414" spans="27:29">
      <c r="AA22414" s="298"/>
      <c r="AC22414" s="206"/>
    </row>
    <row r="22415" spans="27:29">
      <c r="AA22415" s="298"/>
      <c r="AC22415" s="206"/>
    </row>
    <row r="22416" spans="27:29">
      <c r="AA22416" s="298"/>
      <c r="AC22416" s="206"/>
    </row>
    <row r="22417" spans="27:29">
      <c r="AA22417" s="298"/>
      <c r="AC22417" s="206"/>
    </row>
    <row r="22418" spans="27:29">
      <c r="AA22418" s="298"/>
      <c r="AC22418" s="206"/>
    </row>
    <row r="22419" spans="27:29">
      <c r="AA22419" s="298"/>
      <c r="AC22419" s="206"/>
    </row>
    <row r="22420" spans="27:29">
      <c r="AA22420" s="298"/>
      <c r="AC22420" s="206"/>
    </row>
    <row r="22421" spans="27:29">
      <c r="AA22421" s="298"/>
      <c r="AC22421" s="206"/>
    </row>
    <row r="22422" spans="27:29">
      <c r="AA22422" s="298"/>
      <c r="AC22422" s="206"/>
    </row>
    <row r="22423" spans="27:29">
      <c r="AA22423" s="298"/>
      <c r="AC22423" s="206"/>
    </row>
    <row r="22424" spans="27:29">
      <c r="AA22424" s="298"/>
      <c r="AC22424" s="206"/>
    </row>
    <row r="22425" spans="27:29">
      <c r="AA22425" s="298"/>
      <c r="AC22425" s="206"/>
    </row>
    <row r="22426" spans="27:29">
      <c r="AA22426" s="298"/>
      <c r="AC22426" s="206"/>
    </row>
    <row r="22427" spans="27:29">
      <c r="AA22427" s="298"/>
      <c r="AC22427" s="206"/>
    </row>
    <row r="22428" spans="27:29">
      <c r="AA22428" s="298"/>
      <c r="AC22428" s="206"/>
    </row>
    <row r="22429" spans="27:29">
      <c r="AA22429" s="298"/>
      <c r="AC22429" s="206"/>
    </row>
    <row r="22430" spans="27:29">
      <c r="AA22430" s="298"/>
      <c r="AC22430" s="206"/>
    </row>
    <row r="22431" spans="27:29">
      <c r="AA22431" s="298"/>
      <c r="AC22431" s="206"/>
    </row>
    <row r="22432" spans="27:29">
      <c r="AA22432" s="298"/>
      <c r="AC22432" s="206"/>
    </row>
    <row r="22433" spans="27:29">
      <c r="AA22433" s="298"/>
      <c r="AC22433" s="206"/>
    </row>
    <row r="22434" spans="27:29">
      <c r="AA22434" s="298"/>
      <c r="AC22434" s="206"/>
    </row>
    <row r="22435" spans="27:29">
      <c r="AA22435" s="298"/>
      <c r="AC22435" s="206"/>
    </row>
    <row r="22436" spans="27:29">
      <c r="AA22436" s="298"/>
      <c r="AC22436" s="206"/>
    </row>
    <row r="22437" spans="27:29">
      <c r="AA22437" s="298"/>
      <c r="AC22437" s="206"/>
    </row>
    <row r="22438" spans="27:29">
      <c r="AA22438" s="298"/>
      <c r="AC22438" s="206"/>
    </row>
    <row r="22439" spans="27:29">
      <c r="AA22439" s="298"/>
      <c r="AC22439" s="206"/>
    </row>
    <row r="22440" spans="27:29">
      <c r="AA22440" s="298"/>
      <c r="AC22440" s="206"/>
    </row>
    <row r="22441" spans="27:29">
      <c r="AA22441" s="298"/>
      <c r="AC22441" s="206"/>
    </row>
    <row r="22442" spans="27:29">
      <c r="AA22442" s="298"/>
      <c r="AC22442" s="206"/>
    </row>
    <row r="22443" spans="27:29">
      <c r="AA22443" s="298"/>
      <c r="AC22443" s="206"/>
    </row>
    <row r="22444" spans="27:29">
      <c r="AA22444" s="298"/>
      <c r="AC22444" s="206"/>
    </row>
    <row r="22445" spans="27:29">
      <c r="AA22445" s="298"/>
      <c r="AC22445" s="206"/>
    </row>
    <row r="22446" spans="27:29">
      <c r="AA22446" s="298"/>
      <c r="AC22446" s="206"/>
    </row>
    <row r="22447" spans="27:29">
      <c r="AA22447" s="298"/>
      <c r="AC22447" s="206"/>
    </row>
    <row r="22448" spans="27:29">
      <c r="AA22448" s="298"/>
      <c r="AC22448" s="206"/>
    </row>
    <row r="22449" spans="27:29">
      <c r="AA22449" s="298"/>
      <c r="AC22449" s="206"/>
    </row>
    <row r="22450" spans="27:29">
      <c r="AA22450" s="298"/>
      <c r="AC22450" s="206"/>
    </row>
    <row r="22451" spans="27:29">
      <c r="AA22451" s="298"/>
      <c r="AC22451" s="206"/>
    </row>
    <row r="22452" spans="27:29">
      <c r="AA22452" s="298"/>
      <c r="AC22452" s="206"/>
    </row>
    <row r="22453" spans="27:29">
      <c r="AA22453" s="298"/>
      <c r="AC22453" s="206"/>
    </row>
    <row r="22454" spans="27:29">
      <c r="AA22454" s="298"/>
      <c r="AC22454" s="206"/>
    </row>
    <row r="22455" spans="27:29">
      <c r="AA22455" s="298"/>
      <c r="AC22455" s="206"/>
    </row>
    <row r="22456" spans="27:29">
      <c r="AA22456" s="298"/>
      <c r="AC22456" s="206"/>
    </row>
    <row r="22457" spans="27:29">
      <c r="AA22457" s="298"/>
      <c r="AC22457" s="206"/>
    </row>
    <row r="22458" spans="27:29">
      <c r="AA22458" s="298"/>
      <c r="AC22458" s="206"/>
    </row>
    <row r="22459" spans="27:29">
      <c r="AA22459" s="298"/>
      <c r="AC22459" s="206"/>
    </row>
    <row r="22460" spans="27:29">
      <c r="AA22460" s="298"/>
      <c r="AC22460" s="206"/>
    </row>
    <row r="22461" spans="27:29">
      <c r="AA22461" s="298"/>
      <c r="AC22461" s="206"/>
    </row>
    <row r="22462" spans="27:29">
      <c r="AA22462" s="298"/>
      <c r="AC22462" s="206"/>
    </row>
    <row r="22463" spans="27:29">
      <c r="AA22463" s="298"/>
      <c r="AC22463" s="206"/>
    </row>
    <row r="22464" spans="27:29">
      <c r="AA22464" s="298"/>
      <c r="AC22464" s="206"/>
    </row>
    <row r="22465" spans="27:29">
      <c r="AA22465" s="298"/>
      <c r="AC22465" s="206"/>
    </row>
    <row r="22466" spans="27:29">
      <c r="AA22466" s="298"/>
      <c r="AC22466" s="206"/>
    </row>
    <row r="22467" spans="27:29">
      <c r="AA22467" s="298"/>
      <c r="AC22467" s="206"/>
    </row>
    <row r="22468" spans="27:29">
      <c r="AA22468" s="298"/>
      <c r="AC22468" s="206"/>
    </row>
    <row r="22469" spans="27:29">
      <c r="AA22469" s="298"/>
      <c r="AC22469" s="206"/>
    </row>
    <row r="22470" spans="27:29">
      <c r="AA22470" s="298"/>
      <c r="AC22470" s="206"/>
    </row>
    <row r="22471" spans="27:29">
      <c r="AA22471" s="298"/>
      <c r="AC22471" s="206"/>
    </row>
    <row r="22472" spans="27:29">
      <c r="AA22472" s="298"/>
      <c r="AC22472" s="206"/>
    </row>
    <row r="22473" spans="27:29">
      <c r="AA22473" s="298"/>
      <c r="AC22473" s="206"/>
    </row>
    <row r="22474" spans="27:29">
      <c r="AA22474" s="298"/>
      <c r="AC22474" s="206"/>
    </row>
    <row r="22475" spans="27:29">
      <c r="AA22475" s="298"/>
      <c r="AC22475" s="206"/>
    </row>
    <row r="22476" spans="27:29">
      <c r="AA22476" s="298"/>
      <c r="AC22476" s="206"/>
    </row>
    <row r="22477" spans="27:29">
      <c r="AA22477" s="298"/>
      <c r="AC22477" s="206"/>
    </row>
    <row r="22478" spans="27:29">
      <c r="AA22478" s="298"/>
      <c r="AC22478" s="206"/>
    </row>
    <row r="22479" spans="27:29">
      <c r="AA22479" s="298"/>
      <c r="AC22479" s="206"/>
    </row>
    <row r="22480" spans="27:29">
      <c r="AA22480" s="298"/>
      <c r="AC22480" s="206"/>
    </row>
    <row r="22481" spans="27:29">
      <c r="AA22481" s="298"/>
      <c r="AC22481" s="206"/>
    </row>
    <row r="22482" spans="27:29">
      <c r="AA22482" s="298"/>
      <c r="AC22482" s="206"/>
    </row>
    <row r="22483" spans="27:29">
      <c r="AA22483" s="298"/>
      <c r="AC22483" s="206"/>
    </row>
    <row r="22484" spans="27:29">
      <c r="AA22484" s="298"/>
      <c r="AC22484" s="206"/>
    </row>
    <row r="22485" spans="27:29">
      <c r="AA22485" s="298"/>
      <c r="AC22485" s="206"/>
    </row>
    <row r="22486" spans="27:29">
      <c r="AA22486" s="298"/>
      <c r="AC22486" s="206"/>
    </row>
    <row r="22487" spans="27:29">
      <c r="AA22487" s="298"/>
      <c r="AC22487" s="206"/>
    </row>
    <row r="22488" spans="27:29">
      <c r="AA22488" s="298"/>
      <c r="AC22488" s="206"/>
    </row>
    <row r="22489" spans="27:29">
      <c r="AA22489" s="298"/>
      <c r="AC22489" s="206"/>
    </row>
    <row r="22490" spans="27:29">
      <c r="AA22490" s="298"/>
      <c r="AC22490" s="206"/>
    </row>
    <row r="22491" spans="27:29">
      <c r="AA22491" s="298"/>
      <c r="AC22491" s="206"/>
    </row>
    <row r="22492" spans="27:29">
      <c r="AA22492" s="298"/>
      <c r="AC22492" s="206"/>
    </row>
    <row r="22493" spans="27:29">
      <c r="AA22493" s="298"/>
      <c r="AC22493" s="206"/>
    </row>
    <row r="22494" spans="27:29">
      <c r="AA22494" s="298"/>
      <c r="AC22494" s="206"/>
    </row>
    <row r="22495" spans="27:29">
      <c r="AA22495" s="298"/>
      <c r="AC22495" s="206"/>
    </row>
    <row r="22496" spans="27:29">
      <c r="AA22496" s="298"/>
      <c r="AC22496" s="206"/>
    </row>
    <row r="22497" spans="27:29">
      <c r="AA22497" s="298"/>
      <c r="AC22497" s="206"/>
    </row>
    <row r="22498" spans="27:29">
      <c r="AA22498" s="298"/>
      <c r="AC22498" s="206"/>
    </row>
    <row r="22499" spans="27:29">
      <c r="AA22499" s="298"/>
      <c r="AC22499" s="206"/>
    </row>
    <row r="22500" spans="27:29">
      <c r="AA22500" s="298"/>
      <c r="AC22500" s="206"/>
    </row>
    <row r="22501" spans="27:29">
      <c r="AA22501" s="298"/>
      <c r="AC22501" s="206"/>
    </row>
    <row r="22502" spans="27:29">
      <c r="AA22502" s="298"/>
      <c r="AC22502" s="206"/>
    </row>
    <row r="22503" spans="27:29">
      <c r="AA22503" s="298"/>
      <c r="AC22503" s="206"/>
    </row>
    <row r="22504" spans="27:29">
      <c r="AA22504" s="298"/>
      <c r="AC22504" s="206"/>
    </row>
    <row r="22505" spans="27:29">
      <c r="AA22505" s="298"/>
      <c r="AC22505" s="206"/>
    </row>
    <row r="22506" spans="27:29">
      <c r="AA22506" s="298"/>
      <c r="AC22506" s="206"/>
    </row>
    <row r="22507" spans="27:29">
      <c r="AA22507" s="298"/>
      <c r="AC22507" s="206"/>
    </row>
    <row r="22508" spans="27:29">
      <c r="AA22508" s="298"/>
      <c r="AC22508" s="206"/>
    </row>
    <row r="22509" spans="27:29">
      <c r="AA22509" s="298"/>
      <c r="AC22509" s="206"/>
    </row>
    <row r="22510" spans="27:29">
      <c r="AA22510" s="298"/>
      <c r="AC22510" s="206"/>
    </row>
    <row r="22511" spans="27:29">
      <c r="AA22511" s="298"/>
      <c r="AC22511" s="206"/>
    </row>
    <row r="22512" spans="27:29">
      <c r="AA22512" s="298"/>
      <c r="AC22512" s="206"/>
    </row>
    <row r="22513" spans="27:29">
      <c r="AA22513" s="298"/>
      <c r="AC22513" s="206"/>
    </row>
    <row r="22514" spans="27:29">
      <c r="AA22514" s="298"/>
      <c r="AC22514" s="206"/>
    </row>
    <row r="22515" spans="27:29">
      <c r="AA22515" s="298"/>
      <c r="AC22515" s="206"/>
    </row>
    <row r="22516" spans="27:29">
      <c r="AA22516" s="298"/>
      <c r="AC22516" s="206"/>
    </row>
    <row r="22517" spans="27:29">
      <c r="AA22517" s="298"/>
      <c r="AC22517" s="206"/>
    </row>
    <row r="22518" spans="27:29">
      <c r="AA22518" s="298"/>
      <c r="AC22518" s="206"/>
    </row>
    <row r="22519" spans="27:29">
      <c r="AA22519" s="298"/>
      <c r="AC22519" s="206"/>
    </row>
    <row r="22520" spans="27:29">
      <c r="AA22520" s="298"/>
      <c r="AC22520" s="206"/>
    </row>
    <row r="22521" spans="27:29">
      <c r="AA22521" s="298"/>
      <c r="AC22521" s="206"/>
    </row>
    <row r="22522" spans="27:29">
      <c r="AA22522" s="298"/>
      <c r="AC22522" s="206"/>
    </row>
    <row r="22523" spans="27:29">
      <c r="AA22523" s="298"/>
      <c r="AC22523" s="206"/>
    </row>
    <row r="22524" spans="27:29">
      <c r="AA22524" s="298"/>
      <c r="AC22524" s="206"/>
    </row>
    <row r="22525" spans="27:29">
      <c r="AA22525" s="298"/>
      <c r="AC22525" s="206"/>
    </row>
    <row r="22526" spans="27:29">
      <c r="AA22526" s="298"/>
      <c r="AC22526" s="206"/>
    </row>
    <row r="22527" spans="27:29">
      <c r="AA22527" s="298"/>
      <c r="AC22527" s="206"/>
    </row>
    <row r="22528" spans="27:29">
      <c r="AA22528" s="298"/>
      <c r="AC22528" s="206"/>
    </row>
    <row r="22529" spans="27:29">
      <c r="AA22529" s="298"/>
      <c r="AC22529" s="206"/>
    </row>
    <row r="22530" spans="27:29">
      <c r="AA22530" s="298"/>
      <c r="AC22530" s="206"/>
    </row>
    <row r="22531" spans="27:29">
      <c r="AA22531" s="298"/>
      <c r="AC22531" s="206"/>
    </row>
    <row r="22532" spans="27:29">
      <c r="AA22532" s="298"/>
      <c r="AC22532" s="206"/>
    </row>
    <row r="22533" spans="27:29">
      <c r="AA22533" s="298"/>
      <c r="AC22533" s="206"/>
    </row>
    <row r="22534" spans="27:29">
      <c r="AA22534" s="298"/>
      <c r="AC22534" s="206"/>
    </row>
    <row r="22535" spans="27:29">
      <c r="AA22535" s="298"/>
      <c r="AC22535" s="206"/>
    </row>
    <row r="22536" spans="27:29">
      <c r="AA22536" s="298"/>
      <c r="AC22536" s="206"/>
    </row>
    <row r="22537" spans="27:29">
      <c r="AA22537" s="298"/>
      <c r="AC22537" s="206"/>
    </row>
    <row r="22538" spans="27:29">
      <c r="AA22538" s="298"/>
      <c r="AC22538" s="206"/>
    </row>
    <row r="22539" spans="27:29">
      <c r="AA22539" s="298"/>
      <c r="AC22539" s="206"/>
    </row>
    <row r="22540" spans="27:29">
      <c r="AA22540" s="298"/>
      <c r="AC22540" s="206"/>
    </row>
    <row r="22541" spans="27:29">
      <c r="AA22541" s="298"/>
      <c r="AC22541" s="206"/>
    </row>
    <row r="22542" spans="27:29">
      <c r="AA22542" s="298"/>
      <c r="AC22542" s="206"/>
    </row>
    <row r="22543" spans="27:29">
      <c r="AA22543" s="298"/>
      <c r="AC22543" s="206"/>
    </row>
    <row r="22544" spans="27:29">
      <c r="AA22544" s="298"/>
      <c r="AC22544" s="206"/>
    </row>
    <row r="22545" spans="27:29">
      <c r="AA22545" s="298"/>
      <c r="AC22545" s="206"/>
    </row>
    <row r="22546" spans="27:29">
      <c r="AA22546" s="298"/>
      <c r="AC22546" s="206"/>
    </row>
    <row r="22547" spans="27:29">
      <c r="AA22547" s="298"/>
      <c r="AC22547" s="206"/>
    </row>
    <row r="22548" spans="27:29">
      <c r="AA22548" s="298"/>
      <c r="AC22548" s="206"/>
    </row>
    <row r="22549" spans="27:29">
      <c r="AA22549" s="298"/>
      <c r="AC22549" s="206"/>
    </row>
    <row r="22550" spans="27:29">
      <c r="AA22550" s="298"/>
      <c r="AC22550" s="206"/>
    </row>
    <row r="22551" spans="27:29">
      <c r="AA22551" s="298"/>
      <c r="AC22551" s="206"/>
    </row>
    <row r="22552" spans="27:29">
      <c r="AA22552" s="298"/>
      <c r="AC22552" s="206"/>
    </row>
    <row r="22553" spans="27:29">
      <c r="AA22553" s="298"/>
      <c r="AC22553" s="206"/>
    </row>
    <row r="22554" spans="27:29">
      <c r="AA22554" s="298"/>
      <c r="AC22554" s="206"/>
    </row>
    <row r="22555" spans="27:29">
      <c r="AA22555" s="298"/>
      <c r="AC22555" s="206"/>
    </row>
    <row r="22556" spans="27:29">
      <c r="AA22556" s="298"/>
      <c r="AC22556" s="206"/>
    </row>
    <row r="22557" spans="27:29">
      <c r="AA22557" s="298"/>
      <c r="AC22557" s="206"/>
    </row>
    <row r="22558" spans="27:29">
      <c r="AA22558" s="298"/>
      <c r="AC22558" s="206"/>
    </row>
    <row r="22559" spans="27:29">
      <c r="AA22559" s="298"/>
      <c r="AC22559" s="206"/>
    </row>
    <row r="22560" spans="27:29">
      <c r="AA22560" s="298"/>
      <c r="AC22560" s="206"/>
    </row>
    <row r="22561" spans="27:29">
      <c r="AA22561" s="298"/>
      <c r="AC22561" s="206"/>
    </row>
    <row r="22562" spans="27:29">
      <c r="AA22562" s="298"/>
      <c r="AC22562" s="206"/>
    </row>
    <row r="22563" spans="27:29">
      <c r="AA22563" s="298"/>
      <c r="AC22563" s="206"/>
    </row>
    <row r="22564" spans="27:29">
      <c r="AA22564" s="298"/>
      <c r="AC22564" s="206"/>
    </row>
    <row r="22565" spans="27:29">
      <c r="AA22565" s="298"/>
      <c r="AC22565" s="206"/>
    </row>
    <row r="22566" spans="27:29">
      <c r="AA22566" s="298"/>
      <c r="AC22566" s="206"/>
    </row>
    <row r="22567" spans="27:29">
      <c r="AA22567" s="298"/>
      <c r="AC22567" s="206"/>
    </row>
    <row r="22568" spans="27:29">
      <c r="AA22568" s="298"/>
      <c r="AC22568" s="206"/>
    </row>
    <row r="22569" spans="27:29">
      <c r="AA22569" s="298"/>
      <c r="AC22569" s="206"/>
    </row>
    <row r="22570" spans="27:29">
      <c r="AA22570" s="298"/>
      <c r="AC22570" s="206"/>
    </row>
    <row r="22571" spans="27:29">
      <c r="AA22571" s="298"/>
      <c r="AC22571" s="206"/>
    </row>
    <row r="22572" spans="27:29">
      <c r="AA22572" s="298"/>
      <c r="AC22572" s="206"/>
    </row>
    <row r="22573" spans="27:29">
      <c r="AA22573" s="298"/>
      <c r="AC22573" s="206"/>
    </row>
    <row r="22574" spans="27:29">
      <c r="AA22574" s="298"/>
      <c r="AC22574" s="206"/>
    </row>
    <row r="22575" spans="27:29">
      <c r="AA22575" s="298"/>
      <c r="AC22575" s="206"/>
    </row>
    <row r="22576" spans="27:29">
      <c r="AA22576" s="298"/>
      <c r="AC22576" s="206"/>
    </row>
    <row r="22577" spans="27:29">
      <c r="AA22577" s="298"/>
      <c r="AC22577" s="206"/>
    </row>
    <row r="22578" spans="27:29">
      <c r="AA22578" s="298"/>
      <c r="AC22578" s="206"/>
    </row>
    <row r="22579" spans="27:29">
      <c r="AA22579" s="298"/>
      <c r="AC22579" s="206"/>
    </row>
    <row r="22580" spans="27:29">
      <c r="AA22580" s="298"/>
      <c r="AC22580" s="206"/>
    </row>
    <row r="22581" spans="27:29">
      <c r="AA22581" s="298"/>
      <c r="AC22581" s="206"/>
    </row>
    <row r="22582" spans="27:29">
      <c r="AA22582" s="298"/>
      <c r="AC22582" s="206"/>
    </row>
    <row r="22583" spans="27:29">
      <c r="AA22583" s="298"/>
      <c r="AC22583" s="206"/>
    </row>
    <row r="22584" spans="27:29">
      <c r="AA22584" s="298"/>
      <c r="AC22584" s="206"/>
    </row>
    <row r="22585" spans="27:29">
      <c r="AA22585" s="298"/>
      <c r="AC22585" s="206"/>
    </row>
    <row r="22586" spans="27:29">
      <c r="AA22586" s="298"/>
      <c r="AC22586" s="206"/>
    </row>
    <row r="22587" spans="27:29">
      <c r="AA22587" s="298"/>
      <c r="AC22587" s="206"/>
    </row>
    <row r="22588" spans="27:29">
      <c r="AA22588" s="298"/>
      <c r="AC22588" s="206"/>
    </row>
    <row r="22589" spans="27:29">
      <c r="AA22589" s="298"/>
      <c r="AC22589" s="206"/>
    </row>
    <row r="22590" spans="27:29">
      <c r="AA22590" s="298"/>
      <c r="AC22590" s="206"/>
    </row>
    <row r="22591" spans="27:29">
      <c r="AA22591" s="298"/>
      <c r="AC22591" s="206"/>
    </row>
    <row r="22592" spans="27:29">
      <c r="AA22592" s="298"/>
      <c r="AC22592" s="206"/>
    </row>
    <row r="22593" spans="27:29">
      <c r="AA22593" s="298"/>
      <c r="AC22593" s="206"/>
    </row>
    <row r="22594" spans="27:29">
      <c r="AA22594" s="298"/>
      <c r="AC22594" s="206"/>
    </row>
    <row r="22595" spans="27:29">
      <c r="AA22595" s="298"/>
      <c r="AC22595" s="206"/>
    </row>
    <row r="22596" spans="27:29">
      <c r="AA22596" s="298"/>
      <c r="AC22596" s="206"/>
    </row>
    <row r="22597" spans="27:29">
      <c r="AA22597" s="298"/>
      <c r="AC22597" s="206"/>
    </row>
    <row r="22598" spans="27:29">
      <c r="AA22598" s="298"/>
      <c r="AC22598" s="206"/>
    </row>
    <row r="22599" spans="27:29">
      <c r="AA22599" s="298"/>
      <c r="AC22599" s="206"/>
    </row>
    <row r="22600" spans="27:29">
      <c r="AA22600" s="298"/>
      <c r="AC22600" s="206"/>
    </row>
    <row r="22601" spans="27:29">
      <c r="AA22601" s="298"/>
      <c r="AC22601" s="206"/>
    </row>
    <row r="22602" spans="27:29">
      <c r="AA22602" s="298"/>
      <c r="AC22602" s="206"/>
    </row>
    <row r="22603" spans="27:29">
      <c r="AA22603" s="298"/>
      <c r="AC22603" s="206"/>
    </row>
    <row r="22604" spans="27:29">
      <c r="AA22604" s="298"/>
      <c r="AC22604" s="206"/>
    </row>
    <row r="22605" spans="27:29">
      <c r="AA22605" s="298"/>
      <c r="AC22605" s="206"/>
    </row>
    <row r="22606" spans="27:29">
      <c r="AA22606" s="298"/>
      <c r="AC22606" s="206"/>
    </row>
    <row r="22607" spans="27:29">
      <c r="AA22607" s="298"/>
      <c r="AC22607" s="206"/>
    </row>
    <row r="22608" spans="27:29">
      <c r="AA22608" s="298"/>
      <c r="AC22608" s="206"/>
    </row>
    <row r="22609" spans="27:29">
      <c r="AA22609" s="298"/>
      <c r="AC22609" s="206"/>
    </row>
    <row r="22610" spans="27:29">
      <c r="AA22610" s="298"/>
      <c r="AC22610" s="206"/>
    </row>
    <row r="22611" spans="27:29">
      <c r="AA22611" s="298"/>
      <c r="AC22611" s="206"/>
    </row>
    <row r="22612" spans="27:29">
      <c r="AA22612" s="298"/>
      <c r="AC22612" s="206"/>
    </row>
    <row r="22613" spans="27:29">
      <c r="AA22613" s="298"/>
      <c r="AC22613" s="206"/>
    </row>
    <row r="22614" spans="27:29">
      <c r="AA22614" s="298"/>
      <c r="AC22614" s="206"/>
    </row>
    <row r="22615" spans="27:29">
      <c r="AA22615" s="298"/>
      <c r="AC22615" s="206"/>
    </row>
    <row r="22616" spans="27:29">
      <c r="AA22616" s="298"/>
      <c r="AC22616" s="206"/>
    </row>
    <row r="22617" spans="27:29">
      <c r="AA22617" s="298"/>
      <c r="AC22617" s="206"/>
    </row>
    <row r="22618" spans="27:29">
      <c r="AA22618" s="298"/>
      <c r="AC22618" s="206"/>
    </row>
    <row r="22619" spans="27:29">
      <c r="AA22619" s="298"/>
      <c r="AC22619" s="206"/>
    </row>
    <row r="22620" spans="27:29">
      <c r="AA22620" s="298"/>
      <c r="AC22620" s="206"/>
    </row>
    <row r="22621" spans="27:29">
      <c r="AA22621" s="298"/>
      <c r="AC22621" s="206"/>
    </row>
    <row r="22622" spans="27:29">
      <c r="AA22622" s="298"/>
      <c r="AC22622" s="206"/>
    </row>
    <row r="22623" spans="27:29">
      <c r="AA22623" s="298"/>
      <c r="AC22623" s="206"/>
    </row>
    <row r="22624" spans="27:29">
      <c r="AA22624" s="298"/>
      <c r="AC22624" s="206"/>
    </row>
    <row r="22625" spans="27:29">
      <c r="AA22625" s="298"/>
      <c r="AC22625" s="206"/>
    </row>
    <row r="22626" spans="27:29">
      <c r="AA22626" s="298"/>
      <c r="AC22626" s="206"/>
    </row>
    <row r="22627" spans="27:29">
      <c r="AA22627" s="298"/>
      <c r="AC22627" s="206"/>
    </row>
    <row r="22628" spans="27:29">
      <c r="AA22628" s="298"/>
      <c r="AC22628" s="206"/>
    </row>
    <row r="22629" spans="27:29">
      <c r="AA22629" s="298"/>
      <c r="AC22629" s="206"/>
    </row>
    <row r="22630" spans="27:29">
      <c r="AA22630" s="298"/>
      <c r="AC22630" s="206"/>
    </row>
    <row r="22631" spans="27:29">
      <c r="AA22631" s="298"/>
      <c r="AC22631" s="206"/>
    </row>
    <row r="22632" spans="27:29">
      <c r="AA22632" s="298"/>
      <c r="AC22632" s="206"/>
    </row>
    <row r="22633" spans="27:29">
      <c r="AA22633" s="298"/>
      <c r="AC22633" s="206"/>
    </row>
    <row r="22634" spans="27:29">
      <c r="AA22634" s="298"/>
      <c r="AC22634" s="206"/>
    </row>
    <row r="22635" spans="27:29">
      <c r="AA22635" s="298"/>
      <c r="AC22635" s="206"/>
    </row>
    <row r="22636" spans="27:29">
      <c r="AA22636" s="298"/>
      <c r="AC22636" s="206"/>
    </row>
    <row r="22637" spans="27:29">
      <c r="AA22637" s="298"/>
      <c r="AC22637" s="206"/>
    </row>
    <row r="22638" spans="27:29">
      <c r="AA22638" s="298"/>
      <c r="AC22638" s="206"/>
    </row>
    <row r="22639" spans="27:29">
      <c r="AA22639" s="298"/>
      <c r="AC22639" s="206"/>
    </row>
    <row r="22640" spans="27:29">
      <c r="AA22640" s="298"/>
      <c r="AC22640" s="206"/>
    </row>
    <row r="22641" spans="27:29">
      <c r="AA22641" s="298"/>
      <c r="AC22641" s="206"/>
    </row>
    <row r="22642" spans="27:29">
      <c r="AA22642" s="298"/>
      <c r="AC22642" s="206"/>
    </row>
    <row r="22643" spans="27:29">
      <c r="AA22643" s="298"/>
      <c r="AC22643" s="206"/>
    </row>
    <row r="22644" spans="27:29">
      <c r="AA22644" s="298"/>
      <c r="AC22644" s="206"/>
    </row>
    <row r="22645" spans="27:29">
      <c r="AA22645" s="298"/>
      <c r="AC22645" s="206"/>
    </row>
    <row r="22646" spans="27:29">
      <c r="AA22646" s="298"/>
      <c r="AC22646" s="206"/>
    </row>
    <row r="22647" spans="27:29">
      <c r="AA22647" s="298"/>
      <c r="AC22647" s="206"/>
    </row>
    <row r="22648" spans="27:29">
      <c r="AA22648" s="298"/>
      <c r="AC22648" s="206"/>
    </row>
    <row r="22649" spans="27:29">
      <c r="AA22649" s="298"/>
      <c r="AC22649" s="206"/>
    </row>
    <row r="22650" spans="27:29">
      <c r="AA22650" s="298"/>
      <c r="AC22650" s="206"/>
    </row>
    <row r="22651" spans="27:29">
      <c r="AA22651" s="298"/>
      <c r="AC22651" s="206"/>
    </row>
    <row r="22652" spans="27:29">
      <c r="AA22652" s="298"/>
      <c r="AC22652" s="206"/>
    </row>
    <row r="22653" spans="27:29">
      <c r="AA22653" s="298"/>
      <c r="AC22653" s="206"/>
    </row>
    <row r="22654" spans="27:29">
      <c r="AA22654" s="298"/>
      <c r="AC22654" s="206"/>
    </row>
    <row r="22655" spans="27:29">
      <c r="AA22655" s="298"/>
      <c r="AC22655" s="206"/>
    </row>
    <row r="22656" spans="27:29">
      <c r="AA22656" s="298"/>
      <c r="AC22656" s="206"/>
    </row>
    <row r="22657" spans="27:29">
      <c r="AA22657" s="298"/>
      <c r="AC22657" s="206"/>
    </row>
    <row r="22658" spans="27:29">
      <c r="AA22658" s="298"/>
      <c r="AC22658" s="206"/>
    </row>
    <row r="22659" spans="27:29">
      <c r="AA22659" s="298"/>
      <c r="AC22659" s="206"/>
    </row>
    <row r="22660" spans="27:29">
      <c r="AA22660" s="298"/>
      <c r="AC22660" s="206"/>
    </row>
    <row r="22661" spans="27:29">
      <c r="AA22661" s="298"/>
      <c r="AC22661" s="206"/>
    </row>
    <row r="22662" spans="27:29">
      <c r="AA22662" s="298"/>
      <c r="AC22662" s="206"/>
    </row>
    <row r="22663" spans="27:29">
      <c r="AA22663" s="298"/>
      <c r="AC22663" s="206"/>
    </row>
    <row r="22664" spans="27:29">
      <c r="AA22664" s="298"/>
      <c r="AC22664" s="206"/>
    </row>
    <row r="22665" spans="27:29">
      <c r="AA22665" s="298"/>
      <c r="AC22665" s="206"/>
    </row>
    <row r="22666" spans="27:29">
      <c r="AA22666" s="298"/>
      <c r="AC22666" s="206"/>
    </row>
    <row r="22667" spans="27:29">
      <c r="AA22667" s="298"/>
      <c r="AC22667" s="206"/>
    </row>
    <row r="22668" spans="27:29">
      <c r="AA22668" s="298"/>
      <c r="AC22668" s="206"/>
    </row>
    <row r="22669" spans="27:29">
      <c r="AA22669" s="298"/>
      <c r="AC22669" s="206"/>
    </row>
    <row r="22670" spans="27:29">
      <c r="AA22670" s="298"/>
      <c r="AC22670" s="206"/>
    </row>
    <row r="22671" spans="27:29">
      <c r="AA22671" s="298"/>
      <c r="AC22671" s="206"/>
    </row>
    <row r="22672" spans="27:29">
      <c r="AA22672" s="298"/>
      <c r="AC22672" s="206"/>
    </row>
    <row r="22673" spans="27:29">
      <c r="AA22673" s="298"/>
      <c r="AC22673" s="206"/>
    </row>
    <row r="22674" spans="27:29">
      <c r="AA22674" s="298"/>
      <c r="AC22674" s="206"/>
    </row>
    <row r="22675" spans="27:29">
      <c r="AA22675" s="298"/>
      <c r="AC22675" s="206"/>
    </row>
    <row r="22676" spans="27:29">
      <c r="AA22676" s="298"/>
      <c r="AC22676" s="206"/>
    </row>
    <row r="22677" spans="27:29">
      <c r="AA22677" s="298"/>
      <c r="AC22677" s="206"/>
    </row>
    <row r="22678" spans="27:29">
      <c r="AA22678" s="298"/>
      <c r="AC22678" s="206"/>
    </row>
    <row r="22679" spans="27:29">
      <c r="AA22679" s="298"/>
      <c r="AC22679" s="206"/>
    </row>
    <row r="22680" spans="27:29">
      <c r="AA22680" s="298"/>
      <c r="AC22680" s="206"/>
    </row>
    <row r="22681" spans="27:29">
      <c r="AA22681" s="298"/>
      <c r="AC22681" s="206"/>
    </row>
    <row r="22682" spans="27:29">
      <c r="AA22682" s="298"/>
      <c r="AC22682" s="206"/>
    </row>
    <row r="22683" spans="27:29">
      <c r="AA22683" s="298"/>
      <c r="AC22683" s="206"/>
    </row>
    <row r="22684" spans="27:29">
      <c r="AA22684" s="298"/>
      <c r="AC22684" s="206"/>
    </row>
    <row r="22685" spans="27:29">
      <c r="AA22685" s="298"/>
      <c r="AC22685" s="206"/>
    </row>
    <row r="22686" spans="27:29">
      <c r="AA22686" s="298"/>
      <c r="AC22686" s="206"/>
    </row>
    <row r="22687" spans="27:29">
      <c r="AA22687" s="298"/>
      <c r="AC22687" s="206"/>
    </row>
    <row r="22688" spans="27:29">
      <c r="AA22688" s="298"/>
      <c r="AC22688" s="206"/>
    </row>
    <row r="22689" spans="27:29">
      <c r="AA22689" s="298"/>
      <c r="AC22689" s="206"/>
    </row>
    <row r="22690" spans="27:29">
      <c r="AA22690" s="298"/>
      <c r="AC22690" s="206"/>
    </row>
    <row r="22691" spans="27:29">
      <c r="AA22691" s="298"/>
      <c r="AC22691" s="206"/>
    </row>
    <row r="22692" spans="27:29">
      <c r="AA22692" s="298"/>
      <c r="AC22692" s="206"/>
    </row>
    <row r="22693" spans="27:29">
      <c r="AA22693" s="298"/>
      <c r="AC22693" s="206"/>
    </row>
    <row r="22694" spans="27:29">
      <c r="AA22694" s="298"/>
      <c r="AC22694" s="206"/>
    </row>
    <row r="22695" spans="27:29">
      <c r="AA22695" s="298"/>
      <c r="AC22695" s="206"/>
    </row>
    <row r="22696" spans="27:29">
      <c r="AA22696" s="298"/>
      <c r="AC22696" s="206"/>
    </row>
    <row r="22697" spans="27:29">
      <c r="AA22697" s="298"/>
      <c r="AC22697" s="206"/>
    </row>
    <row r="22698" spans="27:29">
      <c r="AA22698" s="298"/>
      <c r="AC22698" s="206"/>
    </row>
    <row r="22699" spans="27:29">
      <c r="AA22699" s="298"/>
      <c r="AC22699" s="206"/>
    </row>
    <row r="22700" spans="27:29">
      <c r="AA22700" s="298"/>
      <c r="AC22700" s="206"/>
    </row>
    <row r="22701" spans="27:29">
      <c r="AA22701" s="298"/>
      <c r="AC22701" s="206"/>
    </row>
    <row r="22702" spans="27:29">
      <c r="AA22702" s="298"/>
      <c r="AC22702" s="206"/>
    </row>
    <row r="22703" spans="27:29">
      <c r="AA22703" s="298"/>
      <c r="AC22703" s="206"/>
    </row>
    <row r="22704" spans="27:29">
      <c r="AA22704" s="298"/>
      <c r="AC22704" s="206"/>
    </row>
    <row r="22705" spans="27:29">
      <c r="AA22705" s="298"/>
      <c r="AC22705" s="206"/>
    </row>
    <row r="22706" spans="27:29">
      <c r="AA22706" s="298"/>
      <c r="AC22706" s="206"/>
    </row>
    <row r="22707" spans="27:29">
      <c r="AA22707" s="298"/>
      <c r="AC22707" s="206"/>
    </row>
    <row r="22708" spans="27:29">
      <c r="AA22708" s="298"/>
      <c r="AC22708" s="206"/>
    </row>
    <row r="22709" spans="27:29">
      <c r="AA22709" s="298"/>
      <c r="AC22709" s="206"/>
    </row>
    <row r="22710" spans="27:29">
      <c r="AA22710" s="298"/>
      <c r="AC22710" s="206"/>
    </row>
    <row r="22711" spans="27:29">
      <c r="AA22711" s="298"/>
      <c r="AC22711" s="206"/>
    </row>
    <row r="22712" spans="27:29">
      <c r="AA22712" s="298"/>
      <c r="AC22712" s="206"/>
    </row>
    <row r="22713" spans="27:29">
      <c r="AA22713" s="298"/>
      <c r="AC22713" s="206"/>
    </row>
    <row r="22714" spans="27:29">
      <c r="AA22714" s="298"/>
      <c r="AC22714" s="206"/>
    </row>
    <row r="22715" spans="27:29">
      <c r="AA22715" s="298"/>
      <c r="AC22715" s="206"/>
    </row>
    <row r="22716" spans="27:29">
      <c r="AA22716" s="298"/>
      <c r="AC22716" s="206"/>
    </row>
    <row r="22717" spans="27:29">
      <c r="AA22717" s="298"/>
      <c r="AC22717" s="206"/>
    </row>
    <row r="22718" spans="27:29">
      <c r="AA22718" s="298"/>
      <c r="AC22718" s="206"/>
    </row>
    <row r="22719" spans="27:29">
      <c r="AA22719" s="298"/>
      <c r="AC22719" s="206"/>
    </row>
    <row r="22720" spans="27:29">
      <c r="AA22720" s="298"/>
      <c r="AC22720" s="206"/>
    </row>
    <row r="22721" spans="27:29">
      <c r="AA22721" s="298"/>
      <c r="AC22721" s="206"/>
    </row>
    <row r="22722" spans="27:29">
      <c r="AA22722" s="298"/>
      <c r="AC22722" s="206"/>
    </row>
    <row r="22723" spans="27:29">
      <c r="AA22723" s="298"/>
      <c r="AC22723" s="206"/>
    </row>
    <row r="22724" spans="27:29">
      <c r="AA22724" s="298"/>
      <c r="AC22724" s="206"/>
    </row>
    <row r="22725" spans="27:29">
      <c r="AA22725" s="298"/>
      <c r="AC22725" s="206"/>
    </row>
    <row r="22726" spans="27:29">
      <c r="AA22726" s="298"/>
      <c r="AC22726" s="206"/>
    </row>
    <row r="22727" spans="27:29">
      <c r="AA22727" s="298"/>
      <c r="AC22727" s="206"/>
    </row>
    <row r="22728" spans="27:29">
      <c r="AA22728" s="298"/>
      <c r="AC22728" s="206"/>
    </row>
    <row r="22729" spans="27:29">
      <c r="AA22729" s="298"/>
      <c r="AC22729" s="206"/>
    </row>
    <row r="22730" spans="27:29">
      <c r="AA22730" s="298"/>
      <c r="AC22730" s="206"/>
    </row>
    <row r="22731" spans="27:29">
      <c r="AA22731" s="298"/>
      <c r="AC22731" s="206"/>
    </row>
    <row r="22732" spans="27:29">
      <c r="AA22732" s="298"/>
      <c r="AC22732" s="206"/>
    </row>
    <row r="22733" spans="27:29">
      <c r="AA22733" s="298"/>
      <c r="AC22733" s="206"/>
    </row>
    <row r="22734" spans="27:29">
      <c r="AA22734" s="298"/>
      <c r="AC22734" s="206"/>
    </row>
    <row r="22735" spans="27:29">
      <c r="AA22735" s="298"/>
      <c r="AC22735" s="206"/>
    </row>
    <row r="22736" spans="27:29">
      <c r="AA22736" s="298"/>
      <c r="AC22736" s="206"/>
    </row>
    <row r="22737" spans="27:29">
      <c r="AA22737" s="298"/>
      <c r="AC22737" s="206"/>
    </row>
    <row r="22738" spans="27:29">
      <c r="AA22738" s="298"/>
      <c r="AC22738" s="206"/>
    </row>
    <row r="22739" spans="27:29">
      <c r="AA22739" s="298"/>
      <c r="AC22739" s="206"/>
    </row>
    <row r="22740" spans="27:29">
      <c r="AA22740" s="298"/>
      <c r="AC22740" s="206"/>
    </row>
    <row r="22741" spans="27:29">
      <c r="AA22741" s="298"/>
      <c r="AC22741" s="206"/>
    </row>
    <row r="22742" spans="27:29">
      <c r="AA22742" s="298"/>
      <c r="AC22742" s="206"/>
    </row>
    <row r="22743" spans="27:29">
      <c r="AA22743" s="298"/>
      <c r="AC22743" s="206"/>
    </row>
    <row r="22744" spans="27:29">
      <c r="AA22744" s="298"/>
      <c r="AC22744" s="206"/>
    </row>
    <row r="22745" spans="27:29">
      <c r="AA22745" s="298"/>
      <c r="AC22745" s="206"/>
    </row>
    <row r="22746" spans="27:29">
      <c r="AA22746" s="298"/>
      <c r="AC22746" s="206"/>
    </row>
    <row r="22747" spans="27:29">
      <c r="AA22747" s="298"/>
      <c r="AC22747" s="206"/>
    </row>
    <row r="22748" spans="27:29">
      <c r="AA22748" s="298"/>
      <c r="AC22748" s="206"/>
    </row>
    <row r="22749" spans="27:29">
      <c r="AA22749" s="298"/>
      <c r="AC22749" s="206"/>
    </row>
    <row r="22750" spans="27:29">
      <c r="AA22750" s="298"/>
      <c r="AC22750" s="206"/>
    </row>
    <row r="22751" spans="27:29">
      <c r="AA22751" s="298"/>
      <c r="AC22751" s="206"/>
    </row>
    <row r="22752" spans="27:29">
      <c r="AA22752" s="298"/>
      <c r="AC22752" s="206"/>
    </row>
    <row r="22753" spans="27:29">
      <c r="AA22753" s="298"/>
      <c r="AC22753" s="206"/>
    </row>
    <row r="22754" spans="27:29">
      <c r="AA22754" s="298"/>
      <c r="AC22754" s="206"/>
    </row>
    <row r="22755" spans="27:29">
      <c r="AA22755" s="298"/>
      <c r="AC22755" s="206"/>
    </row>
    <row r="22756" spans="27:29">
      <c r="AA22756" s="298"/>
      <c r="AC22756" s="206"/>
    </row>
    <row r="22757" spans="27:29">
      <c r="AA22757" s="298"/>
      <c r="AC22757" s="206"/>
    </row>
    <row r="22758" spans="27:29">
      <c r="AA22758" s="298"/>
      <c r="AC22758" s="206"/>
    </row>
    <row r="22759" spans="27:29">
      <c r="AA22759" s="298"/>
      <c r="AC22759" s="206"/>
    </row>
    <row r="22760" spans="27:29">
      <c r="AA22760" s="298"/>
      <c r="AC22760" s="206"/>
    </row>
    <row r="22761" spans="27:29">
      <c r="AA22761" s="298"/>
      <c r="AC22761" s="206"/>
    </row>
    <row r="22762" spans="27:29">
      <c r="AA22762" s="298"/>
      <c r="AC22762" s="206"/>
    </row>
    <row r="22763" spans="27:29">
      <c r="AA22763" s="298"/>
      <c r="AC22763" s="206"/>
    </row>
    <row r="22764" spans="27:29">
      <c r="AA22764" s="298"/>
      <c r="AC22764" s="206"/>
    </row>
    <row r="22765" spans="27:29">
      <c r="AA22765" s="298"/>
      <c r="AC22765" s="206"/>
    </row>
    <row r="22766" spans="27:29">
      <c r="AA22766" s="298"/>
      <c r="AC22766" s="206"/>
    </row>
    <row r="22767" spans="27:29">
      <c r="AA22767" s="298"/>
      <c r="AC22767" s="206"/>
    </row>
    <row r="22768" spans="27:29">
      <c r="AA22768" s="298"/>
      <c r="AC22768" s="206"/>
    </row>
    <row r="22769" spans="27:29">
      <c r="AA22769" s="298"/>
      <c r="AC22769" s="206"/>
    </row>
    <row r="22770" spans="27:29">
      <c r="AA22770" s="298"/>
      <c r="AC22770" s="206"/>
    </row>
    <row r="22771" spans="27:29">
      <c r="AA22771" s="298"/>
      <c r="AC22771" s="206"/>
    </row>
    <row r="22772" spans="27:29">
      <c r="AA22772" s="298"/>
      <c r="AC22772" s="206"/>
    </row>
    <row r="22773" spans="27:29">
      <c r="AA22773" s="298"/>
      <c r="AC22773" s="206"/>
    </row>
    <row r="22774" spans="27:29">
      <c r="AA22774" s="298"/>
      <c r="AC22774" s="206"/>
    </row>
    <row r="22775" spans="27:29">
      <c r="AA22775" s="298"/>
      <c r="AC22775" s="206"/>
    </row>
    <row r="22776" spans="27:29">
      <c r="AA22776" s="298"/>
      <c r="AC22776" s="206"/>
    </row>
    <row r="22777" spans="27:29">
      <c r="AA22777" s="298"/>
      <c r="AC22777" s="206"/>
    </row>
    <row r="22778" spans="27:29">
      <c r="AA22778" s="298"/>
      <c r="AC22778" s="206"/>
    </row>
    <row r="22779" spans="27:29">
      <c r="AA22779" s="298"/>
      <c r="AC22779" s="206"/>
    </row>
    <row r="22780" spans="27:29">
      <c r="AA22780" s="298"/>
      <c r="AC22780" s="206"/>
    </row>
    <row r="22781" spans="27:29">
      <c r="AA22781" s="298"/>
      <c r="AC22781" s="206"/>
    </row>
    <row r="22782" spans="27:29">
      <c r="AA22782" s="298"/>
      <c r="AC22782" s="206"/>
    </row>
    <row r="22783" spans="27:29">
      <c r="AA22783" s="298"/>
      <c r="AC22783" s="206"/>
    </row>
    <row r="22784" spans="27:29">
      <c r="AA22784" s="298"/>
      <c r="AC22784" s="206"/>
    </row>
    <row r="22785" spans="27:29">
      <c r="AA22785" s="298"/>
      <c r="AC22785" s="206"/>
    </row>
    <row r="22786" spans="27:29">
      <c r="AA22786" s="298"/>
      <c r="AC22786" s="206"/>
    </row>
    <row r="22787" spans="27:29">
      <c r="AA22787" s="298"/>
      <c r="AC22787" s="206"/>
    </row>
    <row r="22788" spans="27:29">
      <c r="AA22788" s="298"/>
      <c r="AC22788" s="206"/>
    </row>
    <row r="22789" spans="27:29">
      <c r="AA22789" s="298"/>
      <c r="AC22789" s="206"/>
    </row>
    <row r="22790" spans="27:29">
      <c r="AA22790" s="298"/>
      <c r="AC22790" s="206"/>
    </row>
    <row r="22791" spans="27:29">
      <c r="AA22791" s="298"/>
      <c r="AC22791" s="206"/>
    </row>
    <row r="22792" spans="27:29">
      <c r="AA22792" s="298"/>
      <c r="AC22792" s="206"/>
    </row>
    <row r="22793" spans="27:29">
      <c r="AA22793" s="298"/>
      <c r="AC22793" s="206"/>
    </row>
    <row r="22794" spans="27:29">
      <c r="AA22794" s="298"/>
      <c r="AC22794" s="206"/>
    </row>
    <row r="22795" spans="27:29">
      <c r="AA22795" s="298"/>
      <c r="AC22795" s="206"/>
    </row>
    <row r="22796" spans="27:29">
      <c r="AA22796" s="298"/>
      <c r="AC22796" s="206"/>
    </row>
    <row r="22797" spans="27:29">
      <c r="AA22797" s="298"/>
      <c r="AC22797" s="206"/>
    </row>
    <row r="22798" spans="27:29">
      <c r="AA22798" s="298"/>
      <c r="AC22798" s="206"/>
    </row>
    <row r="22799" spans="27:29">
      <c r="AA22799" s="298"/>
      <c r="AC22799" s="206"/>
    </row>
    <row r="22800" spans="27:29">
      <c r="AA22800" s="298"/>
      <c r="AC22800" s="206"/>
    </row>
    <row r="22801" spans="27:29">
      <c r="AA22801" s="298"/>
      <c r="AC22801" s="206"/>
    </row>
    <row r="22802" spans="27:29">
      <c r="AA22802" s="298"/>
      <c r="AC22802" s="206"/>
    </row>
    <row r="22803" spans="27:29">
      <c r="AA22803" s="298"/>
      <c r="AC22803" s="206"/>
    </row>
    <row r="22804" spans="27:29">
      <c r="AA22804" s="298"/>
      <c r="AC22804" s="206"/>
    </row>
    <row r="22805" spans="27:29">
      <c r="AA22805" s="298"/>
      <c r="AC22805" s="206"/>
    </row>
    <row r="22806" spans="27:29">
      <c r="AA22806" s="298"/>
      <c r="AC22806" s="206"/>
    </row>
    <row r="22807" spans="27:29">
      <c r="AA22807" s="298"/>
      <c r="AC22807" s="206"/>
    </row>
    <row r="22808" spans="27:29">
      <c r="AA22808" s="298"/>
      <c r="AC22808" s="206"/>
    </row>
    <row r="22809" spans="27:29">
      <c r="AA22809" s="298"/>
      <c r="AC22809" s="206"/>
    </row>
    <row r="22810" spans="27:29">
      <c r="AA22810" s="298"/>
      <c r="AC22810" s="206"/>
    </row>
    <row r="22811" spans="27:29">
      <c r="AA22811" s="298"/>
      <c r="AC22811" s="206"/>
    </row>
    <row r="22812" spans="27:29">
      <c r="AA22812" s="298"/>
      <c r="AC22812" s="206"/>
    </row>
    <row r="22813" spans="27:29">
      <c r="AA22813" s="298"/>
      <c r="AC22813" s="206"/>
    </row>
    <row r="22814" spans="27:29">
      <c r="AA22814" s="298"/>
      <c r="AC22814" s="206"/>
    </row>
    <row r="22815" spans="27:29">
      <c r="AA22815" s="298"/>
      <c r="AC22815" s="206"/>
    </row>
    <row r="22816" spans="27:29">
      <c r="AA22816" s="298"/>
      <c r="AC22816" s="206"/>
    </row>
    <row r="22817" spans="27:29">
      <c r="AA22817" s="298"/>
      <c r="AC22817" s="206"/>
    </row>
    <row r="22818" spans="27:29">
      <c r="AA22818" s="298"/>
      <c r="AC22818" s="206"/>
    </row>
    <row r="22819" spans="27:29">
      <c r="AA22819" s="298"/>
      <c r="AC22819" s="206"/>
    </row>
    <row r="22820" spans="27:29">
      <c r="AA22820" s="298"/>
      <c r="AC22820" s="206"/>
    </row>
    <row r="22821" spans="27:29">
      <c r="AA22821" s="298"/>
      <c r="AC22821" s="206"/>
    </row>
    <row r="22822" spans="27:29">
      <c r="AA22822" s="298"/>
      <c r="AC22822" s="206"/>
    </row>
    <row r="22823" spans="27:29">
      <c r="AA22823" s="298"/>
      <c r="AC22823" s="206"/>
    </row>
    <row r="22824" spans="27:29">
      <c r="AA22824" s="298"/>
      <c r="AC22824" s="206"/>
    </row>
    <row r="22825" spans="27:29">
      <c r="AA22825" s="298"/>
      <c r="AC22825" s="206"/>
    </row>
    <row r="22826" spans="27:29">
      <c r="AA22826" s="298"/>
      <c r="AC22826" s="206"/>
    </row>
    <row r="22827" spans="27:29">
      <c r="AA22827" s="298"/>
      <c r="AC22827" s="206"/>
    </row>
    <row r="22828" spans="27:29">
      <c r="AA22828" s="298"/>
      <c r="AC22828" s="206"/>
    </row>
    <row r="22829" spans="27:29">
      <c r="AA22829" s="298"/>
      <c r="AC22829" s="206"/>
    </row>
    <row r="22830" spans="27:29">
      <c r="AA22830" s="298"/>
      <c r="AC22830" s="206"/>
    </row>
    <row r="22831" spans="27:29">
      <c r="AA22831" s="298"/>
      <c r="AC22831" s="206"/>
    </row>
    <row r="22832" spans="27:29">
      <c r="AA22832" s="298"/>
      <c r="AC22832" s="206"/>
    </row>
    <row r="22833" spans="27:29">
      <c r="AA22833" s="298"/>
      <c r="AC22833" s="206"/>
    </row>
    <row r="22834" spans="27:29">
      <c r="AA22834" s="298"/>
      <c r="AC22834" s="206"/>
    </row>
    <row r="22835" spans="27:29">
      <c r="AA22835" s="298"/>
      <c r="AC22835" s="206"/>
    </row>
    <row r="22836" spans="27:29">
      <c r="AA22836" s="298"/>
      <c r="AC22836" s="206"/>
    </row>
    <row r="22837" spans="27:29">
      <c r="AA22837" s="298"/>
      <c r="AC22837" s="206"/>
    </row>
    <row r="22838" spans="27:29">
      <c r="AA22838" s="298"/>
      <c r="AC22838" s="206"/>
    </row>
    <row r="22839" spans="27:29">
      <c r="AA22839" s="298"/>
      <c r="AC22839" s="206"/>
    </row>
    <row r="22840" spans="27:29">
      <c r="AA22840" s="298"/>
      <c r="AC22840" s="206"/>
    </row>
    <row r="22841" spans="27:29">
      <c r="AA22841" s="298"/>
      <c r="AC22841" s="206"/>
    </row>
    <row r="22842" spans="27:29">
      <c r="AA22842" s="298"/>
      <c r="AC22842" s="206"/>
    </row>
    <row r="22843" spans="27:29">
      <c r="AA22843" s="298"/>
      <c r="AC22843" s="206"/>
    </row>
    <row r="22844" spans="27:29">
      <c r="AA22844" s="298"/>
      <c r="AC22844" s="206"/>
    </row>
    <row r="22845" spans="27:29">
      <c r="AA22845" s="298"/>
      <c r="AC22845" s="206"/>
    </row>
    <row r="22846" spans="27:29">
      <c r="AA22846" s="298"/>
      <c r="AC22846" s="206"/>
    </row>
    <row r="22847" spans="27:29">
      <c r="AA22847" s="298"/>
      <c r="AC22847" s="206"/>
    </row>
    <row r="22848" spans="27:29">
      <c r="AA22848" s="298"/>
      <c r="AC22848" s="206"/>
    </row>
    <row r="22849" spans="27:29">
      <c r="AA22849" s="298"/>
      <c r="AC22849" s="206"/>
    </row>
    <row r="22850" spans="27:29">
      <c r="AA22850" s="298"/>
      <c r="AC22850" s="206"/>
    </row>
    <row r="22851" spans="27:29">
      <c r="AA22851" s="298"/>
      <c r="AC22851" s="206"/>
    </row>
    <row r="22852" spans="27:29">
      <c r="AA22852" s="298"/>
      <c r="AC22852" s="206"/>
    </row>
    <row r="22853" spans="27:29">
      <c r="AA22853" s="298"/>
      <c r="AC22853" s="206"/>
    </row>
    <row r="22854" spans="27:29">
      <c r="AA22854" s="298"/>
      <c r="AC22854" s="206"/>
    </row>
    <row r="22855" spans="27:29">
      <c r="AA22855" s="298"/>
      <c r="AC22855" s="206"/>
    </row>
    <row r="22856" spans="27:29">
      <c r="AA22856" s="298"/>
      <c r="AC22856" s="206"/>
    </row>
    <row r="22857" spans="27:29">
      <c r="AA22857" s="298"/>
      <c r="AC22857" s="206"/>
    </row>
    <row r="22858" spans="27:29">
      <c r="AA22858" s="298"/>
      <c r="AC22858" s="206"/>
    </row>
    <row r="22859" spans="27:29">
      <c r="AA22859" s="298"/>
      <c r="AC22859" s="206"/>
    </row>
    <row r="22860" spans="27:29">
      <c r="AA22860" s="298"/>
      <c r="AC22860" s="206"/>
    </row>
    <row r="22861" spans="27:29">
      <c r="AA22861" s="298"/>
      <c r="AC22861" s="206"/>
    </row>
    <row r="22862" spans="27:29">
      <c r="AA22862" s="298"/>
      <c r="AC22862" s="206"/>
    </row>
    <row r="22863" spans="27:29">
      <c r="AA22863" s="298"/>
      <c r="AC22863" s="206"/>
    </row>
    <row r="22864" spans="27:29">
      <c r="AA22864" s="298"/>
      <c r="AC22864" s="206"/>
    </row>
    <row r="22865" spans="27:29">
      <c r="AA22865" s="298"/>
      <c r="AC22865" s="206"/>
    </row>
    <row r="22866" spans="27:29">
      <c r="AA22866" s="298"/>
      <c r="AC22866" s="206"/>
    </row>
    <row r="22867" spans="27:29">
      <c r="AA22867" s="298"/>
      <c r="AC22867" s="206"/>
    </row>
    <row r="22868" spans="27:29">
      <c r="AA22868" s="298"/>
      <c r="AC22868" s="206"/>
    </row>
    <row r="22869" spans="27:29">
      <c r="AA22869" s="298"/>
      <c r="AC22869" s="206"/>
    </row>
    <row r="22870" spans="27:29">
      <c r="AA22870" s="298"/>
      <c r="AC22870" s="206"/>
    </row>
    <row r="22871" spans="27:29">
      <c r="AA22871" s="298"/>
      <c r="AC22871" s="206"/>
    </row>
    <row r="22872" spans="27:29">
      <c r="AA22872" s="298"/>
      <c r="AC22872" s="206"/>
    </row>
    <row r="22873" spans="27:29">
      <c r="AA22873" s="298"/>
      <c r="AC22873" s="206"/>
    </row>
    <row r="22874" spans="27:29">
      <c r="AA22874" s="298"/>
      <c r="AC22874" s="206"/>
    </row>
    <row r="22875" spans="27:29">
      <c r="AA22875" s="298"/>
      <c r="AC22875" s="206"/>
    </row>
    <row r="22876" spans="27:29">
      <c r="AA22876" s="298"/>
      <c r="AC22876" s="206"/>
    </row>
    <row r="22877" spans="27:29">
      <c r="AA22877" s="298"/>
      <c r="AC22877" s="206"/>
    </row>
    <row r="22878" spans="27:29">
      <c r="AA22878" s="298"/>
      <c r="AC22878" s="206"/>
    </row>
    <row r="22879" spans="27:29">
      <c r="AA22879" s="298"/>
      <c r="AC22879" s="206"/>
    </row>
    <row r="22880" spans="27:29">
      <c r="AA22880" s="298"/>
      <c r="AC22880" s="206"/>
    </row>
    <row r="22881" spans="27:29">
      <c r="AA22881" s="298"/>
      <c r="AC22881" s="206"/>
    </row>
    <row r="22882" spans="27:29">
      <c r="AA22882" s="298"/>
      <c r="AC22882" s="206"/>
    </row>
    <row r="22883" spans="27:29">
      <c r="AA22883" s="298"/>
      <c r="AC22883" s="206"/>
    </row>
    <row r="22884" spans="27:29">
      <c r="AA22884" s="298"/>
      <c r="AC22884" s="206"/>
    </row>
    <row r="22885" spans="27:29">
      <c r="AA22885" s="298"/>
      <c r="AC22885" s="206"/>
    </row>
    <row r="22886" spans="27:29">
      <c r="AA22886" s="298"/>
      <c r="AC22886" s="206"/>
    </row>
    <row r="22887" spans="27:29">
      <c r="AA22887" s="298"/>
      <c r="AC22887" s="206"/>
    </row>
    <row r="22888" spans="27:29">
      <c r="AA22888" s="298"/>
      <c r="AC22888" s="206"/>
    </row>
    <row r="22889" spans="27:29">
      <c r="AA22889" s="298"/>
      <c r="AC22889" s="206"/>
    </row>
    <row r="22890" spans="27:29">
      <c r="AA22890" s="298"/>
      <c r="AC22890" s="206"/>
    </row>
    <row r="22891" spans="27:29">
      <c r="AA22891" s="298"/>
      <c r="AC22891" s="206"/>
    </row>
    <row r="22892" spans="27:29">
      <c r="AA22892" s="298"/>
      <c r="AC22892" s="206"/>
    </row>
    <row r="22893" spans="27:29">
      <c r="AA22893" s="298"/>
      <c r="AC22893" s="206"/>
    </row>
    <row r="22894" spans="27:29">
      <c r="AA22894" s="298"/>
      <c r="AC22894" s="206"/>
    </row>
    <row r="22895" spans="27:29">
      <c r="AA22895" s="298"/>
      <c r="AC22895" s="206"/>
    </row>
    <row r="22896" spans="27:29">
      <c r="AA22896" s="298"/>
      <c r="AC22896" s="206"/>
    </row>
    <row r="22897" spans="27:29">
      <c r="AA22897" s="298"/>
      <c r="AC22897" s="206"/>
    </row>
    <row r="22898" spans="27:29">
      <c r="AA22898" s="298"/>
      <c r="AC22898" s="206"/>
    </row>
    <row r="22899" spans="27:29">
      <c r="AA22899" s="298"/>
      <c r="AC22899" s="206"/>
    </row>
    <row r="22900" spans="27:29">
      <c r="AA22900" s="298"/>
      <c r="AC22900" s="206"/>
    </row>
    <row r="22901" spans="27:29">
      <c r="AA22901" s="298"/>
      <c r="AC22901" s="206"/>
    </row>
    <row r="22902" spans="27:29">
      <c r="AA22902" s="298"/>
      <c r="AC22902" s="206"/>
    </row>
    <row r="22903" spans="27:29">
      <c r="AA22903" s="298"/>
      <c r="AC22903" s="206"/>
    </row>
    <row r="22904" spans="27:29">
      <c r="AA22904" s="298"/>
      <c r="AC22904" s="206"/>
    </row>
    <row r="22905" spans="27:29">
      <c r="AA22905" s="298"/>
      <c r="AC22905" s="206"/>
    </row>
    <row r="22906" spans="27:29">
      <c r="AA22906" s="298"/>
      <c r="AC22906" s="206"/>
    </row>
    <row r="22907" spans="27:29">
      <c r="AA22907" s="298"/>
      <c r="AC22907" s="206"/>
    </row>
    <row r="22908" spans="27:29">
      <c r="AA22908" s="298"/>
      <c r="AC22908" s="206"/>
    </row>
    <row r="22909" spans="27:29">
      <c r="AA22909" s="298"/>
      <c r="AC22909" s="206"/>
    </row>
    <row r="22910" spans="27:29">
      <c r="AA22910" s="298"/>
      <c r="AC22910" s="206"/>
    </row>
    <row r="22911" spans="27:29">
      <c r="AA22911" s="298"/>
      <c r="AC22911" s="206"/>
    </row>
    <row r="22912" spans="27:29">
      <c r="AA22912" s="298"/>
      <c r="AC22912" s="206"/>
    </row>
    <row r="22913" spans="27:29">
      <c r="AA22913" s="298"/>
      <c r="AC22913" s="206"/>
    </row>
    <row r="22914" spans="27:29">
      <c r="AA22914" s="298"/>
      <c r="AC22914" s="206"/>
    </row>
    <row r="22915" spans="27:29">
      <c r="AA22915" s="298"/>
      <c r="AC22915" s="206"/>
    </row>
    <row r="22916" spans="27:29">
      <c r="AA22916" s="298"/>
      <c r="AC22916" s="206"/>
    </row>
    <row r="22917" spans="27:29">
      <c r="AA22917" s="298"/>
      <c r="AC22917" s="206"/>
    </row>
    <row r="22918" spans="27:29">
      <c r="AA22918" s="298"/>
      <c r="AC22918" s="206"/>
    </row>
    <row r="22919" spans="27:29">
      <c r="AA22919" s="298"/>
      <c r="AC22919" s="206"/>
    </row>
    <row r="22920" spans="27:29">
      <c r="AA22920" s="298"/>
      <c r="AC22920" s="206"/>
    </row>
    <row r="22921" spans="27:29">
      <c r="AA22921" s="298"/>
      <c r="AC22921" s="206"/>
    </row>
    <row r="22922" spans="27:29">
      <c r="AA22922" s="298"/>
      <c r="AC22922" s="206"/>
    </row>
    <row r="22923" spans="27:29">
      <c r="AA22923" s="298"/>
      <c r="AC22923" s="206"/>
    </row>
    <row r="22924" spans="27:29">
      <c r="AA22924" s="298"/>
      <c r="AC22924" s="206"/>
    </row>
    <row r="22925" spans="27:29">
      <c r="AA22925" s="298"/>
      <c r="AC22925" s="206"/>
    </row>
    <row r="22926" spans="27:29">
      <c r="AA22926" s="298"/>
      <c r="AC22926" s="206"/>
    </row>
    <row r="22927" spans="27:29">
      <c r="AA22927" s="298"/>
      <c r="AC22927" s="206"/>
    </row>
    <row r="22928" spans="27:29">
      <c r="AA22928" s="298"/>
      <c r="AC22928" s="206"/>
    </row>
    <row r="22929" spans="27:29">
      <c r="AA22929" s="298"/>
      <c r="AC22929" s="206"/>
    </row>
    <row r="22930" spans="27:29">
      <c r="AA22930" s="298"/>
      <c r="AC22930" s="206"/>
    </row>
    <row r="22931" spans="27:29">
      <c r="AA22931" s="298"/>
      <c r="AC22931" s="206"/>
    </row>
    <row r="22932" spans="27:29">
      <c r="AA22932" s="298"/>
      <c r="AC22932" s="206"/>
    </row>
    <row r="22933" spans="27:29">
      <c r="AA22933" s="298"/>
      <c r="AC22933" s="206"/>
    </row>
    <row r="22934" spans="27:29">
      <c r="AA22934" s="298"/>
      <c r="AC22934" s="206"/>
    </row>
    <row r="22935" spans="27:29">
      <c r="AA22935" s="298"/>
      <c r="AC22935" s="206"/>
    </row>
    <row r="22936" spans="27:29">
      <c r="AA22936" s="298"/>
      <c r="AC22936" s="206"/>
    </row>
    <row r="22937" spans="27:29">
      <c r="AA22937" s="298"/>
      <c r="AC22937" s="206"/>
    </row>
    <row r="22938" spans="27:29">
      <c r="AA22938" s="298"/>
      <c r="AC22938" s="206"/>
    </row>
    <row r="22939" spans="27:29">
      <c r="AA22939" s="298"/>
      <c r="AC22939" s="206"/>
    </row>
    <row r="22940" spans="27:29">
      <c r="AA22940" s="298"/>
      <c r="AC22940" s="206"/>
    </row>
    <row r="22941" spans="27:29">
      <c r="AA22941" s="298"/>
      <c r="AC22941" s="206"/>
    </row>
    <row r="22942" spans="27:29">
      <c r="AA22942" s="298"/>
      <c r="AC22942" s="206"/>
    </row>
    <row r="22943" spans="27:29">
      <c r="AA22943" s="298"/>
      <c r="AC22943" s="206"/>
    </row>
    <row r="22944" spans="27:29">
      <c r="AA22944" s="298"/>
      <c r="AC22944" s="206"/>
    </row>
    <row r="22945" spans="27:29">
      <c r="AA22945" s="298"/>
      <c r="AC22945" s="206"/>
    </row>
    <row r="22946" spans="27:29">
      <c r="AA22946" s="298"/>
      <c r="AC22946" s="206"/>
    </row>
    <row r="22947" spans="27:29">
      <c r="AA22947" s="298"/>
      <c r="AC22947" s="206"/>
    </row>
    <row r="22948" spans="27:29">
      <c r="AA22948" s="298"/>
      <c r="AC22948" s="206"/>
    </row>
    <row r="22949" spans="27:29">
      <c r="AA22949" s="298"/>
      <c r="AC22949" s="206"/>
    </row>
    <row r="22950" spans="27:29">
      <c r="AA22950" s="298"/>
      <c r="AC22950" s="206"/>
    </row>
    <row r="22951" spans="27:29">
      <c r="AA22951" s="298"/>
      <c r="AC22951" s="206"/>
    </row>
    <row r="22952" spans="27:29">
      <c r="AA22952" s="298"/>
      <c r="AC22952" s="206"/>
    </row>
    <row r="22953" spans="27:29">
      <c r="AA22953" s="298"/>
      <c r="AC22953" s="206"/>
    </row>
    <row r="22954" spans="27:29">
      <c r="AA22954" s="298"/>
      <c r="AC22954" s="206"/>
    </row>
    <row r="22955" spans="27:29">
      <c r="AA22955" s="298"/>
      <c r="AC22955" s="206"/>
    </row>
    <row r="22956" spans="27:29">
      <c r="AA22956" s="298"/>
      <c r="AC22956" s="206"/>
    </row>
    <row r="22957" spans="27:29">
      <c r="AA22957" s="298"/>
      <c r="AC22957" s="206"/>
    </row>
    <row r="22958" spans="27:29">
      <c r="AA22958" s="298"/>
      <c r="AC22958" s="206"/>
    </row>
    <row r="22959" spans="27:29">
      <c r="AA22959" s="298"/>
      <c r="AC22959" s="206"/>
    </row>
    <row r="22960" spans="27:29">
      <c r="AA22960" s="298"/>
      <c r="AC22960" s="206"/>
    </row>
    <row r="22961" spans="27:29">
      <c r="AA22961" s="298"/>
      <c r="AC22961" s="206"/>
    </row>
    <row r="22962" spans="27:29">
      <c r="AA22962" s="298"/>
      <c r="AC22962" s="206"/>
    </row>
    <row r="22963" spans="27:29">
      <c r="AA22963" s="298"/>
      <c r="AC22963" s="206"/>
    </row>
    <row r="22964" spans="27:29">
      <c r="AA22964" s="298"/>
      <c r="AC22964" s="206"/>
    </row>
    <row r="22965" spans="27:29">
      <c r="AA22965" s="298"/>
      <c r="AC22965" s="206"/>
    </row>
    <row r="22966" spans="27:29">
      <c r="AA22966" s="298"/>
      <c r="AC22966" s="206"/>
    </row>
    <row r="22967" spans="27:29">
      <c r="AA22967" s="298"/>
      <c r="AC22967" s="206"/>
    </row>
    <row r="22968" spans="27:29">
      <c r="AA22968" s="298"/>
      <c r="AC22968" s="206"/>
    </row>
    <row r="22969" spans="27:29">
      <c r="AA22969" s="298"/>
      <c r="AC22969" s="206"/>
    </row>
    <row r="22970" spans="27:29">
      <c r="AA22970" s="298"/>
      <c r="AC22970" s="206"/>
    </row>
    <row r="22971" spans="27:29">
      <c r="AA22971" s="298"/>
      <c r="AC22971" s="206"/>
    </row>
    <row r="22972" spans="27:29">
      <c r="AA22972" s="298"/>
      <c r="AC22972" s="206"/>
    </row>
    <row r="22973" spans="27:29">
      <c r="AA22973" s="298"/>
      <c r="AC22973" s="206"/>
    </row>
    <row r="22974" spans="27:29">
      <c r="AA22974" s="298"/>
      <c r="AC22974" s="206"/>
    </row>
    <row r="22975" spans="27:29">
      <c r="AA22975" s="298"/>
      <c r="AC22975" s="206"/>
    </row>
    <row r="22976" spans="27:29">
      <c r="AA22976" s="298"/>
      <c r="AC22976" s="206"/>
    </row>
    <row r="22977" spans="27:29">
      <c r="AA22977" s="298"/>
      <c r="AC22977" s="206"/>
    </row>
    <row r="22978" spans="27:29">
      <c r="AA22978" s="298"/>
      <c r="AC22978" s="206"/>
    </row>
    <row r="22979" spans="27:29">
      <c r="AA22979" s="298"/>
      <c r="AC22979" s="206"/>
    </row>
    <row r="22980" spans="27:29">
      <c r="AA22980" s="298"/>
      <c r="AC22980" s="206"/>
    </row>
    <row r="22981" spans="27:29">
      <c r="AA22981" s="298"/>
      <c r="AC22981" s="206"/>
    </row>
    <row r="22982" spans="27:29">
      <c r="AA22982" s="298"/>
      <c r="AC22982" s="206"/>
    </row>
    <row r="22983" spans="27:29">
      <c r="AA22983" s="298"/>
      <c r="AC22983" s="206"/>
    </row>
    <row r="22984" spans="27:29">
      <c r="AA22984" s="298"/>
      <c r="AC22984" s="206"/>
    </row>
    <row r="22985" spans="27:29">
      <c r="AA22985" s="298"/>
      <c r="AC22985" s="206"/>
    </row>
    <row r="22986" spans="27:29">
      <c r="AA22986" s="298"/>
      <c r="AC22986" s="206"/>
    </row>
    <row r="22987" spans="27:29">
      <c r="AA22987" s="298"/>
      <c r="AC22987" s="206"/>
    </row>
    <row r="22988" spans="27:29">
      <c r="AA22988" s="298"/>
      <c r="AC22988" s="206"/>
    </row>
    <row r="22989" spans="27:29">
      <c r="AA22989" s="298"/>
      <c r="AC22989" s="206"/>
    </row>
    <row r="22990" spans="27:29">
      <c r="AA22990" s="298"/>
      <c r="AC22990" s="206"/>
    </row>
    <row r="22991" spans="27:29">
      <c r="AA22991" s="298"/>
      <c r="AC22991" s="206"/>
    </row>
    <row r="22992" spans="27:29">
      <c r="AA22992" s="298"/>
      <c r="AC22992" s="206"/>
    </row>
    <row r="22993" spans="27:29">
      <c r="AA22993" s="298"/>
      <c r="AC22993" s="206"/>
    </row>
    <row r="22994" spans="27:29">
      <c r="AA22994" s="298"/>
      <c r="AC22994" s="206"/>
    </row>
    <row r="22995" spans="27:29">
      <c r="AA22995" s="298"/>
      <c r="AC22995" s="206"/>
    </row>
    <row r="22996" spans="27:29">
      <c r="AA22996" s="298"/>
      <c r="AC22996" s="206"/>
    </row>
    <row r="22997" spans="27:29">
      <c r="AA22997" s="298"/>
      <c r="AC22997" s="206"/>
    </row>
    <row r="22998" spans="27:29">
      <c r="AA22998" s="298"/>
      <c r="AC22998" s="206"/>
    </row>
    <row r="22999" spans="27:29">
      <c r="AA22999" s="298"/>
      <c r="AC22999" s="206"/>
    </row>
    <row r="23000" spans="27:29">
      <c r="AA23000" s="298"/>
      <c r="AC23000" s="206"/>
    </row>
    <row r="23001" spans="27:29">
      <c r="AA23001" s="298"/>
      <c r="AC23001" s="206"/>
    </row>
    <row r="23002" spans="27:29">
      <c r="AA23002" s="298"/>
      <c r="AC23002" s="206"/>
    </row>
    <row r="23003" spans="27:29">
      <c r="AA23003" s="298"/>
      <c r="AC23003" s="206"/>
    </row>
    <row r="23004" spans="27:29">
      <c r="AA23004" s="298"/>
      <c r="AC23004" s="206"/>
    </row>
    <row r="23005" spans="27:29">
      <c r="AA23005" s="298"/>
      <c r="AC23005" s="206"/>
    </row>
    <row r="23006" spans="27:29">
      <c r="AA23006" s="298"/>
      <c r="AC23006" s="206"/>
    </row>
    <row r="23007" spans="27:29">
      <c r="AA23007" s="298"/>
      <c r="AC23007" s="206"/>
    </row>
    <row r="23008" spans="27:29">
      <c r="AA23008" s="298"/>
      <c r="AC23008" s="206"/>
    </row>
    <row r="23009" spans="27:29">
      <c r="AA23009" s="298"/>
      <c r="AC23009" s="206"/>
    </row>
    <row r="23010" spans="27:29">
      <c r="AA23010" s="298"/>
      <c r="AC23010" s="206"/>
    </row>
    <row r="23011" spans="27:29">
      <c r="AA23011" s="298"/>
      <c r="AC23011" s="206"/>
    </row>
    <row r="23012" spans="27:29">
      <c r="AA23012" s="298"/>
      <c r="AC23012" s="206"/>
    </row>
    <row r="23013" spans="27:29">
      <c r="AA23013" s="298"/>
      <c r="AC23013" s="206"/>
    </row>
    <row r="23014" spans="27:29">
      <c r="AA23014" s="298"/>
      <c r="AC23014" s="206"/>
    </row>
    <row r="23015" spans="27:29">
      <c r="AA23015" s="298"/>
      <c r="AC23015" s="206"/>
    </row>
    <row r="23016" spans="27:29">
      <c r="AA23016" s="298"/>
      <c r="AC23016" s="206"/>
    </row>
    <row r="23017" spans="27:29">
      <c r="AA23017" s="298"/>
      <c r="AC23017" s="206"/>
    </row>
    <row r="23018" spans="27:29">
      <c r="AA23018" s="298"/>
      <c r="AC23018" s="206"/>
    </row>
    <row r="23019" spans="27:29">
      <c r="AA23019" s="298"/>
      <c r="AC23019" s="206"/>
    </row>
    <row r="23020" spans="27:29">
      <c r="AA23020" s="298"/>
      <c r="AC23020" s="206"/>
    </row>
    <row r="23021" spans="27:29">
      <c r="AA23021" s="298"/>
      <c r="AC23021" s="206"/>
    </row>
    <row r="23022" spans="27:29">
      <c r="AA23022" s="298"/>
      <c r="AC23022" s="206"/>
    </row>
    <row r="23023" spans="27:29">
      <c r="AA23023" s="298"/>
      <c r="AC23023" s="206"/>
    </row>
    <row r="23024" spans="27:29">
      <c r="AA23024" s="298"/>
      <c r="AC23024" s="206"/>
    </row>
    <row r="23025" spans="27:29">
      <c r="AA23025" s="298"/>
      <c r="AC23025" s="206"/>
    </row>
    <row r="23026" spans="27:29">
      <c r="AA23026" s="298"/>
      <c r="AC23026" s="206"/>
    </row>
    <row r="23027" spans="27:29">
      <c r="AA23027" s="298"/>
      <c r="AC23027" s="206"/>
    </row>
    <row r="23028" spans="27:29">
      <c r="AA23028" s="298"/>
      <c r="AC23028" s="206"/>
    </row>
    <row r="23029" spans="27:29">
      <c r="AA23029" s="298"/>
      <c r="AC23029" s="206"/>
    </row>
    <row r="23030" spans="27:29">
      <c r="AA23030" s="298"/>
      <c r="AC23030" s="206"/>
    </row>
    <row r="23031" spans="27:29">
      <c r="AA23031" s="298"/>
      <c r="AC23031" s="206"/>
    </row>
    <row r="23032" spans="27:29">
      <c r="AA23032" s="298"/>
      <c r="AC23032" s="206"/>
    </row>
    <row r="23033" spans="27:29">
      <c r="AA23033" s="298"/>
      <c r="AC23033" s="206"/>
    </row>
    <row r="23034" spans="27:29">
      <c r="AA23034" s="298"/>
      <c r="AC23034" s="206"/>
    </row>
    <row r="23035" spans="27:29">
      <c r="AA23035" s="298"/>
      <c r="AC23035" s="206"/>
    </row>
    <row r="23036" spans="27:29">
      <c r="AA23036" s="298"/>
      <c r="AC23036" s="206"/>
    </row>
    <row r="23037" spans="27:29">
      <c r="AA23037" s="298"/>
      <c r="AC23037" s="206"/>
    </row>
    <row r="23038" spans="27:29">
      <c r="AA23038" s="298"/>
      <c r="AC23038" s="206"/>
    </row>
    <row r="23039" spans="27:29">
      <c r="AA23039" s="298"/>
      <c r="AC23039" s="206"/>
    </row>
    <row r="23040" spans="27:29">
      <c r="AA23040" s="298"/>
      <c r="AC23040" s="206"/>
    </row>
    <row r="23041" spans="27:29">
      <c r="AA23041" s="298"/>
      <c r="AC23041" s="206"/>
    </row>
    <row r="23042" spans="27:29">
      <c r="AA23042" s="298"/>
      <c r="AC23042" s="206"/>
    </row>
    <row r="23043" spans="27:29">
      <c r="AA23043" s="298"/>
      <c r="AC23043" s="206"/>
    </row>
    <row r="23044" spans="27:29">
      <c r="AA23044" s="298"/>
      <c r="AC23044" s="206"/>
    </row>
    <row r="23045" spans="27:29">
      <c r="AA23045" s="298"/>
      <c r="AC23045" s="206"/>
    </row>
    <row r="23046" spans="27:29">
      <c r="AA23046" s="298"/>
      <c r="AC23046" s="206"/>
    </row>
    <row r="23047" spans="27:29">
      <c r="AA23047" s="298"/>
      <c r="AC23047" s="206"/>
    </row>
    <row r="23048" spans="27:29">
      <c r="AA23048" s="298"/>
      <c r="AC23048" s="206"/>
    </row>
    <row r="23049" spans="27:29">
      <c r="AA23049" s="298"/>
      <c r="AC23049" s="206"/>
    </row>
    <row r="23050" spans="27:29">
      <c r="AA23050" s="298"/>
      <c r="AC23050" s="206"/>
    </row>
    <row r="23051" spans="27:29">
      <c r="AA23051" s="298"/>
      <c r="AC23051" s="206"/>
    </row>
    <row r="23052" spans="27:29">
      <c r="AA23052" s="298"/>
      <c r="AC23052" s="206"/>
    </row>
    <row r="23053" spans="27:29">
      <c r="AA23053" s="298"/>
      <c r="AC23053" s="206"/>
    </row>
    <row r="23054" spans="27:29">
      <c r="AA23054" s="298"/>
      <c r="AC23054" s="206"/>
    </row>
    <row r="23055" spans="27:29">
      <c r="AA23055" s="298"/>
      <c r="AC23055" s="206"/>
    </row>
    <row r="23056" spans="27:29">
      <c r="AA23056" s="298"/>
      <c r="AC23056" s="206"/>
    </row>
    <row r="23057" spans="27:29">
      <c r="AA23057" s="298"/>
      <c r="AC23057" s="206"/>
    </row>
    <row r="23058" spans="27:29">
      <c r="AA23058" s="298"/>
      <c r="AC23058" s="206"/>
    </row>
    <row r="23059" spans="27:29">
      <c r="AA23059" s="298"/>
      <c r="AC23059" s="206"/>
    </row>
    <row r="23060" spans="27:29">
      <c r="AA23060" s="298"/>
      <c r="AC23060" s="206"/>
    </row>
    <row r="23061" spans="27:29">
      <c r="AA23061" s="298"/>
      <c r="AC23061" s="206"/>
    </row>
    <row r="23062" spans="27:29">
      <c r="AA23062" s="298"/>
      <c r="AC23062" s="206"/>
    </row>
    <row r="23063" spans="27:29">
      <c r="AA23063" s="298"/>
      <c r="AC23063" s="206"/>
    </row>
    <row r="23064" spans="27:29">
      <c r="AA23064" s="298"/>
      <c r="AC23064" s="206"/>
    </row>
    <row r="23065" spans="27:29">
      <c r="AA23065" s="298"/>
      <c r="AC23065" s="206"/>
    </row>
    <row r="23066" spans="27:29">
      <c r="AA23066" s="298"/>
      <c r="AC23066" s="206"/>
    </row>
    <row r="23067" spans="27:29">
      <c r="AA23067" s="298"/>
      <c r="AC23067" s="206"/>
    </row>
    <row r="23068" spans="27:29">
      <c r="AA23068" s="298"/>
      <c r="AC23068" s="206"/>
    </row>
    <row r="23069" spans="27:29">
      <c r="AA23069" s="298"/>
      <c r="AC23069" s="206"/>
    </row>
    <row r="23070" spans="27:29">
      <c r="AA23070" s="298"/>
      <c r="AC23070" s="206"/>
    </row>
    <row r="23071" spans="27:29">
      <c r="AA23071" s="298"/>
      <c r="AC23071" s="206"/>
    </row>
    <row r="23072" spans="27:29">
      <c r="AA23072" s="298"/>
      <c r="AC23072" s="206"/>
    </row>
    <row r="23073" spans="27:29">
      <c r="AA23073" s="298"/>
      <c r="AC23073" s="206"/>
    </row>
    <row r="23074" spans="27:29">
      <c r="AA23074" s="298"/>
      <c r="AC23074" s="206"/>
    </row>
    <row r="23075" spans="27:29">
      <c r="AA23075" s="298"/>
      <c r="AC23075" s="206"/>
    </row>
    <row r="23076" spans="27:29">
      <c r="AA23076" s="298"/>
      <c r="AC23076" s="206"/>
    </row>
    <row r="23077" spans="27:29">
      <c r="AA23077" s="298"/>
      <c r="AC23077" s="206"/>
    </row>
    <row r="23078" spans="27:29">
      <c r="AA23078" s="298"/>
      <c r="AC23078" s="206"/>
    </row>
    <row r="23079" spans="27:29">
      <c r="AA23079" s="298"/>
      <c r="AC23079" s="206"/>
    </row>
    <row r="23080" spans="27:29">
      <c r="AA23080" s="298"/>
      <c r="AC23080" s="206"/>
    </row>
    <row r="23081" spans="27:29">
      <c r="AA23081" s="298"/>
      <c r="AC23081" s="206"/>
    </row>
    <row r="23082" spans="27:29">
      <c r="AA23082" s="298"/>
      <c r="AC23082" s="206"/>
    </row>
    <row r="23083" spans="27:29">
      <c r="AA23083" s="298"/>
      <c r="AC23083" s="206"/>
    </row>
    <row r="23084" spans="27:29">
      <c r="AA23084" s="298"/>
      <c r="AC23084" s="206"/>
    </row>
    <row r="23085" spans="27:29">
      <c r="AA23085" s="298"/>
      <c r="AC23085" s="206"/>
    </row>
    <row r="23086" spans="27:29">
      <c r="AA23086" s="298"/>
      <c r="AC23086" s="206"/>
    </row>
    <row r="23087" spans="27:29">
      <c r="AA23087" s="298"/>
      <c r="AC23087" s="206"/>
    </row>
    <row r="23088" spans="27:29">
      <c r="AA23088" s="298"/>
      <c r="AC23088" s="206"/>
    </row>
    <row r="23089" spans="27:29">
      <c r="AA23089" s="298"/>
      <c r="AC23089" s="206"/>
    </row>
    <row r="23090" spans="27:29">
      <c r="AA23090" s="298"/>
      <c r="AC23090" s="206"/>
    </row>
    <row r="23091" spans="27:29">
      <c r="AA23091" s="298"/>
      <c r="AC23091" s="206"/>
    </row>
    <row r="23092" spans="27:29">
      <c r="AA23092" s="298"/>
      <c r="AC23092" s="206"/>
    </row>
    <row r="23093" spans="27:29">
      <c r="AA23093" s="298"/>
      <c r="AC23093" s="206"/>
    </row>
    <row r="23094" spans="27:29">
      <c r="AA23094" s="298"/>
      <c r="AC23094" s="206"/>
    </row>
    <row r="23095" spans="27:29">
      <c r="AA23095" s="298"/>
      <c r="AC23095" s="206"/>
    </row>
    <row r="23096" spans="27:29">
      <c r="AA23096" s="298"/>
      <c r="AC23096" s="206"/>
    </row>
    <row r="23097" spans="27:29">
      <c r="AA23097" s="298"/>
      <c r="AC23097" s="206"/>
    </row>
    <row r="23098" spans="27:29">
      <c r="AA23098" s="298"/>
      <c r="AC23098" s="206"/>
    </row>
    <row r="23099" spans="27:29">
      <c r="AA23099" s="298"/>
      <c r="AC23099" s="206"/>
    </row>
    <row r="23100" spans="27:29">
      <c r="AA23100" s="298"/>
      <c r="AC23100" s="206"/>
    </row>
    <row r="23101" spans="27:29">
      <c r="AA23101" s="298"/>
      <c r="AC23101" s="206"/>
    </row>
    <row r="23102" spans="27:29">
      <c r="AA23102" s="298"/>
      <c r="AC23102" s="206"/>
    </row>
    <row r="23103" spans="27:29">
      <c r="AA23103" s="298"/>
      <c r="AC23103" s="206"/>
    </row>
    <row r="23104" spans="27:29">
      <c r="AA23104" s="298"/>
      <c r="AC23104" s="206"/>
    </row>
    <row r="23105" spans="27:29">
      <c r="AA23105" s="298"/>
      <c r="AC23105" s="206"/>
    </row>
    <row r="23106" spans="27:29">
      <c r="AA23106" s="298"/>
      <c r="AC23106" s="206"/>
    </row>
    <row r="23107" spans="27:29">
      <c r="AA23107" s="298"/>
      <c r="AC23107" s="206"/>
    </row>
    <row r="23108" spans="27:29">
      <c r="AA23108" s="298"/>
      <c r="AC23108" s="206"/>
    </row>
    <row r="23109" spans="27:29">
      <c r="AA23109" s="298"/>
      <c r="AC23109" s="206"/>
    </row>
    <row r="23110" spans="27:29">
      <c r="AA23110" s="298"/>
      <c r="AC23110" s="206"/>
    </row>
    <row r="23111" spans="27:29">
      <c r="AA23111" s="298"/>
      <c r="AC23111" s="206"/>
    </row>
    <row r="23112" spans="27:29">
      <c r="AA23112" s="298"/>
      <c r="AC23112" s="206"/>
    </row>
    <row r="23113" spans="27:29">
      <c r="AA23113" s="298"/>
      <c r="AC23113" s="206"/>
    </row>
    <row r="23114" spans="27:29">
      <c r="AA23114" s="298"/>
      <c r="AC23114" s="206"/>
    </row>
    <row r="23115" spans="27:29">
      <c r="AA23115" s="298"/>
      <c r="AC23115" s="206"/>
    </row>
    <row r="23116" spans="27:29">
      <c r="AA23116" s="298"/>
      <c r="AC23116" s="206"/>
    </row>
    <row r="23117" spans="27:29">
      <c r="AA23117" s="298"/>
      <c r="AC23117" s="206"/>
    </row>
    <row r="23118" spans="27:29">
      <c r="AA23118" s="298"/>
      <c r="AC23118" s="206"/>
    </row>
    <row r="23119" spans="27:29">
      <c r="AA23119" s="298"/>
      <c r="AC23119" s="206"/>
    </row>
    <row r="23120" spans="27:29">
      <c r="AA23120" s="298"/>
      <c r="AC23120" s="206"/>
    </row>
    <row r="23121" spans="27:29">
      <c r="AA23121" s="298"/>
      <c r="AC23121" s="206"/>
    </row>
    <row r="23122" spans="27:29">
      <c r="AA23122" s="298"/>
      <c r="AC23122" s="206"/>
    </row>
    <row r="23123" spans="27:29">
      <c r="AA23123" s="298"/>
      <c r="AC23123" s="206"/>
    </row>
    <row r="23124" spans="27:29">
      <c r="AA23124" s="298"/>
      <c r="AC23124" s="206"/>
    </row>
    <row r="23125" spans="27:29">
      <c r="AA23125" s="298"/>
      <c r="AC23125" s="206"/>
    </row>
    <row r="23126" spans="27:29">
      <c r="AA23126" s="298"/>
      <c r="AC23126" s="206"/>
    </row>
    <row r="23127" spans="27:29">
      <c r="AA23127" s="298"/>
      <c r="AC23127" s="206"/>
    </row>
    <row r="23128" spans="27:29">
      <c r="AA23128" s="298"/>
      <c r="AC23128" s="206"/>
    </row>
    <row r="23129" spans="27:29">
      <c r="AA23129" s="298"/>
      <c r="AC23129" s="206"/>
    </row>
    <row r="23130" spans="27:29">
      <c r="AA23130" s="298"/>
      <c r="AC23130" s="206"/>
    </row>
    <row r="23131" spans="27:29">
      <c r="AA23131" s="298"/>
      <c r="AC23131" s="206"/>
    </row>
    <row r="23132" spans="27:29">
      <c r="AA23132" s="298"/>
      <c r="AC23132" s="206"/>
    </row>
    <row r="23133" spans="27:29">
      <c r="AA23133" s="298"/>
      <c r="AC23133" s="206"/>
    </row>
    <row r="23134" spans="27:29">
      <c r="AA23134" s="298"/>
      <c r="AC23134" s="206"/>
    </row>
    <row r="23135" spans="27:29">
      <c r="AA23135" s="298"/>
      <c r="AC23135" s="206"/>
    </row>
    <row r="23136" spans="27:29">
      <c r="AA23136" s="298"/>
      <c r="AC23136" s="206"/>
    </row>
    <row r="23137" spans="27:29">
      <c r="AA23137" s="298"/>
      <c r="AC23137" s="206"/>
    </row>
    <row r="23138" spans="27:29">
      <c r="AA23138" s="298"/>
      <c r="AC23138" s="206"/>
    </row>
    <row r="23139" spans="27:29">
      <c r="AA23139" s="298"/>
      <c r="AC23139" s="206"/>
    </row>
    <row r="23140" spans="27:29">
      <c r="AA23140" s="298"/>
      <c r="AC23140" s="206"/>
    </row>
    <row r="23141" spans="27:29">
      <c r="AA23141" s="298"/>
      <c r="AC23141" s="206"/>
    </row>
    <row r="23142" spans="27:29">
      <c r="AA23142" s="298"/>
      <c r="AC23142" s="206"/>
    </row>
    <row r="23143" spans="27:29">
      <c r="AA23143" s="298"/>
      <c r="AC23143" s="206"/>
    </row>
    <row r="23144" spans="27:29">
      <c r="AA23144" s="298"/>
      <c r="AC23144" s="206"/>
    </row>
    <row r="23145" spans="27:29">
      <c r="AA23145" s="298"/>
      <c r="AC23145" s="206"/>
    </row>
    <row r="23146" spans="27:29">
      <c r="AA23146" s="298"/>
      <c r="AC23146" s="206"/>
    </row>
    <row r="23147" spans="27:29">
      <c r="AA23147" s="298"/>
      <c r="AC23147" s="206"/>
    </row>
    <row r="23148" spans="27:29">
      <c r="AA23148" s="298"/>
      <c r="AC23148" s="206"/>
    </row>
    <row r="23149" spans="27:29">
      <c r="AA23149" s="298"/>
      <c r="AC23149" s="206"/>
    </row>
    <row r="23150" spans="27:29">
      <c r="AA23150" s="298"/>
      <c r="AC23150" s="206"/>
    </row>
    <row r="23151" spans="27:29">
      <c r="AA23151" s="298"/>
      <c r="AC23151" s="206"/>
    </row>
    <row r="23152" spans="27:29">
      <c r="AA23152" s="298"/>
      <c r="AC23152" s="206"/>
    </row>
    <row r="23153" spans="27:29">
      <c r="AA23153" s="298"/>
      <c r="AC23153" s="206"/>
    </row>
    <row r="23154" spans="27:29">
      <c r="AA23154" s="298"/>
      <c r="AC23154" s="206"/>
    </row>
    <row r="23155" spans="27:29">
      <c r="AA23155" s="298"/>
      <c r="AC23155" s="206"/>
    </row>
    <row r="23156" spans="27:29">
      <c r="AA23156" s="298"/>
      <c r="AC23156" s="206"/>
    </row>
    <row r="23157" spans="27:29">
      <c r="AA23157" s="298"/>
      <c r="AC23157" s="206"/>
    </row>
    <row r="23158" spans="27:29">
      <c r="AA23158" s="298"/>
      <c r="AC23158" s="206"/>
    </row>
    <row r="23159" spans="27:29">
      <c r="AA23159" s="298"/>
      <c r="AC23159" s="206"/>
    </row>
    <row r="23160" spans="27:29">
      <c r="AA23160" s="298"/>
      <c r="AC23160" s="206"/>
    </row>
    <row r="23161" spans="27:29">
      <c r="AA23161" s="298"/>
      <c r="AC23161" s="206"/>
    </row>
    <row r="23162" spans="27:29">
      <c r="AA23162" s="298"/>
      <c r="AC23162" s="206"/>
    </row>
    <row r="23163" spans="27:29">
      <c r="AA23163" s="298"/>
      <c r="AC23163" s="206"/>
    </row>
    <row r="23164" spans="27:29">
      <c r="AA23164" s="298"/>
      <c r="AC23164" s="206"/>
    </row>
    <row r="23165" spans="27:29">
      <c r="AA23165" s="298"/>
      <c r="AC23165" s="206"/>
    </row>
    <row r="23166" spans="27:29">
      <c r="AA23166" s="298"/>
      <c r="AC23166" s="206"/>
    </row>
    <row r="23167" spans="27:29">
      <c r="AA23167" s="298"/>
      <c r="AC23167" s="206"/>
    </row>
    <row r="23168" spans="27:29">
      <c r="AA23168" s="298"/>
      <c r="AC23168" s="206"/>
    </row>
    <row r="23169" spans="27:29">
      <c r="AA23169" s="298"/>
      <c r="AC23169" s="206"/>
    </row>
    <row r="23170" spans="27:29">
      <c r="AA23170" s="298"/>
      <c r="AC23170" s="206"/>
    </row>
    <row r="23171" spans="27:29">
      <c r="AA23171" s="298"/>
      <c r="AC23171" s="206"/>
    </row>
    <row r="23172" spans="27:29">
      <c r="AA23172" s="298"/>
      <c r="AC23172" s="206"/>
    </row>
    <row r="23173" spans="27:29">
      <c r="AA23173" s="298"/>
      <c r="AC23173" s="206"/>
    </row>
    <row r="23174" spans="27:29">
      <c r="AA23174" s="298"/>
      <c r="AC23174" s="206"/>
    </row>
    <row r="23175" spans="27:29">
      <c r="AA23175" s="298"/>
      <c r="AC23175" s="206"/>
    </row>
    <row r="23176" spans="27:29">
      <c r="AA23176" s="298"/>
      <c r="AC23176" s="206"/>
    </row>
    <row r="23177" spans="27:29">
      <c r="AA23177" s="298"/>
      <c r="AC23177" s="206"/>
    </row>
    <row r="23178" spans="27:29">
      <c r="AA23178" s="298"/>
      <c r="AC23178" s="206"/>
    </row>
    <row r="23179" spans="27:29">
      <c r="AA23179" s="298"/>
      <c r="AC23179" s="206"/>
    </row>
    <row r="23180" spans="27:29">
      <c r="AA23180" s="298"/>
      <c r="AC23180" s="206"/>
    </row>
    <row r="23181" spans="27:29">
      <c r="AA23181" s="298"/>
      <c r="AC23181" s="206"/>
    </row>
    <row r="23182" spans="27:29">
      <c r="AA23182" s="298"/>
      <c r="AC23182" s="206"/>
    </row>
    <row r="23183" spans="27:29">
      <c r="AA23183" s="298"/>
      <c r="AC23183" s="206"/>
    </row>
    <row r="23184" spans="27:29">
      <c r="AA23184" s="298"/>
      <c r="AC23184" s="206"/>
    </row>
    <row r="23185" spans="27:29">
      <c r="AA23185" s="298"/>
      <c r="AC23185" s="206"/>
    </row>
    <row r="23186" spans="27:29">
      <c r="AA23186" s="298"/>
      <c r="AC23186" s="206"/>
    </row>
    <row r="23187" spans="27:29">
      <c r="AA23187" s="298"/>
      <c r="AC23187" s="206"/>
    </row>
    <row r="23188" spans="27:29">
      <c r="AA23188" s="298"/>
      <c r="AC23188" s="206"/>
    </row>
    <row r="23189" spans="27:29">
      <c r="AA23189" s="298"/>
      <c r="AC23189" s="206"/>
    </row>
    <row r="23190" spans="27:29">
      <c r="AA23190" s="298"/>
      <c r="AC23190" s="206"/>
    </row>
    <row r="23191" spans="27:29">
      <c r="AA23191" s="298"/>
      <c r="AC23191" s="206"/>
    </row>
    <row r="23192" spans="27:29">
      <c r="AA23192" s="298"/>
      <c r="AC23192" s="206"/>
    </row>
    <row r="23193" spans="27:29">
      <c r="AA23193" s="298"/>
      <c r="AC23193" s="206"/>
    </row>
    <row r="23194" spans="27:29">
      <c r="AA23194" s="298"/>
      <c r="AC23194" s="206"/>
    </row>
    <row r="23195" spans="27:29">
      <c r="AA23195" s="298"/>
      <c r="AC23195" s="206"/>
    </row>
    <row r="23196" spans="27:29">
      <c r="AA23196" s="298"/>
      <c r="AC23196" s="206"/>
    </row>
    <row r="23197" spans="27:29">
      <c r="AA23197" s="298"/>
      <c r="AC23197" s="206"/>
    </row>
    <row r="23198" spans="27:29">
      <c r="AA23198" s="298"/>
      <c r="AC23198" s="206"/>
    </row>
    <row r="23199" spans="27:29">
      <c r="AA23199" s="298"/>
      <c r="AC23199" s="206"/>
    </row>
    <row r="23200" spans="27:29">
      <c r="AA23200" s="298"/>
      <c r="AC23200" s="206"/>
    </row>
    <row r="23201" spans="27:29">
      <c r="AA23201" s="298"/>
      <c r="AC23201" s="206"/>
    </row>
    <row r="23202" spans="27:29">
      <c r="AA23202" s="298"/>
      <c r="AC23202" s="206"/>
    </row>
    <row r="23203" spans="27:29">
      <c r="AA23203" s="298"/>
      <c r="AC23203" s="206"/>
    </row>
    <row r="23204" spans="27:29">
      <c r="AA23204" s="298"/>
      <c r="AC23204" s="206"/>
    </row>
    <row r="23205" spans="27:29">
      <c r="AA23205" s="298"/>
      <c r="AC23205" s="206"/>
    </row>
    <row r="23206" spans="27:29">
      <c r="AA23206" s="298"/>
      <c r="AC23206" s="206"/>
    </row>
    <row r="23207" spans="27:29">
      <c r="AA23207" s="298"/>
      <c r="AC23207" s="206"/>
    </row>
    <row r="23208" spans="27:29">
      <c r="AA23208" s="298"/>
      <c r="AC23208" s="206"/>
    </row>
    <row r="23209" spans="27:29">
      <c r="AA23209" s="298"/>
      <c r="AC23209" s="206"/>
    </row>
    <row r="23210" spans="27:29">
      <c r="AA23210" s="298"/>
      <c r="AC23210" s="206"/>
    </row>
    <row r="23211" spans="27:29">
      <c r="AA23211" s="298"/>
      <c r="AC23211" s="206"/>
    </row>
    <row r="23212" spans="27:29">
      <c r="AA23212" s="298"/>
      <c r="AC23212" s="206"/>
    </row>
    <row r="23213" spans="27:29">
      <c r="AA23213" s="298"/>
      <c r="AC23213" s="206"/>
    </row>
    <row r="23214" spans="27:29">
      <c r="AA23214" s="298"/>
      <c r="AC23214" s="206"/>
    </row>
    <row r="23215" spans="27:29">
      <c r="AA23215" s="298"/>
      <c r="AC23215" s="206"/>
    </row>
    <row r="23216" spans="27:29">
      <c r="AA23216" s="298"/>
      <c r="AC23216" s="206"/>
    </row>
    <row r="23217" spans="27:29">
      <c r="AA23217" s="298"/>
      <c r="AC23217" s="206"/>
    </row>
    <row r="23218" spans="27:29">
      <c r="AA23218" s="298"/>
      <c r="AC23218" s="206"/>
    </row>
    <row r="23219" spans="27:29">
      <c r="AA23219" s="298"/>
      <c r="AC23219" s="206"/>
    </row>
    <row r="23220" spans="27:29">
      <c r="AA23220" s="298"/>
      <c r="AC23220" s="206"/>
    </row>
    <row r="23221" spans="27:29">
      <c r="AA23221" s="298"/>
      <c r="AC23221" s="206"/>
    </row>
    <row r="23222" spans="27:29">
      <c r="AA23222" s="298"/>
      <c r="AC23222" s="206"/>
    </row>
    <row r="23223" spans="27:29">
      <c r="AA23223" s="298"/>
      <c r="AC23223" s="206"/>
    </row>
    <row r="23224" spans="27:29">
      <c r="AA23224" s="298"/>
      <c r="AC23224" s="206"/>
    </row>
    <row r="23225" spans="27:29">
      <c r="AA23225" s="298"/>
      <c r="AC23225" s="206"/>
    </row>
    <row r="23226" spans="27:29">
      <c r="AA23226" s="298"/>
      <c r="AC23226" s="206"/>
    </row>
    <row r="23227" spans="27:29">
      <c r="AA23227" s="298"/>
      <c r="AC23227" s="206"/>
    </row>
    <row r="23228" spans="27:29">
      <c r="AA23228" s="298"/>
      <c r="AC23228" s="206"/>
    </row>
    <row r="23229" spans="27:29">
      <c r="AA23229" s="298"/>
      <c r="AC23229" s="206"/>
    </row>
    <row r="23230" spans="27:29">
      <c r="AA23230" s="298"/>
      <c r="AC23230" s="206"/>
    </row>
    <row r="23231" spans="27:29">
      <c r="AA23231" s="298"/>
      <c r="AC23231" s="206"/>
    </row>
    <row r="23232" spans="27:29">
      <c r="AA23232" s="298"/>
      <c r="AC23232" s="206"/>
    </row>
    <row r="23233" spans="27:29">
      <c r="AA23233" s="298"/>
      <c r="AC23233" s="206"/>
    </row>
    <row r="23234" spans="27:29">
      <c r="AA23234" s="298"/>
      <c r="AC23234" s="206"/>
    </row>
    <row r="23235" spans="27:29">
      <c r="AA23235" s="298"/>
      <c r="AC23235" s="206"/>
    </row>
    <row r="23236" spans="27:29">
      <c r="AA23236" s="298"/>
      <c r="AC23236" s="206"/>
    </row>
    <row r="23237" spans="27:29">
      <c r="AA23237" s="298"/>
      <c r="AC23237" s="206"/>
    </row>
    <row r="23238" spans="27:29">
      <c r="AA23238" s="298"/>
      <c r="AC23238" s="206"/>
    </row>
    <row r="23239" spans="27:29">
      <c r="AA23239" s="298"/>
      <c r="AC23239" s="206"/>
    </row>
    <row r="23240" spans="27:29">
      <c r="AA23240" s="298"/>
      <c r="AC23240" s="206"/>
    </row>
    <row r="23241" spans="27:29">
      <c r="AA23241" s="298"/>
      <c r="AC23241" s="206"/>
    </row>
    <row r="23242" spans="27:29">
      <c r="AA23242" s="298"/>
      <c r="AC23242" s="206"/>
    </row>
    <row r="23243" spans="27:29">
      <c r="AA23243" s="298"/>
      <c r="AC23243" s="206"/>
    </row>
    <row r="23244" spans="27:29">
      <c r="AA23244" s="298"/>
      <c r="AC23244" s="206"/>
    </row>
    <row r="23245" spans="27:29">
      <c r="AA23245" s="298"/>
      <c r="AC23245" s="206"/>
    </row>
    <row r="23246" spans="27:29">
      <c r="AA23246" s="298"/>
      <c r="AC23246" s="206"/>
    </row>
    <row r="23247" spans="27:29">
      <c r="AA23247" s="298"/>
      <c r="AC23247" s="206"/>
    </row>
    <row r="23248" spans="27:29">
      <c r="AA23248" s="298"/>
      <c r="AC23248" s="206"/>
    </row>
    <row r="23249" spans="27:29">
      <c r="AA23249" s="298"/>
      <c r="AC23249" s="206"/>
    </row>
    <row r="23250" spans="27:29">
      <c r="AA23250" s="298"/>
      <c r="AC23250" s="206"/>
    </row>
    <row r="23251" spans="27:29">
      <c r="AA23251" s="298"/>
      <c r="AC23251" s="206"/>
    </row>
    <row r="23252" spans="27:29">
      <c r="AA23252" s="298"/>
      <c r="AC23252" s="206"/>
    </row>
    <row r="23253" spans="27:29">
      <c r="AA23253" s="298"/>
      <c r="AC23253" s="206"/>
    </row>
    <row r="23254" spans="27:29">
      <c r="AA23254" s="298"/>
      <c r="AC23254" s="206"/>
    </row>
    <row r="23255" spans="27:29">
      <c r="AA23255" s="298"/>
      <c r="AC23255" s="206"/>
    </row>
    <row r="23256" spans="27:29">
      <c r="AA23256" s="298"/>
      <c r="AC23256" s="206"/>
    </row>
    <row r="23257" spans="27:29">
      <c r="AA23257" s="298"/>
      <c r="AC23257" s="206"/>
    </row>
    <row r="23258" spans="27:29">
      <c r="AA23258" s="298"/>
      <c r="AC23258" s="206"/>
    </row>
    <row r="23259" spans="27:29">
      <c r="AA23259" s="298"/>
      <c r="AC23259" s="206"/>
    </row>
    <row r="23260" spans="27:29">
      <c r="AA23260" s="298"/>
      <c r="AC23260" s="206"/>
    </row>
    <row r="23261" spans="27:29">
      <c r="AA23261" s="298"/>
      <c r="AC23261" s="206"/>
    </row>
    <row r="23262" spans="27:29">
      <c r="AA23262" s="298"/>
      <c r="AC23262" s="206"/>
    </row>
    <row r="23263" spans="27:29">
      <c r="AA23263" s="298"/>
      <c r="AC23263" s="206"/>
    </row>
    <row r="23264" spans="27:29">
      <c r="AA23264" s="298"/>
      <c r="AC23264" s="206"/>
    </row>
    <row r="23265" spans="27:29">
      <c r="AA23265" s="298"/>
      <c r="AC23265" s="206"/>
    </row>
    <row r="23266" spans="27:29">
      <c r="AA23266" s="298"/>
      <c r="AC23266" s="206"/>
    </row>
    <row r="23267" spans="27:29">
      <c r="AA23267" s="298"/>
      <c r="AC23267" s="206"/>
    </row>
    <row r="23268" spans="27:29">
      <c r="AA23268" s="298"/>
      <c r="AC23268" s="206"/>
    </row>
    <row r="23269" spans="27:29">
      <c r="AA23269" s="298"/>
      <c r="AC23269" s="206"/>
    </row>
    <row r="23270" spans="27:29">
      <c r="AA23270" s="298"/>
      <c r="AC23270" s="206"/>
    </row>
    <row r="23271" spans="27:29">
      <c r="AA23271" s="298"/>
      <c r="AC23271" s="206"/>
    </row>
    <row r="23272" spans="27:29">
      <c r="AA23272" s="298"/>
      <c r="AC23272" s="206"/>
    </row>
    <row r="23273" spans="27:29">
      <c r="AA23273" s="298"/>
      <c r="AC23273" s="206"/>
    </row>
    <row r="23274" spans="27:29">
      <c r="AA23274" s="298"/>
      <c r="AC23274" s="206"/>
    </row>
    <row r="23275" spans="27:29">
      <c r="AA23275" s="298"/>
      <c r="AC23275" s="206"/>
    </row>
    <row r="23276" spans="27:29">
      <c r="AA23276" s="298"/>
      <c r="AC23276" s="206"/>
    </row>
    <row r="23277" spans="27:29">
      <c r="AA23277" s="298"/>
      <c r="AC23277" s="206"/>
    </row>
    <row r="23278" spans="27:29">
      <c r="AA23278" s="298"/>
      <c r="AC23278" s="206"/>
    </row>
    <row r="23279" spans="27:29">
      <c r="AA23279" s="298"/>
      <c r="AC23279" s="206"/>
    </row>
    <row r="23280" spans="27:29">
      <c r="AA23280" s="298"/>
      <c r="AC23280" s="206"/>
    </row>
    <row r="23281" spans="27:29">
      <c r="AA23281" s="298"/>
      <c r="AC23281" s="206"/>
    </row>
    <row r="23282" spans="27:29">
      <c r="AA23282" s="298"/>
      <c r="AC23282" s="206"/>
    </row>
    <row r="23283" spans="27:29">
      <c r="AA23283" s="298"/>
      <c r="AC23283" s="206"/>
    </row>
    <row r="23284" spans="27:29">
      <c r="AA23284" s="298"/>
      <c r="AC23284" s="206"/>
    </row>
    <row r="23285" spans="27:29">
      <c r="AA23285" s="298"/>
      <c r="AC23285" s="206"/>
    </row>
    <row r="23286" spans="27:29">
      <c r="AA23286" s="298"/>
      <c r="AC23286" s="206"/>
    </row>
    <row r="23287" spans="27:29">
      <c r="AA23287" s="298"/>
      <c r="AC23287" s="206"/>
    </row>
    <row r="23288" spans="27:29">
      <c r="AA23288" s="298"/>
      <c r="AC23288" s="206"/>
    </row>
    <row r="23289" spans="27:29">
      <c r="AA23289" s="298"/>
      <c r="AC23289" s="206"/>
    </row>
    <row r="23290" spans="27:29">
      <c r="AA23290" s="298"/>
      <c r="AC23290" s="206"/>
    </row>
    <row r="23291" spans="27:29">
      <c r="AA23291" s="298"/>
      <c r="AC23291" s="206"/>
    </row>
    <row r="23292" spans="27:29">
      <c r="AA23292" s="298"/>
      <c r="AC23292" s="206"/>
    </row>
    <row r="23293" spans="27:29">
      <c r="AA23293" s="298"/>
      <c r="AC23293" s="206"/>
    </row>
    <row r="23294" spans="27:29">
      <c r="AA23294" s="298"/>
      <c r="AC23294" s="206"/>
    </row>
    <row r="23295" spans="27:29">
      <c r="AA23295" s="298"/>
      <c r="AC23295" s="206"/>
    </row>
    <row r="23296" spans="27:29">
      <c r="AA23296" s="298"/>
      <c r="AC23296" s="206"/>
    </row>
    <row r="23297" spans="27:29">
      <c r="AA23297" s="298"/>
      <c r="AC23297" s="206"/>
    </row>
    <row r="23298" spans="27:29">
      <c r="AA23298" s="298"/>
      <c r="AC23298" s="206"/>
    </row>
    <row r="23299" spans="27:29">
      <c r="AA23299" s="298"/>
      <c r="AC23299" s="206"/>
    </row>
    <row r="23300" spans="27:29">
      <c r="AA23300" s="298"/>
      <c r="AC23300" s="206"/>
    </row>
    <row r="23301" spans="27:29">
      <c r="AA23301" s="298"/>
      <c r="AC23301" s="206"/>
    </row>
    <row r="23302" spans="27:29">
      <c r="AA23302" s="298"/>
      <c r="AC23302" s="206"/>
    </row>
    <row r="23303" spans="27:29">
      <c r="AA23303" s="298"/>
      <c r="AC23303" s="206"/>
    </row>
    <row r="23304" spans="27:29">
      <c r="AA23304" s="298"/>
      <c r="AC23304" s="206"/>
    </row>
    <row r="23305" spans="27:29">
      <c r="AA23305" s="298"/>
      <c r="AC23305" s="206"/>
    </row>
    <row r="23306" spans="27:29">
      <c r="AA23306" s="298"/>
      <c r="AC23306" s="206"/>
    </row>
    <row r="23307" spans="27:29">
      <c r="AA23307" s="298"/>
      <c r="AC23307" s="206"/>
    </row>
    <row r="23308" spans="27:29">
      <c r="AA23308" s="298"/>
      <c r="AC23308" s="206"/>
    </row>
    <row r="23309" spans="27:29">
      <c r="AA23309" s="298"/>
      <c r="AC23309" s="206"/>
    </row>
    <row r="23310" spans="27:29">
      <c r="AA23310" s="298"/>
      <c r="AC23310" s="206"/>
    </row>
    <row r="23311" spans="27:29">
      <c r="AA23311" s="298"/>
      <c r="AC23311" s="206"/>
    </row>
    <row r="23312" spans="27:29">
      <c r="AA23312" s="298"/>
      <c r="AC23312" s="206"/>
    </row>
    <row r="23313" spans="27:29">
      <c r="AA23313" s="298"/>
      <c r="AC23313" s="206"/>
    </row>
    <row r="23314" spans="27:29">
      <c r="AA23314" s="298"/>
      <c r="AC23314" s="206"/>
    </row>
    <row r="23315" spans="27:29">
      <c r="AA23315" s="298"/>
      <c r="AC23315" s="206"/>
    </row>
    <row r="23316" spans="27:29">
      <c r="AA23316" s="298"/>
      <c r="AC23316" s="206"/>
    </row>
    <row r="23317" spans="27:29">
      <c r="AA23317" s="298"/>
      <c r="AC23317" s="206"/>
    </row>
    <row r="23318" spans="27:29">
      <c r="AA23318" s="298"/>
      <c r="AC23318" s="206"/>
    </row>
    <row r="23319" spans="27:29">
      <c r="AA23319" s="298"/>
      <c r="AC23319" s="206"/>
    </row>
    <row r="23320" spans="27:29">
      <c r="AA23320" s="298"/>
      <c r="AC23320" s="206"/>
    </row>
    <row r="23321" spans="27:29">
      <c r="AA23321" s="298"/>
      <c r="AC23321" s="206"/>
    </row>
    <row r="23322" spans="27:29">
      <c r="AA23322" s="298"/>
      <c r="AC23322" s="206"/>
    </row>
    <row r="23323" spans="27:29">
      <c r="AA23323" s="298"/>
      <c r="AC23323" s="206"/>
    </row>
    <row r="23324" spans="27:29">
      <c r="AA23324" s="298"/>
      <c r="AC23324" s="206"/>
    </row>
    <row r="23325" spans="27:29">
      <c r="AA23325" s="298"/>
      <c r="AC23325" s="206"/>
    </row>
    <row r="23326" spans="27:29">
      <c r="AA23326" s="298"/>
      <c r="AC23326" s="206"/>
    </row>
    <row r="23327" spans="27:29">
      <c r="AA23327" s="298"/>
      <c r="AC23327" s="206"/>
    </row>
    <row r="23328" spans="27:29">
      <c r="AA23328" s="298"/>
      <c r="AC23328" s="206"/>
    </row>
    <row r="23329" spans="27:29">
      <c r="AA23329" s="298"/>
      <c r="AC23329" s="206"/>
    </row>
    <row r="23330" spans="27:29">
      <c r="AA23330" s="298"/>
      <c r="AC23330" s="206"/>
    </row>
    <row r="23331" spans="27:29">
      <c r="AA23331" s="298"/>
      <c r="AC23331" s="206"/>
    </row>
    <row r="23332" spans="27:29">
      <c r="AA23332" s="298"/>
      <c r="AC23332" s="206"/>
    </row>
    <row r="23333" spans="27:29">
      <c r="AA23333" s="298"/>
      <c r="AC23333" s="206"/>
    </row>
    <row r="23334" spans="27:29">
      <c r="AA23334" s="298"/>
      <c r="AC23334" s="206"/>
    </row>
    <row r="23335" spans="27:29">
      <c r="AA23335" s="298"/>
      <c r="AC23335" s="206"/>
    </row>
    <row r="23336" spans="27:29">
      <c r="AA23336" s="298"/>
      <c r="AC23336" s="206"/>
    </row>
    <row r="23337" spans="27:29">
      <c r="AA23337" s="298"/>
      <c r="AC23337" s="206"/>
    </row>
    <row r="23338" spans="27:29">
      <c r="AA23338" s="298"/>
      <c r="AC23338" s="206"/>
    </row>
    <row r="23339" spans="27:29">
      <c r="AA23339" s="298"/>
      <c r="AC23339" s="206"/>
    </row>
    <row r="23340" spans="27:29">
      <c r="AA23340" s="298"/>
      <c r="AC23340" s="206"/>
    </row>
    <row r="23341" spans="27:29">
      <c r="AA23341" s="298"/>
      <c r="AC23341" s="206"/>
    </row>
    <row r="23342" spans="27:29">
      <c r="AA23342" s="298"/>
      <c r="AC23342" s="206"/>
    </row>
    <row r="23343" spans="27:29">
      <c r="AA23343" s="298"/>
      <c r="AC23343" s="206"/>
    </row>
    <row r="23344" spans="27:29">
      <c r="AA23344" s="298"/>
      <c r="AC23344" s="206"/>
    </row>
    <row r="23345" spans="27:29">
      <c r="AA23345" s="298"/>
      <c r="AC23345" s="206"/>
    </row>
    <row r="23346" spans="27:29">
      <c r="AA23346" s="298"/>
      <c r="AC23346" s="206"/>
    </row>
    <row r="23347" spans="27:29">
      <c r="AA23347" s="298"/>
      <c r="AC23347" s="206"/>
    </row>
    <row r="23348" spans="27:29">
      <c r="AA23348" s="298"/>
      <c r="AC23348" s="206"/>
    </row>
    <row r="23349" spans="27:29">
      <c r="AA23349" s="298"/>
      <c r="AC23349" s="206"/>
    </row>
    <row r="23350" spans="27:29">
      <c r="AA23350" s="298"/>
      <c r="AC23350" s="206"/>
    </row>
    <row r="23351" spans="27:29">
      <c r="AA23351" s="298"/>
      <c r="AC23351" s="206"/>
    </row>
    <row r="23352" spans="27:29">
      <c r="AA23352" s="298"/>
      <c r="AC23352" s="206"/>
    </row>
    <row r="23353" spans="27:29">
      <c r="AA23353" s="298"/>
      <c r="AC23353" s="206"/>
    </row>
    <row r="23354" spans="27:29">
      <c r="AA23354" s="298"/>
      <c r="AC23354" s="206"/>
    </row>
    <row r="23355" spans="27:29">
      <c r="AA23355" s="298"/>
      <c r="AC23355" s="206"/>
    </row>
    <row r="23356" spans="27:29">
      <c r="AA23356" s="298"/>
      <c r="AC23356" s="206"/>
    </row>
    <row r="23357" spans="27:29">
      <c r="AA23357" s="298"/>
      <c r="AC23357" s="206"/>
    </row>
    <row r="23358" spans="27:29">
      <c r="AA23358" s="298"/>
      <c r="AC23358" s="206"/>
    </row>
    <row r="23359" spans="27:29">
      <c r="AA23359" s="298"/>
      <c r="AC23359" s="206"/>
    </row>
    <row r="23360" spans="27:29">
      <c r="AA23360" s="298"/>
      <c r="AC23360" s="206"/>
    </row>
    <row r="23361" spans="27:29">
      <c r="AA23361" s="298"/>
      <c r="AC23361" s="206"/>
    </row>
    <row r="23362" spans="27:29">
      <c r="AA23362" s="298"/>
      <c r="AC23362" s="206"/>
    </row>
    <row r="23363" spans="27:29">
      <c r="AA23363" s="298"/>
      <c r="AC23363" s="206"/>
    </row>
    <row r="23364" spans="27:29">
      <c r="AA23364" s="298"/>
      <c r="AC23364" s="206"/>
    </row>
    <row r="23365" spans="27:29">
      <c r="AA23365" s="298"/>
      <c r="AC23365" s="206"/>
    </row>
    <row r="23366" spans="27:29">
      <c r="AA23366" s="298"/>
      <c r="AC23366" s="206"/>
    </row>
    <row r="23367" spans="27:29">
      <c r="AA23367" s="298"/>
      <c r="AC23367" s="206"/>
    </row>
    <row r="23368" spans="27:29">
      <c r="AA23368" s="298"/>
      <c r="AC23368" s="206"/>
    </row>
    <row r="23369" spans="27:29">
      <c r="AA23369" s="298"/>
      <c r="AC23369" s="206"/>
    </row>
    <row r="23370" spans="27:29">
      <c r="AA23370" s="298"/>
      <c r="AC23370" s="206"/>
    </row>
    <row r="23371" spans="27:29">
      <c r="AA23371" s="298"/>
      <c r="AC23371" s="206"/>
    </row>
    <row r="23372" spans="27:29">
      <c r="AA23372" s="298"/>
      <c r="AC23372" s="206"/>
    </row>
    <row r="23373" spans="27:29">
      <c r="AA23373" s="298"/>
      <c r="AC23373" s="206"/>
    </row>
    <row r="23374" spans="27:29">
      <c r="AA23374" s="298"/>
      <c r="AC23374" s="206"/>
    </row>
    <row r="23375" spans="27:29">
      <c r="AA23375" s="298"/>
      <c r="AC23375" s="206"/>
    </row>
    <row r="23376" spans="27:29">
      <c r="AA23376" s="298"/>
      <c r="AC23376" s="206"/>
    </row>
    <row r="23377" spans="27:29">
      <c r="AA23377" s="298"/>
      <c r="AC23377" s="206"/>
    </row>
    <row r="23378" spans="27:29">
      <c r="AA23378" s="298"/>
      <c r="AC23378" s="206"/>
    </row>
    <row r="23379" spans="27:29">
      <c r="AA23379" s="298"/>
      <c r="AC23379" s="206"/>
    </row>
    <row r="23380" spans="27:29">
      <c r="AA23380" s="298"/>
      <c r="AC23380" s="206"/>
    </row>
    <row r="23381" spans="27:29">
      <c r="AA23381" s="298"/>
      <c r="AC23381" s="206"/>
    </row>
    <row r="23382" spans="27:29">
      <c r="AA23382" s="298"/>
      <c r="AC23382" s="206"/>
    </row>
    <row r="23383" spans="27:29">
      <c r="AA23383" s="298"/>
      <c r="AC23383" s="206"/>
    </row>
    <row r="23384" spans="27:29">
      <c r="AA23384" s="298"/>
      <c r="AC23384" s="206"/>
    </row>
    <row r="23385" spans="27:29">
      <c r="AA23385" s="298"/>
      <c r="AC23385" s="206"/>
    </row>
    <row r="23386" spans="27:29">
      <c r="AA23386" s="298"/>
      <c r="AC23386" s="206"/>
    </row>
    <row r="23387" spans="27:29">
      <c r="AA23387" s="298"/>
      <c r="AC23387" s="206"/>
    </row>
    <row r="23388" spans="27:29">
      <c r="AA23388" s="298"/>
      <c r="AC23388" s="206"/>
    </row>
    <row r="23389" spans="27:29">
      <c r="AA23389" s="298"/>
      <c r="AC23389" s="206"/>
    </row>
    <row r="23390" spans="27:29">
      <c r="AA23390" s="298"/>
      <c r="AC23390" s="206"/>
    </row>
    <row r="23391" spans="27:29">
      <c r="AA23391" s="298"/>
      <c r="AC23391" s="206"/>
    </row>
    <row r="23392" spans="27:29">
      <c r="AA23392" s="298"/>
      <c r="AC23392" s="206"/>
    </row>
    <row r="23393" spans="27:29">
      <c r="AA23393" s="298"/>
      <c r="AC23393" s="206"/>
    </row>
    <row r="23394" spans="27:29">
      <c r="AA23394" s="298"/>
      <c r="AC23394" s="206"/>
    </row>
    <row r="23395" spans="27:29">
      <c r="AA23395" s="298"/>
      <c r="AC23395" s="206"/>
    </row>
    <row r="23396" spans="27:29">
      <c r="AA23396" s="298"/>
      <c r="AC23396" s="206"/>
    </row>
    <row r="23397" spans="27:29">
      <c r="AA23397" s="298"/>
      <c r="AC23397" s="206"/>
    </row>
    <row r="23398" spans="27:29">
      <c r="AA23398" s="298"/>
      <c r="AC23398" s="206"/>
    </row>
    <row r="23399" spans="27:29">
      <c r="AA23399" s="298"/>
      <c r="AC23399" s="206"/>
    </row>
    <row r="23400" spans="27:29">
      <c r="AA23400" s="298"/>
      <c r="AC23400" s="206"/>
    </row>
    <row r="23401" spans="27:29">
      <c r="AA23401" s="298"/>
      <c r="AC23401" s="206"/>
    </row>
    <row r="23402" spans="27:29">
      <c r="AA23402" s="298"/>
      <c r="AC23402" s="206"/>
    </row>
    <row r="23403" spans="27:29">
      <c r="AA23403" s="298"/>
      <c r="AC23403" s="206"/>
    </row>
    <row r="23404" spans="27:29">
      <c r="AA23404" s="298"/>
      <c r="AC23404" s="206"/>
    </row>
    <row r="23405" spans="27:29">
      <c r="AA23405" s="298"/>
      <c r="AC23405" s="206"/>
    </row>
    <row r="23406" spans="27:29">
      <c r="AA23406" s="298"/>
      <c r="AC23406" s="206"/>
    </row>
    <row r="23407" spans="27:29">
      <c r="AA23407" s="298"/>
      <c r="AC23407" s="206"/>
    </row>
    <row r="23408" spans="27:29">
      <c r="AA23408" s="298"/>
      <c r="AC23408" s="206"/>
    </row>
    <row r="23409" spans="27:29">
      <c r="AA23409" s="298"/>
      <c r="AC23409" s="206"/>
    </row>
    <row r="23410" spans="27:29">
      <c r="AA23410" s="298"/>
      <c r="AC23410" s="206"/>
    </row>
    <row r="23411" spans="27:29">
      <c r="AA23411" s="298"/>
      <c r="AC23411" s="206"/>
    </row>
    <row r="23412" spans="27:29">
      <c r="AA23412" s="298"/>
      <c r="AC23412" s="206"/>
    </row>
    <row r="23413" spans="27:29">
      <c r="AA23413" s="298"/>
      <c r="AC23413" s="206"/>
    </row>
    <row r="23414" spans="27:29">
      <c r="AA23414" s="298"/>
      <c r="AC23414" s="206"/>
    </row>
    <row r="23415" spans="27:29">
      <c r="AA23415" s="298"/>
      <c r="AC23415" s="206"/>
    </row>
    <row r="23416" spans="27:29">
      <c r="AA23416" s="298"/>
      <c r="AC23416" s="206"/>
    </row>
    <row r="23417" spans="27:29">
      <c r="AA23417" s="298"/>
      <c r="AC23417" s="206"/>
    </row>
    <row r="23418" spans="27:29">
      <c r="AA23418" s="298"/>
      <c r="AC23418" s="206"/>
    </row>
    <row r="23419" spans="27:29">
      <c r="AA23419" s="298"/>
      <c r="AC23419" s="206"/>
    </row>
    <row r="23420" spans="27:29">
      <c r="AA23420" s="298"/>
      <c r="AC23420" s="206"/>
    </row>
    <row r="23421" spans="27:29">
      <c r="AA23421" s="298"/>
      <c r="AC23421" s="206"/>
    </row>
    <row r="23422" spans="27:29">
      <c r="AA23422" s="298"/>
      <c r="AC23422" s="206"/>
    </row>
    <row r="23423" spans="27:29">
      <c r="AA23423" s="298"/>
      <c r="AC23423" s="206"/>
    </row>
    <row r="23424" spans="27:29">
      <c r="AA23424" s="298"/>
      <c r="AC23424" s="206"/>
    </row>
    <row r="23425" spans="27:29">
      <c r="AA23425" s="298"/>
      <c r="AC23425" s="206"/>
    </row>
    <row r="23426" spans="27:29">
      <c r="AA23426" s="298"/>
      <c r="AC23426" s="206"/>
    </row>
    <row r="23427" spans="27:29">
      <c r="AA23427" s="298"/>
      <c r="AC23427" s="206"/>
    </row>
    <row r="23428" spans="27:29">
      <c r="AA23428" s="298"/>
      <c r="AC23428" s="206"/>
    </row>
    <row r="23429" spans="27:29">
      <c r="AA23429" s="298"/>
      <c r="AC23429" s="206"/>
    </row>
    <row r="23430" spans="27:29">
      <c r="AA23430" s="298"/>
      <c r="AC23430" s="206"/>
    </row>
    <row r="23431" spans="27:29">
      <c r="AA23431" s="298"/>
      <c r="AC23431" s="206"/>
    </row>
    <row r="23432" spans="27:29">
      <c r="AA23432" s="298"/>
      <c r="AC23432" s="206"/>
    </row>
    <row r="23433" spans="27:29">
      <c r="AA23433" s="298"/>
      <c r="AC23433" s="206"/>
    </row>
    <row r="23434" spans="27:29">
      <c r="AA23434" s="298"/>
      <c r="AC23434" s="206"/>
    </row>
    <row r="23435" spans="27:29">
      <c r="AA23435" s="298"/>
      <c r="AC23435" s="206"/>
    </row>
    <row r="23436" spans="27:29">
      <c r="AA23436" s="298"/>
      <c r="AC23436" s="206"/>
    </row>
    <row r="23437" spans="27:29">
      <c r="AA23437" s="298"/>
      <c r="AC23437" s="206"/>
    </row>
    <row r="23438" spans="27:29">
      <c r="AA23438" s="298"/>
      <c r="AC23438" s="206"/>
    </row>
    <row r="23439" spans="27:29">
      <c r="AA23439" s="298"/>
      <c r="AC23439" s="206"/>
    </row>
    <row r="23440" spans="27:29">
      <c r="AA23440" s="298"/>
      <c r="AC23440" s="206"/>
    </row>
    <row r="23441" spans="27:29">
      <c r="AA23441" s="298"/>
      <c r="AC23441" s="206"/>
    </row>
    <row r="23442" spans="27:29">
      <c r="AA23442" s="298"/>
      <c r="AC23442" s="206"/>
    </row>
    <row r="23443" spans="27:29">
      <c r="AA23443" s="298"/>
      <c r="AC23443" s="206"/>
    </row>
    <row r="23444" spans="27:29">
      <c r="AA23444" s="298"/>
      <c r="AC23444" s="206"/>
    </row>
    <row r="23445" spans="27:29">
      <c r="AA23445" s="298"/>
      <c r="AC23445" s="206"/>
    </row>
    <row r="23446" spans="27:29">
      <c r="AA23446" s="298"/>
      <c r="AC23446" s="206"/>
    </row>
    <row r="23447" spans="27:29">
      <c r="AA23447" s="298"/>
      <c r="AC23447" s="206"/>
    </row>
    <row r="23448" spans="27:29">
      <c r="AA23448" s="298"/>
      <c r="AC23448" s="206"/>
    </row>
    <row r="23449" spans="27:29">
      <c r="AA23449" s="298"/>
      <c r="AC23449" s="206"/>
    </row>
    <row r="23450" spans="27:29">
      <c r="AA23450" s="298"/>
      <c r="AC23450" s="206"/>
    </row>
    <row r="23451" spans="27:29">
      <c r="AA23451" s="298"/>
      <c r="AC23451" s="206"/>
    </row>
    <row r="23452" spans="27:29">
      <c r="AA23452" s="298"/>
      <c r="AC23452" s="206"/>
    </row>
    <row r="23453" spans="27:29">
      <c r="AA23453" s="298"/>
      <c r="AC23453" s="206"/>
    </row>
    <row r="23454" spans="27:29">
      <c r="AA23454" s="298"/>
      <c r="AC23454" s="206"/>
    </row>
    <row r="23455" spans="27:29">
      <c r="AA23455" s="298"/>
      <c r="AC23455" s="206"/>
    </row>
    <row r="23456" spans="27:29">
      <c r="AA23456" s="298"/>
      <c r="AC23456" s="206"/>
    </row>
    <row r="23457" spans="27:29">
      <c r="AA23457" s="298"/>
      <c r="AC23457" s="206"/>
    </row>
    <row r="23458" spans="27:29">
      <c r="AA23458" s="298"/>
      <c r="AC23458" s="206"/>
    </row>
    <row r="23459" spans="27:29">
      <c r="AA23459" s="298"/>
      <c r="AC23459" s="206"/>
    </row>
    <row r="23460" spans="27:29">
      <c r="AA23460" s="298"/>
      <c r="AC23460" s="206"/>
    </row>
    <row r="23461" spans="27:29">
      <c r="AA23461" s="298"/>
      <c r="AC23461" s="206"/>
    </row>
    <row r="23462" spans="27:29">
      <c r="AA23462" s="298"/>
      <c r="AC23462" s="206"/>
    </row>
    <row r="23463" spans="27:29">
      <c r="AA23463" s="298"/>
      <c r="AC23463" s="206"/>
    </row>
    <row r="23464" spans="27:29">
      <c r="AA23464" s="298"/>
      <c r="AC23464" s="206"/>
    </row>
    <row r="23465" spans="27:29">
      <c r="AA23465" s="298"/>
      <c r="AC23465" s="206"/>
    </row>
    <row r="23466" spans="27:29">
      <c r="AA23466" s="298"/>
      <c r="AC23466" s="206"/>
    </row>
    <row r="23467" spans="27:29">
      <c r="AA23467" s="298"/>
      <c r="AC23467" s="206"/>
    </row>
    <row r="23468" spans="27:29">
      <c r="AA23468" s="298"/>
      <c r="AC23468" s="206"/>
    </row>
    <row r="23469" spans="27:29">
      <c r="AA23469" s="298"/>
      <c r="AC23469" s="206"/>
    </row>
    <row r="23470" spans="27:29">
      <c r="AA23470" s="298"/>
      <c r="AC23470" s="206"/>
    </row>
    <row r="23471" spans="27:29">
      <c r="AA23471" s="298"/>
      <c r="AC23471" s="206"/>
    </row>
    <row r="23472" spans="27:29">
      <c r="AA23472" s="298"/>
      <c r="AC23472" s="206"/>
    </row>
    <row r="23473" spans="27:29">
      <c r="AA23473" s="298"/>
      <c r="AC23473" s="206"/>
    </row>
    <row r="23474" spans="27:29">
      <c r="AA23474" s="298"/>
      <c r="AC23474" s="206"/>
    </row>
    <row r="23475" spans="27:29">
      <c r="AA23475" s="298"/>
      <c r="AC23475" s="206"/>
    </row>
    <row r="23476" spans="27:29">
      <c r="AA23476" s="298"/>
      <c r="AC23476" s="206"/>
    </row>
    <row r="23477" spans="27:29">
      <c r="AA23477" s="298"/>
      <c r="AC23477" s="206"/>
    </row>
    <row r="23478" spans="27:29">
      <c r="AA23478" s="298"/>
      <c r="AC23478" s="206"/>
    </row>
    <row r="23479" spans="27:29">
      <c r="AA23479" s="298"/>
      <c r="AC23479" s="206"/>
    </row>
    <row r="23480" spans="27:29">
      <c r="AA23480" s="298"/>
      <c r="AC23480" s="206"/>
    </row>
    <row r="23481" spans="27:29">
      <c r="AA23481" s="298"/>
      <c r="AC23481" s="206"/>
    </row>
    <row r="23482" spans="27:29">
      <c r="AA23482" s="298"/>
      <c r="AC23482" s="206"/>
    </row>
    <row r="23483" spans="27:29">
      <c r="AA23483" s="298"/>
      <c r="AC23483" s="206"/>
    </row>
    <row r="23484" spans="27:29">
      <c r="AA23484" s="298"/>
      <c r="AC23484" s="206"/>
    </row>
    <row r="23485" spans="27:29">
      <c r="AA23485" s="298"/>
      <c r="AC23485" s="206"/>
    </row>
    <row r="23486" spans="27:29">
      <c r="AA23486" s="298"/>
      <c r="AC23486" s="206"/>
    </row>
    <row r="23487" spans="27:29">
      <c r="AA23487" s="298"/>
      <c r="AC23487" s="206"/>
    </row>
    <row r="23488" spans="27:29">
      <c r="AA23488" s="298"/>
      <c r="AC23488" s="206"/>
    </row>
    <row r="23489" spans="27:29">
      <c r="AA23489" s="298"/>
      <c r="AC23489" s="206"/>
    </row>
    <row r="23490" spans="27:29">
      <c r="AA23490" s="298"/>
      <c r="AC23490" s="206"/>
    </row>
    <row r="23491" spans="27:29">
      <c r="AA23491" s="298"/>
      <c r="AC23491" s="206"/>
    </row>
    <row r="23492" spans="27:29">
      <c r="AA23492" s="298"/>
      <c r="AC23492" s="206"/>
    </row>
    <row r="23493" spans="27:29">
      <c r="AA23493" s="298"/>
      <c r="AC23493" s="206"/>
    </row>
    <row r="23494" spans="27:29">
      <c r="AA23494" s="298"/>
      <c r="AC23494" s="206"/>
    </row>
    <row r="23495" spans="27:29">
      <c r="AA23495" s="298"/>
      <c r="AC23495" s="206"/>
    </row>
    <row r="23496" spans="27:29">
      <c r="AA23496" s="298"/>
      <c r="AC23496" s="206"/>
    </row>
    <row r="23497" spans="27:29">
      <c r="AA23497" s="298"/>
      <c r="AC23497" s="206"/>
    </row>
    <row r="23498" spans="27:29">
      <c r="AA23498" s="298"/>
      <c r="AC23498" s="206"/>
    </row>
    <row r="23499" spans="27:29">
      <c r="AA23499" s="298"/>
      <c r="AC23499" s="206"/>
    </row>
    <row r="23500" spans="27:29">
      <c r="AA23500" s="298"/>
      <c r="AC23500" s="206"/>
    </row>
    <row r="23501" spans="27:29">
      <c r="AA23501" s="298"/>
      <c r="AC23501" s="206"/>
    </row>
    <row r="23502" spans="27:29">
      <c r="AA23502" s="298"/>
      <c r="AC23502" s="206"/>
    </row>
    <row r="23503" spans="27:29">
      <c r="AA23503" s="298"/>
      <c r="AC23503" s="206"/>
    </row>
    <row r="23504" spans="27:29">
      <c r="AA23504" s="298"/>
      <c r="AC23504" s="206"/>
    </row>
    <row r="23505" spans="27:29">
      <c r="AA23505" s="298"/>
      <c r="AC23505" s="206"/>
    </row>
    <row r="23506" spans="27:29">
      <c r="AA23506" s="298"/>
      <c r="AC23506" s="206"/>
    </row>
    <row r="23507" spans="27:29">
      <c r="AA23507" s="298"/>
      <c r="AC23507" s="206"/>
    </row>
    <row r="23508" spans="27:29">
      <c r="AA23508" s="298"/>
      <c r="AC23508" s="206"/>
    </row>
    <row r="23509" spans="27:29">
      <c r="AA23509" s="298"/>
      <c r="AC23509" s="206"/>
    </row>
    <row r="23510" spans="27:29">
      <c r="AA23510" s="298"/>
      <c r="AC23510" s="206"/>
    </row>
    <row r="23511" spans="27:29">
      <c r="AA23511" s="298"/>
      <c r="AC23511" s="206"/>
    </row>
    <row r="23512" spans="27:29">
      <c r="AA23512" s="298"/>
      <c r="AC23512" s="206"/>
    </row>
    <row r="23513" spans="27:29">
      <c r="AA23513" s="298"/>
      <c r="AC23513" s="206"/>
    </row>
    <row r="23514" spans="27:29">
      <c r="AA23514" s="298"/>
      <c r="AC23514" s="206"/>
    </row>
    <row r="23515" spans="27:29">
      <c r="AA23515" s="298"/>
      <c r="AC23515" s="206"/>
    </row>
    <row r="23516" spans="27:29">
      <c r="AA23516" s="298"/>
      <c r="AC23516" s="206"/>
    </row>
    <row r="23517" spans="27:29">
      <c r="AA23517" s="298"/>
      <c r="AC23517" s="206"/>
    </row>
    <row r="23518" spans="27:29">
      <c r="AA23518" s="298"/>
      <c r="AC23518" s="206"/>
    </row>
    <row r="23519" spans="27:29">
      <c r="AA23519" s="298"/>
      <c r="AC23519" s="206"/>
    </row>
    <row r="23520" spans="27:29">
      <c r="AA23520" s="298"/>
      <c r="AC23520" s="206"/>
    </row>
    <row r="23521" spans="27:29">
      <c r="AA23521" s="298"/>
      <c r="AC23521" s="206"/>
    </row>
    <row r="23522" spans="27:29">
      <c r="AA23522" s="298"/>
      <c r="AC23522" s="206"/>
    </row>
    <row r="23523" spans="27:29">
      <c r="AA23523" s="298"/>
      <c r="AC23523" s="206"/>
    </row>
    <row r="23524" spans="27:29">
      <c r="AA23524" s="298"/>
      <c r="AC23524" s="206"/>
    </row>
    <row r="23525" spans="27:29">
      <c r="AA23525" s="298"/>
      <c r="AC23525" s="206"/>
    </row>
    <row r="23526" spans="27:29">
      <c r="AA23526" s="298"/>
      <c r="AC23526" s="206"/>
    </row>
    <row r="23527" spans="27:29">
      <c r="AA23527" s="298"/>
      <c r="AC23527" s="206"/>
    </row>
    <row r="23528" spans="27:29">
      <c r="AA23528" s="298"/>
      <c r="AC23528" s="206"/>
    </row>
    <row r="23529" spans="27:29">
      <c r="AA23529" s="298"/>
      <c r="AC23529" s="206"/>
    </row>
    <row r="23530" spans="27:29">
      <c r="AA23530" s="298"/>
      <c r="AC23530" s="206"/>
    </row>
    <row r="23531" spans="27:29">
      <c r="AA23531" s="298"/>
      <c r="AC23531" s="206"/>
    </row>
    <row r="23532" spans="27:29">
      <c r="AA23532" s="298"/>
      <c r="AC23532" s="206"/>
    </row>
    <row r="23533" spans="27:29">
      <c r="AA23533" s="298"/>
      <c r="AC23533" s="206"/>
    </row>
    <row r="23534" spans="27:29">
      <c r="AA23534" s="298"/>
      <c r="AC23534" s="206"/>
    </row>
    <row r="23535" spans="27:29">
      <c r="AA23535" s="298"/>
      <c r="AC23535" s="206"/>
    </row>
    <row r="23536" spans="27:29">
      <c r="AA23536" s="298"/>
      <c r="AC23536" s="206"/>
    </row>
    <row r="23537" spans="27:29">
      <c r="AA23537" s="298"/>
      <c r="AC23537" s="206"/>
    </row>
    <row r="23538" spans="27:29">
      <c r="AA23538" s="298"/>
      <c r="AC23538" s="206"/>
    </row>
    <row r="23539" spans="27:29">
      <c r="AA23539" s="298"/>
      <c r="AC23539" s="206"/>
    </row>
    <row r="23540" spans="27:29">
      <c r="AA23540" s="298"/>
      <c r="AC23540" s="206"/>
    </row>
    <row r="23541" spans="27:29">
      <c r="AA23541" s="298"/>
      <c r="AC23541" s="206"/>
    </row>
    <row r="23542" spans="27:29">
      <c r="AA23542" s="298"/>
      <c r="AC23542" s="206"/>
    </row>
    <row r="23543" spans="27:29">
      <c r="AA23543" s="298"/>
      <c r="AC23543" s="206"/>
    </row>
    <row r="23544" spans="27:29">
      <c r="AA23544" s="298"/>
      <c r="AC23544" s="206"/>
    </row>
    <row r="23545" spans="27:29">
      <c r="AA23545" s="298"/>
      <c r="AC23545" s="206"/>
    </row>
    <row r="23546" spans="27:29">
      <c r="AA23546" s="298"/>
      <c r="AC23546" s="206"/>
    </row>
    <row r="23547" spans="27:29">
      <c r="AA23547" s="298"/>
      <c r="AC23547" s="206"/>
    </row>
    <row r="23548" spans="27:29">
      <c r="AA23548" s="298"/>
      <c r="AC23548" s="206"/>
    </row>
    <row r="23549" spans="27:29">
      <c r="AA23549" s="298"/>
      <c r="AC23549" s="206"/>
    </row>
    <row r="23550" spans="27:29">
      <c r="AA23550" s="298"/>
      <c r="AC23550" s="206"/>
    </row>
    <row r="23551" spans="27:29">
      <c r="AA23551" s="298"/>
      <c r="AC23551" s="206"/>
    </row>
    <row r="23552" spans="27:29">
      <c r="AA23552" s="298"/>
      <c r="AC23552" s="206"/>
    </row>
    <row r="23553" spans="27:29">
      <c r="AA23553" s="298"/>
      <c r="AC23553" s="206"/>
    </row>
    <row r="23554" spans="27:29">
      <c r="AA23554" s="298"/>
      <c r="AC23554" s="206"/>
    </row>
    <row r="23555" spans="27:29">
      <c r="AA23555" s="298"/>
      <c r="AC23555" s="206"/>
    </row>
    <row r="23556" spans="27:29">
      <c r="AA23556" s="298"/>
      <c r="AC23556" s="206"/>
    </row>
    <row r="23557" spans="27:29">
      <c r="AA23557" s="298"/>
      <c r="AC23557" s="206"/>
    </row>
    <row r="23558" spans="27:29">
      <c r="AA23558" s="298"/>
      <c r="AC23558" s="206"/>
    </row>
    <row r="23559" spans="27:29">
      <c r="AA23559" s="298"/>
      <c r="AC23559" s="206"/>
    </row>
    <row r="23560" spans="27:29">
      <c r="AA23560" s="298"/>
      <c r="AC23560" s="206"/>
    </row>
    <row r="23561" spans="27:29">
      <c r="AA23561" s="298"/>
      <c r="AC23561" s="206"/>
    </row>
    <row r="23562" spans="27:29">
      <c r="AA23562" s="298"/>
      <c r="AC23562" s="206"/>
    </row>
    <row r="23563" spans="27:29">
      <c r="AA23563" s="298"/>
      <c r="AC23563" s="206"/>
    </row>
    <row r="23564" spans="27:29">
      <c r="AA23564" s="298"/>
      <c r="AC23564" s="206"/>
    </row>
    <row r="23565" spans="27:29">
      <c r="AA23565" s="298"/>
      <c r="AC23565" s="206"/>
    </row>
    <row r="23566" spans="27:29">
      <c r="AA23566" s="298"/>
      <c r="AC23566" s="206"/>
    </row>
    <row r="23567" spans="27:29">
      <c r="AA23567" s="298"/>
      <c r="AC23567" s="206"/>
    </row>
    <row r="23568" spans="27:29">
      <c r="AA23568" s="298"/>
      <c r="AC23568" s="206"/>
    </row>
    <row r="23569" spans="27:29">
      <c r="AA23569" s="298"/>
      <c r="AC23569" s="206"/>
    </row>
    <row r="23570" spans="27:29">
      <c r="AA23570" s="298"/>
      <c r="AC23570" s="206"/>
    </row>
    <row r="23571" spans="27:29">
      <c r="AA23571" s="298"/>
      <c r="AC23571" s="206"/>
    </row>
    <row r="23572" spans="27:29">
      <c r="AA23572" s="298"/>
      <c r="AC23572" s="206"/>
    </row>
    <row r="23573" spans="27:29">
      <c r="AA23573" s="298"/>
      <c r="AC23573" s="206"/>
    </row>
    <row r="23574" spans="27:29">
      <c r="AA23574" s="298"/>
      <c r="AC23574" s="206"/>
    </row>
    <row r="23575" spans="27:29">
      <c r="AA23575" s="298"/>
      <c r="AC23575" s="206"/>
    </row>
    <row r="23576" spans="27:29">
      <c r="AA23576" s="298"/>
      <c r="AC23576" s="206"/>
    </row>
    <row r="23577" spans="27:29">
      <c r="AA23577" s="298"/>
      <c r="AC23577" s="206"/>
    </row>
    <row r="23578" spans="27:29">
      <c r="AA23578" s="298"/>
      <c r="AC23578" s="206"/>
    </row>
    <row r="23579" spans="27:29">
      <c r="AA23579" s="298"/>
      <c r="AC23579" s="206"/>
    </row>
    <row r="23580" spans="27:29">
      <c r="AA23580" s="298"/>
      <c r="AC23580" s="206"/>
    </row>
    <row r="23581" spans="27:29">
      <c r="AA23581" s="298"/>
      <c r="AC23581" s="206"/>
    </row>
    <row r="23582" spans="27:29">
      <c r="AA23582" s="298"/>
      <c r="AC23582" s="206"/>
    </row>
    <row r="23583" spans="27:29">
      <c r="AA23583" s="298"/>
      <c r="AC23583" s="206"/>
    </row>
    <row r="23584" spans="27:29">
      <c r="AA23584" s="298"/>
      <c r="AC23584" s="206"/>
    </row>
    <row r="23585" spans="27:29">
      <c r="AA23585" s="298"/>
      <c r="AC23585" s="206"/>
    </row>
    <row r="23586" spans="27:29">
      <c r="AA23586" s="298"/>
      <c r="AC23586" s="206"/>
    </row>
    <row r="23587" spans="27:29">
      <c r="AA23587" s="298"/>
      <c r="AC23587" s="206"/>
    </row>
    <row r="23588" spans="27:29">
      <c r="AA23588" s="298"/>
      <c r="AC23588" s="206"/>
    </row>
    <row r="23589" spans="27:29">
      <c r="AA23589" s="298"/>
      <c r="AC23589" s="206"/>
    </row>
    <row r="23590" spans="27:29">
      <c r="AA23590" s="298"/>
      <c r="AC23590" s="206"/>
    </row>
    <row r="23591" spans="27:29">
      <c r="AA23591" s="298"/>
      <c r="AC23591" s="206"/>
    </row>
    <row r="23592" spans="27:29">
      <c r="AA23592" s="298"/>
      <c r="AC23592" s="206"/>
    </row>
    <row r="23593" spans="27:29">
      <c r="AA23593" s="298"/>
      <c r="AC23593" s="206"/>
    </row>
    <row r="23594" spans="27:29">
      <c r="AA23594" s="298"/>
      <c r="AC23594" s="206"/>
    </row>
    <row r="23595" spans="27:29">
      <c r="AA23595" s="298"/>
      <c r="AC23595" s="206"/>
    </row>
    <row r="23596" spans="27:29">
      <c r="AA23596" s="298"/>
      <c r="AC23596" s="206"/>
    </row>
    <row r="23597" spans="27:29">
      <c r="AA23597" s="298"/>
      <c r="AC23597" s="206"/>
    </row>
    <row r="23598" spans="27:29">
      <c r="AA23598" s="298"/>
      <c r="AC23598" s="206"/>
    </row>
    <row r="23599" spans="27:29">
      <c r="AA23599" s="298"/>
      <c r="AC23599" s="206"/>
    </row>
    <row r="23600" spans="27:29">
      <c r="AA23600" s="298"/>
      <c r="AC23600" s="206"/>
    </row>
    <row r="23601" spans="27:29">
      <c r="AA23601" s="298"/>
      <c r="AC23601" s="206"/>
    </row>
    <row r="23602" spans="27:29">
      <c r="AA23602" s="298"/>
      <c r="AC23602" s="206"/>
    </row>
    <row r="23603" spans="27:29">
      <c r="AA23603" s="298"/>
      <c r="AC23603" s="206"/>
    </row>
    <row r="23604" spans="27:29">
      <c r="AA23604" s="298"/>
      <c r="AC23604" s="206"/>
    </row>
    <row r="23605" spans="27:29">
      <c r="AA23605" s="298"/>
      <c r="AC23605" s="206"/>
    </row>
    <row r="23606" spans="27:29">
      <c r="AA23606" s="298"/>
      <c r="AC23606" s="206"/>
    </row>
    <row r="23607" spans="27:29">
      <c r="AA23607" s="298"/>
      <c r="AC23607" s="206"/>
    </row>
    <row r="23608" spans="27:29">
      <c r="AA23608" s="298"/>
      <c r="AC23608" s="206"/>
    </row>
    <row r="23609" spans="27:29">
      <c r="AA23609" s="298"/>
      <c r="AC23609" s="206"/>
    </row>
    <row r="23610" spans="27:29">
      <c r="AA23610" s="298"/>
      <c r="AC23610" s="206"/>
    </row>
    <row r="23611" spans="27:29">
      <c r="AA23611" s="298"/>
      <c r="AC23611" s="206"/>
    </row>
    <row r="23612" spans="27:29">
      <c r="AA23612" s="298"/>
      <c r="AC23612" s="206"/>
    </row>
    <row r="23613" spans="27:29">
      <c r="AA23613" s="298"/>
      <c r="AC23613" s="206"/>
    </row>
    <row r="23614" spans="27:29">
      <c r="AA23614" s="298"/>
      <c r="AC23614" s="206"/>
    </row>
    <row r="23615" spans="27:29">
      <c r="AA23615" s="298"/>
      <c r="AC23615" s="206"/>
    </row>
    <row r="23616" spans="27:29">
      <c r="AA23616" s="298"/>
      <c r="AC23616" s="206"/>
    </row>
    <row r="23617" spans="27:29">
      <c r="AA23617" s="298"/>
      <c r="AC23617" s="206"/>
    </row>
    <row r="23618" spans="27:29">
      <c r="AA23618" s="298"/>
      <c r="AC23618" s="206"/>
    </row>
    <row r="23619" spans="27:29">
      <c r="AA23619" s="298"/>
      <c r="AC23619" s="206"/>
    </row>
    <row r="23620" spans="27:29">
      <c r="AA23620" s="298"/>
      <c r="AC23620" s="206"/>
    </row>
    <row r="23621" spans="27:29">
      <c r="AA23621" s="298"/>
      <c r="AC23621" s="206"/>
    </row>
    <row r="23622" spans="27:29">
      <c r="AA23622" s="298"/>
      <c r="AC23622" s="206"/>
    </row>
    <row r="23623" spans="27:29">
      <c r="AA23623" s="298"/>
      <c r="AC23623" s="206"/>
    </row>
    <row r="23624" spans="27:29">
      <c r="AA23624" s="298"/>
      <c r="AC23624" s="206"/>
    </row>
    <row r="23625" spans="27:29">
      <c r="AA23625" s="298"/>
      <c r="AC23625" s="206"/>
    </row>
    <row r="23626" spans="27:29">
      <c r="AA23626" s="298"/>
      <c r="AC23626" s="206"/>
    </row>
    <row r="23627" spans="27:29">
      <c r="AA23627" s="298"/>
      <c r="AC23627" s="206"/>
    </row>
    <row r="23628" spans="27:29">
      <c r="AA23628" s="298"/>
      <c r="AC23628" s="206"/>
    </row>
    <row r="23629" spans="27:29">
      <c r="AA23629" s="298"/>
      <c r="AC23629" s="206"/>
    </row>
    <row r="23630" spans="27:29">
      <c r="AA23630" s="298"/>
      <c r="AC23630" s="206"/>
    </row>
    <row r="23631" spans="27:29">
      <c r="AA23631" s="298"/>
      <c r="AC23631" s="206"/>
    </row>
    <row r="23632" spans="27:29">
      <c r="AA23632" s="298"/>
      <c r="AC23632" s="206"/>
    </row>
    <row r="23633" spans="27:29">
      <c r="AA23633" s="298"/>
      <c r="AC23633" s="206"/>
    </row>
    <row r="23634" spans="27:29">
      <c r="AA23634" s="298"/>
      <c r="AC23634" s="206"/>
    </row>
    <row r="23635" spans="27:29">
      <c r="AA23635" s="298"/>
      <c r="AC23635" s="206"/>
    </row>
    <row r="23636" spans="27:29">
      <c r="AA23636" s="298"/>
      <c r="AC23636" s="206"/>
    </row>
    <row r="23637" spans="27:29">
      <c r="AA23637" s="298"/>
      <c r="AC23637" s="206"/>
    </row>
    <row r="23638" spans="27:29">
      <c r="AA23638" s="298"/>
      <c r="AC23638" s="206"/>
    </row>
    <row r="23639" spans="27:29">
      <c r="AA23639" s="298"/>
      <c r="AC23639" s="206"/>
    </row>
    <row r="23640" spans="27:29">
      <c r="AA23640" s="298"/>
      <c r="AC23640" s="206"/>
    </row>
    <row r="23641" spans="27:29">
      <c r="AA23641" s="298"/>
      <c r="AC23641" s="206"/>
    </row>
    <row r="23642" spans="27:29">
      <c r="AA23642" s="298"/>
      <c r="AC23642" s="206"/>
    </row>
    <row r="23643" spans="27:29">
      <c r="AA23643" s="298"/>
      <c r="AC23643" s="206"/>
    </row>
    <row r="23644" spans="27:29">
      <c r="AA23644" s="298"/>
      <c r="AC23644" s="206"/>
    </row>
    <row r="23645" spans="27:29">
      <c r="AA23645" s="298"/>
      <c r="AC23645" s="206"/>
    </row>
    <row r="23646" spans="27:29">
      <c r="AA23646" s="298"/>
      <c r="AC23646" s="206"/>
    </row>
    <row r="23647" spans="27:29">
      <c r="AA23647" s="298"/>
      <c r="AC23647" s="206"/>
    </row>
    <row r="23648" spans="27:29">
      <c r="AA23648" s="298"/>
      <c r="AC23648" s="206"/>
    </row>
    <row r="23649" spans="27:29">
      <c r="AA23649" s="298"/>
      <c r="AC23649" s="206"/>
    </row>
    <row r="23650" spans="27:29">
      <c r="AA23650" s="298"/>
      <c r="AC23650" s="206"/>
    </row>
    <row r="23651" spans="27:29">
      <c r="AA23651" s="298"/>
      <c r="AC23651" s="206"/>
    </row>
    <row r="23652" spans="27:29">
      <c r="AA23652" s="298"/>
      <c r="AC23652" s="206"/>
    </row>
    <row r="23653" spans="27:29">
      <c r="AA23653" s="298"/>
      <c r="AC23653" s="206"/>
    </row>
    <row r="23654" spans="27:29">
      <c r="AA23654" s="298"/>
      <c r="AC23654" s="206"/>
    </row>
    <row r="23655" spans="27:29">
      <c r="AA23655" s="298"/>
      <c r="AC23655" s="206"/>
    </row>
    <row r="23656" spans="27:29">
      <c r="AA23656" s="298"/>
      <c r="AC23656" s="206"/>
    </row>
    <row r="23657" spans="27:29">
      <c r="AA23657" s="298"/>
      <c r="AC23657" s="206"/>
    </row>
    <row r="23658" spans="27:29">
      <c r="AA23658" s="298"/>
      <c r="AC23658" s="206"/>
    </row>
    <row r="23659" spans="27:29">
      <c r="AA23659" s="298"/>
      <c r="AC23659" s="206"/>
    </row>
    <row r="23660" spans="27:29">
      <c r="AA23660" s="298"/>
      <c r="AC23660" s="206"/>
    </row>
    <row r="23661" spans="27:29">
      <c r="AA23661" s="298"/>
      <c r="AC23661" s="206"/>
    </row>
    <row r="23662" spans="27:29">
      <c r="AA23662" s="298"/>
      <c r="AC23662" s="206"/>
    </row>
    <row r="23663" spans="27:29">
      <c r="AA23663" s="298"/>
      <c r="AC23663" s="206"/>
    </row>
    <row r="23664" spans="27:29">
      <c r="AA23664" s="298"/>
      <c r="AC23664" s="206"/>
    </row>
    <row r="23665" spans="27:29">
      <c r="AA23665" s="298"/>
      <c r="AC23665" s="206"/>
    </row>
    <row r="23666" spans="27:29">
      <c r="AA23666" s="298"/>
      <c r="AC23666" s="206"/>
    </row>
    <row r="23667" spans="27:29">
      <c r="AA23667" s="298"/>
      <c r="AC23667" s="206"/>
    </row>
    <row r="23668" spans="27:29">
      <c r="AA23668" s="298"/>
      <c r="AC23668" s="206"/>
    </row>
    <row r="23669" spans="27:29">
      <c r="AA23669" s="298"/>
      <c r="AC23669" s="206"/>
    </row>
    <row r="23670" spans="27:29">
      <c r="AA23670" s="298"/>
      <c r="AC23670" s="206"/>
    </row>
    <row r="23671" spans="27:29">
      <c r="AA23671" s="298"/>
      <c r="AC23671" s="206"/>
    </row>
    <row r="23672" spans="27:29">
      <c r="AA23672" s="298"/>
      <c r="AC23672" s="206"/>
    </row>
    <row r="23673" spans="27:29">
      <c r="AA23673" s="298"/>
      <c r="AC23673" s="206"/>
    </row>
    <row r="23674" spans="27:29">
      <c r="AA23674" s="298"/>
      <c r="AC23674" s="206"/>
    </row>
    <row r="23675" spans="27:29">
      <c r="AA23675" s="298"/>
      <c r="AC23675" s="206"/>
    </row>
    <row r="23676" spans="27:29">
      <c r="AA23676" s="298"/>
      <c r="AC23676" s="206"/>
    </row>
    <row r="23677" spans="27:29">
      <c r="AA23677" s="298"/>
      <c r="AC23677" s="206"/>
    </row>
    <row r="23678" spans="27:29">
      <c r="AA23678" s="298"/>
      <c r="AC23678" s="206"/>
    </row>
    <row r="23679" spans="27:29">
      <c r="AA23679" s="298"/>
      <c r="AC23679" s="206"/>
    </row>
    <row r="23680" spans="27:29">
      <c r="AA23680" s="298"/>
      <c r="AC23680" s="206"/>
    </row>
    <row r="23681" spans="27:29">
      <c r="AA23681" s="298"/>
      <c r="AC23681" s="206"/>
    </row>
    <row r="23682" spans="27:29">
      <c r="AA23682" s="298"/>
      <c r="AC23682" s="206"/>
    </row>
    <row r="23683" spans="27:29">
      <c r="AA23683" s="298"/>
      <c r="AC23683" s="206"/>
    </row>
    <row r="23684" spans="27:29">
      <c r="AA23684" s="298"/>
      <c r="AC23684" s="206"/>
    </row>
    <row r="23685" spans="27:29">
      <c r="AA23685" s="298"/>
      <c r="AC23685" s="206"/>
    </row>
    <row r="23686" spans="27:29">
      <c r="AA23686" s="298"/>
      <c r="AC23686" s="206"/>
    </row>
    <row r="23687" spans="27:29">
      <c r="AA23687" s="298"/>
      <c r="AC23687" s="206"/>
    </row>
    <row r="23688" spans="27:29">
      <c r="AA23688" s="298"/>
      <c r="AC23688" s="206"/>
    </row>
    <row r="23689" spans="27:29">
      <c r="AA23689" s="298"/>
      <c r="AC23689" s="206"/>
    </row>
    <row r="23690" spans="27:29">
      <c r="AA23690" s="298"/>
      <c r="AC23690" s="206"/>
    </row>
    <row r="23691" spans="27:29">
      <c r="AA23691" s="298"/>
      <c r="AC23691" s="206"/>
    </row>
    <row r="23692" spans="27:29">
      <c r="AA23692" s="298"/>
      <c r="AC23692" s="206"/>
    </row>
    <row r="23693" spans="27:29">
      <c r="AA23693" s="298"/>
      <c r="AC23693" s="206"/>
    </row>
    <row r="23694" spans="27:29">
      <c r="AA23694" s="298"/>
      <c r="AC23694" s="206"/>
    </row>
    <row r="23695" spans="27:29">
      <c r="AA23695" s="298"/>
      <c r="AC23695" s="206"/>
    </row>
    <row r="23696" spans="27:29">
      <c r="AA23696" s="298"/>
      <c r="AC23696" s="206"/>
    </row>
    <row r="23697" spans="27:29">
      <c r="AA23697" s="298"/>
      <c r="AC23697" s="206"/>
    </row>
    <row r="23698" spans="27:29">
      <c r="AA23698" s="298"/>
      <c r="AC23698" s="206"/>
    </row>
    <row r="23699" spans="27:29">
      <c r="AA23699" s="298"/>
      <c r="AC23699" s="206"/>
    </row>
    <row r="23700" spans="27:29">
      <c r="AA23700" s="298"/>
      <c r="AC23700" s="206"/>
    </row>
    <row r="23701" spans="27:29">
      <c r="AA23701" s="298"/>
      <c r="AC23701" s="206"/>
    </row>
    <row r="23702" spans="27:29">
      <c r="AA23702" s="298"/>
      <c r="AC23702" s="206"/>
    </row>
    <row r="23703" spans="27:29">
      <c r="AA23703" s="298"/>
      <c r="AC23703" s="206"/>
    </row>
    <row r="23704" spans="27:29">
      <c r="AA23704" s="298"/>
      <c r="AC23704" s="206"/>
    </row>
    <row r="23705" spans="27:29">
      <c r="AA23705" s="298"/>
      <c r="AC23705" s="206"/>
    </row>
    <row r="23706" spans="27:29">
      <c r="AA23706" s="298"/>
      <c r="AC23706" s="206"/>
    </row>
    <row r="23707" spans="27:29">
      <c r="AA23707" s="298"/>
      <c r="AC23707" s="206"/>
    </row>
    <row r="23708" spans="27:29">
      <c r="AA23708" s="298"/>
      <c r="AC23708" s="206"/>
    </row>
    <row r="23709" spans="27:29">
      <c r="AA23709" s="298"/>
      <c r="AC23709" s="206"/>
    </row>
    <row r="23710" spans="27:29">
      <c r="AA23710" s="298"/>
      <c r="AC23710" s="206"/>
    </row>
    <row r="23711" spans="27:29">
      <c r="AA23711" s="298"/>
      <c r="AC23711" s="206"/>
    </row>
    <row r="23712" spans="27:29">
      <c r="AA23712" s="298"/>
      <c r="AC23712" s="206"/>
    </row>
    <row r="23713" spans="27:29">
      <c r="AA23713" s="298"/>
      <c r="AC23713" s="206"/>
    </row>
    <row r="23714" spans="27:29">
      <c r="AA23714" s="298"/>
      <c r="AC23714" s="206"/>
    </row>
    <row r="23715" spans="27:29">
      <c r="AA23715" s="298"/>
      <c r="AC23715" s="206"/>
    </row>
    <row r="23716" spans="27:29">
      <c r="AA23716" s="298"/>
      <c r="AC23716" s="206"/>
    </row>
    <row r="23717" spans="27:29">
      <c r="AA23717" s="298"/>
      <c r="AC23717" s="206"/>
    </row>
    <row r="23718" spans="27:29">
      <c r="AA23718" s="298"/>
      <c r="AC23718" s="206"/>
    </row>
    <row r="23719" spans="27:29">
      <c r="AA23719" s="298"/>
      <c r="AC23719" s="206"/>
    </row>
    <row r="23720" spans="27:29">
      <c r="AA23720" s="298"/>
      <c r="AC23720" s="206"/>
    </row>
    <row r="23721" spans="27:29">
      <c r="AA23721" s="298"/>
      <c r="AC23721" s="206"/>
    </row>
    <row r="23722" spans="27:29">
      <c r="AA23722" s="298"/>
      <c r="AC23722" s="206"/>
    </row>
    <row r="23723" spans="27:29">
      <c r="AA23723" s="298"/>
      <c r="AC23723" s="206"/>
    </row>
    <row r="23724" spans="27:29">
      <c r="AA23724" s="298"/>
      <c r="AC23724" s="206"/>
    </row>
    <row r="23725" spans="27:29">
      <c r="AA23725" s="298"/>
      <c r="AC23725" s="206"/>
    </row>
    <row r="23726" spans="27:29">
      <c r="AA23726" s="298"/>
      <c r="AC23726" s="206"/>
    </row>
    <row r="23727" spans="27:29">
      <c r="AA23727" s="298"/>
      <c r="AC23727" s="206"/>
    </row>
    <row r="23728" spans="27:29">
      <c r="AA23728" s="298"/>
      <c r="AC23728" s="206"/>
    </row>
    <row r="23729" spans="27:29">
      <c r="AA23729" s="298"/>
      <c r="AC23729" s="206"/>
    </row>
    <row r="23730" spans="27:29">
      <c r="AA23730" s="298"/>
      <c r="AC23730" s="206"/>
    </row>
    <row r="23731" spans="27:29">
      <c r="AA23731" s="298"/>
      <c r="AC23731" s="206"/>
    </row>
    <row r="23732" spans="27:29">
      <c r="AA23732" s="298"/>
      <c r="AC23732" s="206"/>
    </row>
    <row r="23733" spans="27:29">
      <c r="AA23733" s="298"/>
      <c r="AC23733" s="206"/>
    </row>
    <row r="23734" spans="27:29">
      <c r="AA23734" s="298"/>
      <c r="AC23734" s="206"/>
    </row>
    <row r="23735" spans="27:29">
      <c r="AA23735" s="298"/>
      <c r="AC23735" s="206"/>
    </row>
    <row r="23736" spans="27:29">
      <c r="AA23736" s="298"/>
      <c r="AC23736" s="206"/>
    </row>
    <row r="23737" spans="27:29">
      <c r="AA23737" s="298"/>
      <c r="AC23737" s="206"/>
    </row>
    <row r="23738" spans="27:29">
      <c r="AA23738" s="298"/>
      <c r="AC23738" s="206"/>
    </row>
    <row r="23739" spans="27:29">
      <c r="AA23739" s="298"/>
      <c r="AC23739" s="206"/>
    </row>
    <row r="23740" spans="27:29">
      <c r="AA23740" s="298"/>
      <c r="AC23740" s="206"/>
    </row>
    <row r="23741" spans="27:29">
      <c r="AA23741" s="298"/>
      <c r="AC23741" s="206"/>
    </row>
    <row r="23742" spans="27:29">
      <c r="AA23742" s="298"/>
      <c r="AC23742" s="206"/>
    </row>
    <row r="23743" spans="27:29">
      <c r="AA23743" s="298"/>
      <c r="AC23743" s="206"/>
    </row>
    <row r="23744" spans="27:29">
      <c r="AA23744" s="298"/>
      <c r="AC23744" s="206"/>
    </row>
    <row r="23745" spans="27:29">
      <c r="AA23745" s="298"/>
      <c r="AC23745" s="206"/>
    </row>
    <row r="23746" spans="27:29">
      <c r="AA23746" s="298"/>
      <c r="AC23746" s="206"/>
    </row>
    <row r="23747" spans="27:29">
      <c r="AA23747" s="298"/>
      <c r="AC23747" s="206"/>
    </row>
    <row r="23748" spans="27:29">
      <c r="AA23748" s="298"/>
      <c r="AC23748" s="206"/>
    </row>
    <row r="23749" spans="27:29">
      <c r="AA23749" s="298"/>
      <c r="AC23749" s="206"/>
    </row>
    <row r="23750" spans="27:29">
      <c r="AA23750" s="298"/>
      <c r="AC23750" s="206"/>
    </row>
    <row r="23751" spans="27:29">
      <c r="AA23751" s="298"/>
      <c r="AC23751" s="206"/>
    </row>
    <row r="23752" spans="27:29">
      <c r="AA23752" s="298"/>
      <c r="AC23752" s="206"/>
    </row>
    <row r="23753" spans="27:29">
      <c r="AA23753" s="298"/>
      <c r="AC23753" s="206"/>
    </row>
    <row r="23754" spans="27:29">
      <c r="AA23754" s="298"/>
      <c r="AC23754" s="206"/>
    </row>
    <row r="23755" spans="27:29">
      <c r="AA23755" s="298"/>
      <c r="AC23755" s="206"/>
    </row>
    <row r="23756" spans="27:29">
      <c r="AA23756" s="298"/>
      <c r="AC23756" s="206"/>
    </row>
    <row r="23757" spans="27:29">
      <c r="AA23757" s="298"/>
      <c r="AC23757" s="206"/>
    </row>
    <row r="23758" spans="27:29">
      <c r="AA23758" s="298"/>
      <c r="AC23758" s="206"/>
    </row>
    <row r="23759" spans="27:29">
      <c r="AA23759" s="298"/>
      <c r="AC23759" s="206"/>
    </row>
    <row r="23760" spans="27:29">
      <c r="AA23760" s="298"/>
      <c r="AC23760" s="206"/>
    </row>
    <row r="23761" spans="27:29">
      <c r="AA23761" s="298"/>
      <c r="AC23761" s="206"/>
    </row>
    <row r="23762" spans="27:29">
      <c r="AA23762" s="298"/>
      <c r="AC23762" s="206"/>
    </row>
    <row r="23763" spans="27:29">
      <c r="AA23763" s="298"/>
      <c r="AC23763" s="206"/>
    </row>
    <row r="23764" spans="27:29">
      <c r="AA23764" s="298"/>
      <c r="AC23764" s="206"/>
    </row>
    <row r="23765" spans="27:29">
      <c r="AA23765" s="298"/>
      <c r="AC23765" s="206"/>
    </row>
    <row r="23766" spans="27:29">
      <c r="AA23766" s="298"/>
      <c r="AC23766" s="206"/>
    </row>
    <row r="23767" spans="27:29">
      <c r="AA23767" s="298"/>
      <c r="AC23767" s="206"/>
    </row>
    <row r="23768" spans="27:29">
      <c r="AA23768" s="298"/>
      <c r="AC23768" s="206"/>
    </row>
    <row r="23769" spans="27:29">
      <c r="AA23769" s="298"/>
      <c r="AC23769" s="206"/>
    </row>
    <row r="23770" spans="27:29">
      <c r="AA23770" s="298"/>
      <c r="AC23770" s="206"/>
    </row>
    <row r="23771" spans="27:29">
      <c r="AA23771" s="298"/>
      <c r="AC23771" s="206"/>
    </row>
    <row r="23772" spans="27:29">
      <c r="AA23772" s="298"/>
      <c r="AC23772" s="206"/>
    </row>
    <row r="23773" spans="27:29">
      <c r="AA23773" s="298"/>
      <c r="AC23773" s="206"/>
    </row>
    <row r="23774" spans="27:29">
      <c r="AA23774" s="298"/>
      <c r="AC23774" s="206"/>
    </row>
    <row r="23775" spans="27:29">
      <c r="AA23775" s="298"/>
      <c r="AC23775" s="206"/>
    </row>
    <row r="23776" spans="27:29">
      <c r="AA23776" s="298"/>
      <c r="AC23776" s="206"/>
    </row>
    <row r="23777" spans="27:29">
      <c r="AA23777" s="298"/>
      <c r="AC23777" s="206"/>
    </row>
    <row r="23778" spans="27:29">
      <c r="AA23778" s="298"/>
      <c r="AC23778" s="206"/>
    </row>
    <row r="23779" spans="27:29">
      <c r="AA23779" s="298"/>
      <c r="AC23779" s="206"/>
    </row>
    <row r="23780" spans="27:29">
      <c r="AA23780" s="298"/>
      <c r="AC23780" s="206"/>
    </row>
    <row r="23781" spans="27:29">
      <c r="AA23781" s="298"/>
      <c r="AC23781" s="206"/>
    </row>
    <row r="23782" spans="27:29">
      <c r="AA23782" s="298"/>
      <c r="AC23782" s="206"/>
    </row>
    <row r="23783" spans="27:29">
      <c r="AA23783" s="298"/>
      <c r="AC23783" s="206"/>
    </row>
    <row r="23784" spans="27:29">
      <c r="AA23784" s="298"/>
      <c r="AC23784" s="206"/>
    </row>
    <row r="23785" spans="27:29">
      <c r="AA23785" s="298"/>
      <c r="AC23785" s="206"/>
    </row>
    <row r="23786" spans="27:29">
      <c r="AA23786" s="298"/>
      <c r="AC23786" s="206"/>
    </row>
    <row r="23787" spans="27:29">
      <c r="AA23787" s="298"/>
      <c r="AC23787" s="206"/>
    </row>
    <row r="23788" spans="27:29">
      <c r="AA23788" s="298"/>
      <c r="AC23788" s="206"/>
    </row>
    <row r="23789" spans="27:29">
      <c r="AA23789" s="298"/>
      <c r="AC23789" s="206"/>
    </row>
    <row r="23790" spans="27:29">
      <c r="AA23790" s="298"/>
      <c r="AC23790" s="206"/>
    </row>
    <row r="23791" spans="27:29">
      <c r="AA23791" s="298"/>
      <c r="AC23791" s="206"/>
    </row>
    <row r="23792" spans="27:29">
      <c r="AA23792" s="298"/>
      <c r="AC23792" s="206"/>
    </row>
    <row r="23793" spans="27:29">
      <c r="AA23793" s="298"/>
      <c r="AC23793" s="206"/>
    </row>
    <row r="23794" spans="27:29">
      <c r="AA23794" s="298"/>
      <c r="AC23794" s="206"/>
    </row>
    <row r="23795" spans="27:29">
      <c r="AA23795" s="298"/>
      <c r="AC23795" s="206"/>
    </row>
    <row r="23796" spans="27:29">
      <c r="AA23796" s="298"/>
      <c r="AC23796" s="206"/>
    </row>
    <row r="23797" spans="27:29">
      <c r="AA23797" s="298"/>
      <c r="AC23797" s="206"/>
    </row>
    <row r="23798" spans="27:29">
      <c r="AA23798" s="298"/>
      <c r="AC23798" s="206"/>
    </row>
    <row r="23799" spans="27:29">
      <c r="AA23799" s="298"/>
      <c r="AC23799" s="206"/>
    </row>
    <row r="23800" spans="27:29">
      <c r="AA23800" s="298"/>
      <c r="AC23800" s="206"/>
    </row>
    <row r="23801" spans="27:29">
      <c r="AA23801" s="298"/>
      <c r="AC23801" s="206"/>
    </row>
    <row r="23802" spans="27:29">
      <c r="AA23802" s="298"/>
      <c r="AC23802" s="206"/>
    </row>
    <row r="23803" spans="27:29">
      <c r="AA23803" s="298"/>
      <c r="AC23803" s="206"/>
    </row>
    <row r="23804" spans="27:29">
      <c r="AA23804" s="298"/>
      <c r="AC23804" s="206"/>
    </row>
    <row r="23805" spans="27:29">
      <c r="AA23805" s="298"/>
      <c r="AC23805" s="206"/>
    </row>
    <row r="23806" spans="27:29">
      <c r="AA23806" s="298"/>
      <c r="AC23806" s="206"/>
    </row>
    <row r="23807" spans="27:29">
      <c r="AA23807" s="298"/>
      <c r="AC23807" s="206"/>
    </row>
    <row r="23808" spans="27:29">
      <c r="AA23808" s="298"/>
      <c r="AC23808" s="206"/>
    </row>
    <row r="23809" spans="27:29">
      <c r="AA23809" s="298"/>
      <c r="AC23809" s="206"/>
    </row>
    <row r="23810" spans="27:29">
      <c r="AA23810" s="298"/>
      <c r="AC23810" s="206"/>
    </row>
    <row r="23811" spans="27:29">
      <c r="AA23811" s="298"/>
      <c r="AC23811" s="206"/>
    </row>
    <row r="23812" spans="27:29">
      <c r="AA23812" s="298"/>
      <c r="AC23812" s="206"/>
    </row>
    <row r="23813" spans="27:29">
      <c r="AA23813" s="298"/>
      <c r="AC23813" s="206"/>
    </row>
    <row r="23814" spans="27:29">
      <c r="AA23814" s="298"/>
      <c r="AC23814" s="206"/>
    </row>
    <row r="23815" spans="27:29">
      <c r="AA23815" s="298"/>
      <c r="AC23815" s="206"/>
    </row>
    <row r="23816" spans="27:29">
      <c r="AA23816" s="298"/>
      <c r="AC23816" s="206"/>
    </row>
    <row r="23817" spans="27:29">
      <c r="AA23817" s="298"/>
      <c r="AC23817" s="206"/>
    </row>
    <row r="23818" spans="27:29">
      <c r="AA23818" s="298"/>
      <c r="AC23818" s="206"/>
    </row>
    <row r="23819" spans="27:29">
      <c r="AA23819" s="298"/>
      <c r="AC23819" s="206"/>
    </row>
    <row r="23820" spans="27:29">
      <c r="AA23820" s="298"/>
      <c r="AC23820" s="206"/>
    </row>
    <row r="23821" spans="27:29">
      <c r="AA23821" s="298"/>
      <c r="AC23821" s="206"/>
    </row>
    <row r="23822" spans="27:29">
      <c r="AA23822" s="298"/>
      <c r="AC23822" s="206"/>
    </row>
    <row r="23823" spans="27:29">
      <c r="AA23823" s="298"/>
      <c r="AC23823" s="206"/>
    </row>
    <row r="23824" spans="27:29">
      <c r="AA23824" s="298"/>
      <c r="AC23824" s="206"/>
    </row>
    <row r="23825" spans="27:29">
      <c r="AA23825" s="298"/>
      <c r="AC23825" s="206"/>
    </row>
    <row r="23826" spans="27:29">
      <c r="AA23826" s="298"/>
      <c r="AC23826" s="206"/>
    </row>
    <row r="23827" spans="27:29">
      <c r="AA23827" s="298"/>
      <c r="AC23827" s="206"/>
    </row>
    <row r="23828" spans="27:29">
      <c r="AA23828" s="298"/>
      <c r="AC23828" s="206"/>
    </row>
    <row r="23829" spans="27:29">
      <c r="AA23829" s="298"/>
      <c r="AC23829" s="206"/>
    </row>
    <row r="23830" spans="27:29">
      <c r="AA23830" s="298"/>
      <c r="AC23830" s="206"/>
    </row>
    <row r="23831" spans="27:29">
      <c r="AA23831" s="298"/>
      <c r="AC23831" s="206"/>
    </row>
    <row r="23832" spans="27:29">
      <c r="AA23832" s="298"/>
      <c r="AC23832" s="206"/>
    </row>
    <row r="23833" spans="27:29">
      <c r="AA23833" s="298"/>
      <c r="AC23833" s="206"/>
    </row>
    <row r="23834" spans="27:29">
      <c r="AA23834" s="298"/>
      <c r="AC23834" s="206"/>
    </row>
    <row r="23835" spans="27:29">
      <c r="AA23835" s="298"/>
      <c r="AC23835" s="206"/>
    </row>
    <row r="23836" spans="27:29">
      <c r="AA23836" s="298"/>
      <c r="AC23836" s="206"/>
    </row>
    <row r="23837" spans="27:29">
      <c r="AA23837" s="298"/>
      <c r="AC23837" s="206"/>
    </row>
    <row r="23838" spans="27:29">
      <c r="AA23838" s="298"/>
      <c r="AC23838" s="206"/>
    </row>
    <row r="23839" spans="27:29">
      <c r="AA23839" s="298"/>
      <c r="AC23839" s="206"/>
    </row>
    <row r="23840" spans="27:29">
      <c r="AA23840" s="298"/>
      <c r="AC23840" s="206"/>
    </row>
    <row r="23841" spans="27:29">
      <c r="AA23841" s="298"/>
      <c r="AC23841" s="206"/>
    </row>
    <row r="23842" spans="27:29">
      <c r="AA23842" s="298"/>
      <c r="AC23842" s="206"/>
    </row>
    <row r="23843" spans="27:29">
      <c r="AA23843" s="298"/>
      <c r="AC23843" s="206"/>
    </row>
    <row r="23844" spans="27:29">
      <c r="AA23844" s="298"/>
      <c r="AC23844" s="206"/>
    </row>
    <row r="23845" spans="27:29">
      <c r="AA23845" s="298"/>
      <c r="AC23845" s="206"/>
    </row>
    <row r="23846" spans="27:29">
      <c r="AA23846" s="298"/>
      <c r="AC23846" s="206"/>
    </row>
    <row r="23847" spans="27:29">
      <c r="AA23847" s="298"/>
      <c r="AC23847" s="206"/>
    </row>
    <row r="23848" spans="27:29">
      <c r="AA23848" s="298"/>
      <c r="AC23848" s="206"/>
    </row>
    <row r="23849" spans="27:29">
      <c r="AA23849" s="298"/>
      <c r="AC23849" s="206"/>
    </row>
    <row r="23850" spans="27:29">
      <c r="AA23850" s="298"/>
      <c r="AC23850" s="206"/>
    </row>
    <row r="23851" spans="27:29">
      <c r="AA23851" s="298"/>
      <c r="AC23851" s="206"/>
    </row>
    <row r="23852" spans="27:29">
      <c r="AA23852" s="298"/>
      <c r="AC23852" s="206"/>
    </row>
    <row r="23853" spans="27:29">
      <c r="AA23853" s="298"/>
      <c r="AC23853" s="206"/>
    </row>
    <row r="23854" spans="27:29">
      <c r="AA23854" s="298"/>
      <c r="AC23854" s="206"/>
    </row>
    <row r="23855" spans="27:29">
      <c r="AA23855" s="298"/>
      <c r="AC23855" s="206"/>
    </row>
    <row r="23856" spans="27:29">
      <c r="AA23856" s="298"/>
      <c r="AC23856" s="206"/>
    </row>
    <row r="23857" spans="27:29">
      <c r="AA23857" s="298"/>
      <c r="AC23857" s="206"/>
    </row>
    <row r="23858" spans="27:29">
      <c r="AA23858" s="298"/>
      <c r="AC23858" s="206"/>
    </row>
    <row r="23859" spans="27:29">
      <c r="AA23859" s="298"/>
      <c r="AC23859" s="206"/>
    </row>
    <row r="23860" spans="27:29">
      <c r="AA23860" s="298"/>
      <c r="AC23860" s="206"/>
    </row>
    <row r="23861" spans="27:29">
      <c r="AA23861" s="298"/>
      <c r="AC23861" s="206"/>
    </row>
    <row r="23862" spans="27:29">
      <c r="AA23862" s="298"/>
      <c r="AC23862" s="206"/>
    </row>
    <row r="23863" spans="27:29">
      <c r="AA23863" s="298"/>
      <c r="AC23863" s="206"/>
    </row>
    <row r="23864" spans="27:29">
      <c r="AA23864" s="298"/>
      <c r="AC23864" s="206"/>
    </row>
    <row r="23865" spans="27:29">
      <c r="AA23865" s="298"/>
      <c r="AC23865" s="206"/>
    </row>
    <row r="23866" spans="27:29">
      <c r="AA23866" s="298"/>
      <c r="AC23866" s="206"/>
    </row>
    <row r="23867" spans="27:29">
      <c r="AA23867" s="298"/>
      <c r="AC23867" s="206"/>
    </row>
    <row r="23868" spans="27:29">
      <c r="AA23868" s="298"/>
      <c r="AC23868" s="206"/>
    </row>
    <row r="23869" spans="27:29">
      <c r="AA23869" s="298"/>
      <c r="AC23869" s="206"/>
    </row>
    <row r="23870" spans="27:29">
      <c r="AA23870" s="298"/>
      <c r="AC23870" s="206"/>
    </row>
    <row r="23871" spans="27:29">
      <c r="AA23871" s="298"/>
      <c r="AC23871" s="206"/>
    </row>
    <row r="23872" spans="27:29">
      <c r="AA23872" s="298"/>
      <c r="AC23872" s="206"/>
    </row>
    <row r="23873" spans="27:29">
      <c r="AA23873" s="298"/>
      <c r="AC23873" s="206"/>
    </row>
    <row r="23874" spans="27:29">
      <c r="AA23874" s="298"/>
      <c r="AC23874" s="206"/>
    </row>
    <row r="23875" spans="27:29">
      <c r="AA23875" s="298"/>
      <c r="AC23875" s="206"/>
    </row>
    <row r="23876" spans="27:29">
      <c r="AA23876" s="298"/>
      <c r="AC23876" s="206"/>
    </row>
    <row r="23877" spans="27:29">
      <c r="AA23877" s="298"/>
      <c r="AC23877" s="206"/>
    </row>
    <row r="23878" spans="27:29">
      <c r="AA23878" s="298"/>
      <c r="AC23878" s="206"/>
    </row>
    <row r="23879" spans="27:29">
      <c r="AA23879" s="298"/>
      <c r="AC23879" s="206"/>
    </row>
    <row r="23880" spans="27:29">
      <c r="AA23880" s="298"/>
      <c r="AC23880" s="206"/>
    </row>
    <row r="23881" spans="27:29">
      <c r="AA23881" s="298"/>
      <c r="AC23881" s="206"/>
    </row>
    <row r="23882" spans="27:29">
      <c r="AA23882" s="298"/>
      <c r="AC23882" s="206"/>
    </row>
    <row r="23883" spans="27:29">
      <c r="AA23883" s="298"/>
      <c r="AC23883" s="206"/>
    </row>
    <row r="23884" spans="27:29">
      <c r="AA23884" s="298"/>
      <c r="AC23884" s="206"/>
    </row>
    <row r="23885" spans="27:29">
      <c r="AA23885" s="298"/>
      <c r="AC23885" s="206"/>
    </row>
    <row r="23886" spans="27:29">
      <c r="AA23886" s="298"/>
      <c r="AC23886" s="206"/>
    </row>
    <row r="23887" spans="27:29">
      <c r="AA23887" s="298"/>
      <c r="AC23887" s="206"/>
    </row>
    <row r="23888" spans="27:29">
      <c r="AA23888" s="298"/>
      <c r="AC23888" s="206"/>
    </row>
    <row r="23889" spans="27:29">
      <c r="AA23889" s="298"/>
      <c r="AC23889" s="206"/>
    </row>
    <row r="23890" spans="27:29">
      <c r="AA23890" s="298"/>
      <c r="AC23890" s="206"/>
    </row>
    <row r="23891" spans="27:29">
      <c r="AA23891" s="298"/>
      <c r="AC23891" s="206"/>
    </row>
    <row r="23892" spans="27:29">
      <c r="AA23892" s="298"/>
      <c r="AC23892" s="206"/>
    </row>
    <row r="23893" spans="27:29">
      <c r="AA23893" s="298"/>
      <c r="AC23893" s="206"/>
    </row>
    <row r="23894" spans="27:29">
      <c r="AA23894" s="298"/>
      <c r="AC23894" s="206"/>
    </row>
    <row r="23895" spans="27:29">
      <c r="AA23895" s="298"/>
      <c r="AC23895" s="206"/>
    </row>
    <row r="23896" spans="27:29">
      <c r="AA23896" s="298"/>
      <c r="AC23896" s="206"/>
    </row>
    <row r="23897" spans="27:29">
      <c r="AA23897" s="298"/>
      <c r="AC23897" s="206"/>
    </row>
    <row r="23898" spans="27:29">
      <c r="AA23898" s="298"/>
      <c r="AC23898" s="206"/>
    </row>
    <row r="23899" spans="27:29">
      <c r="AA23899" s="298"/>
      <c r="AC23899" s="206"/>
    </row>
    <row r="23900" spans="27:29">
      <c r="AA23900" s="298"/>
      <c r="AC23900" s="206"/>
    </row>
    <row r="23901" spans="27:29">
      <c r="AA23901" s="298"/>
      <c r="AC23901" s="206"/>
    </row>
    <row r="23902" spans="27:29">
      <c r="AA23902" s="298"/>
      <c r="AC23902" s="206"/>
    </row>
    <row r="23903" spans="27:29">
      <c r="AA23903" s="298"/>
      <c r="AC23903" s="206"/>
    </row>
    <row r="23904" spans="27:29">
      <c r="AA23904" s="298"/>
      <c r="AC23904" s="206"/>
    </row>
    <row r="23905" spans="27:29">
      <c r="AA23905" s="298"/>
      <c r="AC23905" s="206"/>
    </row>
    <row r="23906" spans="27:29">
      <c r="AA23906" s="298"/>
      <c r="AC23906" s="206"/>
    </row>
    <row r="23907" spans="27:29">
      <c r="AA23907" s="298"/>
      <c r="AC23907" s="206"/>
    </row>
    <row r="23908" spans="27:29">
      <c r="AA23908" s="298"/>
      <c r="AC23908" s="206"/>
    </row>
    <row r="23909" spans="27:29">
      <c r="AA23909" s="298"/>
      <c r="AC23909" s="206"/>
    </row>
    <row r="23910" spans="27:29">
      <c r="AA23910" s="298"/>
      <c r="AC23910" s="206"/>
    </row>
    <row r="23911" spans="27:29">
      <c r="AA23911" s="298"/>
      <c r="AC23911" s="206"/>
    </row>
    <row r="23912" spans="27:29">
      <c r="AA23912" s="298"/>
      <c r="AC23912" s="206"/>
    </row>
    <row r="23913" spans="27:29">
      <c r="AA23913" s="298"/>
      <c r="AC23913" s="206"/>
    </row>
    <row r="23914" spans="27:29">
      <c r="AA23914" s="298"/>
      <c r="AC23914" s="206"/>
    </row>
    <row r="23915" spans="27:29">
      <c r="AA23915" s="298"/>
      <c r="AC23915" s="206"/>
    </row>
    <row r="23916" spans="27:29">
      <c r="AA23916" s="298"/>
      <c r="AC23916" s="206"/>
    </row>
    <row r="23917" spans="27:29">
      <c r="AA23917" s="298"/>
      <c r="AC23917" s="206"/>
    </row>
    <row r="23918" spans="27:29">
      <c r="AA23918" s="298"/>
      <c r="AC23918" s="206"/>
    </row>
    <row r="23919" spans="27:29">
      <c r="AA23919" s="298"/>
      <c r="AC23919" s="206"/>
    </row>
    <row r="23920" spans="27:29">
      <c r="AA23920" s="298"/>
      <c r="AC23920" s="206"/>
    </row>
    <row r="23921" spans="27:29">
      <c r="AA23921" s="298"/>
      <c r="AC23921" s="206"/>
    </row>
    <row r="23922" spans="27:29">
      <c r="AA23922" s="298"/>
      <c r="AC23922" s="206"/>
    </row>
    <row r="23923" spans="27:29">
      <c r="AA23923" s="298"/>
      <c r="AC23923" s="206"/>
    </row>
    <row r="23924" spans="27:29">
      <c r="AA23924" s="298"/>
      <c r="AC23924" s="206"/>
    </row>
    <row r="23925" spans="27:29">
      <c r="AA23925" s="298"/>
      <c r="AC23925" s="206"/>
    </row>
    <row r="23926" spans="27:29">
      <c r="AA23926" s="298"/>
      <c r="AC23926" s="206"/>
    </row>
    <row r="23927" spans="27:29">
      <c r="AA23927" s="298"/>
      <c r="AC23927" s="206"/>
    </row>
    <row r="23928" spans="27:29">
      <c r="AA23928" s="298"/>
      <c r="AC23928" s="206"/>
    </row>
    <row r="23929" spans="27:29">
      <c r="AA23929" s="298"/>
      <c r="AC23929" s="206"/>
    </row>
    <row r="23930" spans="27:29">
      <c r="AA23930" s="298"/>
      <c r="AC23930" s="206"/>
    </row>
    <row r="23931" spans="27:29">
      <c r="AA23931" s="298"/>
      <c r="AC23931" s="206"/>
    </row>
    <row r="23932" spans="27:29">
      <c r="AA23932" s="298"/>
      <c r="AC23932" s="206"/>
    </row>
    <row r="23933" spans="27:29">
      <c r="AA23933" s="298"/>
      <c r="AC23933" s="206"/>
    </row>
    <row r="23934" spans="27:29">
      <c r="AA23934" s="298"/>
      <c r="AC23934" s="206"/>
    </row>
    <row r="23935" spans="27:29">
      <c r="AA23935" s="298"/>
      <c r="AC23935" s="206"/>
    </row>
    <row r="23936" spans="27:29">
      <c r="AA23936" s="298"/>
      <c r="AC23936" s="206"/>
    </row>
    <row r="23937" spans="27:29">
      <c r="AA23937" s="298"/>
      <c r="AC23937" s="206"/>
    </row>
    <row r="23938" spans="27:29">
      <c r="AA23938" s="298"/>
      <c r="AC23938" s="206"/>
    </row>
    <row r="23939" spans="27:29">
      <c r="AA23939" s="298"/>
      <c r="AC23939" s="206"/>
    </row>
    <row r="23940" spans="27:29">
      <c r="AA23940" s="298"/>
      <c r="AC23940" s="206"/>
    </row>
    <row r="23941" spans="27:29">
      <c r="AA23941" s="298"/>
      <c r="AC23941" s="206"/>
    </row>
    <row r="23942" spans="27:29">
      <c r="AA23942" s="298"/>
      <c r="AC23942" s="206"/>
    </row>
    <row r="23943" spans="27:29">
      <c r="AA23943" s="298"/>
      <c r="AC23943" s="206"/>
    </row>
    <row r="23944" spans="27:29">
      <c r="AA23944" s="298"/>
      <c r="AC23944" s="206"/>
    </row>
    <row r="23945" spans="27:29">
      <c r="AA23945" s="298"/>
      <c r="AC23945" s="206"/>
    </row>
    <row r="23946" spans="27:29">
      <c r="AA23946" s="298"/>
      <c r="AC23946" s="206"/>
    </row>
    <row r="23947" spans="27:29">
      <c r="AA23947" s="298"/>
      <c r="AC23947" s="206"/>
    </row>
    <row r="23948" spans="27:29">
      <c r="AA23948" s="298"/>
      <c r="AC23948" s="206"/>
    </row>
    <row r="23949" spans="27:29">
      <c r="AA23949" s="298"/>
      <c r="AC23949" s="206"/>
    </row>
    <row r="23950" spans="27:29">
      <c r="AA23950" s="298"/>
      <c r="AC23950" s="206"/>
    </row>
    <row r="23951" spans="27:29">
      <c r="AA23951" s="298"/>
      <c r="AC23951" s="206"/>
    </row>
    <row r="23952" spans="27:29">
      <c r="AA23952" s="298"/>
      <c r="AC23952" s="206"/>
    </row>
    <row r="23953" spans="27:29">
      <c r="AA23953" s="298"/>
      <c r="AC23953" s="206"/>
    </row>
    <row r="23954" spans="27:29">
      <c r="AA23954" s="298"/>
      <c r="AC23954" s="206"/>
    </row>
    <row r="23955" spans="27:29">
      <c r="AA23955" s="298"/>
      <c r="AC23955" s="206"/>
    </row>
    <row r="23956" spans="27:29">
      <c r="AA23956" s="298"/>
      <c r="AC23956" s="206"/>
    </row>
    <row r="23957" spans="27:29">
      <c r="AA23957" s="298"/>
      <c r="AC23957" s="206"/>
    </row>
    <row r="23958" spans="27:29">
      <c r="AA23958" s="298"/>
      <c r="AC23958" s="206"/>
    </row>
    <row r="23959" spans="27:29">
      <c r="AA23959" s="298"/>
      <c r="AC23959" s="206"/>
    </row>
    <row r="23960" spans="27:29">
      <c r="AA23960" s="298"/>
      <c r="AC23960" s="206"/>
    </row>
    <row r="23961" spans="27:29">
      <c r="AA23961" s="298"/>
      <c r="AC23961" s="206"/>
    </row>
    <row r="23962" spans="27:29">
      <c r="AA23962" s="298"/>
      <c r="AC23962" s="206"/>
    </row>
    <row r="23963" spans="27:29">
      <c r="AA23963" s="298"/>
      <c r="AC23963" s="206"/>
    </row>
    <row r="23964" spans="27:29">
      <c r="AA23964" s="298"/>
      <c r="AC23964" s="206"/>
    </row>
    <row r="23965" spans="27:29">
      <c r="AA23965" s="298"/>
      <c r="AC23965" s="206"/>
    </row>
    <row r="23966" spans="27:29">
      <c r="AA23966" s="298"/>
      <c r="AC23966" s="206"/>
    </row>
    <row r="23967" spans="27:29">
      <c r="AA23967" s="298"/>
      <c r="AC23967" s="206"/>
    </row>
    <row r="23968" spans="27:29">
      <c r="AA23968" s="298"/>
      <c r="AC23968" s="206"/>
    </row>
    <row r="23969" spans="27:29">
      <c r="AA23969" s="298"/>
      <c r="AC23969" s="206"/>
    </row>
    <row r="23970" spans="27:29">
      <c r="AA23970" s="298"/>
      <c r="AC23970" s="206"/>
    </row>
    <row r="23971" spans="27:29">
      <c r="AA23971" s="298"/>
      <c r="AC23971" s="206"/>
    </row>
    <row r="23972" spans="27:29">
      <c r="AA23972" s="298"/>
      <c r="AC23972" s="206"/>
    </row>
    <row r="23973" spans="27:29">
      <c r="AA23973" s="298"/>
      <c r="AC23973" s="206"/>
    </row>
    <row r="23974" spans="27:29">
      <c r="AA23974" s="298"/>
      <c r="AC23974" s="206"/>
    </row>
    <row r="23975" spans="27:29">
      <c r="AA23975" s="298"/>
      <c r="AC23975" s="206"/>
    </row>
    <row r="23976" spans="27:29">
      <c r="AA23976" s="298"/>
      <c r="AC23976" s="206"/>
    </row>
    <row r="23977" spans="27:29">
      <c r="AA23977" s="298"/>
      <c r="AC23977" s="206"/>
    </row>
    <row r="23978" spans="27:29">
      <c r="AA23978" s="298"/>
      <c r="AC23978" s="206"/>
    </row>
    <row r="23979" spans="27:29">
      <c r="AA23979" s="298"/>
      <c r="AC23979" s="206"/>
    </row>
    <row r="23980" spans="27:29">
      <c r="AA23980" s="298"/>
      <c r="AC23980" s="206"/>
    </row>
    <row r="23981" spans="27:29">
      <c r="AA23981" s="298"/>
      <c r="AC23981" s="206"/>
    </row>
    <row r="23982" spans="27:29">
      <c r="AA23982" s="298"/>
      <c r="AC23982" s="206"/>
    </row>
    <row r="23983" spans="27:29">
      <c r="AA23983" s="298"/>
      <c r="AC23983" s="206"/>
    </row>
    <row r="23984" spans="27:29">
      <c r="AA23984" s="298"/>
      <c r="AC23984" s="206"/>
    </row>
    <row r="23985" spans="27:29">
      <c r="AA23985" s="298"/>
      <c r="AC23985" s="206"/>
    </row>
    <row r="23986" spans="27:29">
      <c r="AA23986" s="298"/>
      <c r="AC23986" s="206"/>
    </row>
    <row r="23987" spans="27:29">
      <c r="AA23987" s="298"/>
      <c r="AC23987" s="206"/>
    </row>
    <row r="23988" spans="27:29">
      <c r="AA23988" s="298"/>
      <c r="AC23988" s="206"/>
    </row>
    <row r="23989" spans="27:29">
      <c r="AA23989" s="298"/>
      <c r="AC23989" s="206"/>
    </row>
    <row r="23990" spans="27:29">
      <c r="AA23990" s="298"/>
      <c r="AC23990" s="206"/>
    </row>
    <row r="23991" spans="27:29">
      <c r="AA23991" s="298"/>
      <c r="AC23991" s="206"/>
    </row>
    <row r="23992" spans="27:29">
      <c r="AA23992" s="298"/>
      <c r="AC23992" s="206"/>
    </row>
    <row r="23993" spans="27:29">
      <c r="AA23993" s="298"/>
      <c r="AC23993" s="206"/>
    </row>
    <row r="23994" spans="27:29">
      <c r="AA23994" s="298"/>
      <c r="AC23994" s="206"/>
    </row>
    <row r="23995" spans="27:29">
      <c r="AA23995" s="298"/>
      <c r="AC23995" s="206"/>
    </row>
    <row r="23996" spans="27:29">
      <c r="AA23996" s="298"/>
      <c r="AC23996" s="206"/>
    </row>
    <row r="23997" spans="27:29">
      <c r="AA23997" s="298"/>
      <c r="AC23997" s="206"/>
    </row>
    <row r="23998" spans="27:29">
      <c r="AA23998" s="298"/>
      <c r="AC23998" s="206"/>
    </row>
    <row r="23999" spans="27:29">
      <c r="AA23999" s="298"/>
      <c r="AC23999" s="206"/>
    </row>
    <row r="24000" spans="27:29">
      <c r="AA24000" s="298"/>
      <c r="AC24000" s="206"/>
    </row>
    <row r="24001" spans="27:29">
      <c r="AA24001" s="298"/>
      <c r="AC24001" s="206"/>
    </row>
    <row r="24002" spans="27:29">
      <c r="AA24002" s="298"/>
      <c r="AC24002" s="206"/>
    </row>
    <row r="24003" spans="27:29">
      <c r="AA24003" s="298"/>
      <c r="AC24003" s="206"/>
    </row>
    <row r="24004" spans="27:29">
      <c r="AA24004" s="298"/>
      <c r="AC24004" s="206"/>
    </row>
    <row r="24005" spans="27:29">
      <c r="AA24005" s="298"/>
      <c r="AC24005" s="206"/>
    </row>
    <row r="24006" spans="27:29">
      <c r="AA24006" s="298"/>
      <c r="AC24006" s="206"/>
    </row>
    <row r="24007" spans="27:29">
      <c r="AA24007" s="298"/>
      <c r="AC24007" s="206"/>
    </row>
    <row r="24008" spans="27:29">
      <c r="AA24008" s="298"/>
      <c r="AC24008" s="206"/>
    </row>
    <row r="24009" spans="27:29">
      <c r="AA24009" s="298"/>
      <c r="AC24009" s="206"/>
    </row>
    <row r="24010" spans="27:29">
      <c r="AA24010" s="298"/>
      <c r="AC24010" s="206"/>
    </row>
    <row r="24011" spans="27:29">
      <c r="AA24011" s="298"/>
      <c r="AC24011" s="206"/>
    </row>
    <row r="24012" spans="27:29">
      <c r="AA24012" s="298"/>
      <c r="AC24012" s="206"/>
    </row>
    <row r="24013" spans="27:29">
      <c r="AA24013" s="298"/>
      <c r="AC24013" s="206"/>
    </row>
    <row r="24014" spans="27:29">
      <c r="AA24014" s="298"/>
      <c r="AC24014" s="206"/>
    </row>
    <row r="24015" spans="27:29">
      <c r="AA24015" s="298"/>
      <c r="AC24015" s="206"/>
    </row>
    <row r="24016" spans="27:29">
      <c r="AA24016" s="298"/>
      <c r="AC24016" s="206"/>
    </row>
    <row r="24017" spans="27:29">
      <c r="AA24017" s="298"/>
      <c r="AC24017" s="206"/>
    </row>
    <row r="24018" spans="27:29">
      <c r="AA24018" s="298"/>
      <c r="AC24018" s="206"/>
    </row>
    <row r="24019" spans="27:29">
      <c r="AA24019" s="298"/>
      <c r="AC24019" s="206"/>
    </row>
    <row r="24020" spans="27:29">
      <c r="AA24020" s="298"/>
      <c r="AC24020" s="206"/>
    </row>
    <row r="24021" spans="27:29">
      <c r="AA24021" s="298"/>
      <c r="AC24021" s="206"/>
    </row>
    <row r="24022" spans="27:29">
      <c r="AA24022" s="298"/>
      <c r="AC24022" s="206"/>
    </row>
    <row r="24023" spans="27:29">
      <c r="AA24023" s="298"/>
      <c r="AC24023" s="206"/>
    </row>
    <row r="24024" spans="27:29">
      <c r="AA24024" s="298"/>
      <c r="AC24024" s="206"/>
    </row>
    <row r="24025" spans="27:29">
      <c r="AA24025" s="298"/>
      <c r="AC24025" s="206"/>
    </row>
    <row r="24026" spans="27:29">
      <c r="AA24026" s="298"/>
      <c r="AC24026" s="206"/>
    </row>
    <row r="24027" spans="27:29">
      <c r="AA24027" s="298"/>
      <c r="AC24027" s="206"/>
    </row>
    <row r="24028" spans="27:29">
      <c r="AA24028" s="298"/>
      <c r="AC24028" s="206"/>
    </row>
    <row r="24029" spans="27:29">
      <c r="AA24029" s="298"/>
      <c r="AC24029" s="206"/>
    </row>
    <row r="24030" spans="27:29">
      <c r="AA24030" s="298"/>
      <c r="AC24030" s="206"/>
    </row>
    <row r="24031" spans="27:29">
      <c r="AA24031" s="298"/>
      <c r="AC24031" s="206"/>
    </row>
    <row r="24032" spans="27:29">
      <c r="AA24032" s="298"/>
      <c r="AC24032" s="206"/>
    </row>
    <row r="24033" spans="27:29">
      <c r="AA24033" s="298"/>
      <c r="AC24033" s="206"/>
    </row>
    <row r="24034" spans="27:29">
      <c r="AA24034" s="298"/>
      <c r="AC24034" s="206"/>
    </row>
    <row r="24035" spans="27:29">
      <c r="AA24035" s="298"/>
      <c r="AC24035" s="206"/>
    </row>
    <row r="24036" spans="27:29">
      <c r="AA24036" s="298"/>
      <c r="AC24036" s="206"/>
    </row>
    <row r="24037" spans="27:29">
      <c r="AA24037" s="298"/>
      <c r="AC24037" s="206"/>
    </row>
    <row r="24038" spans="27:29">
      <c r="AA24038" s="298"/>
      <c r="AC24038" s="206"/>
    </row>
    <row r="24039" spans="27:29">
      <c r="AA24039" s="298"/>
      <c r="AC24039" s="206"/>
    </row>
    <row r="24040" spans="27:29">
      <c r="AA24040" s="298"/>
      <c r="AC24040" s="206"/>
    </row>
    <row r="24041" spans="27:29">
      <c r="AA24041" s="298"/>
      <c r="AC24041" s="206"/>
    </row>
    <row r="24042" spans="27:29">
      <c r="AA24042" s="298"/>
      <c r="AC24042" s="206"/>
    </row>
    <row r="24043" spans="27:29">
      <c r="AA24043" s="298"/>
      <c r="AC24043" s="206"/>
    </row>
    <row r="24044" spans="27:29">
      <c r="AA24044" s="298"/>
      <c r="AC24044" s="206"/>
    </row>
    <row r="24045" spans="27:29">
      <c r="AA24045" s="298"/>
      <c r="AC24045" s="206"/>
    </row>
    <row r="24046" spans="27:29">
      <c r="AA24046" s="298"/>
      <c r="AC24046" s="206"/>
    </row>
    <row r="24047" spans="27:29">
      <c r="AA24047" s="298"/>
      <c r="AC24047" s="206"/>
    </row>
    <row r="24048" spans="27:29">
      <c r="AA24048" s="298"/>
      <c r="AC24048" s="206"/>
    </row>
    <row r="24049" spans="27:29">
      <c r="AA24049" s="298"/>
      <c r="AC24049" s="206"/>
    </row>
    <row r="24050" spans="27:29">
      <c r="AA24050" s="298"/>
      <c r="AC24050" s="206"/>
    </row>
    <row r="24051" spans="27:29">
      <c r="AA24051" s="298"/>
      <c r="AC24051" s="206"/>
    </row>
    <row r="24052" spans="27:29">
      <c r="AA24052" s="298"/>
      <c r="AC24052" s="206"/>
    </row>
    <row r="24053" spans="27:29">
      <c r="AA24053" s="298"/>
      <c r="AC24053" s="206"/>
    </row>
    <row r="24054" spans="27:29">
      <c r="AA24054" s="298"/>
      <c r="AC24054" s="206"/>
    </row>
    <row r="24055" spans="27:29">
      <c r="AA24055" s="298"/>
      <c r="AC24055" s="206"/>
    </row>
    <row r="24056" spans="27:29">
      <c r="AA24056" s="298"/>
      <c r="AC24056" s="206"/>
    </row>
    <row r="24057" spans="27:29">
      <c r="AA24057" s="298"/>
      <c r="AC24057" s="206"/>
    </row>
    <row r="24058" spans="27:29">
      <c r="AA24058" s="298"/>
      <c r="AC24058" s="206"/>
    </row>
    <row r="24059" spans="27:29">
      <c r="AA24059" s="298"/>
      <c r="AC24059" s="206"/>
    </row>
    <row r="24060" spans="27:29">
      <c r="AA24060" s="298"/>
      <c r="AC24060" s="206"/>
    </row>
    <row r="24061" spans="27:29">
      <c r="AA24061" s="298"/>
      <c r="AC24061" s="206"/>
    </row>
    <row r="24062" spans="27:29">
      <c r="AA24062" s="298"/>
      <c r="AC24062" s="206"/>
    </row>
    <row r="24063" spans="27:29">
      <c r="AA24063" s="298"/>
      <c r="AC24063" s="206"/>
    </row>
    <row r="24064" spans="27:29">
      <c r="AA24064" s="298"/>
      <c r="AC24064" s="206"/>
    </row>
    <row r="24065" spans="27:29">
      <c r="AA24065" s="298"/>
      <c r="AC24065" s="206"/>
    </row>
    <row r="24066" spans="27:29">
      <c r="AA24066" s="298"/>
      <c r="AC24066" s="206"/>
    </row>
    <row r="24067" spans="27:29">
      <c r="AA24067" s="298"/>
      <c r="AC24067" s="206"/>
    </row>
    <row r="24068" spans="27:29">
      <c r="AA24068" s="298"/>
      <c r="AC24068" s="206"/>
    </row>
    <row r="24069" spans="27:29">
      <c r="AA24069" s="298"/>
      <c r="AC24069" s="206"/>
    </row>
    <row r="24070" spans="27:29">
      <c r="AA24070" s="298"/>
      <c r="AC24070" s="206"/>
    </row>
    <row r="24071" spans="27:29">
      <c r="AA24071" s="298"/>
      <c r="AC24071" s="206"/>
    </row>
    <row r="24072" spans="27:29">
      <c r="AA24072" s="298"/>
      <c r="AC24072" s="206"/>
    </row>
    <row r="24073" spans="27:29">
      <c r="AA24073" s="298"/>
      <c r="AC24073" s="206"/>
    </row>
    <row r="24074" spans="27:29">
      <c r="AA24074" s="298"/>
      <c r="AC24074" s="206"/>
    </row>
    <row r="24075" spans="27:29">
      <c r="AA24075" s="298"/>
      <c r="AC24075" s="206"/>
    </row>
    <row r="24076" spans="27:29">
      <c r="AA24076" s="298"/>
      <c r="AC24076" s="206"/>
    </row>
    <row r="24077" spans="27:29">
      <c r="AA24077" s="298"/>
      <c r="AC24077" s="206"/>
    </row>
    <row r="24078" spans="27:29">
      <c r="AA24078" s="298"/>
      <c r="AC24078" s="206"/>
    </row>
    <row r="24079" spans="27:29">
      <c r="AA24079" s="298"/>
      <c r="AC24079" s="206"/>
    </row>
    <row r="24080" spans="27:29">
      <c r="AA24080" s="298"/>
      <c r="AC24080" s="206"/>
    </row>
    <row r="24081" spans="27:29">
      <c r="AA24081" s="298"/>
      <c r="AC24081" s="206"/>
    </row>
    <row r="24082" spans="27:29">
      <c r="AA24082" s="298"/>
      <c r="AC24082" s="206"/>
    </row>
    <row r="24083" spans="27:29">
      <c r="AA24083" s="298"/>
      <c r="AC24083" s="206"/>
    </row>
    <row r="24084" spans="27:29">
      <c r="AA24084" s="298"/>
      <c r="AC24084" s="206"/>
    </row>
    <row r="24085" spans="27:29">
      <c r="AA24085" s="298"/>
      <c r="AC24085" s="206"/>
    </row>
    <row r="24086" spans="27:29">
      <c r="AA24086" s="298"/>
      <c r="AC24086" s="206"/>
    </row>
    <row r="24087" spans="27:29">
      <c r="AA24087" s="298"/>
      <c r="AC24087" s="206"/>
    </row>
    <row r="24088" spans="27:29">
      <c r="AA24088" s="298"/>
      <c r="AC24088" s="206"/>
    </row>
    <row r="24089" spans="27:29">
      <c r="AA24089" s="298"/>
      <c r="AC24089" s="206"/>
    </row>
    <row r="24090" spans="27:29">
      <c r="AA24090" s="298"/>
      <c r="AC24090" s="206"/>
    </row>
    <row r="24091" spans="27:29">
      <c r="AA24091" s="298"/>
      <c r="AC24091" s="206"/>
    </row>
    <row r="24092" spans="27:29">
      <c r="AA24092" s="298"/>
      <c r="AC24092" s="206"/>
    </row>
    <row r="24093" spans="27:29">
      <c r="AA24093" s="298"/>
      <c r="AC24093" s="206"/>
    </row>
    <row r="24094" spans="27:29">
      <c r="AA24094" s="298"/>
      <c r="AC24094" s="206"/>
    </row>
    <row r="24095" spans="27:29">
      <c r="AA24095" s="298"/>
      <c r="AC24095" s="206"/>
    </row>
    <row r="24096" spans="27:29">
      <c r="AA24096" s="298"/>
      <c r="AC24096" s="206"/>
    </row>
    <row r="24097" spans="27:29">
      <c r="AA24097" s="298"/>
      <c r="AC24097" s="206"/>
    </row>
    <row r="24098" spans="27:29">
      <c r="AA24098" s="298"/>
      <c r="AC24098" s="206"/>
    </row>
    <row r="24099" spans="27:29">
      <c r="AA24099" s="298"/>
      <c r="AC24099" s="206"/>
    </row>
    <row r="24100" spans="27:29">
      <c r="AA24100" s="298"/>
      <c r="AC24100" s="206"/>
    </row>
    <row r="24101" spans="27:29">
      <c r="AA24101" s="298"/>
      <c r="AC24101" s="206"/>
    </row>
    <row r="24102" spans="27:29">
      <c r="AA24102" s="298"/>
      <c r="AC24102" s="206"/>
    </row>
    <row r="24103" spans="27:29">
      <c r="AA24103" s="298"/>
      <c r="AC24103" s="206"/>
    </row>
    <row r="24104" spans="27:29">
      <c r="AA24104" s="298"/>
      <c r="AC24104" s="206"/>
    </row>
    <row r="24105" spans="27:29">
      <c r="AA24105" s="298"/>
      <c r="AC24105" s="206"/>
    </row>
    <row r="24106" spans="27:29">
      <c r="AA24106" s="298"/>
      <c r="AC24106" s="206"/>
    </row>
    <row r="24107" spans="27:29">
      <c r="AA24107" s="298"/>
      <c r="AC24107" s="206"/>
    </row>
    <row r="24108" spans="27:29">
      <c r="AA24108" s="298"/>
      <c r="AC24108" s="206"/>
    </row>
    <row r="24109" spans="27:29">
      <c r="AA24109" s="298"/>
      <c r="AC24109" s="206"/>
    </row>
    <row r="24110" spans="27:29">
      <c r="AA24110" s="298"/>
      <c r="AC24110" s="206"/>
    </row>
    <row r="24111" spans="27:29">
      <c r="AA24111" s="298"/>
      <c r="AC24111" s="206"/>
    </row>
    <row r="24112" spans="27:29">
      <c r="AA24112" s="298"/>
      <c r="AC24112" s="206"/>
    </row>
    <row r="24113" spans="27:29">
      <c r="AA24113" s="298"/>
      <c r="AC24113" s="206"/>
    </row>
    <row r="24114" spans="27:29">
      <c r="AA24114" s="298"/>
      <c r="AC24114" s="206"/>
    </row>
    <row r="24115" spans="27:29">
      <c r="AA24115" s="298"/>
      <c r="AC24115" s="206"/>
    </row>
    <row r="24116" spans="27:29">
      <c r="AA24116" s="298"/>
      <c r="AC24116" s="206"/>
    </row>
    <row r="24117" spans="27:29">
      <c r="AA24117" s="298"/>
      <c r="AC24117" s="206"/>
    </row>
    <row r="24118" spans="27:29">
      <c r="AA24118" s="298"/>
      <c r="AC24118" s="206"/>
    </row>
    <row r="24119" spans="27:29">
      <c r="AA24119" s="298"/>
      <c r="AC24119" s="206"/>
    </row>
    <row r="24120" spans="27:29">
      <c r="AA24120" s="298"/>
      <c r="AC24120" s="206"/>
    </row>
    <row r="24121" spans="27:29">
      <c r="AA24121" s="298"/>
      <c r="AC24121" s="206"/>
    </row>
    <row r="24122" spans="27:29">
      <c r="AA24122" s="298"/>
      <c r="AC24122" s="206"/>
    </row>
    <row r="24123" spans="27:29">
      <c r="AA24123" s="298"/>
      <c r="AC24123" s="206"/>
    </row>
    <row r="24124" spans="27:29">
      <c r="AA24124" s="298"/>
      <c r="AC24124" s="206"/>
    </row>
    <row r="24125" spans="27:29">
      <c r="AA24125" s="298"/>
      <c r="AC24125" s="206"/>
    </row>
    <row r="24126" spans="27:29">
      <c r="AA24126" s="298"/>
      <c r="AC24126" s="206"/>
    </row>
    <row r="24127" spans="27:29">
      <c r="AA24127" s="298"/>
      <c r="AC24127" s="206"/>
    </row>
    <row r="24128" spans="27:29">
      <c r="AA24128" s="298"/>
      <c r="AC24128" s="206"/>
    </row>
    <row r="24129" spans="27:29">
      <c r="AA24129" s="298"/>
      <c r="AC24129" s="206"/>
    </row>
    <row r="24130" spans="27:29">
      <c r="AA24130" s="298"/>
      <c r="AC24130" s="206"/>
    </row>
    <row r="24131" spans="27:29">
      <c r="AA24131" s="298"/>
      <c r="AC24131" s="206"/>
    </row>
    <row r="24132" spans="27:29">
      <c r="AA24132" s="298"/>
      <c r="AC24132" s="206"/>
    </row>
    <row r="24133" spans="27:29">
      <c r="AA24133" s="298"/>
      <c r="AC24133" s="206"/>
    </row>
    <row r="24134" spans="27:29">
      <c r="AA24134" s="298"/>
      <c r="AC24134" s="206"/>
    </row>
    <row r="24135" spans="27:29">
      <c r="AA24135" s="298"/>
      <c r="AC24135" s="206"/>
    </row>
    <row r="24136" spans="27:29">
      <c r="AA24136" s="298"/>
      <c r="AC24136" s="206"/>
    </row>
    <row r="24137" spans="27:29">
      <c r="AA24137" s="298"/>
      <c r="AC24137" s="206"/>
    </row>
    <row r="24138" spans="27:29">
      <c r="AA24138" s="298"/>
      <c r="AC24138" s="206"/>
    </row>
    <row r="24139" spans="27:29">
      <c r="AA24139" s="298"/>
      <c r="AC24139" s="206"/>
    </row>
    <row r="24140" spans="27:29">
      <c r="AA24140" s="298"/>
      <c r="AC24140" s="206"/>
    </row>
    <row r="24141" spans="27:29">
      <c r="AA24141" s="298"/>
      <c r="AC24141" s="206"/>
    </row>
    <row r="24142" spans="27:29">
      <c r="AA24142" s="298"/>
      <c r="AC24142" s="206"/>
    </row>
    <row r="24143" spans="27:29">
      <c r="AA24143" s="298"/>
      <c r="AC24143" s="206"/>
    </row>
    <row r="24144" spans="27:29">
      <c r="AA24144" s="298"/>
      <c r="AC24144" s="206"/>
    </row>
    <row r="24145" spans="27:29">
      <c r="AA24145" s="298"/>
      <c r="AC24145" s="206"/>
    </row>
    <row r="24146" spans="27:29">
      <c r="AA24146" s="298"/>
      <c r="AC24146" s="206"/>
    </row>
    <row r="24147" spans="27:29">
      <c r="AA24147" s="298"/>
      <c r="AC24147" s="206"/>
    </row>
    <row r="24148" spans="27:29">
      <c r="AA24148" s="298"/>
      <c r="AC24148" s="206"/>
    </row>
    <row r="24149" spans="27:29">
      <c r="AA24149" s="298"/>
      <c r="AC24149" s="206"/>
    </row>
    <row r="24150" spans="27:29">
      <c r="AA24150" s="298"/>
      <c r="AC24150" s="206"/>
    </row>
    <row r="24151" spans="27:29">
      <c r="AA24151" s="298"/>
      <c r="AC24151" s="206"/>
    </row>
    <row r="24152" spans="27:29">
      <c r="AA24152" s="298"/>
      <c r="AC24152" s="206"/>
    </row>
    <row r="24153" spans="27:29">
      <c r="AA24153" s="298"/>
      <c r="AC24153" s="206"/>
    </row>
    <row r="24154" spans="27:29">
      <c r="AA24154" s="298"/>
      <c r="AC24154" s="206"/>
    </row>
    <row r="24155" spans="27:29">
      <c r="AA24155" s="298"/>
      <c r="AC24155" s="206"/>
    </row>
    <row r="24156" spans="27:29">
      <c r="AA24156" s="298"/>
      <c r="AC24156" s="206"/>
    </row>
    <row r="24157" spans="27:29">
      <c r="AA24157" s="298"/>
      <c r="AC24157" s="206"/>
    </row>
    <row r="24158" spans="27:29">
      <c r="AA24158" s="298"/>
      <c r="AC24158" s="206"/>
    </row>
    <row r="24159" spans="27:29">
      <c r="AA24159" s="298"/>
      <c r="AC24159" s="206"/>
    </row>
    <row r="24160" spans="27:29">
      <c r="AA24160" s="298"/>
      <c r="AC24160" s="206"/>
    </row>
    <row r="24161" spans="27:29">
      <c r="AA24161" s="298"/>
      <c r="AC24161" s="206"/>
    </row>
    <row r="24162" spans="27:29">
      <c r="AA24162" s="298"/>
      <c r="AC24162" s="206"/>
    </row>
    <row r="24163" spans="27:29">
      <c r="AA24163" s="298"/>
      <c r="AC24163" s="206"/>
    </row>
    <row r="24164" spans="27:29">
      <c r="AA24164" s="298"/>
      <c r="AC24164" s="206"/>
    </row>
    <row r="24165" spans="27:29">
      <c r="AA24165" s="298"/>
      <c r="AC24165" s="206"/>
    </row>
    <row r="24166" spans="27:29">
      <c r="AA24166" s="298"/>
      <c r="AC24166" s="206"/>
    </row>
    <row r="24167" spans="27:29">
      <c r="AA24167" s="298"/>
      <c r="AC24167" s="206"/>
    </row>
    <row r="24168" spans="27:29">
      <c r="AA24168" s="298"/>
      <c r="AC24168" s="206"/>
    </row>
    <row r="24169" spans="27:29">
      <c r="AA24169" s="298"/>
      <c r="AC24169" s="206"/>
    </row>
    <row r="24170" spans="27:29">
      <c r="AA24170" s="298"/>
      <c r="AC24170" s="206"/>
    </row>
    <row r="24171" spans="27:29">
      <c r="AA24171" s="298"/>
      <c r="AC24171" s="206"/>
    </row>
    <row r="24172" spans="27:29">
      <c r="AA24172" s="298"/>
      <c r="AC24172" s="206"/>
    </row>
    <row r="24173" spans="27:29">
      <c r="AA24173" s="298"/>
      <c r="AC24173" s="206"/>
    </row>
    <row r="24174" spans="27:29">
      <c r="AA24174" s="298"/>
      <c r="AC24174" s="206"/>
    </row>
    <row r="24175" spans="27:29">
      <c r="AA24175" s="298"/>
      <c r="AC24175" s="206"/>
    </row>
    <row r="24176" spans="27:29">
      <c r="AA24176" s="298"/>
      <c r="AC24176" s="206"/>
    </row>
    <row r="24177" spans="27:29">
      <c r="AA24177" s="298"/>
      <c r="AC24177" s="206"/>
    </row>
    <row r="24178" spans="27:29">
      <c r="AA24178" s="298"/>
      <c r="AC24178" s="206"/>
    </row>
    <row r="24179" spans="27:29">
      <c r="AA24179" s="298"/>
      <c r="AC24179" s="206"/>
    </row>
    <row r="24180" spans="27:29">
      <c r="AA24180" s="298"/>
      <c r="AC24180" s="206"/>
    </row>
    <row r="24181" spans="27:29">
      <c r="AA24181" s="298"/>
      <c r="AC24181" s="206"/>
    </row>
    <row r="24182" spans="27:29">
      <c r="AA24182" s="298"/>
      <c r="AC24182" s="206"/>
    </row>
    <row r="24183" spans="27:29">
      <c r="AA24183" s="298"/>
      <c r="AC24183" s="206"/>
    </row>
    <row r="24184" spans="27:29">
      <c r="AA24184" s="298"/>
      <c r="AC24184" s="206"/>
    </row>
    <row r="24185" spans="27:29">
      <c r="AA24185" s="298"/>
      <c r="AC24185" s="206"/>
    </row>
    <row r="24186" spans="27:29">
      <c r="AA24186" s="298"/>
      <c r="AC24186" s="206"/>
    </row>
    <row r="24187" spans="27:29">
      <c r="AA24187" s="298"/>
      <c r="AC24187" s="206"/>
    </row>
    <row r="24188" spans="27:29">
      <c r="AA24188" s="298"/>
      <c r="AC24188" s="206"/>
    </row>
    <row r="24189" spans="27:29">
      <c r="AA24189" s="298"/>
      <c r="AC24189" s="206"/>
    </row>
    <row r="24190" spans="27:29">
      <c r="AA24190" s="298"/>
      <c r="AC24190" s="206"/>
    </row>
    <row r="24191" spans="27:29">
      <c r="AA24191" s="298"/>
      <c r="AC24191" s="206"/>
    </row>
    <row r="24192" spans="27:29">
      <c r="AA24192" s="298"/>
      <c r="AC24192" s="206"/>
    </row>
    <row r="24193" spans="27:29">
      <c r="AA24193" s="298"/>
      <c r="AC24193" s="206"/>
    </row>
    <row r="24194" spans="27:29">
      <c r="AA24194" s="298"/>
      <c r="AC24194" s="206"/>
    </row>
    <row r="24195" spans="27:29">
      <c r="AA24195" s="298"/>
      <c r="AC24195" s="206"/>
    </row>
    <row r="24196" spans="27:29">
      <c r="AA24196" s="298"/>
      <c r="AC24196" s="206"/>
    </row>
    <row r="24197" spans="27:29">
      <c r="AA24197" s="298"/>
      <c r="AC24197" s="206"/>
    </row>
    <row r="24198" spans="27:29">
      <c r="AA24198" s="298"/>
      <c r="AC24198" s="206"/>
    </row>
    <row r="24199" spans="27:29">
      <c r="AA24199" s="298"/>
      <c r="AC24199" s="206"/>
    </row>
    <row r="24200" spans="27:29">
      <c r="AA24200" s="298"/>
      <c r="AC24200" s="206"/>
    </row>
    <row r="24201" spans="27:29">
      <c r="AA24201" s="298"/>
      <c r="AC24201" s="206"/>
    </row>
    <row r="24202" spans="27:29">
      <c r="AA24202" s="298"/>
      <c r="AC24202" s="206"/>
    </row>
    <row r="24203" spans="27:29">
      <c r="AA24203" s="298"/>
      <c r="AC24203" s="206"/>
    </row>
    <row r="24204" spans="27:29">
      <c r="AA24204" s="298"/>
      <c r="AC24204" s="206"/>
    </row>
    <row r="24205" spans="27:29">
      <c r="AA24205" s="298"/>
      <c r="AC24205" s="206"/>
    </row>
    <row r="24206" spans="27:29">
      <c r="AA24206" s="298"/>
      <c r="AC24206" s="206"/>
    </row>
    <row r="24207" spans="27:29">
      <c r="AA24207" s="298"/>
      <c r="AC24207" s="206"/>
    </row>
    <row r="24208" spans="27:29">
      <c r="AA24208" s="298"/>
      <c r="AC24208" s="206"/>
    </row>
    <row r="24209" spans="27:29">
      <c r="AA24209" s="298"/>
      <c r="AC24209" s="206"/>
    </row>
    <row r="24210" spans="27:29">
      <c r="AA24210" s="298"/>
      <c r="AC24210" s="206"/>
    </row>
    <row r="24211" spans="27:29">
      <c r="AA24211" s="298"/>
      <c r="AC24211" s="206"/>
    </row>
    <row r="24212" spans="27:29">
      <c r="AA24212" s="298"/>
      <c r="AC24212" s="206"/>
    </row>
    <row r="24213" spans="27:29">
      <c r="AA24213" s="298"/>
      <c r="AC24213" s="206"/>
    </row>
    <row r="24214" spans="27:29">
      <c r="AA24214" s="298"/>
      <c r="AC24214" s="206"/>
    </row>
    <row r="24215" spans="27:29">
      <c r="AA24215" s="298"/>
      <c r="AC24215" s="206"/>
    </row>
    <row r="24216" spans="27:29">
      <c r="AA24216" s="298"/>
      <c r="AC24216" s="206"/>
    </row>
    <row r="24217" spans="27:29">
      <c r="AA24217" s="298"/>
      <c r="AC24217" s="206"/>
    </row>
    <row r="24218" spans="27:29">
      <c r="AA24218" s="298"/>
      <c r="AC24218" s="206"/>
    </row>
    <row r="24219" spans="27:29">
      <c r="AA24219" s="298"/>
      <c r="AC24219" s="206"/>
    </row>
    <row r="24220" spans="27:29">
      <c r="AA24220" s="298"/>
      <c r="AC24220" s="206"/>
    </row>
    <row r="24221" spans="27:29">
      <c r="AA24221" s="298"/>
      <c r="AC24221" s="206"/>
    </row>
    <row r="24222" spans="27:29">
      <c r="AA24222" s="298"/>
      <c r="AC24222" s="206"/>
    </row>
    <row r="24223" spans="27:29">
      <c r="AA24223" s="298"/>
      <c r="AC24223" s="206"/>
    </row>
    <row r="24224" spans="27:29">
      <c r="AA24224" s="298"/>
      <c r="AC24224" s="206"/>
    </row>
    <row r="24225" spans="27:29">
      <c r="AA24225" s="298"/>
      <c r="AC24225" s="206"/>
    </row>
    <row r="24226" spans="27:29">
      <c r="AA24226" s="298"/>
      <c r="AC24226" s="206"/>
    </row>
    <row r="24227" spans="27:29">
      <c r="AA24227" s="298"/>
      <c r="AC24227" s="206"/>
    </row>
    <row r="24228" spans="27:29">
      <c r="AA24228" s="298"/>
      <c r="AC24228" s="206"/>
    </row>
    <row r="24229" spans="27:29">
      <c r="AA24229" s="298"/>
      <c r="AC24229" s="206"/>
    </row>
    <row r="24230" spans="27:29">
      <c r="AA24230" s="298"/>
      <c r="AC24230" s="206"/>
    </row>
    <row r="24231" spans="27:29">
      <c r="AA24231" s="298"/>
      <c r="AC24231" s="206"/>
    </row>
    <row r="24232" spans="27:29">
      <c r="AA24232" s="298"/>
      <c r="AC24232" s="206"/>
    </row>
    <row r="24233" spans="27:29">
      <c r="AA24233" s="298"/>
      <c r="AC24233" s="206"/>
    </row>
    <row r="24234" spans="27:29">
      <c r="AA24234" s="298"/>
      <c r="AC24234" s="206"/>
    </row>
    <row r="24235" spans="27:29">
      <c r="AA24235" s="298"/>
      <c r="AC24235" s="206"/>
    </row>
    <row r="24236" spans="27:29">
      <c r="AA24236" s="298"/>
      <c r="AC24236" s="206"/>
    </row>
    <row r="24237" spans="27:29">
      <c r="AA24237" s="298"/>
      <c r="AC24237" s="206"/>
    </row>
    <row r="24238" spans="27:29">
      <c r="AA24238" s="298"/>
      <c r="AC24238" s="206"/>
    </row>
    <row r="24239" spans="27:29">
      <c r="AA24239" s="298"/>
      <c r="AC24239" s="206"/>
    </row>
    <row r="24240" spans="27:29">
      <c r="AA24240" s="298"/>
      <c r="AC24240" s="206"/>
    </row>
    <row r="24241" spans="27:29">
      <c r="AA24241" s="298"/>
      <c r="AC24241" s="206"/>
    </row>
    <row r="24242" spans="27:29">
      <c r="AA24242" s="298"/>
      <c r="AC24242" s="206"/>
    </row>
    <row r="24243" spans="27:29">
      <c r="AA24243" s="298"/>
      <c r="AC24243" s="206"/>
    </row>
    <row r="24244" spans="27:29">
      <c r="AA24244" s="298"/>
      <c r="AC24244" s="206"/>
    </row>
    <row r="24245" spans="27:29">
      <c r="AA24245" s="298"/>
      <c r="AC24245" s="206"/>
    </row>
    <row r="24246" spans="27:29">
      <c r="AA24246" s="298"/>
      <c r="AC24246" s="206"/>
    </row>
    <row r="24247" spans="27:29">
      <c r="AA24247" s="298"/>
      <c r="AC24247" s="206"/>
    </row>
    <row r="24248" spans="27:29">
      <c r="AA24248" s="298"/>
      <c r="AC24248" s="206"/>
    </row>
    <row r="24249" spans="27:29">
      <c r="AA24249" s="298"/>
      <c r="AC24249" s="206"/>
    </row>
    <row r="24250" spans="27:29">
      <c r="AA24250" s="298"/>
      <c r="AC24250" s="206"/>
    </row>
    <row r="24251" spans="27:29">
      <c r="AA24251" s="298"/>
      <c r="AC24251" s="206"/>
    </row>
    <row r="24252" spans="27:29">
      <c r="AA24252" s="298"/>
      <c r="AC24252" s="206"/>
    </row>
    <row r="24253" spans="27:29">
      <c r="AA24253" s="298"/>
      <c r="AC24253" s="206"/>
    </row>
    <row r="24254" spans="27:29">
      <c r="AA24254" s="298"/>
      <c r="AC24254" s="206"/>
    </row>
    <row r="24255" spans="27:29">
      <c r="AA24255" s="298"/>
      <c r="AC24255" s="206"/>
    </row>
    <row r="24256" spans="27:29">
      <c r="AA24256" s="298"/>
      <c r="AC24256" s="206"/>
    </row>
    <row r="24257" spans="27:29">
      <c r="AA24257" s="298"/>
      <c r="AC24257" s="206"/>
    </row>
    <row r="24258" spans="27:29">
      <c r="AA24258" s="298"/>
      <c r="AC24258" s="206"/>
    </row>
    <row r="24259" spans="27:29">
      <c r="AA24259" s="298"/>
      <c r="AC24259" s="206"/>
    </row>
    <row r="24260" spans="27:29">
      <c r="AA24260" s="298"/>
      <c r="AC24260" s="206"/>
    </row>
    <row r="24261" spans="27:29">
      <c r="AA24261" s="298"/>
      <c r="AC24261" s="206"/>
    </row>
    <row r="24262" spans="27:29">
      <c r="AA24262" s="298"/>
      <c r="AC24262" s="206"/>
    </row>
    <row r="24263" spans="27:29">
      <c r="AA24263" s="298"/>
      <c r="AC24263" s="206"/>
    </row>
    <row r="24264" spans="27:29">
      <c r="AA24264" s="298"/>
      <c r="AC24264" s="206"/>
    </row>
    <row r="24265" spans="27:29">
      <c r="AA24265" s="298"/>
      <c r="AC24265" s="206"/>
    </row>
    <row r="24266" spans="27:29">
      <c r="AA24266" s="298"/>
      <c r="AC24266" s="206"/>
    </row>
    <row r="24267" spans="27:29">
      <c r="AA24267" s="298"/>
      <c r="AC24267" s="206"/>
    </row>
    <row r="24268" spans="27:29">
      <c r="AA24268" s="298"/>
      <c r="AC24268" s="206"/>
    </row>
    <row r="24269" spans="27:29">
      <c r="AA24269" s="298"/>
      <c r="AC24269" s="206"/>
    </row>
    <row r="24270" spans="27:29">
      <c r="AA24270" s="298"/>
      <c r="AC24270" s="206"/>
    </row>
    <row r="24271" spans="27:29">
      <c r="AA24271" s="298"/>
      <c r="AC24271" s="206"/>
    </row>
    <row r="24272" spans="27:29">
      <c r="AA24272" s="298"/>
      <c r="AC24272" s="206"/>
    </row>
    <row r="24273" spans="27:29">
      <c r="AA24273" s="298"/>
      <c r="AC24273" s="206"/>
    </row>
    <row r="24274" spans="27:29">
      <c r="AA24274" s="298"/>
      <c r="AC24274" s="206"/>
    </row>
    <row r="24275" spans="27:29">
      <c r="AA24275" s="298"/>
      <c r="AC24275" s="206"/>
    </row>
    <row r="24276" spans="27:29">
      <c r="AA24276" s="298"/>
      <c r="AC24276" s="206"/>
    </row>
    <row r="24277" spans="27:29">
      <c r="AA24277" s="298"/>
      <c r="AC24277" s="206"/>
    </row>
    <row r="24278" spans="27:29">
      <c r="AA24278" s="298"/>
      <c r="AC24278" s="206"/>
    </row>
    <row r="24279" spans="27:29">
      <c r="AA24279" s="298"/>
      <c r="AC24279" s="206"/>
    </row>
    <row r="24280" spans="27:29">
      <c r="AA24280" s="298"/>
      <c r="AC24280" s="206"/>
    </row>
    <row r="24281" spans="27:29">
      <c r="AA24281" s="298"/>
      <c r="AC24281" s="206"/>
    </row>
    <row r="24282" spans="27:29">
      <c r="AA24282" s="298"/>
      <c r="AC24282" s="206"/>
    </row>
    <row r="24283" spans="27:29">
      <c r="AA24283" s="298"/>
      <c r="AC24283" s="206"/>
    </row>
    <row r="24284" spans="27:29">
      <c r="AA24284" s="298"/>
      <c r="AC24284" s="206"/>
    </row>
    <row r="24285" spans="27:29">
      <c r="AA24285" s="298"/>
      <c r="AC24285" s="206"/>
    </row>
    <row r="24286" spans="27:29">
      <c r="AA24286" s="298"/>
      <c r="AC24286" s="206"/>
    </row>
    <row r="24287" spans="27:29">
      <c r="AA24287" s="298"/>
      <c r="AC24287" s="206"/>
    </row>
    <row r="24288" spans="27:29">
      <c r="AA24288" s="298"/>
      <c r="AC24288" s="206"/>
    </row>
    <row r="24289" spans="27:29">
      <c r="AA24289" s="298"/>
      <c r="AC24289" s="206"/>
    </row>
    <row r="24290" spans="27:29">
      <c r="AA24290" s="298"/>
      <c r="AC24290" s="206"/>
    </row>
    <row r="24291" spans="27:29">
      <c r="AA24291" s="298"/>
      <c r="AC24291" s="206"/>
    </row>
    <row r="24292" spans="27:29">
      <c r="AA24292" s="298"/>
      <c r="AC24292" s="206"/>
    </row>
    <row r="24293" spans="27:29">
      <c r="AA24293" s="298"/>
      <c r="AC24293" s="206"/>
    </row>
    <row r="24294" spans="27:29">
      <c r="AA24294" s="298"/>
      <c r="AC24294" s="206"/>
    </row>
    <row r="24295" spans="27:29">
      <c r="AA24295" s="298"/>
      <c r="AC24295" s="206"/>
    </row>
    <row r="24296" spans="27:29">
      <c r="AA24296" s="298"/>
      <c r="AC24296" s="206"/>
    </row>
    <row r="24297" spans="27:29">
      <c r="AA24297" s="298"/>
      <c r="AC24297" s="206"/>
    </row>
    <row r="24298" spans="27:29">
      <c r="AA24298" s="298"/>
      <c r="AC24298" s="206"/>
    </row>
    <row r="24299" spans="27:29">
      <c r="AA24299" s="298"/>
      <c r="AC24299" s="206"/>
    </row>
    <row r="24300" spans="27:29">
      <c r="AA24300" s="298"/>
      <c r="AC24300" s="206"/>
    </row>
    <row r="24301" spans="27:29">
      <c r="AA24301" s="298"/>
      <c r="AC24301" s="206"/>
    </row>
    <row r="24302" spans="27:29">
      <c r="AA24302" s="298"/>
      <c r="AC24302" s="206"/>
    </row>
    <row r="24303" spans="27:29">
      <c r="AA24303" s="298"/>
      <c r="AC24303" s="206"/>
    </row>
    <row r="24304" spans="27:29">
      <c r="AA24304" s="298"/>
      <c r="AC24304" s="206"/>
    </row>
    <row r="24305" spans="27:29">
      <c r="AA24305" s="298"/>
      <c r="AC24305" s="206"/>
    </row>
    <row r="24306" spans="27:29">
      <c r="AA24306" s="298"/>
      <c r="AC24306" s="206"/>
    </row>
    <row r="24307" spans="27:29">
      <c r="AA24307" s="298"/>
      <c r="AC24307" s="206"/>
    </row>
    <row r="24308" spans="27:29">
      <c r="AA24308" s="298"/>
      <c r="AC24308" s="206"/>
    </row>
    <row r="24309" spans="27:29">
      <c r="AA24309" s="298"/>
      <c r="AC24309" s="206"/>
    </row>
    <row r="24310" spans="27:29">
      <c r="AA24310" s="298"/>
      <c r="AC24310" s="206"/>
    </row>
    <row r="24311" spans="27:29">
      <c r="AA24311" s="298"/>
      <c r="AC24311" s="206"/>
    </row>
    <row r="24312" spans="27:29">
      <c r="AA24312" s="298"/>
      <c r="AC24312" s="206"/>
    </row>
    <row r="24313" spans="27:29">
      <c r="AA24313" s="298"/>
      <c r="AC24313" s="206"/>
    </row>
    <row r="24314" spans="27:29">
      <c r="AA24314" s="298"/>
      <c r="AC24314" s="206"/>
    </row>
    <row r="24315" spans="27:29">
      <c r="AA24315" s="298"/>
      <c r="AC24315" s="206"/>
    </row>
    <row r="24316" spans="27:29">
      <c r="AA24316" s="298"/>
      <c r="AC24316" s="206"/>
    </row>
    <row r="24317" spans="27:29">
      <c r="AA24317" s="298"/>
      <c r="AC24317" s="206"/>
    </row>
    <row r="24318" spans="27:29">
      <c r="AA24318" s="298"/>
      <c r="AC24318" s="206"/>
    </row>
    <row r="24319" spans="27:29">
      <c r="AA24319" s="298"/>
      <c r="AC24319" s="206"/>
    </row>
    <row r="24320" spans="27:29">
      <c r="AA24320" s="298"/>
      <c r="AC24320" s="206"/>
    </row>
    <row r="24321" spans="27:29">
      <c r="AA24321" s="298"/>
      <c r="AC24321" s="206"/>
    </row>
    <row r="24322" spans="27:29">
      <c r="AA24322" s="298"/>
      <c r="AC24322" s="206"/>
    </row>
    <row r="24323" spans="27:29">
      <c r="AA24323" s="298"/>
      <c r="AC24323" s="206"/>
    </row>
    <row r="24324" spans="27:29">
      <c r="AA24324" s="298"/>
      <c r="AC24324" s="206"/>
    </row>
    <row r="24325" spans="27:29">
      <c r="AA24325" s="298"/>
      <c r="AC24325" s="206"/>
    </row>
    <row r="24326" spans="27:29">
      <c r="AA24326" s="298"/>
      <c r="AC24326" s="206"/>
    </row>
    <row r="24327" spans="27:29">
      <c r="AA24327" s="298"/>
      <c r="AC24327" s="206"/>
    </row>
    <row r="24328" spans="27:29">
      <c r="AA24328" s="298"/>
      <c r="AC24328" s="206"/>
    </row>
    <row r="24329" spans="27:29">
      <c r="AA24329" s="298"/>
      <c r="AC24329" s="206"/>
    </row>
    <row r="24330" spans="27:29">
      <c r="AA24330" s="298"/>
      <c r="AC24330" s="206"/>
    </row>
    <row r="24331" spans="27:29">
      <c r="AA24331" s="298"/>
      <c r="AC24331" s="206"/>
    </row>
    <row r="24332" spans="27:29">
      <c r="AA24332" s="298"/>
      <c r="AC24332" s="206"/>
    </row>
    <row r="24333" spans="27:29">
      <c r="AA24333" s="298"/>
      <c r="AC24333" s="206"/>
    </row>
    <row r="24334" spans="27:29">
      <c r="AA24334" s="298"/>
      <c r="AC24334" s="206"/>
    </row>
    <row r="24335" spans="27:29">
      <c r="AA24335" s="298"/>
      <c r="AC24335" s="206"/>
    </row>
    <row r="24336" spans="27:29">
      <c r="AA24336" s="298"/>
      <c r="AC24336" s="206"/>
    </row>
    <row r="24337" spans="27:29">
      <c r="AA24337" s="298"/>
      <c r="AC24337" s="206"/>
    </row>
    <row r="24338" spans="27:29">
      <c r="AA24338" s="298"/>
      <c r="AC24338" s="206"/>
    </row>
    <row r="24339" spans="27:29">
      <c r="AA24339" s="298"/>
      <c r="AC24339" s="206"/>
    </row>
    <row r="24340" spans="27:29">
      <c r="AA24340" s="298"/>
      <c r="AC24340" s="206"/>
    </row>
    <row r="24341" spans="27:29">
      <c r="AA24341" s="298"/>
      <c r="AC24341" s="206"/>
    </row>
    <row r="24342" spans="27:29">
      <c r="AA24342" s="298"/>
      <c r="AC24342" s="206"/>
    </row>
    <row r="24343" spans="27:29">
      <c r="AA24343" s="298"/>
      <c r="AC24343" s="206"/>
    </row>
    <row r="24344" spans="27:29">
      <c r="AA24344" s="298"/>
      <c r="AC24344" s="206"/>
    </row>
    <row r="24345" spans="27:29">
      <c r="AA24345" s="298"/>
      <c r="AC24345" s="206"/>
    </row>
    <row r="24346" spans="27:29">
      <c r="AA24346" s="298"/>
      <c r="AC24346" s="206"/>
    </row>
    <row r="24347" spans="27:29">
      <c r="AA24347" s="298"/>
      <c r="AC24347" s="206"/>
    </row>
    <row r="24348" spans="27:29">
      <c r="AA24348" s="298"/>
      <c r="AC24348" s="206"/>
    </row>
    <row r="24349" spans="27:29">
      <c r="AA24349" s="298"/>
      <c r="AC24349" s="206"/>
    </row>
    <row r="24350" spans="27:29">
      <c r="AA24350" s="298"/>
      <c r="AC24350" s="206"/>
    </row>
    <row r="24351" spans="27:29">
      <c r="AA24351" s="298"/>
      <c r="AC24351" s="206"/>
    </row>
    <row r="24352" spans="27:29">
      <c r="AA24352" s="298"/>
      <c r="AC24352" s="206"/>
    </row>
    <row r="24353" spans="27:29">
      <c r="AA24353" s="298"/>
      <c r="AC24353" s="206"/>
    </row>
    <row r="24354" spans="27:29">
      <c r="AA24354" s="298"/>
      <c r="AC24354" s="206"/>
    </row>
    <row r="24355" spans="27:29">
      <c r="AA24355" s="298"/>
      <c r="AC24355" s="206"/>
    </row>
    <row r="24356" spans="27:29">
      <c r="AA24356" s="298"/>
      <c r="AC24356" s="206"/>
    </row>
    <row r="24357" spans="27:29">
      <c r="AA24357" s="298"/>
      <c r="AC24357" s="206"/>
    </row>
    <row r="24358" spans="27:29">
      <c r="AA24358" s="298"/>
      <c r="AC24358" s="206"/>
    </row>
    <row r="24359" spans="27:29">
      <c r="AA24359" s="298"/>
      <c r="AC24359" s="206"/>
    </row>
    <row r="24360" spans="27:29">
      <c r="AA24360" s="298"/>
      <c r="AC24360" s="206"/>
    </row>
    <row r="24361" spans="27:29">
      <c r="AA24361" s="298"/>
      <c r="AC24361" s="206"/>
    </row>
    <row r="24362" spans="27:29">
      <c r="AA24362" s="298"/>
      <c r="AC24362" s="206"/>
    </row>
    <row r="24363" spans="27:29">
      <c r="AA24363" s="298"/>
      <c r="AC24363" s="206"/>
    </row>
    <row r="24364" spans="27:29">
      <c r="AA24364" s="298"/>
      <c r="AC24364" s="206"/>
    </row>
    <row r="24365" spans="27:29">
      <c r="AA24365" s="298"/>
      <c r="AC24365" s="206"/>
    </row>
    <row r="24366" spans="27:29">
      <c r="AA24366" s="298"/>
      <c r="AC24366" s="206"/>
    </row>
    <row r="24367" spans="27:29">
      <c r="AA24367" s="298"/>
      <c r="AC24367" s="206"/>
    </row>
    <row r="24368" spans="27:29">
      <c r="AA24368" s="298"/>
      <c r="AC24368" s="206"/>
    </row>
    <row r="24369" spans="27:29">
      <c r="AA24369" s="298"/>
      <c r="AC24369" s="206"/>
    </row>
    <row r="24370" spans="27:29">
      <c r="AA24370" s="298"/>
      <c r="AC24370" s="206"/>
    </row>
    <row r="24371" spans="27:29">
      <c r="AA24371" s="298"/>
      <c r="AC24371" s="206"/>
    </row>
    <row r="24372" spans="27:29">
      <c r="AA24372" s="298"/>
      <c r="AC24372" s="206"/>
    </row>
    <row r="24373" spans="27:29">
      <c r="AA24373" s="298"/>
      <c r="AC24373" s="206"/>
    </row>
    <row r="24374" spans="27:29">
      <c r="AA24374" s="298"/>
      <c r="AC24374" s="206"/>
    </row>
    <row r="24375" spans="27:29">
      <c r="AA24375" s="298"/>
      <c r="AC24375" s="206"/>
    </row>
    <row r="24376" spans="27:29">
      <c r="AA24376" s="298"/>
      <c r="AC24376" s="206"/>
    </row>
    <row r="24377" spans="27:29">
      <c r="AA24377" s="298"/>
      <c r="AC24377" s="206"/>
    </row>
    <row r="24378" spans="27:29">
      <c r="AA24378" s="298"/>
      <c r="AC24378" s="206"/>
    </row>
    <row r="24379" spans="27:29">
      <c r="AA24379" s="298"/>
      <c r="AC24379" s="206"/>
    </row>
    <row r="24380" spans="27:29">
      <c r="AA24380" s="298"/>
      <c r="AC24380" s="206"/>
    </row>
    <row r="24381" spans="27:29">
      <c r="AA24381" s="298"/>
      <c r="AC24381" s="206"/>
    </row>
    <row r="24382" spans="27:29">
      <c r="AA24382" s="298"/>
      <c r="AC24382" s="206"/>
    </row>
    <row r="24383" spans="27:29">
      <c r="AA24383" s="298"/>
      <c r="AC24383" s="206"/>
    </row>
    <row r="24384" spans="27:29">
      <c r="AA24384" s="298"/>
      <c r="AC24384" s="206"/>
    </row>
    <row r="24385" spans="27:29">
      <c r="AA24385" s="298"/>
      <c r="AC24385" s="206"/>
    </row>
    <row r="24386" spans="27:29">
      <c r="AA24386" s="298"/>
      <c r="AC24386" s="206"/>
    </row>
    <row r="24387" spans="27:29">
      <c r="AA24387" s="298"/>
      <c r="AC24387" s="206"/>
    </row>
    <row r="24388" spans="27:29">
      <c r="AA24388" s="298"/>
      <c r="AC24388" s="206"/>
    </row>
    <row r="24389" spans="27:29">
      <c r="AA24389" s="298"/>
      <c r="AC24389" s="206"/>
    </row>
    <row r="24390" spans="27:29">
      <c r="AA24390" s="298"/>
      <c r="AC24390" s="206"/>
    </row>
    <row r="24391" spans="27:29">
      <c r="AA24391" s="298"/>
      <c r="AC24391" s="206"/>
    </row>
    <row r="24392" spans="27:29">
      <c r="AA24392" s="298"/>
      <c r="AC24392" s="206"/>
    </row>
    <row r="24393" spans="27:29">
      <c r="AA24393" s="298"/>
      <c r="AC24393" s="206"/>
    </row>
    <row r="24394" spans="27:29">
      <c r="AA24394" s="298"/>
      <c r="AC24394" s="206"/>
    </row>
    <row r="24395" spans="27:29">
      <c r="AA24395" s="298"/>
      <c r="AC24395" s="206"/>
    </row>
    <row r="24396" spans="27:29">
      <c r="AA24396" s="298"/>
      <c r="AC24396" s="206"/>
    </row>
    <row r="24397" spans="27:29">
      <c r="AA24397" s="298"/>
      <c r="AC24397" s="206"/>
    </row>
    <row r="24398" spans="27:29">
      <c r="AA24398" s="298"/>
      <c r="AC24398" s="206"/>
    </row>
    <row r="24399" spans="27:29">
      <c r="AA24399" s="298"/>
      <c r="AC24399" s="206"/>
    </row>
    <row r="24400" spans="27:29">
      <c r="AA24400" s="298"/>
      <c r="AC24400" s="206"/>
    </row>
    <row r="24401" spans="27:29">
      <c r="AA24401" s="298"/>
      <c r="AC24401" s="206"/>
    </row>
    <row r="24402" spans="27:29">
      <c r="AA24402" s="298"/>
      <c r="AC24402" s="206"/>
    </row>
    <row r="24403" spans="27:29">
      <c r="AA24403" s="298"/>
      <c r="AC24403" s="206"/>
    </row>
    <row r="24404" spans="27:29">
      <c r="AA24404" s="298"/>
      <c r="AC24404" s="206"/>
    </row>
    <row r="24405" spans="27:29">
      <c r="AA24405" s="298"/>
      <c r="AC24405" s="206"/>
    </row>
    <row r="24406" spans="27:29">
      <c r="AA24406" s="298"/>
      <c r="AC24406" s="206"/>
    </row>
    <row r="24407" spans="27:29">
      <c r="AA24407" s="298"/>
      <c r="AC24407" s="206"/>
    </row>
    <row r="24408" spans="27:29">
      <c r="AA24408" s="298"/>
      <c r="AC24408" s="206"/>
    </row>
    <row r="24409" spans="27:29">
      <c r="AA24409" s="298"/>
      <c r="AC24409" s="206"/>
    </row>
    <row r="24410" spans="27:29">
      <c r="AA24410" s="298"/>
      <c r="AC24410" s="206"/>
    </row>
    <row r="24411" spans="27:29">
      <c r="AA24411" s="298"/>
      <c r="AC24411" s="206"/>
    </row>
    <row r="24412" spans="27:29">
      <c r="AA24412" s="298"/>
      <c r="AC24412" s="206"/>
    </row>
    <row r="24413" spans="27:29">
      <c r="AA24413" s="298"/>
      <c r="AC24413" s="206"/>
    </row>
    <row r="24414" spans="27:29">
      <c r="AA24414" s="298"/>
      <c r="AC24414" s="206"/>
    </row>
    <row r="24415" spans="27:29">
      <c r="AA24415" s="298"/>
      <c r="AC24415" s="206"/>
    </row>
    <row r="24416" spans="27:29">
      <c r="AA24416" s="298"/>
      <c r="AC24416" s="206"/>
    </row>
    <row r="24417" spans="27:29">
      <c r="AA24417" s="298"/>
      <c r="AC24417" s="206"/>
    </row>
    <row r="24418" spans="27:29">
      <c r="AA24418" s="298"/>
      <c r="AC24418" s="206"/>
    </row>
    <row r="24419" spans="27:29">
      <c r="AA24419" s="298"/>
      <c r="AC24419" s="206"/>
    </row>
    <row r="24420" spans="27:29">
      <c r="AA24420" s="298"/>
      <c r="AC24420" s="206"/>
    </row>
    <row r="24421" spans="27:29">
      <c r="AA24421" s="298"/>
      <c r="AC24421" s="206"/>
    </row>
    <row r="24422" spans="27:29">
      <c r="AA24422" s="298"/>
      <c r="AC24422" s="206"/>
    </row>
    <row r="24423" spans="27:29">
      <c r="AA24423" s="298"/>
      <c r="AC24423" s="206"/>
    </row>
    <row r="24424" spans="27:29">
      <c r="AA24424" s="298"/>
      <c r="AC24424" s="206"/>
    </row>
    <row r="24425" spans="27:29">
      <c r="AA24425" s="298"/>
      <c r="AC24425" s="206"/>
    </row>
    <row r="24426" spans="27:29">
      <c r="AA24426" s="298"/>
      <c r="AC24426" s="206"/>
    </row>
    <row r="24427" spans="27:29">
      <c r="AA24427" s="298"/>
      <c r="AC24427" s="206"/>
    </row>
    <row r="24428" spans="27:29">
      <c r="AA24428" s="298"/>
      <c r="AC24428" s="206"/>
    </row>
    <row r="24429" spans="27:29">
      <c r="AA24429" s="298"/>
      <c r="AC24429" s="206"/>
    </row>
    <row r="24430" spans="27:29">
      <c r="AA24430" s="298"/>
      <c r="AC24430" s="206"/>
    </row>
    <row r="24431" spans="27:29">
      <c r="AA24431" s="298"/>
      <c r="AC24431" s="206"/>
    </row>
    <row r="24432" spans="27:29">
      <c r="AA24432" s="298"/>
      <c r="AC24432" s="206"/>
    </row>
    <row r="24433" spans="27:29">
      <c r="AA24433" s="298"/>
      <c r="AC24433" s="206"/>
    </row>
    <row r="24434" spans="27:29">
      <c r="AA24434" s="298"/>
      <c r="AC24434" s="206"/>
    </row>
    <row r="24435" spans="27:29">
      <c r="AA24435" s="298"/>
      <c r="AC24435" s="206"/>
    </row>
    <row r="24436" spans="27:29">
      <c r="AA24436" s="298"/>
      <c r="AC24436" s="206"/>
    </row>
    <row r="24437" spans="27:29">
      <c r="AA24437" s="298"/>
      <c r="AC24437" s="206"/>
    </row>
    <row r="24438" spans="27:29">
      <c r="AA24438" s="298"/>
      <c r="AC24438" s="206"/>
    </row>
    <row r="24439" spans="27:29">
      <c r="AA24439" s="298"/>
      <c r="AC24439" s="206"/>
    </row>
    <row r="24440" spans="27:29">
      <c r="AA24440" s="298"/>
      <c r="AC24440" s="206"/>
    </row>
    <row r="24441" spans="27:29">
      <c r="AA24441" s="298"/>
      <c r="AC24441" s="206"/>
    </row>
    <row r="24442" spans="27:29">
      <c r="AA24442" s="298"/>
      <c r="AC24442" s="206"/>
    </row>
    <row r="24443" spans="27:29">
      <c r="AA24443" s="298"/>
      <c r="AC24443" s="206"/>
    </row>
    <row r="24444" spans="27:29">
      <c r="AA24444" s="298"/>
      <c r="AC24444" s="206"/>
    </row>
    <row r="24445" spans="27:29">
      <c r="AA24445" s="298"/>
      <c r="AC24445" s="206"/>
    </row>
    <row r="24446" spans="27:29">
      <c r="AA24446" s="298"/>
      <c r="AC24446" s="206"/>
    </row>
    <row r="24447" spans="27:29">
      <c r="AA24447" s="298"/>
      <c r="AC24447" s="206"/>
    </row>
    <row r="24448" spans="27:29">
      <c r="AA24448" s="298"/>
      <c r="AC24448" s="206"/>
    </row>
    <row r="24449" spans="27:29">
      <c r="AA24449" s="298"/>
      <c r="AC24449" s="206"/>
    </row>
    <row r="24450" spans="27:29">
      <c r="AA24450" s="298"/>
      <c r="AC24450" s="206"/>
    </row>
    <row r="24451" spans="27:29">
      <c r="AA24451" s="298"/>
      <c r="AC24451" s="206"/>
    </row>
    <row r="24452" spans="27:29">
      <c r="AA24452" s="298"/>
      <c r="AC24452" s="206"/>
    </row>
    <row r="24453" spans="27:29">
      <c r="AA24453" s="298"/>
      <c r="AC24453" s="206"/>
    </row>
    <row r="24454" spans="27:29">
      <c r="AA24454" s="298"/>
      <c r="AC24454" s="206"/>
    </row>
    <row r="24455" spans="27:29">
      <c r="AA24455" s="298"/>
      <c r="AC24455" s="206"/>
    </row>
    <row r="24456" spans="27:29">
      <c r="AA24456" s="298"/>
      <c r="AC24456" s="206"/>
    </row>
    <row r="24457" spans="27:29">
      <c r="AA24457" s="298"/>
      <c r="AC24457" s="206"/>
    </row>
    <row r="24458" spans="27:29">
      <c r="AA24458" s="298"/>
      <c r="AC24458" s="206"/>
    </row>
    <row r="24459" spans="27:29">
      <c r="AA24459" s="298"/>
      <c r="AC24459" s="206"/>
    </row>
    <row r="24460" spans="27:29">
      <c r="AA24460" s="298"/>
      <c r="AC24460" s="206"/>
    </row>
    <row r="24461" spans="27:29">
      <c r="AA24461" s="298"/>
      <c r="AC24461" s="206"/>
    </row>
    <row r="24462" spans="27:29">
      <c r="AA24462" s="298"/>
      <c r="AC24462" s="206"/>
    </row>
    <row r="24463" spans="27:29">
      <c r="AA24463" s="298"/>
      <c r="AC24463" s="206"/>
    </row>
    <row r="24464" spans="27:29">
      <c r="AA24464" s="298"/>
      <c r="AC24464" s="206"/>
    </row>
    <row r="24465" spans="27:29">
      <c r="AA24465" s="298"/>
      <c r="AC24465" s="206"/>
    </row>
    <row r="24466" spans="27:29">
      <c r="AA24466" s="298"/>
      <c r="AC24466" s="206"/>
    </row>
    <row r="24467" spans="27:29">
      <c r="AA24467" s="298"/>
      <c r="AC24467" s="206"/>
    </row>
    <row r="24468" spans="27:29">
      <c r="AA24468" s="298"/>
      <c r="AC24468" s="206"/>
    </row>
    <row r="24469" spans="27:29">
      <c r="AA24469" s="298"/>
      <c r="AC24469" s="206"/>
    </row>
    <row r="24470" spans="27:29">
      <c r="AA24470" s="298"/>
      <c r="AC24470" s="206"/>
    </row>
    <row r="24471" spans="27:29">
      <c r="AA24471" s="298"/>
      <c r="AC24471" s="206"/>
    </row>
    <row r="24472" spans="27:29">
      <c r="AA24472" s="298"/>
      <c r="AC24472" s="206"/>
    </row>
    <row r="24473" spans="27:29">
      <c r="AA24473" s="298"/>
      <c r="AC24473" s="206"/>
    </row>
    <row r="24474" spans="27:29">
      <c r="AA24474" s="298"/>
      <c r="AC24474" s="206"/>
    </row>
    <row r="24475" spans="27:29">
      <c r="AA24475" s="298"/>
      <c r="AC24475" s="206"/>
    </row>
    <row r="24476" spans="27:29">
      <c r="AA24476" s="298"/>
      <c r="AC24476" s="206"/>
    </row>
    <row r="24477" spans="27:29">
      <c r="AA24477" s="298"/>
      <c r="AC24477" s="206"/>
    </row>
    <row r="24478" spans="27:29">
      <c r="AA24478" s="298"/>
      <c r="AC24478" s="206"/>
    </row>
    <row r="24479" spans="27:29">
      <c r="AA24479" s="298"/>
      <c r="AC24479" s="206"/>
    </row>
    <row r="24480" spans="27:29">
      <c r="AA24480" s="298"/>
      <c r="AC24480" s="206"/>
    </row>
    <row r="24481" spans="27:29">
      <c r="AA24481" s="298"/>
      <c r="AC24481" s="206"/>
    </row>
    <row r="24482" spans="27:29">
      <c r="AA24482" s="298"/>
      <c r="AC24482" s="206"/>
    </row>
    <row r="24483" spans="27:29">
      <c r="AA24483" s="298"/>
      <c r="AC24483" s="206"/>
    </row>
    <row r="24484" spans="27:29">
      <c r="AA24484" s="298"/>
      <c r="AC24484" s="206"/>
    </row>
    <row r="24485" spans="27:29">
      <c r="AA24485" s="298"/>
      <c r="AC24485" s="206"/>
    </row>
    <row r="24486" spans="27:29">
      <c r="AA24486" s="298"/>
      <c r="AC24486" s="206"/>
    </row>
    <row r="24487" spans="27:29">
      <c r="AA24487" s="298"/>
      <c r="AC24487" s="206"/>
    </row>
    <row r="24488" spans="27:29">
      <c r="AA24488" s="298"/>
      <c r="AC24488" s="206"/>
    </row>
    <row r="24489" spans="27:29">
      <c r="AA24489" s="298"/>
      <c r="AC24489" s="206"/>
    </row>
    <row r="24490" spans="27:29">
      <c r="AA24490" s="298"/>
      <c r="AC24490" s="206"/>
    </row>
    <row r="24491" spans="27:29">
      <c r="AA24491" s="298"/>
      <c r="AC24491" s="206"/>
    </row>
    <row r="24492" spans="27:29">
      <c r="AA24492" s="298"/>
      <c r="AC24492" s="206"/>
    </row>
    <row r="24493" spans="27:29">
      <c r="AA24493" s="298"/>
      <c r="AC24493" s="206"/>
    </row>
    <row r="24494" spans="27:29">
      <c r="AA24494" s="298"/>
      <c r="AC24494" s="206"/>
    </row>
    <row r="24495" spans="27:29">
      <c r="AA24495" s="298"/>
      <c r="AC24495" s="206"/>
    </row>
    <row r="24496" spans="27:29">
      <c r="AA24496" s="298"/>
      <c r="AC24496" s="206"/>
    </row>
    <row r="24497" spans="27:29">
      <c r="AA24497" s="298"/>
      <c r="AC24497" s="206"/>
    </row>
    <row r="24498" spans="27:29">
      <c r="AA24498" s="298"/>
      <c r="AC24498" s="206"/>
    </row>
    <row r="24499" spans="27:29">
      <c r="AA24499" s="298"/>
      <c r="AC24499" s="206"/>
    </row>
    <row r="24500" spans="27:29">
      <c r="AA24500" s="298"/>
      <c r="AC24500" s="206"/>
    </row>
    <row r="24501" spans="27:29">
      <c r="AA24501" s="298"/>
      <c r="AC24501" s="206"/>
    </row>
    <row r="24502" spans="27:29">
      <c r="AA24502" s="298"/>
      <c r="AC24502" s="206"/>
    </row>
    <row r="24503" spans="27:29">
      <c r="AA24503" s="298"/>
      <c r="AC24503" s="206"/>
    </row>
    <row r="24504" spans="27:29">
      <c r="AA24504" s="298"/>
      <c r="AC24504" s="206"/>
    </row>
    <row r="24505" spans="27:29">
      <c r="AA24505" s="298"/>
      <c r="AC24505" s="206"/>
    </row>
    <row r="24506" spans="27:29">
      <c r="AA24506" s="298"/>
      <c r="AC24506" s="206"/>
    </row>
    <row r="24507" spans="27:29">
      <c r="AA24507" s="298"/>
      <c r="AC24507" s="206"/>
    </row>
    <row r="24508" spans="27:29">
      <c r="AA24508" s="298"/>
      <c r="AC24508" s="206"/>
    </row>
    <row r="24509" spans="27:29">
      <c r="AA24509" s="298"/>
      <c r="AC24509" s="206"/>
    </row>
    <row r="24510" spans="27:29">
      <c r="AA24510" s="298"/>
      <c r="AC24510" s="206"/>
    </row>
    <row r="24511" spans="27:29">
      <c r="AA24511" s="298"/>
      <c r="AC24511" s="206"/>
    </row>
    <row r="24512" spans="27:29">
      <c r="AA24512" s="298"/>
      <c r="AC24512" s="206"/>
    </row>
    <row r="24513" spans="27:29">
      <c r="AA24513" s="298"/>
      <c r="AC24513" s="206"/>
    </row>
    <row r="24514" spans="27:29">
      <c r="AA24514" s="298"/>
      <c r="AC24514" s="206"/>
    </row>
    <row r="24515" spans="27:29">
      <c r="AA24515" s="298"/>
      <c r="AC24515" s="206"/>
    </row>
    <row r="24516" spans="27:29">
      <c r="AA24516" s="298"/>
      <c r="AC24516" s="206"/>
    </row>
    <row r="24517" spans="27:29">
      <c r="AA24517" s="298"/>
      <c r="AC24517" s="206"/>
    </row>
    <row r="24518" spans="27:29">
      <c r="AA24518" s="298"/>
      <c r="AC24518" s="206"/>
    </row>
    <row r="24519" spans="27:29">
      <c r="AA24519" s="298"/>
      <c r="AC24519" s="206"/>
    </row>
    <row r="24520" spans="27:29">
      <c r="AA24520" s="298"/>
      <c r="AC24520" s="206"/>
    </row>
    <row r="24521" spans="27:29">
      <c r="AA24521" s="298"/>
      <c r="AC24521" s="206"/>
    </row>
    <row r="24522" spans="27:29">
      <c r="AA24522" s="298"/>
      <c r="AC24522" s="206"/>
    </row>
    <row r="24523" spans="27:29">
      <c r="AA24523" s="298"/>
      <c r="AC24523" s="206"/>
    </row>
    <row r="24524" spans="27:29">
      <c r="AA24524" s="298"/>
      <c r="AC24524" s="206"/>
    </row>
    <row r="24525" spans="27:29">
      <c r="AA24525" s="298"/>
      <c r="AC24525" s="206"/>
    </row>
    <row r="24526" spans="27:29">
      <c r="AA24526" s="298"/>
      <c r="AC24526" s="206"/>
    </row>
    <row r="24527" spans="27:29">
      <c r="AA24527" s="298"/>
      <c r="AC24527" s="206"/>
    </row>
    <row r="24528" spans="27:29">
      <c r="AA24528" s="298"/>
      <c r="AC24528" s="206"/>
    </row>
    <row r="24529" spans="27:29">
      <c r="AA24529" s="298"/>
      <c r="AC24529" s="206"/>
    </row>
    <row r="24530" spans="27:29">
      <c r="AA24530" s="298"/>
      <c r="AC24530" s="206"/>
    </row>
    <row r="24531" spans="27:29">
      <c r="AA24531" s="298"/>
      <c r="AC24531" s="206"/>
    </row>
    <row r="24532" spans="27:29">
      <c r="AA24532" s="298"/>
      <c r="AC24532" s="206"/>
    </row>
    <row r="24533" spans="27:29">
      <c r="AA24533" s="298"/>
      <c r="AC24533" s="206"/>
    </row>
    <row r="24534" spans="27:29">
      <c r="AA24534" s="298"/>
      <c r="AC24534" s="206"/>
    </row>
    <row r="24535" spans="27:29">
      <c r="AA24535" s="298"/>
      <c r="AC24535" s="206"/>
    </row>
    <row r="24536" spans="27:29">
      <c r="AA24536" s="298"/>
      <c r="AC24536" s="206"/>
    </row>
    <row r="24537" spans="27:29">
      <c r="AA24537" s="298"/>
      <c r="AC24537" s="206"/>
    </row>
    <row r="24538" spans="27:29">
      <c r="AA24538" s="298"/>
      <c r="AC24538" s="206"/>
    </row>
    <row r="24539" spans="27:29">
      <c r="AA24539" s="298"/>
      <c r="AC24539" s="206"/>
    </row>
    <row r="24540" spans="27:29">
      <c r="AA24540" s="298"/>
      <c r="AC24540" s="206"/>
    </row>
    <row r="24541" spans="27:29">
      <c r="AA24541" s="298"/>
      <c r="AC24541" s="206"/>
    </row>
    <row r="24542" spans="27:29">
      <c r="AA24542" s="298"/>
      <c r="AC24542" s="206"/>
    </row>
    <row r="24543" spans="27:29">
      <c r="AA24543" s="298"/>
      <c r="AC24543" s="206"/>
    </row>
    <row r="24544" spans="27:29">
      <c r="AA24544" s="298"/>
      <c r="AC24544" s="206"/>
    </row>
    <row r="24545" spans="27:29">
      <c r="AA24545" s="298"/>
      <c r="AC24545" s="206"/>
    </row>
    <row r="24546" spans="27:29">
      <c r="AA24546" s="298"/>
      <c r="AC24546" s="206"/>
    </row>
    <row r="24547" spans="27:29">
      <c r="AA24547" s="298"/>
      <c r="AC24547" s="206"/>
    </row>
    <row r="24548" spans="27:29">
      <c r="AA24548" s="298"/>
      <c r="AC24548" s="206"/>
    </row>
    <row r="24549" spans="27:29">
      <c r="AA24549" s="298"/>
      <c r="AC24549" s="206"/>
    </row>
    <row r="24550" spans="27:29">
      <c r="AA24550" s="298"/>
      <c r="AC24550" s="206"/>
    </row>
    <row r="24551" spans="27:29">
      <c r="AA24551" s="298"/>
      <c r="AC24551" s="206"/>
    </row>
    <row r="24552" spans="27:29">
      <c r="AA24552" s="298"/>
      <c r="AC24552" s="206"/>
    </row>
    <row r="24553" spans="27:29">
      <c r="AA24553" s="298"/>
      <c r="AC24553" s="206"/>
    </row>
    <row r="24554" spans="27:29">
      <c r="AA24554" s="298"/>
      <c r="AC24554" s="206"/>
    </row>
    <row r="24555" spans="27:29">
      <c r="AA24555" s="298"/>
      <c r="AC24555" s="206"/>
    </row>
    <row r="24556" spans="27:29">
      <c r="AA24556" s="298"/>
      <c r="AC24556" s="206"/>
    </row>
    <row r="24557" spans="27:29">
      <c r="AA24557" s="298"/>
      <c r="AC24557" s="206"/>
    </row>
    <row r="24558" spans="27:29">
      <c r="AA24558" s="298"/>
      <c r="AC24558" s="206"/>
    </row>
    <row r="24559" spans="27:29">
      <c r="AA24559" s="298"/>
      <c r="AC24559" s="206"/>
    </row>
    <row r="24560" spans="27:29">
      <c r="AA24560" s="298"/>
      <c r="AC24560" s="206"/>
    </row>
    <row r="24561" spans="27:29">
      <c r="AA24561" s="298"/>
      <c r="AC24561" s="206"/>
    </row>
    <row r="24562" spans="27:29">
      <c r="AA24562" s="298"/>
      <c r="AC24562" s="206"/>
    </row>
    <row r="24563" spans="27:29">
      <c r="AA24563" s="298"/>
      <c r="AC24563" s="206"/>
    </row>
    <row r="24564" spans="27:29">
      <c r="AA24564" s="298"/>
      <c r="AC24564" s="206"/>
    </row>
    <row r="24565" spans="27:29">
      <c r="AA24565" s="298"/>
      <c r="AC24565" s="206"/>
    </row>
    <row r="24566" spans="27:29">
      <c r="AA24566" s="298"/>
      <c r="AC24566" s="206"/>
    </row>
    <row r="24567" spans="27:29">
      <c r="AA24567" s="298"/>
      <c r="AC24567" s="206"/>
    </row>
    <row r="24568" spans="27:29">
      <c r="AA24568" s="298"/>
      <c r="AC24568" s="206"/>
    </row>
    <row r="24569" spans="27:29">
      <c r="AA24569" s="298"/>
      <c r="AC24569" s="206"/>
    </row>
    <row r="24570" spans="27:29">
      <c r="AA24570" s="298"/>
      <c r="AC24570" s="206"/>
    </row>
    <row r="24571" spans="27:29">
      <c r="AA24571" s="298"/>
      <c r="AC24571" s="206"/>
    </row>
    <row r="24572" spans="27:29">
      <c r="AA24572" s="298"/>
      <c r="AC24572" s="206"/>
    </row>
    <row r="24573" spans="27:29">
      <c r="AA24573" s="298"/>
      <c r="AC24573" s="206"/>
    </row>
    <row r="24574" spans="27:29">
      <c r="AA24574" s="298"/>
      <c r="AC24574" s="206"/>
    </row>
    <row r="24575" spans="27:29">
      <c r="AA24575" s="298"/>
      <c r="AC24575" s="206"/>
    </row>
    <row r="24576" spans="27:29">
      <c r="AA24576" s="298"/>
      <c r="AC24576" s="206"/>
    </row>
    <row r="24577" spans="27:29">
      <c r="AA24577" s="298"/>
      <c r="AC24577" s="206"/>
    </row>
    <row r="24578" spans="27:29">
      <c r="AA24578" s="298"/>
      <c r="AC24578" s="206"/>
    </row>
    <row r="24579" spans="27:29">
      <c r="AA24579" s="298"/>
      <c r="AC24579" s="206"/>
    </row>
    <row r="24580" spans="27:29">
      <c r="AA24580" s="298"/>
      <c r="AC24580" s="206"/>
    </row>
    <row r="24581" spans="27:29">
      <c r="AA24581" s="298"/>
      <c r="AC24581" s="206"/>
    </row>
    <row r="24582" spans="27:29">
      <c r="AA24582" s="298"/>
      <c r="AC24582" s="206"/>
    </row>
    <row r="24583" spans="27:29">
      <c r="AA24583" s="298"/>
      <c r="AC24583" s="206"/>
    </row>
    <row r="24584" spans="27:29">
      <c r="AA24584" s="298"/>
      <c r="AC24584" s="206"/>
    </row>
    <row r="24585" spans="27:29">
      <c r="AA24585" s="298"/>
      <c r="AC24585" s="206"/>
    </row>
    <row r="24586" spans="27:29">
      <c r="AA24586" s="298"/>
      <c r="AC24586" s="206"/>
    </row>
    <row r="24587" spans="27:29">
      <c r="AA24587" s="298"/>
      <c r="AC24587" s="206"/>
    </row>
    <row r="24588" spans="27:29">
      <c r="AA24588" s="298"/>
      <c r="AC24588" s="206"/>
    </row>
    <row r="24589" spans="27:29">
      <c r="AA24589" s="298"/>
      <c r="AC24589" s="206"/>
    </row>
    <row r="24590" spans="27:29">
      <c r="AA24590" s="298"/>
      <c r="AC24590" s="206"/>
    </row>
    <row r="24591" spans="27:29">
      <c r="AA24591" s="298"/>
      <c r="AC24591" s="206"/>
    </row>
    <row r="24592" spans="27:29">
      <c r="AA24592" s="298"/>
      <c r="AC24592" s="206"/>
    </row>
    <row r="24593" spans="27:29">
      <c r="AA24593" s="298"/>
      <c r="AC24593" s="206"/>
    </row>
    <row r="24594" spans="27:29">
      <c r="AA24594" s="298"/>
      <c r="AC24594" s="206"/>
    </row>
    <row r="24595" spans="27:29">
      <c r="AA24595" s="298"/>
      <c r="AC24595" s="206"/>
    </row>
    <row r="24596" spans="27:29">
      <c r="AA24596" s="298"/>
      <c r="AC24596" s="206"/>
    </row>
    <row r="24597" spans="27:29">
      <c r="AA24597" s="298"/>
      <c r="AC24597" s="206"/>
    </row>
    <row r="24598" spans="27:29">
      <c r="AA24598" s="298"/>
      <c r="AC24598" s="206"/>
    </row>
    <row r="24599" spans="27:29">
      <c r="AA24599" s="298"/>
      <c r="AC24599" s="206"/>
    </row>
    <row r="24600" spans="27:29">
      <c r="AA24600" s="298"/>
      <c r="AC24600" s="206"/>
    </row>
    <row r="24601" spans="27:29">
      <c r="AA24601" s="298"/>
      <c r="AC24601" s="206"/>
    </row>
    <row r="24602" spans="27:29">
      <c r="AA24602" s="298"/>
      <c r="AC24602" s="206"/>
    </row>
    <row r="24603" spans="27:29">
      <c r="AA24603" s="298"/>
      <c r="AC24603" s="206"/>
    </row>
    <row r="24604" spans="27:29">
      <c r="AA24604" s="298"/>
      <c r="AC24604" s="206"/>
    </row>
    <row r="24605" spans="27:29">
      <c r="AA24605" s="298"/>
      <c r="AC24605" s="206"/>
    </row>
    <row r="24606" spans="27:29">
      <c r="AA24606" s="298"/>
      <c r="AC24606" s="206"/>
    </row>
    <row r="24607" spans="27:29">
      <c r="AA24607" s="298"/>
      <c r="AC24607" s="206"/>
    </row>
    <row r="24608" spans="27:29">
      <c r="AA24608" s="298"/>
      <c r="AC24608" s="206"/>
    </row>
    <row r="24609" spans="27:29">
      <c r="AA24609" s="298"/>
      <c r="AC24609" s="206"/>
    </row>
    <row r="24610" spans="27:29">
      <c r="AA24610" s="298"/>
      <c r="AC24610" s="206"/>
    </row>
    <row r="24611" spans="27:29">
      <c r="AA24611" s="298"/>
      <c r="AC24611" s="206"/>
    </row>
    <row r="24612" spans="27:29">
      <c r="AA24612" s="298"/>
      <c r="AC24612" s="206"/>
    </row>
    <row r="24613" spans="27:29">
      <c r="AA24613" s="298"/>
      <c r="AC24613" s="206"/>
    </row>
    <row r="24614" spans="27:29">
      <c r="AA24614" s="298"/>
      <c r="AC24614" s="206"/>
    </row>
    <row r="24615" spans="27:29">
      <c r="AA24615" s="298"/>
      <c r="AC24615" s="206"/>
    </row>
    <row r="24616" spans="27:29">
      <c r="AA24616" s="298"/>
      <c r="AC24616" s="206"/>
    </row>
    <row r="24617" spans="27:29">
      <c r="AA24617" s="298"/>
      <c r="AC24617" s="206"/>
    </row>
    <row r="24618" spans="27:29">
      <c r="AA24618" s="298"/>
      <c r="AC24618" s="206"/>
    </row>
    <row r="24619" spans="27:29">
      <c r="AA24619" s="298"/>
      <c r="AC24619" s="206"/>
    </row>
    <row r="24620" spans="27:29">
      <c r="AA24620" s="298"/>
      <c r="AC24620" s="206"/>
    </row>
    <row r="24621" spans="27:29">
      <c r="AA24621" s="298"/>
      <c r="AC24621" s="206"/>
    </row>
    <row r="24622" spans="27:29">
      <c r="AA24622" s="298"/>
      <c r="AC24622" s="206"/>
    </row>
    <row r="24623" spans="27:29">
      <c r="AA24623" s="298"/>
      <c r="AC24623" s="206"/>
    </row>
    <row r="24624" spans="27:29">
      <c r="AA24624" s="298"/>
      <c r="AC24624" s="206"/>
    </row>
    <row r="24625" spans="27:29">
      <c r="AA24625" s="298"/>
      <c r="AC24625" s="206"/>
    </row>
    <row r="24626" spans="27:29">
      <c r="AA24626" s="298"/>
      <c r="AC24626" s="206"/>
    </row>
    <row r="24627" spans="27:29">
      <c r="AA24627" s="298"/>
      <c r="AC24627" s="206"/>
    </row>
    <row r="24628" spans="27:29">
      <c r="AA24628" s="298"/>
      <c r="AC24628" s="206"/>
    </row>
    <row r="24629" spans="27:29">
      <c r="AA24629" s="298"/>
      <c r="AC24629" s="206"/>
    </row>
    <row r="24630" spans="27:29">
      <c r="AA24630" s="298"/>
      <c r="AC24630" s="206"/>
    </row>
    <row r="24631" spans="27:29">
      <c r="AA24631" s="298"/>
      <c r="AC24631" s="206"/>
    </row>
    <row r="24632" spans="27:29">
      <c r="AA24632" s="298"/>
      <c r="AC24632" s="206"/>
    </row>
    <row r="24633" spans="27:29">
      <c r="AA24633" s="298"/>
      <c r="AC24633" s="206"/>
    </row>
    <row r="24634" spans="27:29">
      <c r="AA24634" s="298"/>
      <c r="AC24634" s="206"/>
    </row>
    <row r="24635" spans="27:29">
      <c r="AA24635" s="298"/>
      <c r="AC24635" s="206"/>
    </row>
    <row r="24636" spans="27:29">
      <c r="AA24636" s="298"/>
      <c r="AC24636" s="206"/>
    </row>
    <row r="24637" spans="27:29">
      <c r="AA24637" s="298"/>
      <c r="AC24637" s="206"/>
    </row>
    <row r="24638" spans="27:29">
      <c r="AA24638" s="298"/>
      <c r="AC24638" s="206"/>
    </row>
    <row r="24639" spans="27:29">
      <c r="AA24639" s="298"/>
      <c r="AC24639" s="206"/>
    </row>
    <row r="24640" spans="27:29">
      <c r="AA24640" s="298"/>
      <c r="AC24640" s="206"/>
    </row>
    <row r="24641" spans="27:29">
      <c r="AA24641" s="298"/>
      <c r="AC24641" s="206"/>
    </row>
    <row r="24642" spans="27:29">
      <c r="AA24642" s="298"/>
      <c r="AC24642" s="206"/>
    </row>
    <row r="24643" spans="27:29">
      <c r="AA24643" s="298"/>
      <c r="AC24643" s="206"/>
    </row>
    <row r="24644" spans="27:29">
      <c r="AA24644" s="298"/>
      <c r="AC24644" s="206"/>
    </row>
    <row r="24645" spans="27:29">
      <c r="AA24645" s="298"/>
      <c r="AC24645" s="206"/>
    </row>
    <row r="24646" spans="27:29">
      <c r="AA24646" s="298"/>
      <c r="AC24646" s="206"/>
    </row>
    <row r="24647" spans="27:29">
      <c r="AA24647" s="298"/>
      <c r="AC24647" s="206"/>
    </row>
    <row r="24648" spans="27:29">
      <c r="AA24648" s="298"/>
      <c r="AC24648" s="206"/>
    </row>
    <row r="24649" spans="27:29">
      <c r="AA24649" s="298"/>
      <c r="AC24649" s="206"/>
    </row>
    <row r="24650" spans="27:29">
      <c r="AA24650" s="298"/>
      <c r="AC24650" s="206"/>
    </row>
    <row r="24651" spans="27:29">
      <c r="AA24651" s="298"/>
      <c r="AC24651" s="206"/>
    </row>
    <row r="24652" spans="27:29">
      <c r="AA24652" s="298"/>
      <c r="AC24652" s="206"/>
    </row>
    <row r="24653" spans="27:29">
      <c r="AA24653" s="298"/>
      <c r="AC24653" s="206"/>
    </row>
    <row r="24654" spans="27:29">
      <c r="AA24654" s="298"/>
      <c r="AC24654" s="206"/>
    </row>
    <row r="24655" spans="27:29">
      <c r="AA24655" s="298"/>
      <c r="AC24655" s="206"/>
    </row>
    <row r="24656" spans="27:29">
      <c r="AA24656" s="298"/>
      <c r="AC24656" s="206"/>
    </row>
    <row r="24657" spans="27:29">
      <c r="AA24657" s="298"/>
      <c r="AC24657" s="206"/>
    </row>
    <row r="24658" spans="27:29">
      <c r="AA24658" s="298"/>
      <c r="AC24658" s="206"/>
    </row>
    <row r="24659" spans="27:29">
      <c r="AA24659" s="298"/>
      <c r="AC24659" s="206"/>
    </row>
    <row r="24660" spans="27:29">
      <c r="AA24660" s="298"/>
      <c r="AC24660" s="206"/>
    </row>
    <row r="24661" spans="27:29">
      <c r="AA24661" s="298"/>
      <c r="AC24661" s="206"/>
    </row>
    <row r="24662" spans="27:29">
      <c r="AA24662" s="298"/>
      <c r="AC24662" s="206"/>
    </row>
    <row r="24663" spans="27:29">
      <c r="AA24663" s="298"/>
      <c r="AC24663" s="206"/>
    </row>
    <row r="24664" spans="27:29">
      <c r="AA24664" s="298"/>
      <c r="AC24664" s="206"/>
    </row>
    <row r="24665" spans="27:29">
      <c r="AA24665" s="298"/>
      <c r="AC24665" s="206"/>
    </row>
    <row r="24666" spans="27:29">
      <c r="AA24666" s="298"/>
      <c r="AC24666" s="206"/>
    </row>
    <row r="24667" spans="27:29">
      <c r="AA24667" s="298"/>
      <c r="AC24667" s="206"/>
    </row>
    <row r="24668" spans="27:29">
      <c r="AA24668" s="298"/>
      <c r="AC24668" s="206"/>
    </row>
    <row r="24669" spans="27:29">
      <c r="AA24669" s="298"/>
      <c r="AC24669" s="206"/>
    </row>
    <row r="24670" spans="27:29">
      <c r="AA24670" s="298"/>
      <c r="AC24670" s="206"/>
    </row>
    <row r="24671" spans="27:29">
      <c r="AA24671" s="298"/>
      <c r="AC24671" s="206"/>
    </row>
    <row r="24672" spans="27:29">
      <c r="AA24672" s="298"/>
      <c r="AC24672" s="206"/>
    </row>
    <row r="24673" spans="27:29">
      <c r="AA24673" s="298"/>
      <c r="AC24673" s="206"/>
    </row>
    <row r="24674" spans="27:29">
      <c r="AA24674" s="298"/>
      <c r="AC24674" s="206"/>
    </row>
    <row r="24675" spans="27:29">
      <c r="AA24675" s="298"/>
      <c r="AC24675" s="206"/>
    </row>
    <row r="24676" spans="27:29">
      <c r="AA24676" s="298"/>
      <c r="AC24676" s="206"/>
    </row>
    <row r="24677" spans="27:29">
      <c r="AA24677" s="298"/>
      <c r="AC24677" s="206"/>
    </row>
    <row r="24678" spans="27:29">
      <c r="AA24678" s="298"/>
      <c r="AC24678" s="206"/>
    </row>
    <row r="24679" spans="27:29">
      <c r="AA24679" s="298"/>
      <c r="AC24679" s="206"/>
    </row>
    <row r="24680" spans="27:29">
      <c r="AA24680" s="298"/>
      <c r="AC24680" s="206"/>
    </row>
    <row r="24681" spans="27:29">
      <c r="AA24681" s="298"/>
      <c r="AC24681" s="206"/>
    </row>
    <row r="24682" spans="27:29">
      <c r="AA24682" s="298"/>
      <c r="AC24682" s="206"/>
    </row>
    <row r="24683" spans="27:29">
      <c r="AA24683" s="298"/>
      <c r="AC24683" s="206"/>
    </row>
    <row r="24684" spans="27:29">
      <c r="AA24684" s="298"/>
      <c r="AC24684" s="206"/>
    </row>
    <row r="24685" spans="27:29">
      <c r="AA24685" s="298"/>
      <c r="AC24685" s="206"/>
    </row>
    <row r="24686" spans="27:29">
      <c r="AA24686" s="298"/>
      <c r="AC24686" s="206"/>
    </row>
    <row r="24687" spans="27:29">
      <c r="AA24687" s="298"/>
      <c r="AC24687" s="206"/>
    </row>
    <row r="24688" spans="27:29">
      <c r="AA24688" s="298"/>
      <c r="AC24688" s="206"/>
    </row>
    <row r="24689" spans="27:29">
      <c r="AA24689" s="298"/>
      <c r="AC24689" s="206"/>
    </row>
    <row r="24690" spans="27:29">
      <c r="AA24690" s="298"/>
      <c r="AC24690" s="206"/>
    </row>
    <row r="24691" spans="27:29">
      <c r="AA24691" s="298"/>
      <c r="AC24691" s="206"/>
    </row>
    <row r="24692" spans="27:29">
      <c r="AA24692" s="298"/>
      <c r="AC24692" s="206"/>
    </row>
    <row r="24693" spans="27:29">
      <c r="AA24693" s="298"/>
      <c r="AC24693" s="206"/>
    </row>
    <row r="24694" spans="27:29">
      <c r="AA24694" s="298"/>
      <c r="AC24694" s="206"/>
    </row>
    <row r="24695" spans="27:29">
      <c r="AA24695" s="298"/>
      <c r="AC24695" s="206"/>
    </row>
    <row r="24696" spans="27:29">
      <c r="AA24696" s="298"/>
      <c r="AC24696" s="206"/>
    </row>
    <row r="24697" spans="27:29">
      <c r="AA24697" s="298"/>
      <c r="AC24697" s="206"/>
    </row>
    <row r="24698" spans="27:29">
      <c r="AA24698" s="298"/>
      <c r="AC24698" s="206"/>
    </row>
    <row r="24699" spans="27:29">
      <c r="AA24699" s="298"/>
      <c r="AC24699" s="206"/>
    </row>
    <row r="24700" spans="27:29">
      <c r="AA24700" s="298"/>
      <c r="AC24700" s="206"/>
    </row>
    <row r="24701" spans="27:29">
      <c r="AA24701" s="298"/>
      <c r="AC24701" s="206"/>
    </row>
    <row r="24702" spans="27:29">
      <c r="AA24702" s="298"/>
      <c r="AC24702" s="206"/>
    </row>
    <row r="24703" spans="27:29">
      <c r="AA24703" s="298"/>
      <c r="AC24703" s="206"/>
    </row>
    <row r="24704" spans="27:29">
      <c r="AA24704" s="298"/>
      <c r="AC24704" s="206"/>
    </row>
    <row r="24705" spans="27:29">
      <c r="AA24705" s="298"/>
      <c r="AC24705" s="206"/>
    </row>
    <row r="24706" spans="27:29">
      <c r="AA24706" s="298"/>
      <c r="AC24706" s="206"/>
    </row>
    <row r="24707" spans="27:29">
      <c r="AA24707" s="298"/>
      <c r="AC24707" s="206"/>
    </row>
    <row r="24708" spans="27:29">
      <c r="AA24708" s="298"/>
      <c r="AC24708" s="206"/>
    </row>
    <row r="24709" spans="27:29">
      <c r="AA24709" s="298"/>
      <c r="AC24709" s="206"/>
    </row>
    <row r="24710" spans="27:29">
      <c r="AA24710" s="298"/>
      <c r="AC24710" s="206"/>
    </row>
    <row r="24711" spans="27:29">
      <c r="AA24711" s="298"/>
      <c r="AC24711" s="206"/>
    </row>
    <row r="24712" spans="27:29">
      <c r="AA24712" s="298"/>
      <c r="AC24712" s="206"/>
    </row>
    <row r="24713" spans="27:29">
      <c r="AA24713" s="298"/>
      <c r="AC24713" s="206"/>
    </row>
    <row r="24714" spans="27:29">
      <c r="AA24714" s="298"/>
      <c r="AC24714" s="206"/>
    </row>
    <row r="24715" spans="27:29">
      <c r="AA24715" s="298"/>
      <c r="AC24715" s="206"/>
    </row>
    <row r="24716" spans="27:29">
      <c r="AA24716" s="298"/>
      <c r="AC24716" s="206"/>
    </row>
    <row r="24717" spans="27:29">
      <c r="AA24717" s="298"/>
      <c r="AC24717" s="206"/>
    </row>
    <row r="24718" spans="27:29">
      <c r="AA24718" s="298"/>
      <c r="AC24718" s="206"/>
    </row>
    <row r="24719" spans="27:29">
      <c r="AA24719" s="298"/>
      <c r="AC24719" s="206"/>
    </row>
    <row r="24720" spans="27:29">
      <c r="AA24720" s="298"/>
      <c r="AC24720" s="206"/>
    </row>
    <row r="24721" spans="27:29">
      <c r="AA24721" s="298"/>
      <c r="AC24721" s="206"/>
    </row>
    <row r="24722" spans="27:29">
      <c r="AA24722" s="298"/>
      <c r="AC24722" s="206"/>
    </row>
    <row r="24723" spans="27:29">
      <c r="AA24723" s="298"/>
      <c r="AC24723" s="206"/>
    </row>
    <row r="24724" spans="27:29">
      <c r="AA24724" s="298"/>
      <c r="AC24724" s="206"/>
    </row>
    <row r="24725" spans="27:29">
      <c r="AA24725" s="298"/>
      <c r="AC24725" s="206"/>
    </row>
    <row r="24726" spans="27:29">
      <c r="AA24726" s="298"/>
      <c r="AC24726" s="206"/>
    </row>
    <row r="24727" spans="27:29">
      <c r="AA24727" s="298"/>
      <c r="AC24727" s="206"/>
    </row>
    <row r="24728" spans="27:29">
      <c r="AA24728" s="298"/>
      <c r="AC24728" s="206"/>
    </row>
    <row r="24729" spans="27:29">
      <c r="AA24729" s="298"/>
      <c r="AC24729" s="206"/>
    </row>
    <row r="24730" spans="27:29">
      <c r="AA24730" s="298"/>
      <c r="AC24730" s="206"/>
    </row>
    <row r="24731" spans="27:29">
      <c r="AA24731" s="298"/>
      <c r="AC24731" s="206"/>
    </row>
    <row r="24732" spans="27:29">
      <c r="AA24732" s="298"/>
      <c r="AC24732" s="206"/>
    </row>
    <row r="24733" spans="27:29">
      <c r="AA24733" s="298"/>
      <c r="AC24733" s="206"/>
    </row>
    <row r="24734" spans="27:29">
      <c r="AA24734" s="298"/>
      <c r="AC24734" s="206"/>
    </row>
    <row r="24735" spans="27:29">
      <c r="AA24735" s="298"/>
      <c r="AC24735" s="206"/>
    </row>
    <row r="24736" spans="27:29">
      <c r="AA24736" s="298"/>
      <c r="AC24736" s="206"/>
    </row>
    <row r="24737" spans="27:29">
      <c r="AA24737" s="298"/>
      <c r="AC24737" s="206"/>
    </row>
    <row r="24738" spans="27:29">
      <c r="AA24738" s="298"/>
      <c r="AC24738" s="206"/>
    </row>
    <row r="24739" spans="27:29">
      <c r="AA24739" s="298"/>
      <c r="AC24739" s="206"/>
    </row>
    <row r="24740" spans="27:29">
      <c r="AA24740" s="298"/>
      <c r="AC24740" s="206"/>
    </row>
    <row r="24741" spans="27:29">
      <c r="AA24741" s="298"/>
      <c r="AC24741" s="206"/>
    </row>
    <row r="24742" spans="27:29">
      <c r="AA24742" s="298"/>
      <c r="AC24742" s="206"/>
    </row>
    <row r="24743" spans="27:29">
      <c r="AA24743" s="298"/>
      <c r="AC24743" s="206"/>
    </row>
    <row r="24744" spans="27:29">
      <c r="AA24744" s="298"/>
      <c r="AC24744" s="206"/>
    </row>
    <row r="24745" spans="27:29">
      <c r="AA24745" s="298"/>
      <c r="AC24745" s="206"/>
    </row>
    <row r="24746" spans="27:29">
      <c r="AA24746" s="298"/>
      <c r="AC24746" s="206"/>
    </row>
    <row r="24747" spans="27:29">
      <c r="AA24747" s="298"/>
      <c r="AC24747" s="206"/>
    </row>
    <row r="24748" spans="27:29">
      <c r="AA24748" s="298"/>
      <c r="AC24748" s="206"/>
    </row>
    <row r="24749" spans="27:29">
      <c r="AA24749" s="298"/>
      <c r="AC24749" s="206"/>
    </row>
    <row r="24750" spans="27:29">
      <c r="AA24750" s="298"/>
      <c r="AC24750" s="206"/>
    </row>
    <row r="24751" spans="27:29">
      <c r="AA24751" s="298"/>
      <c r="AC24751" s="206"/>
    </row>
    <row r="24752" spans="27:29">
      <c r="AA24752" s="298"/>
      <c r="AC24752" s="206"/>
    </row>
    <row r="24753" spans="27:29">
      <c r="AA24753" s="298"/>
      <c r="AC24753" s="206"/>
    </row>
    <row r="24754" spans="27:29">
      <c r="AA24754" s="298"/>
      <c r="AC24754" s="206"/>
    </row>
    <row r="24755" spans="27:29">
      <c r="AA24755" s="298"/>
      <c r="AC24755" s="206"/>
    </row>
    <row r="24756" spans="27:29">
      <c r="AA24756" s="298"/>
      <c r="AC24756" s="206"/>
    </row>
    <row r="24757" spans="27:29">
      <c r="AA24757" s="298"/>
      <c r="AC24757" s="206"/>
    </row>
    <row r="24758" spans="27:29">
      <c r="AA24758" s="298"/>
      <c r="AC24758" s="206"/>
    </row>
    <row r="24759" spans="27:29">
      <c r="AA24759" s="298"/>
      <c r="AC24759" s="206"/>
    </row>
    <row r="24760" spans="27:29">
      <c r="AA24760" s="298"/>
      <c r="AC24760" s="206"/>
    </row>
    <row r="24761" spans="27:29">
      <c r="AA24761" s="298"/>
      <c r="AC24761" s="206"/>
    </row>
    <row r="24762" spans="27:29">
      <c r="AA24762" s="298"/>
      <c r="AC24762" s="206"/>
    </row>
    <row r="24763" spans="27:29">
      <c r="AA24763" s="298"/>
      <c r="AC24763" s="206"/>
    </row>
    <row r="24764" spans="27:29">
      <c r="AA24764" s="298"/>
      <c r="AC24764" s="206"/>
    </row>
    <row r="24765" spans="27:29">
      <c r="AA24765" s="298"/>
      <c r="AC24765" s="206"/>
    </row>
    <row r="24766" spans="27:29">
      <c r="AA24766" s="298"/>
      <c r="AC24766" s="206"/>
    </row>
    <row r="24767" spans="27:29">
      <c r="AA24767" s="298"/>
      <c r="AC24767" s="206"/>
    </row>
    <row r="24768" spans="27:29">
      <c r="AA24768" s="298"/>
      <c r="AC24768" s="206"/>
    </row>
    <row r="24769" spans="27:29">
      <c r="AA24769" s="298"/>
      <c r="AC24769" s="206"/>
    </row>
    <row r="24770" spans="27:29">
      <c r="AA24770" s="298"/>
      <c r="AC24770" s="206"/>
    </row>
    <row r="24771" spans="27:29">
      <c r="AA24771" s="298"/>
      <c r="AC24771" s="206"/>
    </row>
    <row r="24772" spans="27:29">
      <c r="AA24772" s="298"/>
      <c r="AC24772" s="206"/>
    </row>
    <row r="24773" spans="27:29">
      <c r="AA24773" s="298"/>
      <c r="AC24773" s="206"/>
    </row>
    <row r="24774" spans="27:29">
      <c r="AA24774" s="298"/>
      <c r="AC24774" s="206"/>
    </row>
    <row r="24775" spans="27:29">
      <c r="AA24775" s="298"/>
      <c r="AC24775" s="206"/>
    </row>
    <row r="24776" spans="27:29">
      <c r="AA24776" s="298"/>
      <c r="AC24776" s="206"/>
    </row>
    <row r="24777" spans="27:29">
      <c r="AA24777" s="298"/>
      <c r="AC24777" s="206"/>
    </row>
    <row r="24778" spans="27:29">
      <c r="AA24778" s="298"/>
      <c r="AC24778" s="206"/>
    </row>
    <row r="24779" spans="27:29">
      <c r="AA24779" s="298"/>
      <c r="AC24779" s="206"/>
    </row>
    <row r="24780" spans="27:29">
      <c r="AA24780" s="298"/>
      <c r="AC24780" s="206"/>
    </row>
    <row r="24781" spans="27:29">
      <c r="AA24781" s="298"/>
      <c r="AC24781" s="206"/>
    </row>
    <row r="24782" spans="27:29">
      <c r="AA24782" s="298"/>
      <c r="AC24782" s="206"/>
    </row>
    <row r="24783" spans="27:29">
      <c r="AA24783" s="298"/>
      <c r="AC24783" s="206"/>
    </row>
    <row r="24784" spans="27:29">
      <c r="AA24784" s="298"/>
      <c r="AC24784" s="206"/>
    </row>
    <row r="24785" spans="27:29">
      <c r="AA24785" s="298"/>
      <c r="AC24785" s="206"/>
    </row>
    <row r="24786" spans="27:29">
      <c r="AA24786" s="298"/>
      <c r="AC24786" s="206"/>
    </row>
    <row r="24787" spans="27:29">
      <c r="AA24787" s="298"/>
      <c r="AC24787" s="206"/>
    </row>
    <row r="24788" spans="27:29">
      <c r="AA24788" s="298"/>
      <c r="AC24788" s="206"/>
    </row>
    <row r="24789" spans="27:29">
      <c r="AA24789" s="298"/>
      <c r="AC24789" s="206"/>
    </row>
    <row r="24790" spans="27:29">
      <c r="AA24790" s="298"/>
      <c r="AC24790" s="206"/>
    </row>
    <row r="24791" spans="27:29">
      <c r="AA24791" s="298"/>
      <c r="AC24791" s="206"/>
    </row>
    <row r="24792" spans="27:29">
      <c r="AA24792" s="298"/>
      <c r="AC24792" s="206"/>
    </row>
    <row r="24793" spans="27:29">
      <c r="AA24793" s="298"/>
      <c r="AC24793" s="206"/>
    </row>
    <row r="24794" spans="27:29">
      <c r="AA24794" s="298"/>
      <c r="AC24794" s="206"/>
    </row>
    <row r="24795" spans="27:29">
      <c r="AA24795" s="298"/>
      <c r="AC24795" s="206"/>
    </row>
    <row r="24796" spans="27:29">
      <c r="AA24796" s="298"/>
      <c r="AC24796" s="206"/>
    </row>
    <row r="24797" spans="27:29">
      <c r="AA24797" s="298"/>
      <c r="AC24797" s="206"/>
    </row>
    <row r="24798" spans="27:29">
      <c r="AA24798" s="298"/>
      <c r="AC24798" s="206"/>
    </row>
    <row r="24799" spans="27:29">
      <c r="AA24799" s="298"/>
      <c r="AC24799" s="206"/>
    </row>
    <row r="24800" spans="27:29">
      <c r="AA24800" s="298"/>
      <c r="AC24800" s="206"/>
    </row>
    <row r="24801" spans="27:29">
      <c r="AA24801" s="298"/>
      <c r="AC24801" s="206"/>
    </row>
    <row r="24802" spans="27:29">
      <c r="AA24802" s="298"/>
      <c r="AC24802" s="206"/>
    </row>
    <row r="24803" spans="27:29">
      <c r="AA24803" s="298"/>
      <c r="AC24803" s="206"/>
    </row>
    <row r="24804" spans="27:29">
      <c r="AA24804" s="298"/>
      <c r="AC24804" s="206"/>
    </row>
    <row r="24805" spans="27:29">
      <c r="AA24805" s="298"/>
      <c r="AC24805" s="206"/>
    </row>
    <row r="24806" spans="27:29">
      <c r="AA24806" s="298"/>
      <c r="AC24806" s="206"/>
    </row>
    <row r="24807" spans="27:29">
      <c r="AA24807" s="298"/>
      <c r="AC24807" s="206"/>
    </row>
    <row r="24808" spans="27:29">
      <c r="AA24808" s="298"/>
      <c r="AC24808" s="206"/>
    </row>
    <row r="24809" spans="27:29">
      <c r="AA24809" s="298"/>
      <c r="AC24809" s="206"/>
    </row>
    <row r="24810" spans="27:29">
      <c r="AA24810" s="298"/>
      <c r="AC24810" s="206"/>
    </row>
    <row r="24811" spans="27:29">
      <c r="AA24811" s="298"/>
      <c r="AC24811" s="206"/>
    </row>
    <row r="24812" spans="27:29">
      <c r="AA24812" s="298"/>
      <c r="AC24812" s="206"/>
    </row>
    <row r="24813" spans="27:29">
      <c r="AA24813" s="298"/>
      <c r="AC24813" s="206"/>
    </row>
    <row r="24814" spans="27:29">
      <c r="AA24814" s="298"/>
      <c r="AC24814" s="206"/>
    </row>
    <row r="24815" spans="27:29">
      <c r="AA24815" s="298"/>
      <c r="AC24815" s="206"/>
    </row>
    <row r="24816" spans="27:29">
      <c r="AA24816" s="298"/>
      <c r="AC24816" s="206"/>
    </row>
    <row r="24817" spans="27:29">
      <c r="AA24817" s="298"/>
      <c r="AC24817" s="206"/>
    </row>
    <row r="24818" spans="27:29">
      <c r="AA24818" s="298"/>
      <c r="AC24818" s="206"/>
    </row>
    <row r="24819" spans="27:29">
      <c r="AA24819" s="298"/>
      <c r="AC24819" s="206"/>
    </row>
    <row r="24820" spans="27:29">
      <c r="AA24820" s="298"/>
      <c r="AC24820" s="206"/>
    </row>
    <row r="24821" spans="27:29">
      <c r="AA24821" s="298"/>
      <c r="AC24821" s="206"/>
    </row>
    <row r="24822" spans="27:29">
      <c r="AA24822" s="298"/>
      <c r="AC24822" s="206"/>
    </row>
    <row r="24823" spans="27:29">
      <c r="AA24823" s="298"/>
      <c r="AC24823" s="206"/>
    </row>
    <row r="24824" spans="27:29">
      <c r="AA24824" s="298"/>
      <c r="AC24824" s="206"/>
    </row>
    <row r="24825" spans="27:29">
      <c r="AA24825" s="298"/>
      <c r="AC24825" s="206"/>
    </row>
    <row r="24826" spans="27:29">
      <c r="AA24826" s="298"/>
      <c r="AC24826" s="206"/>
    </row>
    <row r="24827" spans="27:29">
      <c r="AA24827" s="298"/>
      <c r="AC24827" s="206"/>
    </row>
    <row r="24828" spans="27:29">
      <c r="AA24828" s="298"/>
      <c r="AC24828" s="206"/>
    </row>
    <row r="24829" spans="27:29">
      <c r="AA24829" s="298"/>
      <c r="AC24829" s="206"/>
    </row>
    <row r="24830" spans="27:29">
      <c r="AA24830" s="298"/>
      <c r="AC24830" s="206"/>
    </row>
    <row r="24831" spans="27:29">
      <c r="AA24831" s="298"/>
      <c r="AC24831" s="206"/>
    </row>
    <row r="24832" spans="27:29">
      <c r="AA24832" s="298"/>
      <c r="AC24832" s="206"/>
    </row>
    <row r="24833" spans="27:29">
      <c r="AA24833" s="298"/>
      <c r="AC24833" s="206"/>
    </row>
    <row r="24834" spans="27:29">
      <c r="AA24834" s="298"/>
      <c r="AC24834" s="206"/>
    </row>
    <row r="24835" spans="27:29">
      <c r="AA24835" s="298"/>
      <c r="AC24835" s="206"/>
    </row>
    <row r="24836" spans="27:29">
      <c r="AA24836" s="298"/>
      <c r="AC24836" s="206"/>
    </row>
    <row r="24837" spans="27:29">
      <c r="AA24837" s="298"/>
      <c r="AC24837" s="206"/>
    </row>
    <row r="24838" spans="27:29">
      <c r="AA24838" s="298"/>
      <c r="AC24838" s="206"/>
    </row>
    <row r="24839" spans="27:29">
      <c r="AA24839" s="298"/>
      <c r="AC24839" s="206"/>
    </row>
    <row r="24840" spans="27:29">
      <c r="AA24840" s="298"/>
      <c r="AC24840" s="206"/>
    </row>
    <row r="24841" spans="27:29">
      <c r="AA24841" s="298"/>
      <c r="AC24841" s="206"/>
    </row>
    <row r="24842" spans="27:29">
      <c r="AA24842" s="298"/>
      <c r="AC24842" s="206"/>
    </row>
    <row r="24843" spans="27:29">
      <c r="AA24843" s="298"/>
      <c r="AC24843" s="206"/>
    </row>
    <row r="24844" spans="27:29">
      <c r="AA24844" s="298"/>
      <c r="AC24844" s="206"/>
    </row>
    <row r="24845" spans="27:29">
      <c r="AA24845" s="298"/>
      <c r="AC24845" s="206"/>
    </row>
    <row r="24846" spans="27:29">
      <c r="AA24846" s="298"/>
      <c r="AC24846" s="206"/>
    </row>
    <row r="24847" spans="27:29">
      <c r="AA24847" s="298"/>
      <c r="AC24847" s="206"/>
    </row>
    <row r="24848" spans="27:29">
      <c r="AA24848" s="298"/>
      <c r="AC24848" s="206"/>
    </row>
    <row r="24849" spans="27:29">
      <c r="AA24849" s="298"/>
      <c r="AC24849" s="206"/>
    </row>
    <row r="24850" spans="27:29">
      <c r="AA24850" s="298"/>
      <c r="AC24850" s="206"/>
    </row>
    <row r="24851" spans="27:29">
      <c r="AA24851" s="298"/>
      <c r="AC24851" s="206"/>
    </row>
    <row r="24852" spans="27:29">
      <c r="AA24852" s="298"/>
      <c r="AC24852" s="206"/>
    </row>
    <row r="24853" spans="27:29">
      <c r="AA24853" s="298"/>
      <c r="AC24853" s="206"/>
    </row>
    <row r="24854" spans="27:29">
      <c r="AA24854" s="298"/>
      <c r="AC24854" s="206"/>
    </row>
    <row r="24855" spans="27:29">
      <c r="AA24855" s="298"/>
      <c r="AC24855" s="206"/>
    </row>
    <row r="24856" spans="27:29">
      <c r="AA24856" s="298"/>
      <c r="AC24856" s="206"/>
    </row>
    <row r="24857" spans="27:29">
      <c r="AA24857" s="298"/>
      <c r="AC24857" s="206"/>
    </row>
    <row r="24858" spans="27:29">
      <c r="AA24858" s="298"/>
      <c r="AC24858" s="206"/>
    </row>
    <row r="24859" spans="27:29">
      <c r="AA24859" s="298"/>
      <c r="AC24859" s="206"/>
    </row>
    <row r="24860" spans="27:29">
      <c r="AA24860" s="298"/>
      <c r="AC24860" s="206"/>
    </row>
    <row r="24861" spans="27:29">
      <c r="AA24861" s="298"/>
      <c r="AC24861" s="206"/>
    </row>
    <row r="24862" spans="27:29">
      <c r="AA24862" s="298"/>
      <c r="AC24862" s="206"/>
    </row>
    <row r="24863" spans="27:29">
      <c r="AA24863" s="298"/>
      <c r="AC24863" s="206"/>
    </row>
    <row r="24864" spans="27:29">
      <c r="AA24864" s="298"/>
      <c r="AC24864" s="206"/>
    </row>
    <row r="24865" spans="27:29">
      <c r="AA24865" s="298"/>
      <c r="AC24865" s="206"/>
    </row>
    <row r="24866" spans="27:29">
      <c r="AA24866" s="298"/>
      <c r="AC24866" s="206"/>
    </row>
    <row r="24867" spans="27:29">
      <c r="AA24867" s="298"/>
      <c r="AC24867" s="206"/>
    </row>
    <row r="24868" spans="27:29">
      <c r="AA24868" s="298"/>
      <c r="AC24868" s="206"/>
    </row>
    <row r="24869" spans="27:29">
      <c r="AA24869" s="298"/>
      <c r="AC24869" s="206"/>
    </row>
    <row r="24870" spans="27:29">
      <c r="AA24870" s="298"/>
      <c r="AC24870" s="206"/>
    </row>
    <row r="24871" spans="27:29">
      <c r="AA24871" s="298"/>
      <c r="AC24871" s="206"/>
    </row>
    <row r="24872" spans="27:29">
      <c r="AA24872" s="298"/>
      <c r="AC24872" s="206"/>
    </row>
    <row r="24873" spans="27:29">
      <c r="AA24873" s="298"/>
      <c r="AC24873" s="206"/>
    </row>
    <row r="24874" spans="27:29">
      <c r="AA24874" s="298"/>
      <c r="AC24874" s="206"/>
    </row>
    <row r="24875" spans="27:29">
      <c r="AA24875" s="298"/>
      <c r="AC24875" s="206"/>
    </row>
    <row r="24876" spans="27:29">
      <c r="AA24876" s="298"/>
      <c r="AC24876" s="206"/>
    </row>
    <row r="24877" spans="27:29">
      <c r="AA24877" s="298"/>
      <c r="AC24877" s="206"/>
    </row>
    <row r="24878" spans="27:29">
      <c r="AA24878" s="298"/>
      <c r="AC24878" s="206"/>
    </row>
    <row r="24879" spans="27:29">
      <c r="AA24879" s="298"/>
      <c r="AC24879" s="206"/>
    </row>
    <row r="24880" spans="27:29">
      <c r="AA24880" s="298"/>
      <c r="AC24880" s="206"/>
    </row>
    <row r="24881" spans="27:29">
      <c r="AA24881" s="298"/>
      <c r="AC24881" s="206"/>
    </row>
    <row r="24882" spans="27:29">
      <c r="AA24882" s="298"/>
      <c r="AC24882" s="206"/>
    </row>
    <row r="24883" spans="27:29">
      <c r="AA24883" s="298"/>
      <c r="AC24883" s="206"/>
    </row>
    <row r="24884" spans="27:29">
      <c r="AA24884" s="298"/>
      <c r="AC24884" s="206"/>
    </row>
    <row r="24885" spans="27:29">
      <c r="AA24885" s="298"/>
      <c r="AC24885" s="206"/>
    </row>
    <row r="24886" spans="27:29">
      <c r="AA24886" s="298"/>
      <c r="AC24886" s="206"/>
    </row>
    <row r="24887" spans="27:29">
      <c r="AA24887" s="298"/>
      <c r="AC24887" s="206"/>
    </row>
    <row r="24888" spans="27:29">
      <c r="AA24888" s="298"/>
      <c r="AC24888" s="206"/>
    </row>
    <row r="24889" spans="27:29">
      <c r="AA24889" s="298"/>
      <c r="AC24889" s="206"/>
    </row>
    <row r="24890" spans="27:29">
      <c r="AA24890" s="298"/>
      <c r="AC24890" s="206"/>
    </row>
    <row r="24891" spans="27:29">
      <c r="AA24891" s="298"/>
      <c r="AC24891" s="206"/>
    </row>
    <row r="24892" spans="27:29">
      <c r="AA24892" s="298"/>
      <c r="AC24892" s="206"/>
    </row>
    <row r="24893" spans="27:29">
      <c r="AA24893" s="298"/>
      <c r="AC24893" s="206"/>
    </row>
    <row r="24894" spans="27:29">
      <c r="AA24894" s="298"/>
      <c r="AC24894" s="206"/>
    </row>
    <row r="24895" spans="27:29">
      <c r="AA24895" s="298"/>
      <c r="AC24895" s="206"/>
    </row>
    <row r="24896" spans="27:29">
      <c r="AA24896" s="298"/>
      <c r="AC24896" s="206"/>
    </row>
    <row r="24897" spans="27:29">
      <c r="AA24897" s="298"/>
      <c r="AC24897" s="206"/>
    </row>
    <row r="24898" spans="27:29">
      <c r="AA24898" s="298"/>
      <c r="AC24898" s="206"/>
    </row>
    <row r="24899" spans="27:29">
      <c r="AA24899" s="298"/>
      <c r="AC24899" s="206"/>
    </row>
    <row r="24900" spans="27:29">
      <c r="AA24900" s="298"/>
      <c r="AC24900" s="206"/>
    </row>
    <row r="24901" spans="27:29">
      <c r="AA24901" s="298"/>
      <c r="AC24901" s="206"/>
    </row>
    <row r="24902" spans="27:29">
      <c r="AA24902" s="298"/>
      <c r="AC24902" s="206"/>
    </row>
    <row r="24903" spans="27:29">
      <c r="AA24903" s="298"/>
      <c r="AC24903" s="206"/>
    </row>
    <row r="24904" spans="27:29">
      <c r="AA24904" s="298"/>
      <c r="AC24904" s="206"/>
    </row>
    <row r="24905" spans="27:29">
      <c r="AA24905" s="298"/>
      <c r="AC24905" s="206"/>
    </row>
    <row r="24906" spans="27:29">
      <c r="AA24906" s="298"/>
      <c r="AC24906" s="206"/>
    </row>
    <row r="24907" spans="27:29">
      <c r="AA24907" s="298"/>
      <c r="AC24907" s="206"/>
    </row>
    <row r="24908" spans="27:29">
      <c r="AA24908" s="298"/>
      <c r="AC24908" s="206"/>
    </row>
    <row r="24909" spans="27:29">
      <c r="AA24909" s="298"/>
      <c r="AC24909" s="206"/>
    </row>
    <row r="24910" spans="27:29">
      <c r="AA24910" s="298"/>
      <c r="AC24910" s="206"/>
    </row>
    <row r="24911" spans="27:29">
      <c r="AA24911" s="298"/>
      <c r="AC24911" s="206"/>
    </row>
    <row r="24912" spans="27:29">
      <c r="AA24912" s="298"/>
      <c r="AC24912" s="206"/>
    </row>
    <row r="24913" spans="27:29">
      <c r="AA24913" s="298"/>
      <c r="AC24913" s="206"/>
    </row>
    <row r="24914" spans="27:29">
      <c r="AA24914" s="298"/>
      <c r="AC24914" s="206"/>
    </row>
    <row r="24915" spans="27:29">
      <c r="AA24915" s="298"/>
      <c r="AC24915" s="206"/>
    </row>
    <row r="24916" spans="27:29">
      <c r="AA24916" s="298"/>
      <c r="AC24916" s="206"/>
    </row>
    <row r="24917" spans="27:29">
      <c r="AA24917" s="298"/>
      <c r="AC24917" s="206"/>
    </row>
    <row r="24918" spans="27:29">
      <c r="AA24918" s="298"/>
      <c r="AC24918" s="206"/>
    </row>
    <row r="24919" spans="27:29">
      <c r="AA24919" s="298"/>
      <c r="AC24919" s="206"/>
    </row>
    <row r="24920" spans="27:29">
      <c r="AA24920" s="298"/>
      <c r="AC24920" s="206"/>
    </row>
    <row r="24921" spans="27:29">
      <c r="AA24921" s="298"/>
      <c r="AC24921" s="206"/>
    </row>
    <row r="24922" spans="27:29">
      <c r="AA24922" s="298"/>
      <c r="AC24922" s="206"/>
    </row>
    <row r="24923" spans="27:29">
      <c r="AA24923" s="298"/>
      <c r="AC24923" s="206"/>
    </row>
    <row r="24924" spans="27:29">
      <c r="AA24924" s="298"/>
      <c r="AC24924" s="206"/>
    </row>
    <row r="24925" spans="27:29">
      <c r="AA24925" s="298"/>
      <c r="AC24925" s="206"/>
    </row>
    <row r="24926" spans="27:29">
      <c r="AA24926" s="298"/>
      <c r="AC24926" s="206"/>
    </row>
    <row r="24927" spans="27:29">
      <c r="AA24927" s="298"/>
      <c r="AC24927" s="206"/>
    </row>
    <row r="24928" spans="27:29">
      <c r="AA24928" s="298"/>
      <c r="AC24928" s="206"/>
    </row>
    <row r="24929" spans="27:29">
      <c r="AA24929" s="298"/>
      <c r="AC24929" s="206"/>
    </row>
    <row r="24930" spans="27:29">
      <c r="AA24930" s="298"/>
      <c r="AC24930" s="206"/>
    </row>
    <row r="24931" spans="27:29">
      <c r="AA24931" s="298"/>
      <c r="AC24931" s="206"/>
    </row>
    <row r="24932" spans="27:29">
      <c r="AA24932" s="298"/>
      <c r="AC24932" s="206"/>
    </row>
    <row r="24933" spans="27:29">
      <c r="AA24933" s="298"/>
      <c r="AC24933" s="206"/>
    </row>
    <row r="24934" spans="27:29">
      <c r="AA24934" s="298"/>
      <c r="AC24934" s="206"/>
    </row>
    <row r="24935" spans="27:29">
      <c r="AA24935" s="298"/>
      <c r="AC24935" s="206"/>
    </row>
    <row r="24936" spans="27:29">
      <c r="AA24936" s="298"/>
      <c r="AC24936" s="206"/>
    </row>
    <row r="24937" spans="27:29">
      <c r="AA24937" s="298"/>
      <c r="AC24937" s="206"/>
    </row>
    <row r="24938" spans="27:29">
      <c r="AA24938" s="298"/>
      <c r="AC24938" s="206"/>
    </row>
    <row r="24939" spans="27:29">
      <c r="AA24939" s="298"/>
      <c r="AC24939" s="206"/>
    </row>
    <row r="24940" spans="27:29">
      <c r="AA24940" s="298"/>
      <c r="AC24940" s="206"/>
    </row>
    <row r="24941" spans="27:29">
      <c r="AA24941" s="298"/>
      <c r="AC24941" s="206"/>
    </row>
    <row r="24942" spans="27:29">
      <c r="AA24942" s="298"/>
      <c r="AC24942" s="206"/>
    </row>
    <row r="24943" spans="27:29">
      <c r="AA24943" s="298"/>
      <c r="AC24943" s="206"/>
    </row>
    <row r="24944" spans="27:29">
      <c r="AA24944" s="298"/>
      <c r="AC24944" s="206"/>
    </row>
    <row r="24945" spans="27:29">
      <c r="AA24945" s="298"/>
      <c r="AC24945" s="206"/>
    </row>
    <row r="24946" spans="27:29">
      <c r="AA24946" s="298"/>
      <c r="AC24946" s="206"/>
    </row>
    <row r="24947" spans="27:29">
      <c r="AA24947" s="298"/>
      <c r="AC24947" s="206"/>
    </row>
    <row r="24948" spans="27:29">
      <c r="AA24948" s="298"/>
      <c r="AC24948" s="206"/>
    </row>
    <row r="24949" spans="27:29">
      <c r="AA24949" s="298"/>
      <c r="AC24949" s="206"/>
    </row>
    <row r="24950" spans="27:29">
      <c r="AA24950" s="298"/>
      <c r="AC24950" s="206"/>
    </row>
    <row r="24951" spans="27:29">
      <c r="AA24951" s="298"/>
      <c r="AC24951" s="206"/>
    </row>
    <row r="24952" spans="27:29">
      <c r="AA24952" s="298"/>
      <c r="AC24952" s="206"/>
    </row>
    <row r="24953" spans="27:29">
      <c r="AA24953" s="298"/>
      <c r="AC24953" s="206"/>
    </row>
    <row r="24954" spans="27:29">
      <c r="AA24954" s="298"/>
      <c r="AC24954" s="206"/>
    </row>
    <row r="24955" spans="27:29">
      <c r="AA24955" s="298"/>
      <c r="AC24955" s="206"/>
    </row>
    <row r="24956" spans="27:29">
      <c r="AA24956" s="298"/>
      <c r="AC24956" s="206"/>
    </row>
    <row r="24957" spans="27:29">
      <c r="AA24957" s="298"/>
      <c r="AC24957" s="206"/>
    </row>
    <row r="24958" spans="27:29">
      <c r="AA24958" s="298"/>
      <c r="AC24958" s="206"/>
    </row>
    <row r="24959" spans="27:29">
      <c r="AA24959" s="298"/>
      <c r="AC24959" s="206"/>
    </row>
    <row r="24960" spans="27:29">
      <c r="AA24960" s="298"/>
      <c r="AC24960" s="206"/>
    </row>
    <row r="24961" spans="27:29">
      <c r="AA24961" s="298"/>
      <c r="AC24961" s="206"/>
    </row>
    <row r="24962" spans="27:29">
      <c r="AA24962" s="298"/>
      <c r="AC24962" s="206"/>
    </row>
    <row r="24963" spans="27:29">
      <c r="AA24963" s="298"/>
      <c r="AC24963" s="206"/>
    </row>
    <row r="24964" spans="27:29">
      <c r="AA24964" s="298"/>
      <c r="AC24964" s="206"/>
    </row>
    <row r="24965" spans="27:29">
      <c r="AA24965" s="298"/>
      <c r="AC24965" s="206"/>
    </row>
    <row r="24966" spans="27:29">
      <c r="AA24966" s="298"/>
      <c r="AC24966" s="206"/>
    </row>
    <row r="24967" spans="27:29">
      <c r="AA24967" s="298"/>
      <c r="AC24967" s="206"/>
    </row>
    <row r="24968" spans="27:29">
      <c r="AA24968" s="298"/>
      <c r="AC24968" s="206"/>
    </row>
    <row r="24969" spans="27:29">
      <c r="AA24969" s="298"/>
      <c r="AC24969" s="206"/>
    </row>
    <row r="24970" spans="27:29">
      <c r="AA24970" s="298"/>
      <c r="AC24970" s="206"/>
    </row>
    <row r="24971" spans="27:29">
      <c r="AA24971" s="298"/>
      <c r="AC24971" s="206"/>
    </row>
    <row r="24972" spans="27:29">
      <c r="AA24972" s="298"/>
      <c r="AC24972" s="206"/>
    </row>
    <row r="24973" spans="27:29">
      <c r="AA24973" s="298"/>
      <c r="AC24973" s="206"/>
    </row>
    <row r="24974" spans="27:29">
      <c r="AA24974" s="298"/>
      <c r="AC24974" s="206"/>
    </row>
    <row r="24975" spans="27:29">
      <c r="AA24975" s="298"/>
      <c r="AC24975" s="206"/>
    </row>
    <row r="24976" spans="27:29">
      <c r="AA24976" s="298"/>
      <c r="AC24976" s="206"/>
    </row>
    <row r="24977" spans="27:29">
      <c r="AA24977" s="298"/>
      <c r="AC24977" s="206"/>
    </row>
    <row r="24978" spans="27:29">
      <c r="AA24978" s="298"/>
      <c r="AC24978" s="206"/>
    </row>
    <row r="24979" spans="27:29">
      <c r="AA24979" s="298"/>
      <c r="AC24979" s="206"/>
    </row>
    <row r="24980" spans="27:29">
      <c r="AA24980" s="298"/>
      <c r="AC24980" s="206"/>
    </row>
    <row r="24981" spans="27:29">
      <c r="AA24981" s="298"/>
      <c r="AC24981" s="206"/>
    </row>
    <row r="24982" spans="27:29">
      <c r="AA24982" s="298"/>
      <c r="AC24982" s="206"/>
    </row>
    <row r="24983" spans="27:29">
      <c r="AA24983" s="298"/>
      <c r="AC24983" s="206"/>
    </row>
    <row r="24984" spans="27:29">
      <c r="AA24984" s="298"/>
      <c r="AC24984" s="206"/>
    </row>
    <row r="24985" spans="27:29">
      <c r="AA24985" s="298"/>
      <c r="AC24985" s="206"/>
    </row>
    <row r="24986" spans="27:29">
      <c r="AA24986" s="298"/>
      <c r="AC24986" s="206"/>
    </row>
    <row r="24987" spans="27:29">
      <c r="AA24987" s="298"/>
      <c r="AC24987" s="206"/>
    </row>
    <row r="24988" spans="27:29">
      <c r="AA24988" s="298"/>
      <c r="AC24988" s="206"/>
    </row>
    <row r="24989" spans="27:29">
      <c r="AA24989" s="298"/>
      <c r="AC24989" s="206"/>
    </row>
    <row r="24990" spans="27:29">
      <c r="AA24990" s="298"/>
      <c r="AC24990" s="206"/>
    </row>
    <row r="24991" spans="27:29">
      <c r="AA24991" s="298"/>
      <c r="AC24991" s="206"/>
    </row>
    <row r="24992" spans="27:29">
      <c r="AA24992" s="298"/>
      <c r="AC24992" s="206"/>
    </row>
    <row r="24993" spans="27:29">
      <c r="AA24993" s="298"/>
      <c r="AC24993" s="206"/>
    </row>
    <row r="24994" spans="27:29">
      <c r="AA24994" s="298"/>
      <c r="AC24994" s="206"/>
    </row>
    <row r="24995" spans="27:29">
      <c r="AA24995" s="298"/>
      <c r="AC24995" s="206"/>
    </row>
    <row r="24996" spans="27:29">
      <c r="AA24996" s="298"/>
      <c r="AC24996" s="206"/>
    </row>
    <row r="24997" spans="27:29">
      <c r="AA24997" s="298"/>
      <c r="AC24997" s="206"/>
    </row>
    <row r="24998" spans="27:29">
      <c r="AA24998" s="298"/>
      <c r="AC24998" s="206"/>
    </row>
    <row r="24999" spans="27:29">
      <c r="AA24999" s="298"/>
      <c r="AC24999" s="206"/>
    </row>
    <row r="25000" spans="27:29">
      <c r="AA25000" s="298"/>
      <c r="AC25000" s="206"/>
    </row>
    <row r="25001" spans="27:29">
      <c r="AA25001" s="298"/>
      <c r="AC25001" s="206"/>
    </row>
    <row r="25002" spans="27:29">
      <c r="AA25002" s="298"/>
      <c r="AC25002" s="206"/>
    </row>
    <row r="25003" spans="27:29">
      <c r="AA25003" s="298"/>
      <c r="AC25003" s="206"/>
    </row>
    <row r="25004" spans="27:29">
      <c r="AA25004" s="298"/>
      <c r="AC25004" s="206"/>
    </row>
    <row r="25005" spans="27:29">
      <c r="AA25005" s="298"/>
      <c r="AC25005" s="206"/>
    </row>
    <row r="25006" spans="27:29">
      <c r="AA25006" s="298"/>
      <c r="AC25006" s="206"/>
    </row>
    <row r="25007" spans="27:29">
      <c r="AA25007" s="298"/>
      <c r="AC25007" s="206"/>
    </row>
    <row r="25008" spans="27:29">
      <c r="AA25008" s="298"/>
      <c r="AC25008" s="206"/>
    </row>
    <row r="25009" spans="27:29">
      <c r="AA25009" s="298"/>
      <c r="AC25009" s="206"/>
    </row>
    <row r="25010" spans="27:29">
      <c r="AA25010" s="298"/>
      <c r="AC25010" s="206"/>
    </row>
    <row r="25011" spans="27:29">
      <c r="AA25011" s="298"/>
      <c r="AC25011" s="206"/>
    </row>
    <row r="25012" spans="27:29">
      <c r="AA25012" s="298"/>
      <c r="AC25012" s="206"/>
    </row>
    <row r="25013" spans="27:29">
      <c r="AA25013" s="298"/>
      <c r="AC25013" s="206"/>
    </row>
    <row r="25014" spans="27:29">
      <c r="AA25014" s="298"/>
      <c r="AC25014" s="206"/>
    </row>
    <row r="25015" spans="27:29">
      <c r="AA25015" s="298"/>
      <c r="AC25015" s="206"/>
    </row>
    <row r="25016" spans="27:29">
      <c r="AA25016" s="298"/>
      <c r="AC25016" s="206"/>
    </row>
    <row r="25017" spans="27:29">
      <c r="AA25017" s="298"/>
      <c r="AC25017" s="206"/>
    </row>
    <row r="25018" spans="27:29">
      <c r="AA25018" s="298"/>
      <c r="AC25018" s="206"/>
    </row>
    <row r="25019" spans="27:29">
      <c r="AA25019" s="298"/>
      <c r="AC25019" s="206"/>
    </row>
    <row r="25020" spans="27:29">
      <c r="AA25020" s="298"/>
      <c r="AC25020" s="206"/>
    </row>
    <row r="25021" spans="27:29">
      <c r="AA25021" s="298"/>
      <c r="AC25021" s="206"/>
    </row>
    <row r="25022" spans="27:29">
      <c r="AA25022" s="298"/>
      <c r="AC25022" s="206"/>
    </row>
    <row r="25023" spans="27:29">
      <c r="AA25023" s="298"/>
      <c r="AC25023" s="206"/>
    </row>
    <row r="25024" spans="27:29">
      <c r="AA25024" s="298"/>
      <c r="AC25024" s="206"/>
    </row>
    <row r="25025" spans="27:29">
      <c r="AA25025" s="298"/>
      <c r="AC25025" s="206"/>
    </row>
    <row r="25026" spans="27:29">
      <c r="AA25026" s="298"/>
      <c r="AC25026" s="206"/>
    </row>
    <row r="25027" spans="27:29">
      <c r="AA25027" s="298"/>
      <c r="AC25027" s="206"/>
    </row>
    <row r="25028" spans="27:29">
      <c r="AA25028" s="298"/>
      <c r="AC25028" s="206"/>
    </row>
    <row r="25029" spans="27:29">
      <c r="AA25029" s="298"/>
      <c r="AC25029" s="206"/>
    </row>
    <row r="25030" spans="27:29">
      <c r="AA25030" s="298"/>
      <c r="AC25030" s="206"/>
    </row>
    <row r="25031" spans="27:29">
      <c r="AA25031" s="298"/>
      <c r="AC25031" s="206"/>
    </row>
    <row r="25032" spans="27:29">
      <c r="AA25032" s="298"/>
      <c r="AC25032" s="206"/>
    </row>
    <row r="25033" spans="27:29">
      <c r="AA25033" s="298"/>
      <c r="AC25033" s="206"/>
    </row>
    <row r="25034" spans="27:29">
      <c r="AA25034" s="298"/>
      <c r="AC25034" s="206"/>
    </row>
    <row r="25035" spans="27:29">
      <c r="AA25035" s="298"/>
      <c r="AC25035" s="206"/>
    </row>
    <row r="25036" spans="27:29">
      <c r="AA25036" s="298"/>
      <c r="AC25036" s="206"/>
    </row>
    <row r="25037" spans="27:29">
      <c r="AA25037" s="298"/>
      <c r="AC25037" s="206"/>
    </row>
    <row r="25038" spans="27:29">
      <c r="AA25038" s="298"/>
      <c r="AC25038" s="206"/>
    </row>
    <row r="25039" spans="27:29">
      <c r="AA25039" s="298"/>
      <c r="AC25039" s="206"/>
    </row>
    <row r="25040" spans="27:29">
      <c r="AA25040" s="298"/>
      <c r="AC25040" s="206"/>
    </row>
    <row r="25041" spans="27:29">
      <c r="AA25041" s="298"/>
      <c r="AC25041" s="206"/>
    </row>
    <row r="25042" spans="27:29">
      <c r="AA25042" s="298"/>
      <c r="AC25042" s="206"/>
    </row>
    <row r="25043" spans="27:29">
      <c r="AA25043" s="298"/>
      <c r="AC25043" s="206"/>
    </row>
    <row r="25044" spans="27:29">
      <c r="AA25044" s="298"/>
      <c r="AC25044" s="206"/>
    </row>
    <row r="25045" spans="27:29">
      <c r="AA25045" s="298"/>
      <c r="AC25045" s="206"/>
    </row>
    <row r="25046" spans="27:29">
      <c r="AA25046" s="298"/>
      <c r="AC25046" s="206"/>
    </row>
    <row r="25047" spans="27:29">
      <c r="AA25047" s="298"/>
      <c r="AC25047" s="206"/>
    </row>
    <row r="25048" spans="27:29">
      <c r="AA25048" s="298"/>
      <c r="AC25048" s="206"/>
    </row>
    <row r="25049" spans="27:29">
      <c r="AA25049" s="298"/>
      <c r="AC25049" s="206"/>
    </row>
    <row r="25050" spans="27:29">
      <c r="AA25050" s="298"/>
      <c r="AC25050" s="206"/>
    </row>
    <row r="25051" spans="27:29">
      <c r="AA25051" s="298"/>
      <c r="AC25051" s="206"/>
    </row>
    <row r="25052" spans="27:29">
      <c r="AA25052" s="298"/>
      <c r="AC25052" s="206"/>
    </row>
    <row r="25053" spans="27:29">
      <c r="AA25053" s="298"/>
      <c r="AC25053" s="206"/>
    </row>
    <row r="25054" spans="27:29">
      <c r="AA25054" s="298"/>
      <c r="AC25054" s="206"/>
    </row>
    <row r="25055" spans="27:29">
      <c r="AA25055" s="298"/>
      <c r="AC25055" s="206"/>
    </row>
    <row r="25056" spans="27:29">
      <c r="AA25056" s="298"/>
      <c r="AC25056" s="206"/>
    </row>
    <row r="25057" spans="27:29">
      <c r="AA25057" s="298"/>
      <c r="AC25057" s="206"/>
    </row>
    <row r="25058" spans="27:29">
      <c r="AA25058" s="298"/>
      <c r="AC25058" s="206"/>
    </row>
    <row r="25059" spans="27:29">
      <c r="AA25059" s="298"/>
      <c r="AC25059" s="206"/>
    </row>
    <row r="25060" spans="27:29">
      <c r="AA25060" s="298"/>
      <c r="AC25060" s="206"/>
    </row>
    <row r="25061" spans="27:29">
      <c r="AA25061" s="298"/>
      <c r="AC25061" s="206"/>
    </row>
    <row r="25062" spans="27:29">
      <c r="AA25062" s="298"/>
      <c r="AC25062" s="206"/>
    </row>
    <row r="25063" spans="27:29">
      <c r="AA25063" s="298"/>
      <c r="AC25063" s="206"/>
    </row>
    <row r="25064" spans="27:29">
      <c r="AA25064" s="298"/>
      <c r="AC25064" s="206"/>
    </row>
    <row r="25065" spans="27:29">
      <c r="AA25065" s="298"/>
      <c r="AC25065" s="206"/>
    </row>
    <row r="25066" spans="27:29">
      <c r="AA25066" s="298"/>
      <c r="AC25066" s="206"/>
    </row>
    <row r="25067" spans="27:29">
      <c r="AA25067" s="298"/>
      <c r="AC25067" s="206"/>
    </row>
    <row r="25068" spans="27:29">
      <c r="AA25068" s="298"/>
      <c r="AC25068" s="206"/>
    </row>
    <row r="25069" spans="27:29">
      <c r="AA25069" s="298"/>
      <c r="AC25069" s="206"/>
    </row>
    <row r="25070" spans="27:29">
      <c r="AA25070" s="298"/>
      <c r="AC25070" s="206"/>
    </row>
    <row r="25071" spans="27:29">
      <c r="AA25071" s="298"/>
      <c r="AC25071" s="206"/>
    </row>
    <row r="25072" spans="27:29">
      <c r="AA25072" s="298"/>
      <c r="AC25072" s="206"/>
    </row>
    <row r="25073" spans="27:29">
      <c r="AA25073" s="298"/>
      <c r="AC25073" s="206"/>
    </row>
    <row r="25074" spans="27:29">
      <c r="AA25074" s="298"/>
      <c r="AC25074" s="206"/>
    </row>
    <row r="25075" spans="27:29">
      <c r="AA25075" s="298"/>
      <c r="AC25075" s="206"/>
    </row>
    <row r="25076" spans="27:29">
      <c r="AA25076" s="298"/>
      <c r="AC25076" s="206"/>
    </row>
    <row r="25077" spans="27:29">
      <c r="AA25077" s="298"/>
      <c r="AC25077" s="206"/>
    </row>
    <row r="25078" spans="27:29">
      <c r="AA25078" s="298"/>
      <c r="AC25078" s="206"/>
    </row>
    <row r="25079" spans="27:29">
      <c r="AA25079" s="298"/>
      <c r="AC25079" s="206"/>
    </row>
    <row r="25080" spans="27:29">
      <c r="AA25080" s="298"/>
      <c r="AC25080" s="206"/>
    </row>
    <row r="25081" spans="27:29">
      <c r="AA25081" s="298"/>
      <c r="AC25081" s="206"/>
    </row>
    <row r="25082" spans="27:29">
      <c r="AA25082" s="298"/>
      <c r="AC25082" s="206"/>
    </row>
    <row r="25083" spans="27:29">
      <c r="AA25083" s="298"/>
      <c r="AC25083" s="206"/>
    </row>
    <row r="25084" spans="27:29">
      <c r="AA25084" s="298"/>
      <c r="AC25084" s="206"/>
    </row>
    <row r="25085" spans="27:29">
      <c r="AA25085" s="298"/>
      <c r="AC25085" s="206"/>
    </row>
    <row r="25086" spans="27:29">
      <c r="AA25086" s="298"/>
      <c r="AC25086" s="206"/>
    </row>
    <row r="25087" spans="27:29">
      <c r="AA25087" s="298"/>
      <c r="AC25087" s="206"/>
    </row>
    <row r="25088" spans="27:29">
      <c r="AA25088" s="298"/>
      <c r="AC25088" s="206"/>
    </row>
    <row r="25089" spans="27:29">
      <c r="AA25089" s="298"/>
      <c r="AC25089" s="206"/>
    </row>
    <row r="25090" spans="27:29">
      <c r="AA25090" s="298"/>
      <c r="AC25090" s="206"/>
    </row>
    <row r="25091" spans="27:29">
      <c r="AA25091" s="298"/>
      <c r="AC25091" s="206"/>
    </row>
    <row r="25092" spans="27:29">
      <c r="AA25092" s="298"/>
      <c r="AC25092" s="206"/>
    </row>
    <row r="25093" spans="27:29">
      <c r="AA25093" s="298"/>
      <c r="AC25093" s="206"/>
    </row>
    <row r="25094" spans="27:29">
      <c r="AA25094" s="298"/>
      <c r="AC25094" s="206"/>
    </row>
    <row r="25095" spans="27:29">
      <c r="AA25095" s="298"/>
      <c r="AC25095" s="206"/>
    </row>
    <row r="25096" spans="27:29">
      <c r="AA25096" s="298"/>
      <c r="AC25096" s="206"/>
    </row>
    <row r="25097" spans="27:29">
      <c r="AA25097" s="298"/>
      <c r="AC25097" s="206"/>
    </row>
    <row r="25098" spans="27:29">
      <c r="AA25098" s="298"/>
      <c r="AC25098" s="206"/>
    </row>
    <row r="25099" spans="27:29">
      <c r="AA25099" s="298"/>
      <c r="AC25099" s="206"/>
    </row>
    <row r="25100" spans="27:29">
      <c r="AA25100" s="298"/>
      <c r="AC25100" s="206"/>
    </row>
    <row r="25101" spans="27:29">
      <c r="AA25101" s="298"/>
      <c r="AC25101" s="206"/>
    </row>
    <row r="25102" spans="27:29">
      <c r="AA25102" s="298"/>
      <c r="AC25102" s="206"/>
    </row>
    <row r="25103" spans="27:29">
      <c r="AA25103" s="298"/>
      <c r="AC25103" s="206"/>
    </row>
    <row r="25104" spans="27:29">
      <c r="AA25104" s="298"/>
      <c r="AC25104" s="206"/>
    </row>
    <row r="25105" spans="27:29">
      <c r="AA25105" s="298"/>
      <c r="AC25105" s="206"/>
    </row>
    <row r="25106" spans="27:29">
      <c r="AA25106" s="298"/>
      <c r="AC25106" s="206"/>
    </row>
    <row r="25107" spans="27:29">
      <c r="AA25107" s="298"/>
      <c r="AC25107" s="206"/>
    </row>
    <row r="25108" spans="27:29">
      <c r="AA25108" s="298"/>
      <c r="AC25108" s="206"/>
    </row>
    <row r="25109" spans="27:29">
      <c r="AA25109" s="298"/>
      <c r="AC25109" s="206"/>
    </row>
    <row r="25110" spans="27:29">
      <c r="AA25110" s="298"/>
      <c r="AC25110" s="206"/>
    </row>
    <row r="25111" spans="27:29">
      <c r="AA25111" s="298"/>
      <c r="AC25111" s="206"/>
    </row>
    <row r="25112" spans="27:29">
      <c r="AA25112" s="298"/>
      <c r="AC25112" s="206"/>
    </row>
    <row r="25113" spans="27:29">
      <c r="AA25113" s="298"/>
      <c r="AC25113" s="206"/>
    </row>
    <row r="25114" spans="27:29">
      <c r="AA25114" s="298"/>
      <c r="AC25114" s="206"/>
    </row>
    <row r="25115" spans="27:29">
      <c r="AA25115" s="298"/>
      <c r="AC25115" s="206"/>
    </row>
    <row r="25116" spans="27:29">
      <c r="AA25116" s="298"/>
      <c r="AC25116" s="206"/>
    </row>
    <row r="25117" spans="27:29">
      <c r="AA25117" s="298"/>
      <c r="AC25117" s="206"/>
    </row>
    <row r="25118" spans="27:29">
      <c r="AA25118" s="298"/>
      <c r="AC25118" s="206"/>
    </row>
    <row r="25119" spans="27:29">
      <c r="AA25119" s="298"/>
      <c r="AC25119" s="206"/>
    </row>
    <row r="25120" spans="27:29">
      <c r="AA25120" s="298"/>
      <c r="AC25120" s="206"/>
    </row>
    <row r="25121" spans="27:29">
      <c r="AA25121" s="298"/>
      <c r="AC25121" s="206"/>
    </row>
    <row r="25122" spans="27:29">
      <c r="AA25122" s="298"/>
      <c r="AC25122" s="206"/>
    </row>
    <row r="25123" spans="27:29">
      <c r="AA25123" s="298"/>
      <c r="AC25123" s="206"/>
    </row>
    <row r="25124" spans="27:29">
      <c r="AA25124" s="298"/>
      <c r="AC25124" s="206"/>
    </row>
    <row r="25125" spans="27:29">
      <c r="AA25125" s="298"/>
      <c r="AC25125" s="206"/>
    </row>
    <row r="25126" spans="27:29">
      <c r="AA25126" s="298"/>
      <c r="AC25126" s="206"/>
    </row>
    <row r="25127" spans="27:29">
      <c r="AA25127" s="298"/>
      <c r="AC25127" s="206"/>
    </row>
    <row r="25128" spans="27:29">
      <c r="AA25128" s="298"/>
      <c r="AC25128" s="206"/>
    </row>
    <row r="25129" spans="27:29">
      <c r="AA25129" s="298"/>
      <c r="AC25129" s="206"/>
    </row>
    <row r="25130" spans="27:29">
      <c r="AA25130" s="298"/>
      <c r="AC25130" s="206"/>
    </row>
    <row r="25131" spans="27:29">
      <c r="AA25131" s="298"/>
      <c r="AC25131" s="206"/>
    </row>
    <row r="25132" spans="27:29">
      <c r="AA25132" s="298"/>
      <c r="AC25132" s="206"/>
    </row>
    <row r="25133" spans="27:29">
      <c r="AA25133" s="298"/>
      <c r="AC25133" s="206"/>
    </row>
    <row r="25134" spans="27:29">
      <c r="AA25134" s="298"/>
      <c r="AC25134" s="206"/>
    </row>
    <row r="25135" spans="27:29">
      <c r="AA25135" s="298"/>
      <c r="AC25135" s="206"/>
    </row>
    <row r="25136" spans="27:29">
      <c r="AA25136" s="298"/>
      <c r="AC25136" s="206"/>
    </row>
    <row r="25137" spans="27:29">
      <c r="AA25137" s="298"/>
      <c r="AC25137" s="206"/>
    </row>
    <row r="25138" spans="27:29">
      <c r="AA25138" s="298"/>
      <c r="AC25138" s="206"/>
    </row>
    <row r="25139" spans="27:29">
      <c r="AA25139" s="298"/>
      <c r="AC25139" s="206"/>
    </row>
    <row r="25140" spans="27:29">
      <c r="AA25140" s="298"/>
      <c r="AC25140" s="206"/>
    </row>
    <row r="25141" spans="27:29">
      <c r="AA25141" s="298"/>
      <c r="AC25141" s="206"/>
    </row>
    <row r="25142" spans="27:29">
      <c r="AA25142" s="298"/>
      <c r="AC25142" s="206"/>
    </row>
    <row r="25143" spans="27:29">
      <c r="AA25143" s="298"/>
      <c r="AC25143" s="206"/>
    </row>
    <row r="25144" spans="27:29">
      <c r="AA25144" s="298"/>
      <c r="AC25144" s="206"/>
    </row>
    <row r="25145" spans="27:29">
      <c r="AA25145" s="298"/>
      <c r="AC25145" s="206"/>
    </row>
    <row r="25146" spans="27:29">
      <c r="AA25146" s="298"/>
      <c r="AC25146" s="206"/>
    </row>
    <row r="25147" spans="27:29">
      <c r="AA25147" s="298"/>
      <c r="AC25147" s="206"/>
    </row>
    <row r="25148" spans="27:29">
      <c r="AA25148" s="298"/>
      <c r="AC25148" s="206"/>
    </row>
    <row r="25149" spans="27:29">
      <c r="AA25149" s="298"/>
      <c r="AC25149" s="206"/>
    </row>
    <row r="25150" spans="27:29">
      <c r="AA25150" s="298"/>
      <c r="AC25150" s="206"/>
    </row>
    <row r="25151" spans="27:29">
      <c r="AA25151" s="298"/>
      <c r="AC25151" s="206"/>
    </row>
    <row r="25152" spans="27:29">
      <c r="AA25152" s="298"/>
      <c r="AC25152" s="206"/>
    </row>
    <row r="25153" spans="27:29">
      <c r="AA25153" s="298"/>
      <c r="AC25153" s="206"/>
    </row>
    <row r="25154" spans="27:29">
      <c r="AA25154" s="298"/>
      <c r="AC25154" s="206"/>
    </row>
    <row r="25155" spans="27:29">
      <c r="AA25155" s="298"/>
      <c r="AC25155" s="206"/>
    </row>
    <row r="25156" spans="27:29">
      <c r="AA25156" s="298"/>
      <c r="AC25156" s="206"/>
    </row>
    <row r="25157" spans="27:29">
      <c r="AA25157" s="298"/>
      <c r="AC25157" s="206"/>
    </row>
    <row r="25158" spans="27:29">
      <c r="AA25158" s="298"/>
      <c r="AC25158" s="206"/>
    </row>
    <row r="25159" spans="27:29">
      <c r="AA25159" s="298"/>
      <c r="AC25159" s="206"/>
    </row>
    <row r="25160" spans="27:29">
      <c r="AA25160" s="298"/>
      <c r="AC25160" s="206"/>
    </row>
    <row r="25161" spans="27:29">
      <c r="AA25161" s="298"/>
      <c r="AC25161" s="206"/>
    </row>
    <row r="25162" spans="27:29">
      <c r="AA25162" s="298"/>
      <c r="AC25162" s="206"/>
    </row>
    <row r="25163" spans="27:29">
      <c r="AA25163" s="298"/>
      <c r="AC25163" s="206"/>
    </row>
    <row r="25164" spans="27:29">
      <c r="AA25164" s="298"/>
      <c r="AC25164" s="206"/>
    </row>
    <row r="25165" spans="27:29">
      <c r="AA25165" s="298"/>
      <c r="AC25165" s="206"/>
    </row>
    <row r="25166" spans="27:29">
      <c r="AA25166" s="298"/>
      <c r="AC25166" s="206"/>
    </row>
    <row r="25167" spans="27:29">
      <c r="AA25167" s="298"/>
      <c r="AC25167" s="206"/>
    </row>
    <row r="25168" spans="27:29">
      <c r="AA25168" s="298"/>
      <c r="AC25168" s="206"/>
    </row>
    <row r="25169" spans="27:29">
      <c r="AA25169" s="298"/>
      <c r="AC25169" s="206"/>
    </row>
    <row r="25170" spans="27:29">
      <c r="AA25170" s="298"/>
      <c r="AC25170" s="206"/>
    </row>
    <row r="25171" spans="27:29">
      <c r="AA25171" s="298"/>
      <c r="AC25171" s="206"/>
    </row>
    <row r="25172" spans="27:29">
      <c r="AA25172" s="298"/>
      <c r="AC25172" s="206"/>
    </row>
    <row r="25173" spans="27:29">
      <c r="AA25173" s="298"/>
      <c r="AC25173" s="206"/>
    </row>
    <row r="25174" spans="27:29">
      <c r="AA25174" s="298"/>
      <c r="AC25174" s="206"/>
    </row>
    <row r="25175" spans="27:29">
      <c r="AA25175" s="298"/>
      <c r="AC25175" s="206"/>
    </row>
    <row r="25176" spans="27:29">
      <c r="AA25176" s="298"/>
      <c r="AC25176" s="206"/>
    </row>
    <row r="25177" spans="27:29">
      <c r="AA25177" s="298"/>
      <c r="AC25177" s="206"/>
    </row>
    <row r="25178" spans="27:29">
      <c r="AA25178" s="298"/>
      <c r="AC25178" s="206"/>
    </row>
    <row r="25179" spans="27:29">
      <c r="AA25179" s="298"/>
      <c r="AC25179" s="206"/>
    </row>
    <row r="25180" spans="27:29">
      <c r="AA25180" s="298"/>
      <c r="AC25180" s="206"/>
    </row>
    <row r="25181" spans="27:29">
      <c r="AA25181" s="298"/>
      <c r="AC25181" s="206"/>
    </row>
    <row r="25182" spans="27:29">
      <c r="AA25182" s="298"/>
      <c r="AC25182" s="206"/>
    </row>
    <row r="25183" spans="27:29">
      <c r="AA25183" s="298"/>
      <c r="AC25183" s="206"/>
    </row>
    <row r="25184" spans="27:29">
      <c r="AA25184" s="298"/>
      <c r="AC25184" s="206"/>
    </row>
    <row r="25185" spans="27:29">
      <c r="AA25185" s="298"/>
      <c r="AC25185" s="206"/>
    </row>
    <row r="25186" spans="27:29">
      <c r="AA25186" s="298"/>
      <c r="AC25186" s="206"/>
    </row>
    <row r="25187" spans="27:29">
      <c r="AA25187" s="298"/>
      <c r="AC25187" s="206"/>
    </row>
    <row r="25188" spans="27:29">
      <c r="AA25188" s="298"/>
      <c r="AC25188" s="206"/>
    </row>
    <row r="25189" spans="27:29">
      <c r="AA25189" s="298"/>
      <c r="AC25189" s="206"/>
    </row>
    <row r="25190" spans="27:29">
      <c r="AA25190" s="298"/>
      <c r="AC25190" s="206"/>
    </row>
    <row r="25191" spans="27:29">
      <c r="AA25191" s="298"/>
      <c r="AC25191" s="206"/>
    </row>
    <row r="25192" spans="27:29">
      <c r="AA25192" s="298"/>
      <c r="AC25192" s="206"/>
    </row>
    <row r="25193" spans="27:29">
      <c r="AA25193" s="298"/>
      <c r="AC25193" s="206"/>
    </row>
    <row r="25194" spans="27:29">
      <c r="AA25194" s="298"/>
      <c r="AC25194" s="206"/>
    </row>
    <row r="25195" spans="27:29">
      <c r="AA25195" s="298"/>
      <c r="AC25195" s="206"/>
    </row>
    <row r="25196" spans="27:29">
      <c r="AA25196" s="298"/>
      <c r="AC25196" s="206"/>
    </row>
    <row r="25197" spans="27:29">
      <c r="AA25197" s="298"/>
      <c r="AC25197" s="206"/>
    </row>
    <row r="25198" spans="27:29">
      <c r="AA25198" s="298"/>
      <c r="AC25198" s="206"/>
    </row>
    <row r="25199" spans="27:29">
      <c r="AA25199" s="298"/>
      <c r="AC25199" s="206"/>
    </row>
    <row r="25200" spans="27:29">
      <c r="AA25200" s="298"/>
      <c r="AC25200" s="206"/>
    </row>
    <row r="25201" spans="27:29">
      <c r="AA25201" s="298"/>
      <c r="AC25201" s="206"/>
    </row>
    <row r="25202" spans="27:29">
      <c r="AA25202" s="298"/>
      <c r="AC25202" s="206"/>
    </row>
    <row r="25203" spans="27:29">
      <c r="AA25203" s="298"/>
      <c r="AC25203" s="206"/>
    </row>
    <row r="25204" spans="27:29">
      <c r="AA25204" s="298"/>
      <c r="AC25204" s="206"/>
    </row>
    <row r="25205" spans="27:29">
      <c r="AA25205" s="298"/>
      <c r="AC25205" s="206"/>
    </row>
    <row r="25206" spans="27:29">
      <c r="AA25206" s="298"/>
      <c r="AC25206" s="206"/>
    </row>
    <row r="25207" spans="27:29">
      <c r="AA25207" s="298"/>
      <c r="AC25207" s="206"/>
    </row>
    <row r="25208" spans="27:29">
      <c r="AA25208" s="298"/>
      <c r="AC25208" s="206"/>
    </row>
    <row r="25209" spans="27:29">
      <c r="AA25209" s="298"/>
      <c r="AC25209" s="206"/>
    </row>
    <row r="25210" spans="27:29">
      <c r="AA25210" s="298"/>
      <c r="AC25210" s="206"/>
    </row>
    <row r="25211" spans="27:29">
      <c r="AA25211" s="298"/>
      <c r="AC25211" s="206"/>
    </row>
    <row r="25212" spans="27:29">
      <c r="AA25212" s="298"/>
      <c r="AC25212" s="206"/>
    </row>
    <row r="25213" spans="27:29">
      <c r="AA25213" s="298"/>
      <c r="AC25213" s="206"/>
    </row>
    <row r="25214" spans="27:29">
      <c r="AA25214" s="298"/>
      <c r="AC25214" s="206"/>
    </row>
    <row r="25215" spans="27:29">
      <c r="AA25215" s="298"/>
      <c r="AC25215" s="206"/>
    </row>
    <row r="25216" spans="27:29">
      <c r="AA25216" s="298"/>
      <c r="AC25216" s="206"/>
    </row>
    <row r="25217" spans="27:29">
      <c r="AA25217" s="298"/>
      <c r="AC25217" s="206"/>
    </row>
    <row r="25218" spans="27:29">
      <c r="AA25218" s="298"/>
      <c r="AC25218" s="206"/>
    </row>
    <row r="25219" spans="27:29">
      <c r="AA25219" s="298"/>
      <c r="AC25219" s="206"/>
    </row>
    <row r="25220" spans="27:29">
      <c r="AA25220" s="298"/>
      <c r="AC25220" s="206"/>
    </row>
    <row r="25221" spans="27:29">
      <c r="AA25221" s="298"/>
      <c r="AC25221" s="206"/>
    </row>
    <row r="25222" spans="27:29">
      <c r="AA25222" s="298"/>
      <c r="AC25222" s="206"/>
    </row>
    <row r="25223" spans="27:29">
      <c r="AA25223" s="298"/>
      <c r="AC25223" s="206"/>
    </row>
    <row r="25224" spans="27:29">
      <c r="AA25224" s="298"/>
      <c r="AC25224" s="206"/>
    </row>
    <row r="25225" spans="27:29">
      <c r="AA25225" s="298"/>
      <c r="AC25225" s="206"/>
    </row>
    <row r="25226" spans="27:29">
      <c r="AA25226" s="298"/>
      <c r="AC25226" s="206"/>
    </row>
    <row r="25227" spans="27:29">
      <c r="AA25227" s="298"/>
      <c r="AC25227" s="206"/>
    </row>
    <row r="25228" spans="27:29">
      <c r="AA25228" s="298"/>
      <c r="AC25228" s="206"/>
    </row>
    <row r="25229" spans="27:29">
      <c r="AA25229" s="298"/>
      <c r="AC25229" s="206"/>
    </row>
    <row r="25230" spans="27:29">
      <c r="AA25230" s="298"/>
      <c r="AC25230" s="206"/>
    </row>
    <row r="25231" spans="27:29">
      <c r="AA25231" s="298"/>
      <c r="AC25231" s="206"/>
    </row>
    <row r="25232" spans="27:29">
      <c r="AA25232" s="298"/>
      <c r="AC25232" s="206"/>
    </row>
    <row r="25233" spans="27:29">
      <c r="AA25233" s="298"/>
      <c r="AC25233" s="206"/>
    </row>
    <row r="25234" spans="27:29">
      <c r="AA25234" s="298"/>
      <c r="AC25234" s="206"/>
    </row>
    <row r="25235" spans="27:29">
      <c r="AA25235" s="298"/>
      <c r="AC25235" s="206"/>
    </row>
    <row r="25236" spans="27:29">
      <c r="AA25236" s="298"/>
      <c r="AC25236" s="206"/>
    </row>
    <row r="25237" spans="27:29">
      <c r="AA25237" s="298"/>
      <c r="AC25237" s="206"/>
    </row>
    <row r="25238" spans="27:29">
      <c r="AA25238" s="298"/>
      <c r="AC25238" s="206"/>
    </row>
    <row r="25239" spans="27:29">
      <c r="AA25239" s="298"/>
      <c r="AC25239" s="206"/>
    </row>
    <row r="25240" spans="27:29">
      <c r="AA25240" s="298"/>
      <c r="AC25240" s="206"/>
    </row>
    <row r="25241" spans="27:29">
      <c r="AA25241" s="298"/>
      <c r="AC25241" s="206"/>
    </row>
    <row r="25242" spans="27:29">
      <c r="AA25242" s="298"/>
      <c r="AC25242" s="206"/>
    </row>
    <row r="25243" spans="27:29">
      <c r="AA25243" s="298"/>
      <c r="AC25243" s="206"/>
    </row>
    <row r="25244" spans="27:29">
      <c r="AA25244" s="298"/>
      <c r="AC25244" s="206"/>
    </row>
    <row r="25245" spans="27:29">
      <c r="AA25245" s="298"/>
      <c r="AC25245" s="206"/>
    </row>
    <row r="25246" spans="27:29">
      <c r="AA25246" s="298"/>
      <c r="AC25246" s="206"/>
    </row>
    <row r="25247" spans="27:29">
      <c r="AA25247" s="298"/>
      <c r="AC25247" s="206"/>
    </row>
    <row r="25248" spans="27:29">
      <c r="AA25248" s="298"/>
      <c r="AC25248" s="206"/>
    </row>
    <row r="25249" spans="27:29">
      <c r="AA25249" s="298"/>
      <c r="AC25249" s="206"/>
    </row>
    <row r="25250" spans="27:29">
      <c r="AA25250" s="298"/>
      <c r="AC25250" s="206"/>
    </row>
    <row r="25251" spans="27:29">
      <c r="AA25251" s="298"/>
      <c r="AC25251" s="206"/>
    </row>
    <row r="25252" spans="27:29">
      <c r="AA25252" s="298"/>
      <c r="AC25252" s="206"/>
    </row>
    <row r="25253" spans="27:29">
      <c r="AA25253" s="298"/>
      <c r="AC25253" s="206"/>
    </row>
    <row r="25254" spans="27:29">
      <c r="AA25254" s="298"/>
      <c r="AC25254" s="206"/>
    </row>
    <row r="25255" spans="27:29">
      <c r="AA25255" s="298"/>
      <c r="AC25255" s="206"/>
    </row>
    <row r="25256" spans="27:29">
      <c r="AA25256" s="298"/>
      <c r="AC25256" s="206"/>
    </row>
    <row r="25257" spans="27:29">
      <c r="AA25257" s="298"/>
      <c r="AC25257" s="206"/>
    </row>
    <row r="25258" spans="27:29">
      <c r="AA25258" s="298"/>
      <c r="AC25258" s="206"/>
    </row>
    <row r="25259" spans="27:29">
      <c r="AA25259" s="298"/>
      <c r="AC25259" s="206"/>
    </row>
    <row r="25260" spans="27:29">
      <c r="AA25260" s="298"/>
      <c r="AC25260" s="206"/>
    </row>
    <row r="25261" spans="27:29">
      <c r="AA25261" s="298"/>
      <c r="AC25261" s="206"/>
    </row>
    <row r="25262" spans="27:29">
      <c r="AA25262" s="298"/>
      <c r="AC25262" s="206"/>
    </row>
    <row r="25263" spans="27:29">
      <c r="AA25263" s="298"/>
      <c r="AC25263" s="206"/>
    </row>
    <row r="25264" spans="27:29">
      <c r="AA25264" s="298"/>
      <c r="AC25264" s="206"/>
    </row>
    <row r="25265" spans="27:29">
      <c r="AA25265" s="298"/>
      <c r="AC25265" s="206"/>
    </row>
    <row r="25266" spans="27:29">
      <c r="AA25266" s="298"/>
      <c r="AC25266" s="206"/>
    </row>
    <row r="25267" spans="27:29">
      <c r="AA25267" s="298"/>
      <c r="AC25267" s="206"/>
    </row>
    <row r="25268" spans="27:29">
      <c r="AA25268" s="298"/>
      <c r="AC25268" s="206"/>
    </row>
    <row r="25269" spans="27:29">
      <c r="AA25269" s="298"/>
      <c r="AC25269" s="206"/>
    </row>
    <row r="25270" spans="27:29">
      <c r="AA25270" s="298"/>
      <c r="AC25270" s="206"/>
    </row>
    <row r="25271" spans="27:29">
      <c r="AA25271" s="298"/>
      <c r="AC25271" s="206"/>
    </row>
    <row r="25272" spans="27:29">
      <c r="AA25272" s="298"/>
      <c r="AC25272" s="206"/>
    </row>
    <row r="25273" spans="27:29">
      <c r="AA25273" s="298"/>
      <c r="AC25273" s="206"/>
    </row>
    <row r="25274" spans="27:29">
      <c r="AA25274" s="298"/>
      <c r="AC25274" s="206"/>
    </row>
    <row r="25275" spans="27:29">
      <c r="AA25275" s="298"/>
      <c r="AC25275" s="206"/>
    </row>
    <row r="25276" spans="27:29">
      <c r="AA25276" s="298"/>
      <c r="AC25276" s="206"/>
    </row>
    <row r="25277" spans="27:29">
      <c r="AA25277" s="298"/>
      <c r="AC25277" s="206"/>
    </row>
    <row r="25278" spans="27:29">
      <c r="AA25278" s="298"/>
      <c r="AC25278" s="206"/>
    </row>
    <row r="25279" spans="27:29">
      <c r="AA25279" s="298"/>
      <c r="AC25279" s="206"/>
    </row>
    <row r="25280" spans="27:29">
      <c r="AA25280" s="298"/>
      <c r="AC25280" s="206"/>
    </row>
    <row r="25281" spans="27:29">
      <c r="AA25281" s="298"/>
      <c r="AC25281" s="206"/>
    </row>
    <row r="25282" spans="27:29">
      <c r="AA25282" s="298"/>
      <c r="AC25282" s="206"/>
    </row>
    <row r="25283" spans="27:29">
      <c r="AA25283" s="298"/>
      <c r="AC25283" s="206"/>
    </row>
    <row r="25284" spans="27:29">
      <c r="AA25284" s="298"/>
      <c r="AC25284" s="206"/>
    </row>
    <row r="25285" spans="27:29">
      <c r="AA25285" s="298"/>
      <c r="AC25285" s="206"/>
    </row>
    <row r="25286" spans="27:29">
      <c r="AA25286" s="298"/>
      <c r="AC25286" s="206"/>
    </row>
    <row r="25287" spans="27:29">
      <c r="AA25287" s="298"/>
      <c r="AC25287" s="206"/>
    </row>
    <row r="25288" spans="27:29">
      <c r="AA25288" s="298"/>
      <c r="AC25288" s="206"/>
    </row>
    <row r="25289" spans="27:29">
      <c r="AA25289" s="298"/>
      <c r="AC25289" s="206"/>
    </row>
    <row r="25290" spans="27:29">
      <c r="AA25290" s="298"/>
      <c r="AC25290" s="206"/>
    </row>
    <row r="25291" spans="27:29">
      <c r="AA25291" s="298"/>
      <c r="AC25291" s="206"/>
    </row>
    <row r="25292" spans="27:29">
      <c r="AA25292" s="298"/>
      <c r="AC25292" s="206"/>
    </row>
    <row r="25293" spans="27:29">
      <c r="AA25293" s="298"/>
      <c r="AC25293" s="206"/>
    </row>
    <row r="25294" spans="27:29">
      <c r="AA25294" s="298"/>
      <c r="AC25294" s="206"/>
    </row>
    <row r="25295" spans="27:29">
      <c r="AA25295" s="298"/>
      <c r="AC25295" s="206"/>
    </row>
    <row r="25296" spans="27:29">
      <c r="AA25296" s="298"/>
      <c r="AC25296" s="206"/>
    </row>
    <row r="25297" spans="27:29">
      <c r="AA25297" s="298"/>
      <c r="AC25297" s="206"/>
    </row>
    <row r="25298" spans="27:29">
      <c r="AA25298" s="298"/>
      <c r="AC25298" s="206"/>
    </row>
    <row r="25299" spans="27:29">
      <c r="AA25299" s="298"/>
      <c r="AC25299" s="206"/>
    </row>
    <row r="25300" spans="27:29">
      <c r="AA25300" s="298"/>
      <c r="AC25300" s="206"/>
    </row>
    <row r="25301" spans="27:29">
      <c r="AA25301" s="298"/>
      <c r="AC25301" s="206"/>
    </row>
    <row r="25302" spans="27:29">
      <c r="AA25302" s="298"/>
      <c r="AC25302" s="206"/>
    </row>
    <row r="25303" spans="27:29">
      <c r="AA25303" s="298"/>
      <c r="AC25303" s="206"/>
    </row>
    <row r="25304" spans="27:29">
      <c r="AA25304" s="298"/>
      <c r="AC25304" s="206"/>
    </row>
    <row r="25305" spans="27:29">
      <c r="AA25305" s="298"/>
      <c r="AC25305" s="206"/>
    </row>
    <row r="25306" spans="27:29">
      <c r="AA25306" s="298"/>
      <c r="AC25306" s="206"/>
    </row>
    <row r="25307" spans="27:29">
      <c r="AA25307" s="298"/>
      <c r="AC25307" s="206"/>
    </row>
    <row r="25308" spans="27:29">
      <c r="AA25308" s="298"/>
      <c r="AC25308" s="206"/>
    </row>
    <row r="25309" spans="27:29">
      <c r="AA25309" s="298"/>
      <c r="AC25309" s="206"/>
    </row>
    <row r="25310" spans="27:29">
      <c r="AA25310" s="298"/>
      <c r="AC25310" s="206"/>
    </row>
    <row r="25311" spans="27:29">
      <c r="AA25311" s="298"/>
      <c r="AC25311" s="206"/>
    </row>
    <row r="25312" spans="27:29">
      <c r="AA25312" s="298"/>
      <c r="AC25312" s="206"/>
    </row>
    <row r="25313" spans="27:29">
      <c r="AA25313" s="298"/>
      <c r="AC25313" s="206"/>
    </row>
    <row r="25314" spans="27:29">
      <c r="AA25314" s="298"/>
      <c r="AC25314" s="206"/>
    </row>
    <row r="25315" spans="27:29">
      <c r="AA25315" s="298"/>
      <c r="AC25315" s="206"/>
    </row>
    <row r="25316" spans="27:29">
      <c r="AA25316" s="298"/>
      <c r="AC25316" s="206"/>
    </row>
    <row r="25317" spans="27:29">
      <c r="AA25317" s="298"/>
      <c r="AC25317" s="206"/>
    </row>
    <row r="25318" spans="27:29">
      <c r="AA25318" s="298"/>
      <c r="AC25318" s="206"/>
    </row>
    <row r="25319" spans="27:29">
      <c r="AA25319" s="298"/>
      <c r="AC25319" s="206"/>
    </row>
    <row r="25320" spans="27:29">
      <c r="AA25320" s="298"/>
      <c r="AC25320" s="206"/>
    </row>
    <row r="25321" spans="27:29">
      <c r="AA25321" s="298"/>
      <c r="AC25321" s="206"/>
    </row>
    <row r="25322" spans="27:29">
      <c r="AA25322" s="298"/>
      <c r="AC25322" s="206"/>
    </row>
    <row r="25323" spans="27:29">
      <c r="AA25323" s="298"/>
      <c r="AC25323" s="206"/>
    </row>
    <row r="25324" spans="27:29">
      <c r="AA25324" s="298"/>
      <c r="AC25324" s="206"/>
    </row>
    <row r="25325" spans="27:29">
      <c r="AA25325" s="298"/>
      <c r="AC25325" s="206"/>
    </row>
    <row r="25326" spans="27:29">
      <c r="AA25326" s="298"/>
      <c r="AC25326" s="206"/>
    </row>
    <row r="25327" spans="27:29">
      <c r="AA25327" s="298"/>
      <c r="AC25327" s="206"/>
    </row>
    <row r="25328" spans="27:29">
      <c r="AA25328" s="298"/>
      <c r="AC25328" s="206"/>
    </row>
    <row r="25329" spans="27:29">
      <c r="AA25329" s="298"/>
      <c r="AC25329" s="206"/>
    </row>
    <row r="25330" spans="27:29">
      <c r="AA25330" s="298"/>
      <c r="AC25330" s="206"/>
    </row>
    <row r="25331" spans="27:29">
      <c r="AA25331" s="298"/>
      <c r="AC25331" s="206"/>
    </row>
    <row r="25332" spans="27:29">
      <c r="AA25332" s="298"/>
      <c r="AC25332" s="206"/>
    </row>
    <row r="25333" spans="27:29">
      <c r="AA25333" s="298"/>
      <c r="AC25333" s="206"/>
    </row>
    <row r="25334" spans="27:29">
      <c r="AA25334" s="298"/>
      <c r="AC25334" s="206"/>
    </row>
    <row r="25335" spans="27:29">
      <c r="AA25335" s="298"/>
      <c r="AC25335" s="206"/>
    </row>
    <row r="25336" spans="27:29">
      <c r="AA25336" s="298"/>
      <c r="AC25336" s="206"/>
    </row>
    <row r="25337" spans="27:29">
      <c r="AA25337" s="298"/>
      <c r="AC25337" s="206"/>
    </row>
    <row r="25338" spans="27:29">
      <c r="AA25338" s="298"/>
      <c r="AC25338" s="206"/>
    </row>
    <row r="25339" spans="27:29">
      <c r="AA25339" s="298"/>
      <c r="AC25339" s="206"/>
    </row>
    <row r="25340" spans="27:29">
      <c r="AA25340" s="298"/>
      <c r="AC25340" s="206"/>
    </row>
    <row r="25341" spans="27:29">
      <c r="AA25341" s="298"/>
      <c r="AC25341" s="206"/>
    </row>
    <row r="25342" spans="27:29">
      <c r="AA25342" s="298"/>
      <c r="AC25342" s="206"/>
    </row>
    <row r="25343" spans="27:29">
      <c r="AA25343" s="298"/>
      <c r="AC25343" s="206"/>
    </row>
    <row r="25344" spans="27:29">
      <c r="AA25344" s="298"/>
      <c r="AC25344" s="206"/>
    </row>
    <row r="25345" spans="27:29">
      <c r="AA25345" s="298"/>
      <c r="AC25345" s="206"/>
    </row>
    <row r="25346" spans="27:29">
      <c r="AA25346" s="298"/>
      <c r="AC25346" s="206"/>
    </row>
    <row r="25347" spans="27:29">
      <c r="AA25347" s="298"/>
      <c r="AC25347" s="206"/>
    </row>
    <row r="25348" spans="27:29">
      <c r="AA25348" s="298"/>
      <c r="AC25348" s="206"/>
    </row>
    <row r="25349" spans="27:29">
      <c r="AA25349" s="298"/>
      <c r="AC25349" s="206"/>
    </row>
    <row r="25350" spans="27:29">
      <c r="AA25350" s="298"/>
      <c r="AC25350" s="206"/>
    </row>
    <row r="25351" spans="27:29">
      <c r="AA25351" s="298"/>
      <c r="AC25351" s="206"/>
    </row>
    <row r="25352" spans="27:29">
      <c r="AA25352" s="298"/>
      <c r="AC25352" s="206"/>
    </row>
    <row r="25353" spans="27:29">
      <c r="AA25353" s="298"/>
      <c r="AC25353" s="206"/>
    </row>
    <row r="25354" spans="27:29">
      <c r="AA25354" s="298"/>
      <c r="AC25354" s="206"/>
    </row>
    <row r="25355" spans="27:29">
      <c r="AA25355" s="298"/>
      <c r="AC25355" s="206"/>
    </row>
    <row r="25356" spans="27:29">
      <c r="AA25356" s="298"/>
      <c r="AC25356" s="206"/>
    </row>
    <row r="25357" spans="27:29">
      <c r="AA25357" s="298"/>
      <c r="AC25357" s="206"/>
    </row>
    <row r="25358" spans="27:29">
      <c r="AA25358" s="298"/>
      <c r="AC25358" s="206"/>
    </row>
    <row r="25359" spans="27:29">
      <c r="AA25359" s="298"/>
      <c r="AC25359" s="206"/>
    </row>
    <row r="25360" spans="27:29">
      <c r="AA25360" s="298"/>
      <c r="AC25360" s="206"/>
    </row>
    <row r="25361" spans="27:29">
      <c r="AA25361" s="298"/>
      <c r="AC25361" s="206"/>
    </row>
    <row r="25362" spans="27:29">
      <c r="AA25362" s="298"/>
      <c r="AC25362" s="206"/>
    </row>
    <row r="25363" spans="27:29">
      <c r="AA25363" s="298"/>
      <c r="AC25363" s="206"/>
    </row>
    <row r="25364" spans="27:29">
      <c r="AA25364" s="298"/>
      <c r="AC25364" s="206"/>
    </row>
    <row r="25365" spans="27:29">
      <c r="AA25365" s="298"/>
      <c r="AC25365" s="206"/>
    </row>
    <row r="25366" spans="27:29">
      <c r="AA25366" s="298"/>
      <c r="AC25366" s="206"/>
    </row>
    <row r="25367" spans="27:29">
      <c r="AA25367" s="298"/>
      <c r="AC25367" s="206"/>
    </row>
    <row r="25368" spans="27:29">
      <c r="AA25368" s="298"/>
      <c r="AC25368" s="206"/>
    </row>
    <row r="25369" spans="27:29">
      <c r="AA25369" s="298"/>
      <c r="AC25369" s="206"/>
    </row>
    <row r="25370" spans="27:29">
      <c r="AA25370" s="298"/>
      <c r="AC25370" s="206"/>
    </row>
    <row r="25371" spans="27:29">
      <c r="AA25371" s="298"/>
      <c r="AC25371" s="206"/>
    </row>
    <row r="25372" spans="27:29">
      <c r="AA25372" s="298"/>
      <c r="AC25372" s="206"/>
    </row>
    <row r="25373" spans="27:29">
      <c r="AA25373" s="298"/>
      <c r="AC25373" s="206"/>
    </row>
    <row r="25374" spans="27:29">
      <c r="AA25374" s="298"/>
      <c r="AC25374" s="206"/>
    </row>
    <row r="25375" spans="27:29">
      <c r="AA25375" s="298"/>
      <c r="AC25375" s="206"/>
    </row>
    <row r="25376" spans="27:29">
      <c r="AA25376" s="298"/>
      <c r="AC25376" s="206"/>
    </row>
    <row r="25377" spans="27:29">
      <c r="AA25377" s="298"/>
      <c r="AC25377" s="206"/>
    </row>
    <row r="25378" spans="27:29">
      <c r="AA25378" s="298"/>
      <c r="AC25378" s="206"/>
    </row>
    <row r="25379" spans="27:29">
      <c r="AA25379" s="298"/>
      <c r="AC25379" s="206"/>
    </row>
    <row r="25380" spans="27:29">
      <c r="AA25380" s="298"/>
      <c r="AC25380" s="206"/>
    </row>
    <row r="25381" spans="27:29">
      <c r="AA25381" s="298"/>
      <c r="AC25381" s="206"/>
    </row>
    <row r="25382" spans="27:29">
      <c r="AA25382" s="298"/>
      <c r="AC25382" s="206"/>
    </row>
    <row r="25383" spans="27:29">
      <c r="AA25383" s="298"/>
      <c r="AC25383" s="206"/>
    </row>
    <row r="25384" spans="27:29">
      <c r="AA25384" s="298"/>
      <c r="AC25384" s="206"/>
    </row>
    <row r="25385" spans="27:29">
      <c r="AA25385" s="298"/>
      <c r="AC25385" s="206"/>
    </row>
    <row r="25386" spans="27:29">
      <c r="AA25386" s="298"/>
      <c r="AC25386" s="206"/>
    </row>
    <row r="25387" spans="27:29">
      <c r="AA25387" s="298"/>
      <c r="AC25387" s="206"/>
    </row>
    <row r="25388" spans="27:29">
      <c r="AA25388" s="298"/>
      <c r="AC25388" s="206"/>
    </row>
    <row r="25389" spans="27:29">
      <c r="AA25389" s="298"/>
      <c r="AC25389" s="206"/>
    </row>
    <row r="25390" spans="27:29">
      <c r="AA25390" s="298"/>
      <c r="AC25390" s="206"/>
    </row>
    <row r="25391" spans="27:29">
      <c r="AA25391" s="298"/>
      <c r="AC25391" s="206"/>
    </row>
    <row r="25392" spans="27:29">
      <c r="AA25392" s="298"/>
      <c r="AC25392" s="206"/>
    </row>
    <row r="25393" spans="27:29">
      <c r="AA25393" s="298"/>
      <c r="AC25393" s="206"/>
    </row>
    <row r="25394" spans="27:29">
      <c r="AA25394" s="298"/>
      <c r="AC25394" s="206"/>
    </row>
    <row r="25395" spans="27:29">
      <c r="AA25395" s="298"/>
      <c r="AC25395" s="206"/>
    </row>
    <row r="25396" spans="27:29">
      <c r="AA25396" s="298"/>
      <c r="AC25396" s="206"/>
    </row>
    <row r="25397" spans="27:29">
      <c r="AA25397" s="298"/>
      <c r="AC25397" s="206"/>
    </row>
    <row r="25398" spans="27:29">
      <c r="AA25398" s="298"/>
      <c r="AC25398" s="206"/>
    </row>
    <row r="25399" spans="27:29">
      <c r="AA25399" s="298"/>
      <c r="AC25399" s="206"/>
    </row>
    <row r="25400" spans="27:29">
      <c r="AA25400" s="298"/>
      <c r="AC25400" s="206"/>
    </row>
    <row r="25401" spans="27:29">
      <c r="AA25401" s="298"/>
      <c r="AC25401" s="206"/>
    </row>
    <row r="25402" spans="27:29">
      <c r="AA25402" s="298"/>
      <c r="AC25402" s="206"/>
    </row>
    <row r="25403" spans="27:29">
      <c r="AA25403" s="298"/>
      <c r="AC25403" s="206"/>
    </row>
    <row r="25404" spans="27:29">
      <c r="AA25404" s="298"/>
      <c r="AC25404" s="206"/>
    </row>
    <row r="25405" spans="27:29">
      <c r="AA25405" s="298"/>
      <c r="AC25405" s="206"/>
    </row>
    <row r="25406" spans="27:29">
      <c r="AA25406" s="298"/>
      <c r="AC25406" s="206"/>
    </row>
    <row r="25407" spans="27:29">
      <c r="AA25407" s="298"/>
      <c r="AC25407" s="206"/>
    </row>
    <row r="25408" spans="27:29">
      <c r="AA25408" s="298"/>
      <c r="AC25408" s="206"/>
    </row>
    <row r="25409" spans="27:29">
      <c r="AA25409" s="298"/>
      <c r="AC25409" s="206"/>
    </row>
    <row r="25410" spans="27:29">
      <c r="AA25410" s="298"/>
      <c r="AC25410" s="206"/>
    </row>
    <row r="25411" spans="27:29">
      <c r="AA25411" s="298"/>
      <c r="AC25411" s="206"/>
    </row>
    <row r="25412" spans="27:29">
      <c r="AA25412" s="298"/>
      <c r="AC25412" s="206"/>
    </row>
    <row r="25413" spans="27:29">
      <c r="AA25413" s="298"/>
      <c r="AC25413" s="206"/>
    </row>
    <row r="25414" spans="27:29">
      <c r="AA25414" s="298"/>
      <c r="AC25414" s="206"/>
    </row>
    <row r="25415" spans="27:29">
      <c r="AA25415" s="298"/>
      <c r="AC25415" s="206"/>
    </row>
    <row r="25416" spans="27:29">
      <c r="AA25416" s="298"/>
      <c r="AC25416" s="206"/>
    </row>
    <row r="25417" spans="27:29">
      <c r="AA25417" s="298"/>
      <c r="AC25417" s="206"/>
    </row>
    <row r="25418" spans="27:29">
      <c r="AA25418" s="298"/>
      <c r="AC25418" s="206"/>
    </row>
    <row r="25419" spans="27:29">
      <c r="AA25419" s="298"/>
      <c r="AC25419" s="206"/>
    </row>
    <row r="25420" spans="27:29">
      <c r="AA25420" s="298"/>
      <c r="AC25420" s="206"/>
    </row>
    <row r="25421" spans="27:29">
      <c r="AA25421" s="298"/>
      <c r="AC25421" s="206"/>
    </row>
    <row r="25422" spans="27:29">
      <c r="AA25422" s="298"/>
      <c r="AC25422" s="206"/>
    </row>
    <row r="25423" spans="27:29">
      <c r="AA25423" s="298"/>
      <c r="AC25423" s="206"/>
    </row>
    <row r="25424" spans="27:29">
      <c r="AA25424" s="298"/>
      <c r="AC25424" s="206"/>
    </row>
    <row r="25425" spans="27:29">
      <c r="AA25425" s="298"/>
      <c r="AC25425" s="206"/>
    </row>
    <row r="25426" spans="27:29">
      <c r="AA25426" s="298"/>
      <c r="AC25426" s="206"/>
    </row>
    <row r="25427" spans="27:29">
      <c r="AA25427" s="298"/>
      <c r="AC25427" s="206"/>
    </row>
    <row r="25428" spans="27:29">
      <c r="AA25428" s="298"/>
      <c r="AC25428" s="206"/>
    </row>
    <row r="25429" spans="27:29">
      <c r="AA25429" s="298"/>
      <c r="AC25429" s="206"/>
    </row>
    <row r="25430" spans="27:29">
      <c r="AA25430" s="298"/>
      <c r="AC25430" s="206"/>
    </row>
    <row r="25431" spans="27:29">
      <c r="AA25431" s="298"/>
      <c r="AC25431" s="206"/>
    </row>
    <row r="25432" spans="27:29">
      <c r="AA25432" s="298"/>
      <c r="AC25432" s="206"/>
    </row>
    <row r="25433" spans="27:29">
      <c r="AA25433" s="298"/>
      <c r="AC25433" s="206"/>
    </row>
    <row r="25434" spans="27:29">
      <c r="AA25434" s="298"/>
      <c r="AC25434" s="206"/>
    </row>
    <row r="25435" spans="27:29">
      <c r="AA25435" s="298"/>
      <c r="AC25435" s="206"/>
    </row>
    <row r="25436" spans="27:29">
      <c r="AA25436" s="298"/>
      <c r="AC25436" s="206"/>
    </row>
    <row r="25437" spans="27:29">
      <c r="AA25437" s="298"/>
      <c r="AC25437" s="206"/>
    </row>
    <row r="25438" spans="27:29">
      <c r="AA25438" s="298"/>
      <c r="AC25438" s="206"/>
    </row>
    <row r="25439" spans="27:29">
      <c r="AA25439" s="298"/>
      <c r="AC25439" s="206"/>
    </row>
    <row r="25440" spans="27:29">
      <c r="AA25440" s="298"/>
      <c r="AC25440" s="206"/>
    </row>
    <row r="25441" spans="27:29">
      <c r="AA25441" s="298"/>
      <c r="AC25441" s="206"/>
    </row>
    <row r="25442" spans="27:29">
      <c r="AA25442" s="298"/>
      <c r="AC25442" s="206"/>
    </row>
    <row r="25443" spans="27:29">
      <c r="AA25443" s="298"/>
      <c r="AC25443" s="206"/>
    </row>
    <row r="25444" spans="27:29">
      <c r="AA25444" s="298"/>
      <c r="AC25444" s="206"/>
    </row>
    <row r="25445" spans="27:29">
      <c r="AA25445" s="298"/>
      <c r="AC25445" s="206"/>
    </row>
    <row r="25446" spans="27:29">
      <c r="AA25446" s="298"/>
      <c r="AC25446" s="206"/>
    </row>
    <row r="25447" spans="27:29">
      <c r="AA25447" s="298"/>
      <c r="AC25447" s="206"/>
    </row>
    <row r="25448" spans="27:29">
      <c r="AA25448" s="298"/>
      <c r="AC25448" s="206"/>
    </row>
    <row r="25449" spans="27:29">
      <c r="AA25449" s="298"/>
      <c r="AC25449" s="206"/>
    </row>
    <row r="25450" spans="27:29">
      <c r="AA25450" s="298"/>
      <c r="AC25450" s="206"/>
    </row>
    <row r="25451" spans="27:29">
      <c r="AA25451" s="298"/>
      <c r="AC25451" s="206"/>
    </row>
    <row r="25452" spans="27:29">
      <c r="AA25452" s="298"/>
      <c r="AC25452" s="206"/>
    </row>
    <row r="25453" spans="27:29">
      <c r="AA25453" s="298"/>
      <c r="AC25453" s="206"/>
    </row>
    <row r="25454" spans="27:29">
      <c r="AA25454" s="298"/>
      <c r="AC25454" s="206"/>
    </row>
    <row r="25455" spans="27:29">
      <c r="AA25455" s="298"/>
      <c r="AC25455" s="206"/>
    </row>
    <row r="25456" spans="27:29">
      <c r="AA25456" s="298"/>
      <c r="AC25456" s="206"/>
    </row>
    <row r="25457" spans="27:29">
      <c r="AA25457" s="298"/>
      <c r="AC25457" s="206"/>
    </row>
    <row r="25458" spans="27:29">
      <c r="AA25458" s="298"/>
      <c r="AC25458" s="206"/>
    </row>
    <row r="25459" spans="27:29">
      <c r="AA25459" s="298"/>
      <c r="AC25459" s="206"/>
    </row>
    <row r="25460" spans="27:29">
      <c r="AA25460" s="298"/>
      <c r="AC25460" s="206"/>
    </row>
    <row r="25461" spans="27:29">
      <c r="AA25461" s="298"/>
      <c r="AC25461" s="206"/>
    </row>
    <row r="25462" spans="27:29">
      <c r="AA25462" s="298"/>
      <c r="AC25462" s="206"/>
    </row>
    <row r="25463" spans="27:29">
      <c r="AA25463" s="298"/>
      <c r="AC25463" s="206"/>
    </row>
    <row r="25464" spans="27:29">
      <c r="AA25464" s="298"/>
      <c r="AC25464" s="206"/>
    </row>
    <row r="25465" spans="27:29">
      <c r="AA25465" s="298"/>
      <c r="AC25465" s="206"/>
    </row>
    <row r="25466" spans="27:29">
      <c r="AA25466" s="298"/>
      <c r="AC25466" s="206"/>
    </row>
    <row r="25467" spans="27:29">
      <c r="AA25467" s="298"/>
      <c r="AC25467" s="206"/>
    </row>
    <row r="25468" spans="27:29">
      <c r="AA25468" s="298"/>
      <c r="AC25468" s="206"/>
    </row>
    <row r="25469" spans="27:29">
      <c r="AA25469" s="298"/>
      <c r="AC25469" s="206"/>
    </row>
    <row r="25470" spans="27:29">
      <c r="AA25470" s="298"/>
      <c r="AC25470" s="206"/>
    </row>
    <row r="25471" spans="27:29">
      <c r="AA25471" s="298"/>
      <c r="AC25471" s="206"/>
    </row>
    <row r="25472" spans="27:29">
      <c r="AA25472" s="298"/>
      <c r="AC25472" s="206"/>
    </row>
    <row r="25473" spans="27:29">
      <c r="AA25473" s="298"/>
      <c r="AC25473" s="206"/>
    </row>
    <row r="25474" spans="27:29">
      <c r="AA25474" s="298"/>
      <c r="AC25474" s="206"/>
    </row>
    <row r="25475" spans="27:29">
      <c r="AA25475" s="298"/>
      <c r="AC25475" s="206"/>
    </row>
    <row r="25476" spans="27:29">
      <c r="AA25476" s="298"/>
      <c r="AC25476" s="206"/>
    </row>
    <row r="25477" spans="27:29">
      <c r="AA25477" s="298"/>
      <c r="AC25477" s="206"/>
    </row>
    <row r="25478" spans="27:29">
      <c r="AA25478" s="298"/>
      <c r="AC25478" s="206"/>
    </row>
    <row r="25479" spans="27:29">
      <c r="AA25479" s="298"/>
      <c r="AC25479" s="206"/>
    </row>
    <row r="25480" spans="27:29">
      <c r="AA25480" s="298"/>
      <c r="AC25480" s="206"/>
    </row>
    <row r="25481" spans="27:29">
      <c r="AA25481" s="298"/>
      <c r="AC25481" s="206"/>
    </row>
    <row r="25482" spans="27:29">
      <c r="AA25482" s="298"/>
      <c r="AC25482" s="206"/>
    </row>
    <row r="25483" spans="27:29">
      <c r="AA25483" s="298"/>
      <c r="AC25483" s="206"/>
    </row>
    <row r="25484" spans="27:29">
      <c r="AA25484" s="298"/>
      <c r="AC25484" s="206"/>
    </row>
    <row r="25485" spans="27:29">
      <c r="AA25485" s="298"/>
      <c r="AC25485" s="206"/>
    </row>
    <row r="25486" spans="27:29">
      <c r="AA25486" s="298"/>
      <c r="AC25486" s="206"/>
    </row>
    <row r="25487" spans="27:29">
      <c r="AA25487" s="298"/>
      <c r="AC25487" s="206"/>
    </row>
    <row r="25488" spans="27:29">
      <c r="AA25488" s="298"/>
      <c r="AC25488" s="206"/>
    </row>
    <row r="25489" spans="27:29">
      <c r="AA25489" s="298"/>
      <c r="AC25489" s="206"/>
    </row>
    <row r="25490" spans="27:29">
      <c r="AA25490" s="298"/>
      <c r="AC25490" s="206"/>
    </row>
    <row r="25491" spans="27:29">
      <c r="AA25491" s="298"/>
      <c r="AC25491" s="206"/>
    </row>
    <row r="25492" spans="27:29">
      <c r="AA25492" s="298"/>
      <c r="AC25492" s="206"/>
    </row>
    <row r="25493" spans="27:29">
      <c r="AA25493" s="298"/>
      <c r="AC25493" s="206"/>
    </row>
    <row r="25494" spans="27:29">
      <c r="AA25494" s="298"/>
      <c r="AC25494" s="206"/>
    </row>
    <row r="25495" spans="27:29">
      <c r="AA25495" s="298"/>
      <c r="AC25495" s="206"/>
    </row>
    <row r="25496" spans="27:29">
      <c r="AA25496" s="298"/>
      <c r="AC25496" s="206"/>
    </row>
    <row r="25497" spans="27:29">
      <c r="AA25497" s="298"/>
      <c r="AC25497" s="206"/>
    </row>
    <row r="25498" spans="27:29">
      <c r="AA25498" s="298"/>
      <c r="AC25498" s="206"/>
    </row>
    <row r="25499" spans="27:29">
      <c r="AA25499" s="298"/>
      <c r="AC25499" s="206"/>
    </row>
    <row r="25500" spans="27:29">
      <c r="AA25500" s="298"/>
      <c r="AC25500" s="206"/>
    </row>
    <row r="25501" spans="27:29">
      <c r="AA25501" s="298"/>
      <c r="AC25501" s="206"/>
    </row>
    <row r="25502" spans="27:29">
      <c r="AA25502" s="298"/>
      <c r="AC25502" s="206"/>
    </row>
    <row r="25503" spans="27:29">
      <c r="AA25503" s="298"/>
      <c r="AC25503" s="206"/>
    </row>
    <row r="25504" spans="27:29">
      <c r="AA25504" s="298"/>
      <c r="AC25504" s="206"/>
    </row>
    <row r="25505" spans="27:29">
      <c r="AA25505" s="298"/>
      <c r="AC25505" s="206"/>
    </row>
    <row r="25506" spans="27:29">
      <c r="AA25506" s="298"/>
      <c r="AC25506" s="206"/>
    </row>
    <row r="25507" spans="27:29">
      <c r="AA25507" s="298"/>
      <c r="AC25507" s="206"/>
    </row>
    <row r="25508" spans="27:29">
      <c r="AA25508" s="298"/>
      <c r="AC25508" s="206"/>
    </row>
    <row r="25509" spans="27:29">
      <c r="AA25509" s="298"/>
      <c r="AC25509" s="206"/>
    </row>
    <row r="25510" spans="27:29">
      <c r="AA25510" s="298"/>
      <c r="AC25510" s="206"/>
    </row>
    <row r="25511" spans="27:29">
      <c r="AA25511" s="298"/>
      <c r="AC25511" s="206"/>
    </row>
    <row r="25512" spans="27:29">
      <c r="AA25512" s="298"/>
      <c r="AC25512" s="206"/>
    </row>
    <row r="25513" spans="27:29">
      <c r="AA25513" s="298"/>
      <c r="AC25513" s="206"/>
    </row>
    <row r="25514" spans="27:29">
      <c r="AA25514" s="298"/>
      <c r="AC25514" s="206"/>
    </row>
    <row r="25515" spans="27:29">
      <c r="AA25515" s="298"/>
      <c r="AC25515" s="206"/>
    </row>
    <row r="25516" spans="27:29">
      <c r="AA25516" s="298"/>
      <c r="AC25516" s="206"/>
    </row>
    <row r="25517" spans="27:29">
      <c r="AA25517" s="298"/>
      <c r="AC25517" s="206"/>
    </row>
    <row r="25518" spans="27:29">
      <c r="AA25518" s="298"/>
      <c r="AC25518" s="206"/>
    </row>
    <row r="25519" spans="27:29">
      <c r="AA25519" s="298"/>
      <c r="AC25519" s="206"/>
    </row>
    <row r="25520" spans="27:29">
      <c r="AA25520" s="298"/>
      <c r="AC25520" s="206"/>
    </row>
    <row r="25521" spans="27:29">
      <c r="AA25521" s="298"/>
      <c r="AC25521" s="206"/>
    </row>
    <row r="25522" spans="27:29">
      <c r="AA25522" s="298"/>
      <c r="AC25522" s="206"/>
    </row>
    <row r="25523" spans="27:29">
      <c r="AA25523" s="298"/>
      <c r="AC25523" s="206"/>
    </row>
    <row r="25524" spans="27:29">
      <c r="AA25524" s="298"/>
      <c r="AC25524" s="206"/>
    </row>
    <row r="25525" spans="27:29">
      <c r="AA25525" s="298"/>
      <c r="AC25525" s="206"/>
    </row>
    <row r="25526" spans="27:29">
      <c r="AA25526" s="298"/>
      <c r="AC25526" s="206"/>
    </row>
    <row r="25527" spans="27:29">
      <c r="AA25527" s="298"/>
      <c r="AC25527" s="206"/>
    </row>
    <row r="25528" spans="27:29">
      <c r="AA25528" s="298"/>
      <c r="AC25528" s="206"/>
    </row>
    <row r="25529" spans="27:29">
      <c r="AA25529" s="298"/>
      <c r="AC25529" s="206"/>
    </row>
    <row r="25530" spans="27:29">
      <c r="AA25530" s="298"/>
      <c r="AC25530" s="206"/>
    </row>
    <row r="25531" spans="27:29">
      <c r="AA25531" s="298"/>
      <c r="AC25531" s="206"/>
    </row>
    <row r="25532" spans="27:29">
      <c r="AA25532" s="298"/>
      <c r="AC25532" s="206"/>
    </row>
    <row r="25533" spans="27:29">
      <c r="AA25533" s="298"/>
      <c r="AC25533" s="206"/>
    </row>
    <row r="25534" spans="27:29">
      <c r="AA25534" s="298"/>
      <c r="AC25534" s="206"/>
    </row>
    <row r="25535" spans="27:29">
      <c r="AA25535" s="298"/>
      <c r="AC25535" s="206"/>
    </row>
    <row r="25536" spans="27:29">
      <c r="AA25536" s="298"/>
      <c r="AC25536" s="206"/>
    </row>
    <row r="25537" spans="27:29">
      <c r="AA25537" s="298"/>
      <c r="AC25537" s="206"/>
    </row>
    <row r="25538" spans="27:29">
      <c r="AA25538" s="298"/>
      <c r="AC25538" s="206"/>
    </row>
    <row r="25539" spans="27:29">
      <c r="AA25539" s="298"/>
      <c r="AC25539" s="206"/>
    </row>
    <row r="25540" spans="27:29">
      <c r="AA25540" s="298"/>
      <c r="AC25540" s="206"/>
    </row>
    <row r="25541" spans="27:29">
      <c r="AA25541" s="298"/>
      <c r="AC25541" s="206"/>
    </row>
    <row r="25542" spans="27:29">
      <c r="AA25542" s="298"/>
      <c r="AC25542" s="206"/>
    </row>
    <row r="25543" spans="27:29">
      <c r="AA25543" s="298"/>
      <c r="AC25543" s="206"/>
    </row>
    <row r="25544" spans="27:29">
      <c r="AA25544" s="298"/>
      <c r="AC25544" s="206"/>
    </row>
    <row r="25545" spans="27:29">
      <c r="AA25545" s="298"/>
      <c r="AC25545" s="206"/>
    </row>
    <row r="25546" spans="27:29">
      <c r="AA25546" s="298"/>
      <c r="AC25546" s="206"/>
    </row>
    <row r="25547" spans="27:29">
      <c r="AA25547" s="298"/>
      <c r="AC25547" s="206"/>
    </row>
    <row r="25548" spans="27:29">
      <c r="AA25548" s="298"/>
      <c r="AC25548" s="206"/>
    </row>
    <row r="25549" spans="27:29">
      <c r="AA25549" s="298"/>
      <c r="AC25549" s="206"/>
    </row>
    <row r="25550" spans="27:29">
      <c r="AA25550" s="298"/>
      <c r="AC25550" s="206"/>
    </row>
    <row r="25551" spans="27:29">
      <c r="AA25551" s="298"/>
      <c r="AC25551" s="206"/>
    </row>
    <row r="25552" spans="27:29">
      <c r="AA25552" s="298"/>
      <c r="AC25552" s="206"/>
    </row>
    <row r="25553" spans="27:29">
      <c r="AA25553" s="298"/>
      <c r="AC25553" s="206"/>
    </row>
    <row r="25554" spans="27:29">
      <c r="AA25554" s="298"/>
      <c r="AC25554" s="206"/>
    </row>
    <row r="25555" spans="27:29">
      <c r="AA25555" s="298"/>
      <c r="AC25555" s="206"/>
    </row>
    <row r="25556" spans="27:29">
      <c r="AA25556" s="298"/>
      <c r="AC25556" s="206"/>
    </row>
    <row r="25557" spans="27:29">
      <c r="AA25557" s="298"/>
      <c r="AC25557" s="206"/>
    </row>
    <row r="25558" spans="27:29">
      <c r="AA25558" s="298"/>
      <c r="AC25558" s="206"/>
    </row>
    <row r="25559" spans="27:29">
      <c r="AA25559" s="298"/>
      <c r="AC25559" s="206"/>
    </row>
    <row r="25560" spans="27:29">
      <c r="AA25560" s="298"/>
      <c r="AC25560" s="206"/>
    </row>
    <row r="25561" spans="27:29">
      <c r="AA25561" s="298"/>
      <c r="AC25561" s="206"/>
    </row>
    <row r="25562" spans="27:29">
      <c r="AA25562" s="298"/>
      <c r="AC25562" s="206"/>
    </row>
    <row r="25563" spans="27:29">
      <c r="AA25563" s="298"/>
      <c r="AC25563" s="206"/>
    </row>
    <row r="25564" spans="27:29">
      <c r="AA25564" s="298"/>
      <c r="AC25564" s="206"/>
    </row>
    <row r="25565" spans="27:29">
      <c r="AA25565" s="298"/>
      <c r="AC25565" s="206"/>
    </row>
    <row r="25566" spans="27:29">
      <c r="AA25566" s="298"/>
      <c r="AC25566" s="206"/>
    </row>
    <row r="25567" spans="27:29">
      <c r="AA25567" s="298"/>
      <c r="AC25567" s="206"/>
    </row>
    <row r="25568" spans="27:29">
      <c r="AA25568" s="298"/>
      <c r="AC25568" s="206"/>
    </row>
    <row r="25569" spans="27:29">
      <c r="AA25569" s="298"/>
      <c r="AC25569" s="206"/>
    </row>
    <row r="25570" spans="27:29">
      <c r="AA25570" s="298"/>
      <c r="AC25570" s="206"/>
    </row>
    <row r="25571" spans="27:29">
      <c r="AA25571" s="298"/>
      <c r="AC25571" s="206"/>
    </row>
    <row r="25572" spans="27:29">
      <c r="AA25572" s="298"/>
      <c r="AC25572" s="206"/>
    </row>
    <row r="25573" spans="27:29">
      <c r="AA25573" s="298"/>
      <c r="AC25573" s="206"/>
    </row>
    <row r="25574" spans="27:29">
      <c r="AA25574" s="298"/>
      <c r="AC25574" s="206"/>
    </row>
    <row r="25575" spans="27:29">
      <c r="AA25575" s="298"/>
      <c r="AC25575" s="206"/>
    </row>
    <row r="25576" spans="27:29">
      <c r="AA25576" s="298"/>
      <c r="AC25576" s="206"/>
    </row>
    <row r="25577" spans="27:29">
      <c r="AA25577" s="298"/>
      <c r="AC25577" s="206"/>
    </row>
    <row r="25578" spans="27:29">
      <c r="AA25578" s="298"/>
      <c r="AC25578" s="206"/>
    </row>
    <row r="25579" spans="27:29">
      <c r="AA25579" s="298"/>
      <c r="AC25579" s="206"/>
    </row>
    <row r="25580" spans="27:29">
      <c r="AA25580" s="298"/>
      <c r="AC25580" s="206"/>
    </row>
    <row r="25581" spans="27:29">
      <c r="AA25581" s="298"/>
      <c r="AC25581" s="206"/>
    </row>
    <row r="25582" spans="27:29">
      <c r="AA25582" s="298"/>
      <c r="AC25582" s="206"/>
    </row>
    <row r="25583" spans="27:29">
      <c r="AA25583" s="298"/>
      <c r="AC25583" s="206"/>
    </row>
    <row r="25584" spans="27:29">
      <c r="AA25584" s="298"/>
      <c r="AC25584" s="206"/>
    </row>
    <row r="25585" spans="27:29">
      <c r="AA25585" s="298"/>
      <c r="AC25585" s="206"/>
    </row>
    <row r="25586" spans="27:29">
      <c r="AA25586" s="298"/>
      <c r="AC25586" s="206"/>
    </row>
    <row r="25587" spans="27:29">
      <c r="AA25587" s="298"/>
      <c r="AC25587" s="206"/>
    </row>
    <row r="25588" spans="27:29">
      <c r="AA25588" s="298"/>
      <c r="AC25588" s="206"/>
    </row>
    <row r="25589" spans="27:29">
      <c r="AA25589" s="298"/>
      <c r="AC25589" s="206"/>
    </row>
    <row r="25590" spans="27:29">
      <c r="AA25590" s="298"/>
      <c r="AC25590" s="206"/>
    </row>
    <row r="25591" spans="27:29">
      <c r="AA25591" s="298"/>
      <c r="AC25591" s="206"/>
    </row>
    <row r="25592" spans="27:29">
      <c r="AA25592" s="298"/>
      <c r="AC25592" s="206"/>
    </row>
    <row r="25593" spans="27:29">
      <c r="AA25593" s="298"/>
      <c r="AC25593" s="206"/>
    </row>
    <row r="25594" spans="27:29">
      <c r="AA25594" s="298"/>
      <c r="AC25594" s="206"/>
    </row>
    <row r="25595" spans="27:29">
      <c r="AA25595" s="298"/>
      <c r="AC25595" s="206"/>
    </row>
    <row r="25596" spans="27:29">
      <c r="AA25596" s="298"/>
      <c r="AC25596" s="206"/>
    </row>
    <row r="25597" spans="27:29">
      <c r="AA25597" s="298"/>
      <c r="AC25597" s="206"/>
    </row>
    <row r="25598" spans="27:29">
      <c r="AA25598" s="298"/>
      <c r="AC25598" s="206"/>
    </row>
    <row r="25599" spans="27:29">
      <c r="AA25599" s="298"/>
      <c r="AC25599" s="206"/>
    </row>
    <row r="25600" spans="27:29">
      <c r="AA25600" s="298"/>
      <c r="AC25600" s="206"/>
    </row>
    <row r="25601" spans="27:29">
      <c r="AA25601" s="298"/>
      <c r="AC25601" s="206"/>
    </row>
    <row r="25602" spans="27:29">
      <c r="AA25602" s="298"/>
      <c r="AC25602" s="206"/>
    </row>
    <row r="25603" spans="27:29">
      <c r="AA25603" s="298"/>
      <c r="AC25603" s="206"/>
    </row>
    <row r="25604" spans="27:29">
      <c r="AA25604" s="298"/>
      <c r="AC25604" s="206"/>
    </row>
    <row r="25605" spans="27:29">
      <c r="AA25605" s="298"/>
      <c r="AC25605" s="206"/>
    </row>
    <row r="25606" spans="27:29">
      <c r="AA25606" s="298"/>
      <c r="AC25606" s="206"/>
    </row>
    <row r="25607" spans="27:29">
      <c r="AA25607" s="298"/>
      <c r="AC25607" s="206"/>
    </row>
    <row r="25608" spans="27:29">
      <c r="AA25608" s="298"/>
      <c r="AC25608" s="206"/>
    </row>
    <row r="25609" spans="27:29">
      <c r="AA25609" s="298"/>
      <c r="AC25609" s="206"/>
    </row>
    <row r="25610" spans="27:29">
      <c r="AA25610" s="298"/>
      <c r="AC25610" s="206"/>
    </row>
    <row r="25611" spans="27:29">
      <c r="AA25611" s="298"/>
      <c r="AC25611" s="206"/>
    </row>
    <row r="25612" spans="27:29">
      <c r="AA25612" s="298"/>
      <c r="AC25612" s="206"/>
    </row>
    <row r="25613" spans="27:29">
      <c r="AA25613" s="298"/>
      <c r="AC25613" s="206"/>
    </row>
    <row r="25614" spans="27:29">
      <c r="AA25614" s="298"/>
      <c r="AC25614" s="206"/>
    </row>
    <row r="25615" spans="27:29">
      <c r="AA25615" s="298"/>
      <c r="AC25615" s="206"/>
    </row>
    <row r="25616" spans="27:29">
      <c r="AA25616" s="298"/>
      <c r="AC25616" s="206"/>
    </row>
    <row r="25617" spans="27:29">
      <c r="AA25617" s="298"/>
      <c r="AC25617" s="206"/>
    </row>
    <row r="25618" spans="27:29">
      <c r="AA25618" s="298"/>
      <c r="AC25618" s="206"/>
    </row>
    <row r="25619" spans="27:29">
      <c r="AA25619" s="298"/>
      <c r="AC25619" s="206"/>
    </row>
    <row r="25620" spans="27:29">
      <c r="AA25620" s="298"/>
      <c r="AC25620" s="206"/>
    </row>
    <row r="25621" spans="27:29">
      <c r="AA25621" s="298"/>
      <c r="AC25621" s="206"/>
    </row>
    <row r="25622" spans="27:29">
      <c r="AA25622" s="298"/>
      <c r="AC25622" s="206"/>
    </row>
    <row r="25623" spans="27:29">
      <c r="AA25623" s="298"/>
      <c r="AC25623" s="206"/>
    </row>
    <row r="25624" spans="27:29">
      <c r="AA25624" s="298"/>
      <c r="AC25624" s="206"/>
    </row>
    <row r="25625" spans="27:29">
      <c r="AA25625" s="298"/>
      <c r="AC25625" s="206"/>
    </row>
    <row r="25626" spans="27:29">
      <c r="AA25626" s="298"/>
      <c r="AC25626" s="206"/>
    </row>
    <row r="25627" spans="27:29">
      <c r="AA25627" s="298"/>
      <c r="AC25627" s="206"/>
    </row>
    <row r="25628" spans="27:29">
      <c r="AA25628" s="298"/>
      <c r="AC25628" s="206"/>
    </row>
    <row r="25629" spans="27:29">
      <c r="AA25629" s="298"/>
      <c r="AC25629" s="206"/>
    </row>
    <row r="25630" spans="27:29">
      <c r="AA25630" s="298"/>
      <c r="AC25630" s="206"/>
    </row>
    <row r="25631" spans="27:29">
      <c r="AA25631" s="298"/>
      <c r="AC25631" s="206"/>
    </row>
    <row r="25632" spans="27:29">
      <c r="AA25632" s="298"/>
      <c r="AC25632" s="206"/>
    </row>
    <row r="25633" spans="27:29">
      <c r="AA25633" s="298"/>
      <c r="AC25633" s="206"/>
    </row>
    <row r="25634" spans="27:29">
      <c r="AA25634" s="298"/>
      <c r="AC25634" s="206"/>
    </row>
    <row r="25635" spans="27:29">
      <c r="AA25635" s="298"/>
      <c r="AC25635" s="206"/>
    </row>
    <row r="25636" spans="27:29">
      <c r="AA25636" s="298"/>
      <c r="AC25636" s="206"/>
    </row>
    <row r="25637" spans="27:29">
      <c r="AA25637" s="298"/>
      <c r="AC25637" s="206"/>
    </row>
    <row r="25638" spans="27:29">
      <c r="AA25638" s="298"/>
      <c r="AC25638" s="206"/>
    </row>
    <row r="25639" spans="27:29">
      <c r="AA25639" s="298"/>
      <c r="AC25639" s="206"/>
    </row>
    <row r="25640" spans="27:29">
      <c r="AA25640" s="298"/>
      <c r="AC25640" s="206"/>
    </row>
    <row r="25641" spans="27:29">
      <c r="AA25641" s="298"/>
      <c r="AC25641" s="206"/>
    </row>
    <row r="25642" spans="27:29">
      <c r="AA25642" s="298"/>
      <c r="AC25642" s="206"/>
    </row>
    <row r="25643" spans="27:29">
      <c r="AA25643" s="298"/>
      <c r="AC25643" s="206"/>
    </row>
    <row r="25644" spans="27:29">
      <c r="AA25644" s="298"/>
      <c r="AC25644" s="206"/>
    </row>
    <row r="25645" spans="27:29">
      <c r="AA25645" s="298"/>
      <c r="AC25645" s="206"/>
    </row>
    <row r="25646" spans="27:29">
      <c r="AA25646" s="298"/>
      <c r="AC25646" s="206"/>
    </row>
    <row r="25647" spans="27:29">
      <c r="AA25647" s="298"/>
      <c r="AC25647" s="206"/>
    </row>
    <row r="25648" spans="27:29">
      <c r="AA25648" s="298"/>
      <c r="AC25648" s="206"/>
    </row>
    <row r="25649" spans="27:29">
      <c r="AA25649" s="298"/>
      <c r="AC25649" s="206"/>
    </row>
    <row r="25650" spans="27:29">
      <c r="AA25650" s="298"/>
      <c r="AC25650" s="206"/>
    </row>
    <row r="25651" spans="27:29">
      <c r="AA25651" s="298"/>
      <c r="AC25651" s="206"/>
    </row>
    <row r="25652" spans="27:29">
      <c r="AA25652" s="298"/>
      <c r="AC25652" s="206"/>
    </row>
    <row r="25653" spans="27:29">
      <c r="AA25653" s="298"/>
      <c r="AC25653" s="206"/>
    </row>
    <row r="25654" spans="27:29">
      <c r="AA25654" s="298"/>
      <c r="AC25654" s="206"/>
    </row>
    <row r="25655" spans="27:29">
      <c r="AA25655" s="298"/>
      <c r="AC25655" s="206"/>
    </row>
    <row r="25656" spans="27:29">
      <c r="AA25656" s="298"/>
      <c r="AC25656" s="206"/>
    </row>
    <row r="25657" spans="27:29">
      <c r="AA25657" s="298"/>
      <c r="AC25657" s="206"/>
    </row>
    <row r="25658" spans="27:29">
      <c r="AA25658" s="298"/>
      <c r="AC25658" s="206"/>
    </row>
    <row r="25659" spans="27:29">
      <c r="AA25659" s="298"/>
      <c r="AC25659" s="206"/>
    </row>
    <row r="25660" spans="27:29">
      <c r="AA25660" s="298"/>
      <c r="AC25660" s="206"/>
    </row>
    <row r="25661" spans="27:29">
      <c r="AA25661" s="298"/>
      <c r="AC25661" s="206"/>
    </row>
    <row r="25662" spans="27:29">
      <c r="AA25662" s="298"/>
      <c r="AC25662" s="206"/>
    </row>
    <row r="25663" spans="27:29">
      <c r="AA25663" s="298"/>
      <c r="AC25663" s="206"/>
    </row>
    <row r="25664" spans="27:29">
      <c r="AA25664" s="298"/>
      <c r="AC25664" s="206"/>
    </row>
    <row r="25665" spans="27:29">
      <c r="AA25665" s="298"/>
      <c r="AC25665" s="206"/>
    </row>
    <row r="25666" spans="27:29">
      <c r="AA25666" s="298"/>
      <c r="AC25666" s="206"/>
    </row>
    <row r="25667" spans="27:29">
      <c r="AA25667" s="298"/>
      <c r="AC25667" s="206"/>
    </row>
    <row r="25668" spans="27:29">
      <c r="AA25668" s="298"/>
      <c r="AC25668" s="206"/>
    </row>
    <row r="25669" spans="27:29">
      <c r="AA25669" s="298"/>
      <c r="AC25669" s="206"/>
    </row>
    <row r="25670" spans="27:29">
      <c r="AA25670" s="298"/>
      <c r="AC25670" s="206"/>
    </row>
    <row r="25671" spans="27:29">
      <c r="AA25671" s="298"/>
      <c r="AC25671" s="206"/>
    </row>
    <row r="25672" spans="27:29">
      <c r="AA25672" s="298"/>
      <c r="AC25672" s="206"/>
    </row>
    <row r="25673" spans="27:29">
      <c r="AA25673" s="298"/>
      <c r="AC25673" s="206"/>
    </row>
    <row r="25674" spans="27:29">
      <c r="AA25674" s="298"/>
      <c r="AC25674" s="206"/>
    </row>
    <row r="25675" spans="27:29">
      <c r="AA25675" s="298"/>
      <c r="AC25675" s="206"/>
    </row>
    <row r="25676" spans="27:29">
      <c r="AA25676" s="298"/>
      <c r="AC25676" s="206"/>
    </row>
    <row r="25677" spans="27:29">
      <c r="AA25677" s="298"/>
      <c r="AC25677" s="206"/>
    </row>
    <row r="25678" spans="27:29">
      <c r="AA25678" s="298"/>
      <c r="AC25678" s="206"/>
    </row>
    <row r="25679" spans="27:29">
      <c r="AA25679" s="298"/>
      <c r="AC25679" s="206"/>
    </row>
    <row r="25680" spans="27:29">
      <c r="AA25680" s="298"/>
      <c r="AC25680" s="206"/>
    </row>
    <row r="25681" spans="27:29">
      <c r="AA25681" s="298"/>
      <c r="AC25681" s="206"/>
    </row>
    <row r="25682" spans="27:29">
      <c r="AA25682" s="298"/>
      <c r="AC25682" s="206"/>
    </row>
    <row r="25683" spans="27:29">
      <c r="AA25683" s="298"/>
      <c r="AC25683" s="206"/>
    </row>
    <row r="25684" spans="27:29">
      <c r="AA25684" s="298"/>
      <c r="AC25684" s="206"/>
    </row>
    <row r="25685" spans="27:29">
      <c r="AA25685" s="298"/>
      <c r="AC25685" s="206"/>
    </row>
    <row r="25686" spans="27:29">
      <c r="AA25686" s="298"/>
      <c r="AC25686" s="206"/>
    </row>
    <row r="25687" spans="27:29">
      <c r="AA25687" s="298"/>
      <c r="AC25687" s="206"/>
    </row>
    <row r="25688" spans="27:29">
      <c r="AA25688" s="298"/>
      <c r="AC25688" s="206"/>
    </row>
    <row r="25689" spans="27:29">
      <c r="AA25689" s="298"/>
      <c r="AC25689" s="206"/>
    </row>
    <row r="25690" spans="27:29">
      <c r="AA25690" s="298"/>
      <c r="AC25690" s="206"/>
    </row>
    <row r="25691" spans="27:29">
      <c r="AA25691" s="298"/>
      <c r="AC25691" s="206"/>
    </row>
    <row r="25692" spans="27:29">
      <c r="AA25692" s="298"/>
      <c r="AC25692" s="206"/>
    </row>
    <row r="25693" spans="27:29">
      <c r="AA25693" s="298"/>
      <c r="AC25693" s="206"/>
    </row>
    <row r="25694" spans="27:29">
      <c r="AA25694" s="298"/>
      <c r="AC25694" s="206"/>
    </row>
    <row r="25695" spans="27:29">
      <c r="AA25695" s="298"/>
      <c r="AC25695" s="206"/>
    </row>
    <row r="25696" spans="27:29">
      <c r="AA25696" s="298"/>
      <c r="AC25696" s="206"/>
    </row>
    <row r="25697" spans="27:29">
      <c r="AA25697" s="298"/>
      <c r="AC25697" s="206"/>
    </row>
    <row r="25698" spans="27:29">
      <c r="AA25698" s="298"/>
      <c r="AC25698" s="206"/>
    </row>
    <row r="25699" spans="27:29">
      <c r="AA25699" s="298"/>
      <c r="AC25699" s="206"/>
    </row>
    <row r="25700" spans="27:29">
      <c r="AA25700" s="298"/>
      <c r="AC25700" s="206"/>
    </row>
    <row r="25701" spans="27:29">
      <c r="AA25701" s="298"/>
      <c r="AC25701" s="206"/>
    </row>
    <row r="25702" spans="27:29">
      <c r="AA25702" s="298"/>
      <c r="AC25702" s="206"/>
    </row>
    <row r="25703" spans="27:29">
      <c r="AA25703" s="298"/>
      <c r="AC25703" s="206"/>
    </row>
    <row r="25704" spans="27:29">
      <c r="AA25704" s="298"/>
      <c r="AC25704" s="206"/>
    </row>
    <row r="25705" spans="27:29">
      <c r="AA25705" s="298"/>
      <c r="AC25705" s="206"/>
    </row>
    <row r="25706" spans="27:29">
      <c r="AA25706" s="298"/>
      <c r="AC25706" s="206"/>
    </row>
    <row r="25707" spans="27:29">
      <c r="AA25707" s="298"/>
      <c r="AC25707" s="206"/>
    </row>
    <row r="25708" spans="27:29">
      <c r="AA25708" s="298"/>
      <c r="AC25708" s="206"/>
    </row>
    <row r="25709" spans="27:29">
      <c r="AA25709" s="298"/>
      <c r="AC25709" s="206"/>
    </row>
    <row r="25710" spans="27:29">
      <c r="AA25710" s="298"/>
      <c r="AC25710" s="206"/>
    </row>
    <row r="25711" spans="27:29">
      <c r="AA25711" s="298"/>
      <c r="AC25711" s="206"/>
    </row>
    <row r="25712" spans="27:29">
      <c r="AA25712" s="298"/>
      <c r="AC25712" s="206"/>
    </row>
    <row r="25713" spans="27:29">
      <c r="AA25713" s="298"/>
      <c r="AC25713" s="206"/>
    </row>
    <row r="25714" spans="27:29">
      <c r="AA25714" s="298"/>
      <c r="AC25714" s="206"/>
    </row>
    <row r="25715" spans="27:29">
      <c r="AA25715" s="298"/>
      <c r="AC25715" s="206"/>
    </row>
    <row r="25716" spans="27:29">
      <c r="AA25716" s="298"/>
      <c r="AC25716" s="206"/>
    </row>
    <row r="25717" spans="27:29">
      <c r="AA25717" s="298"/>
      <c r="AC25717" s="206"/>
    </row>
    <row r="25718" spans="27:29">
      <c r="AA25718" s="298"/>
      <c r="AC25718" s="206"/>
    </row>
    <row r="25719" spans="27:29">
      <c r="AA25719" s="298"/>
      <c r="AC25719" s="206"/>
    </row>
    <row r="25720" spans="27:29">
      <c r="AA25720" s="298"/>
      <c r="AC25720" s="206"/>
    </row>
    <row r="25721" spans="27:29">
      <c r="AA25721" s="298"/>
      <c r="AC25721" s="206"/>
    </row>
    <row r="25722" spans="27:29">
      <c r="AA25722" s="298"/>
      <c r="AC25722" s="206"/>
    </row>
    <row r="25723" spans="27:29">
      <c r="AA25723" s="298"/>
      <c r="AC25723" s="206"/>
    </row>
    <row r="25724" spans="27:29">
      <c r="AA25724" s="298"/>
      <c r="AC25724" s="206"/>
    </row>
    <row r="25725" spans="27:29">
      <c r="AA25725" s="298"/>
      <c r="AC25725" s="206"/>
    </row>
    <row r="25726" spans="27:29">
      <c r="AA25726" s="298"/>
      <c r="AC25726" s="206"/>
    </row>
    <row r="25727" spans="27:29">
      <c r="AA25727" s="298"/>
      <c r="AC25727" s="206"/>
    </row>
    <row r="25728" spans="27:29">
      <c r="AA25728" s="298"/>
      <c r="AC25728" s="206"/>
    </row>
    <row r="25729" spans="27:29">
      <c r="AA25729" s="298"/>
      <c r="AC25729" s="206"/>
    </row>
    <row r="25730" spans="27:29">
      <c r="AA25730" s="298"/>
      <c r="AC25730" s="206"/>
    </row>
    <row r="25731" spans="27:29">
      <c r="AA25731" s="298"/>
      <c r="AC25731" s="206"/>
    </row>
    <row r="25732" spans="27:29">
      <c r="AA25732" s="298"/>
      <c r="AC25732" s="206"/>
    </row>
    <row r="25733" spans="27:29">
      <c r="AA25733" s="298"/>
      <c r="AC25733" s="206"/>
    </row>
    <row r="25734" spans="27:29">
      <c r="AA25734" s="298"/>
      <c r="AC25734" s="206"/>
    </row>
    <row r="25735" spans="27:29">
      <c r="AA25735" s="298"/>
      <c r="AC25735" s="206"/>
    </row>
    <row r="25736" spans="27:29">
      <c r="AA25736" s="298"/>
      <c r="AC25736" s="206"/>
    </row>
    <row r="25737" spans="27:29">
      <c r="AA25737" s="298"/>
      <c r="AC25737" s="206"/>
    </row>
    <row r="25738" spans="27:29">
      <c r="AA25738" s="298"/>
      <c r="AC25738" s="206"/>
    </row>
    <row r="25739" spans="27:29">
      <c r="AA25739" s="298"/>
      <c r="AC25739" s="206"/>
    </row>
    <row r="25740" spans="27:29">
      <c r="AA25740" s="298"/>
      <c r="AC25740" s="206"/>
    </row>
    <row r="25741" spans="27:29">
      <c r="AA25741" s="298"/>
      <c r="AC25741" s="206"/>
    </row>
    <row r="25742" spans="27:29">
      <c r="AA25742" s="298"/>
      <c r="AC25742" s="206"/>
    </row>
    <row r="25743" spans="27:29">
      <c r="AA25743" s="298"/>
      <c r="AC25743" s="206"/>
    </row>
    <row r="25744" spans="27:29">
      <c r="AA25744" s="298"/>
      <c r="AC25744" s="206"/>
    </row>
    <row r="25745" spans="27:29">
      <c r="AA25745" s="298"/>
      <c r="AC25745" s="206"/>
    </row>
    <row r="25746" spans="27:29">
      <c r="AA25746" s="298"/>
      <c r="AC25746" s="206"/>
    </row>
    <row r="25747" spans="27:29">
      <c r="AA25747" s="298"/>
      <c r="AC25747" s="206"/>
    </row>
    <row r="25748" spans="27:29">
      <c r="AA25748" s="298"/>
      <c r="AC25748" s="206"/>
    </row>
    <row r="25749" spans="27:29">
      <c r="AA25749" s="298"/>
      <c r="AC25749" s="206"/>
    </row>
    <row r="25750" spans="27:29">
      <c r="AA25750" s="298"/>
      <c r="AC25750" s="206"/>
    </row>
    <row r="25751" spans="27:29">
      <c r="AA25751" s="298"/>
      <c r="AC25751" s="206"/>
    </row>
    <row r="25752" spans="27:29">
      <c r="AA25752" s="298"/>
      <c r="AC25752" s="206"/>
    </row>
    <row r="25753" spans="27:29">
      <c r="AA25753" s="298"/>
      <c r="AC25753" s="206"/>
    </row>
    <row r="25754" spans="27:29">
      <c r="AA25754" s="298"/>
      <c r="AC25754" s="206"/>
    </row>
    <row r="25755" spans="27:29">
      <c r="AA25755" s="298"/>
      <c r="AC25755" s="206"/>
    </row>
    <row r="25756" spans="27:29">
      <c r="AA25756" s="298"/>
      <c r="AC25756" s="206"/>
    </row>
    <row r="25757" spans="27:29">
      <c r="AA25757" s="298"/>
      <c r="AC25757" s="206"/>
    </row>
    <row r="25758" spans="27:29">
      <c r="AA25758" s="298"/>
      <c r="AC25758" s="206"/>
    </row>
    <row r="25759" spans="27:29">
      <c r="AA25759" s="298"/>
      <c r="AC25759" s="206"/>
    </row>
    <row r="25760" spans="27:29">
      <c r="AA25760" s="298"/>
      <c r="AC25760" s="206"/>
    </row>
    <row r="25761" spans="27:29">
      <c r="AA25761" s="298"/>
      <c r="AC25761" s="206"/>
    </row>
    <row r="25762" spans="27:29">
      <c r="AA25762" s="298"/>
      <c r="AC25762" s="206"/>
    </row>
    <row r="25763" spans="27:29">
      <c r="AA25763" s="298"/>
      <c r="AC25763" s="206"/>
    </row>
    <row r="25764" spans="27:29">
      <c r="AA25764" s="298"/>
      <c r="AC25764" s="206"/>
    </row>
    <row r="25765" spans="27:29">
      <c r="AA25765" s="298"/>
      <c r="AC25765" s="206"/>
    </row>
    <row r="25766" spans="27:29">
      <c r="AA25766" s="298"/>
      <c r="AC25766" s="206"/>
    </row>
    <row r="25767" spans="27:29">
      <c r="AA25767" s="298"/>
      <c r="AC25767" s="206"/>
    </row>
    <row r="25768" spans="27:29">
      <c r="AA25768" s="298"/>
      <c r="AC25768" s="206"/>
    </row>
    <row r="25769" spans="27:29">
      <c r="AA25769" s="298"/>
      <c r="AC25769" s="206"/>
    </row>
    <row r="25770" spans="27:29">
      <c r="AA25770" s="298"/>
      <c r="AC25770" s="206"/>
    </row>
    <row r="25771" spans="27:29">
      <c r="AA25771" s="298"/>
      <c r="AC25771" s="206"/>
    </row>
    <row r="25772" spans="27:29">
      <c r="AA25772" s="298"/>
      <c r="AC25772" s="206"/>
    </row>
    <row r="25773" spans="27:29">
      <c r="AA25773" s="298"/>
      <c r="AC25773" s="206"/>
    </row>
    <row r="25774" spans="27:29">
      <c r="AA25774" s="298"/>
      <c r="AC25774" s="206"/>
    </row>
    <row r="25775" spans="27:29">
      <c r="AA25775" s="298"/>
      <c r="AC25775" s="206"/>
    </row>
    <row r="25776" spans="27:29">
      <c r="AA25776" s="298"/>
      <c r="AC25776" s="206"/>
    </row>
    <row r="25777" spans="27:29">
      <c r="AA25777" s="298"/>
      <c r="AC25777" s="206"/>
    </row>
    <row r="25778" spans="27:29">
      <c r="AA25778" s="298"/>
      <c r="AC25778" s="206"/>
    </row>
    <row r="25779" spans="27:29">
      <c r="AA25779" s="298"/>
      <c r="AC25779" s="206"/>
    </row>
    <row r="25780" spans="27:29">
      <c r="AA25780" s="298"/>
      <c r="AC25780" s="206"/>
    </row>
    <row r="25781" spans="27:29">
      <c r="AA25781" s="298"/>
      <c r="AC25781" s="206"/>
    </row>
    <row r="25782" spans="27:29">
      <c r="AA25782" s="298"/>
      <c r="AC25782" s="206"/>
    </row>
    <row r="25783" spans="27:29">
      <c r="AA25783" s="298"/>
      <c r="AC25783" s="206"/>
    </row>
    <row r="25784" spans="27:29">
      <c r="AA25784" s="298"/>
      <c r="AC25784" s="206"/>
    </row>
    <row r="25785" spans="27:29">
      <c r="AA25785" s="298"/>
      <c r="AC25785" s="206"/>
    </row>
    <row r="25786" spans="27:29">
      <c r="AA25786" s="298"/>
      <c r="AC25786" s="206"/>
    </row>
    <row r="25787" spans="27:29">
      <c r="AA25787" s="298"/>
      <c r="AC25787" s="206"/>
    </row>
    <row r="25788" spans="27:29">
      <c r="AA25788" s="298"/>
      <c r="AC25788" s="206"/>
    </row>
    <row r="25789" spans="27:29">
      <c r="AA25789" s="298"/>
      <c r="AC25789" s="206"/>
    </row>
    <row r="25790" spans="27:29">
      <c r="AA25790" s="298"/>
      <c r="AC25790" s="206"/>
    </row>
    <row r="25791" spans="27:29">
      <c r="AA25791" s="298"/>
      <c r="AC25791" s="206"/>
    </row>
    <row r="25792" spans="27:29">
      <c r="AA25792" s="298"/>
      <c r="AC25792" s="206"/>
    </row>
    <row r="25793" spans="27:29">
      <c r="AA25793" s="298"/>
      <c r="AC25793" s="206"/>
    </row>
    <row r="25794" spans="27:29">
      <c r="AA25794" s="298"/>
      <c r="AC25794" s="206"/>
    </row>
    <row r="25795" spans="27:29">
      <c r="AA25795" s="298"/>
      <c r="AC25795" s="206"/>
    </row>
    <row r="25796" spans="27:29">
      <c r="AA25796" s="298"/>
      <c r="AC25796" s="206"/>
    </row>
    <row r="25797" spans="27:29">
      <c r="AA25797" s="298"/>
      <c r="AC25797" s="206"/>
    </row>
    <row r="25798" spans="27:29">
      <c r="AA25798" s="298"/>
      <c r="AC25798" s="206"/>
    </row>
    <row r="25799" spans="27:29">
      <c r="AA25799" s="298"/>
      <c r="AC25799" s="206"/>
    </row>
    <row r="25800" spans="27:29">
      <c r="AA25800" s="298"/>
      <c r="AC25800" s="206"/>
    </row>
    <row r="25801" spans="27:29">
      <c r="AA25801" s="298"/>
      <c r="AC25801" s="206"/>
    </row>
    <row r="25802" spans="27:29">
      <c r="AA25802" s="298"/>
      <c r="AC25802" s="206"/>
    </row>
    <row r="25803" spans="27:29">
      <c r="AA25803" s="298"/>
      <c r="AC25803" s="206"/>
    </row>
    <row r="25804" spans="27:29">
      <c r="AA25804" s="298"/>
      <c r="AC25804" s="206"/>
    </row>
    <row r="25805" spans="27:29">
      <c r="AA25805" s="298"/>
      <c r="AC25805" s="206"/>
    </row>
    <row r="25806" spans="27:29">
      <c r="AA25806" s="298"/>
      <c r="AC25806" s="206"/>
    </row>
    <row r="25807" spans="27:29">
      <c r="AA25807" s="298"/>
      <c r="AC25807" s="206"/>
    </row>
    <row r="25808" spans="27:29">
      <c r="AA25808" s="298"/>
      <c r="AC25808" s="206"/>
    </row>
    <row r="25809" spans="27:29">
      <c r="AA25809" s="298"/>
      <c r="AC25809" s="206"/>
    </row>
    <row r="25810" spans="27:29">
      <c r="AA25810" s="298"/>
      <c r="AC25810" s="206"/>
    </row>
    <row r="25811" spans="27:29">
      <c r="AA25811" s="298"/>
      <c r="AC25811" s="206"/>
    </row>
    <row r="25812" spans="27:29">
      <c r="AA25812" s="298"/>
      <c r="AC25812" s="206"/>
    </row>
    <row r="25813" spans="27:29">
      <c r="AA25813" s="298"/>
      <c r="AC25813" s="206"/>
    </row>
    <row r="25814" spans="27:29">
      <c r="AA25814" s="298"/>
      <c r="AC25814" s="206"/>
    </row>
    <row r="25815" spans="27:29">
      <c r="AA25815" s="298"/>
      <c r="AC25815" s="206"/>
    </row>
    <row r="25816" spans="27:29">
      <c r="AA25816" s="298"/>
      <c r="AC25816" s="206"/>
    </row>
    <row r="25817" spans="27:29">
      <c r="AA25817" s="298"/>
      <c r="AC25817" s="206"/>
    </row>
    <row r="25818" spans="27:29">
      <c r="AA25818" s="298"/>
      <c r="AC25818" s="206"/>
    </row>
    <row r="25819" spans="27:29">
      <c r="AA25819" s="298"/>
      <c r="AC25819" s="206"/>
    </row>
    <row r="25820" spans="27:29">
      <c r="AA25820" s="298"/>
      <c r="AC25820" s="206"/>
    </row>
    <row r="25821" spans="27:29">
      <c r="AA25821" s="298"/>
      <c r="AC25821" s="206"/>
    </row>
    <row r="25822" spans="27:29">
      <c r="AA25822" s="298"/>
      <c r="AC25822" s="206"/>
    </row>
    <row r="25823" spans="27:29">
      <c r="AA25823" s="298"/>
      <c r="AC25823" s="206"/>
    </row>
    <row r="25824" spans="27:29">
      <c r="AA25824" s="298"/>
      <c r="AC25824" s="206"/>
    </row>
    <row r="25825" spans="27:29">
      <c r="AA25825" s="298"/>
      <c r="AC25825" s="206"/>
    </row>
    <row r="25826" spans="27:29">
      <c r="AA25826" s="298"/>
      <c r="AC25826" s="206"/>
    </row>
    <row r="25827" spans="27:29">
      <c r="AA25827" s="298"/>
      <c r="AC25827" s="206"/>
    </row>
    <row r="25828" spans="27:29">
      <c r="AA25828" s="298"/>
      <c r="AC25828" s="206"/>
    </row>
    <row r="25829" spans="27:29">
      <c r="AA25829" s="298"/>
      <c r="AC25829" s="206"/>
    </row>
    <row r="25830" spans="27:29">
      <c r="AA25830" s="298"/>
      <c r="AC25830" s="206"/>
    </row>
    <row r="25831" spans="27:29">
      <c r="AA25831" s="298"/>
      <c r="AC25831" s="206"/>
    </row>
    <row r="25832" spans="27:29">
      <c r="AA25832" s="298"/>
      <c r="AC25832" s="206"/>
    </row>
    <row r="25833" spans="27:29">
      <c r="AA25833" s="298"/>
      <c r="AC25833" s="206"/>
    </row>
    <row r="25834" spans="27:29">
      <c r="AA25834" s="298"/>
      <c r="AC25834" s="206"/>
    </row>
    <row r="25835" spans="27:29">
      <c r="AA25835" s="298"/>
      <c r="AC25835" s="206"/>
    </row>
    <row r="25836" spans="27:29">
      <c r="AA25836" s="298"/>
      <c r="AC25836" s="206"/>
    </row>
    <row r="25837" spans="27:29">
      <c r="AA25837" s="298"/>
      <c r="AC25837" s="206"/>
    </row>
    <row r="25838" spans="27:29">
      <c r="AA25838" s="298"/>
      <c r="AC25838" s="206"/>
    </row>
    <row r="25839" spans="27:29">
      <c r="AA25839" s="298"/>
      <c r="AC25839" s="206"/>
    </row>
    <row r="25840" spans="27:29">
      <c r="AA25840" s="298"/>
      <c r="AC25840" s="206"/>
    </row>
    <row r="25841" spans="27:29">
      <c r="AA25841" s="298"/>
      <c r="AC25841" s="206"/>
    </row>
    <row r="25842" spans="27:29">
      <c r="AA25842" s="298"/>
      <c r="AC25842" s="206"/>
    </row>
    <row r="25843" spans="27:29">
      <c r="AA25843" s="298"/>
      <c r="AC25843" s="206"/>
    </row>
    <row r="25844" spans="27:29">
      <c r="AA25844" s="298"/>
      <c r="AC25844" s="206"/>
    </row>
    <row r="25845" spans="27:29">
      <c r="AA25845" s="298"/>
      <c r="AC25845" s="206"/>
    </row>
    <row r="25846" spans="27:29">
      <c r="AA25846" s="298"/>
      <c r="AC25846" s="206"/>
    </row>
    <row r="25847" spans="27:29">
      <c r="AA25847" s="298"/>
      <c r="AC25847" s="206"/>
    </row>
    <row r="25848" spans="27:29">
      <c r="AA25848" s="298"/>
      <c r="AC25848" s="206"/>
    </row>
    <row r="25849" spans="27:29">
      <c r="AA25849" s="298"/>
      <c r="AC25849" s="206"/>
    </row>
    <row r="25850" spans="27:29">
      <c r="AA25850" s="298"/>
      <c r="AC25850" s="206"/>
    </row>
    <row r="25851" spans="27:29">
      <c r="AA25851" s="298"/>
      <c r="AC25851" s="206"/>
    </row>
    <row r="25852" spans="27:29">
      <c r="AA25852" s="298"/>
      <c r="AC25852" s="206"/>
    </row>
    <row r="25853" spans="27:29">
      <c r="AA25853" s="298"/>
      <c r="AC25853" s="206"/>
    </row>
    <row r="25854" spans="27:29">
      <c r="AA25854" s="298"/>
      <c r="AC25854" s="206"/>
    </row>
    <row r="25855" spans="27:29">
      <c r="AA25855" s="298"/>
      <c r="AC25855" s="206"/>
    </row>
    <row r="25856" spans="27:29">
      <c r="AA25856" s="298"/>
      <c r="AC25856" s="206"/>
    </row>
    <row r="25857" spans="27:29">
      <c r="AA25857" s="298"/>
      <c r="AC25857" s="206"/>
    </row>
    <row r="25858" spans="27:29">
      <c r="AA25858" s="298"/>
      <c r="AC25858" s="206"/>
    </row>
    <row r="25859" spans="27:29">
      <c r="AA25859" s="298"/>
      <c r="AC25859" s="206"/>
    </row>
    <row r="25860" spans="27:29">
      <c r="AA25860" s="298"/>
      <c r="AC25860" s="206"/>
    </row>
    <row r="25861" spans="27:29">
      <c r="AA25861" s="298"/>
      <c r="AC25861" s="206"/>
    </row>
    <row r="25862" spans="27:29">
      <c r="AA25862" s="298"/>
      <c r="AC25862" s="206"/>
    </row>
    <row r="25863" spans="27:29">
      <c r="AA25863" s="298"/>
      <c r="AC25863" s="206"/>
    </row>
    <row r="25864" spans="27:29">
      <c r="AA25864" s="298"/>
      <c r="AC25864" s="206"/>
    </row>
    <row r="25865" spans="27:29">
      <c r="AA25865" s="298"/>
      <c r="AC25865" s="206"/>
    </row>
    <row r="25866" spans="27:29">
      <c r="AA25866" s="298"/>
      <c r="AC25866" s="206"/>
    </row>
    <row r="25867" spans="27:29">
      <c r="AA25867" s="298"/>
      <c r="AC25867" s="206"/>
    </row>
    <row r="25868" spans="27:29">
      <c r="AA25868" s="298"/>
      <c r="AC25868" s="206"/>
    </row>
    <row r="25869" spans="27:29">
      <c r="AA25869" s="298"/>
      <c r="AC25869" s="206"/>
    </row>
    <row r="25870" spans="27:29">
      <c r="AA25870" s="298"/>
      <c r="AC25870" s="206"/>
    </row>
    <row r="25871" spans="27:29">
      <c r="AA25871" s="298"/>
      <c r="AC25871" s="206"/>
    </row>
    <row r="25872" spans="27:29">
      <c r="AA25872" s="298"/>
      <c r="AC25872" s="206"/>
    </row>
    <row r="25873" spans="27:29">
      <c r="AA25873" s="298"/>
      <c r="AC25873" s="206"/>
    </row>
    <row r="25874" spans="27:29">
      <c r="AA25874" s="298"/>
      <c r="AC25874" s="206"/>
    </row>
    <row r="25875" spans="27:29">
      <c r="AA25875" s="298"/>
      <c r="AC25875" s="206"/>
    </row>
    <row r="25876" spans="27:29">
      <c r="AA25876" s="298"/>
      <c r="AC25876" s="206"/>
    </row>
    <row r="25877" spans="27:29">
      <c r="AA25877" s="298"/>
      <c r="AC25877" s="206"/>
    </row>
    <row r="25878" spans="27:29">
      <c r="AA25878" s="298"/>
      <c r="AC25878" s="206"/>
    </row>
    <row r="25879" spans="27:29">
      <c r="AA25879" s="298"/>
      <c r="AC25879" s="206"/>
    </row>
    <row r="25880" spans="27:29">
      <c r="AA25880" s="298"/>
      <c r="AC25880" s="206"/>
    </row>
    <row r="25881" spans="27:29">
      <c r="AA25881" s="298"/>
      <c r="AC25881" s="206"/>
    </row>
    <row r="25882" spans="27:29">
      <c r="AA25882" s="298"/>
      <c r="AC25882" s="206"/>
    </row>
    <row r="25883" spans="27:29">
      <c r="AA25883" s="298"/>
      <c r="AC25883" s="206"/>
    </row>
    <row r="25884" spans="27:29">
      <c r="AA25884" s="298"/>
      <c r="AC25884" s="206"/>
    </row>
    <row r="25885" spans="27:29">
      <c r="AA25885" s="298"/>
      <c r="AC25885" s="206"/>
    </row>
    <row r="25886" spans="27:29">
      <c r="AA25886" s="298"/>
      <c r="AC25886" s="206"/>
    </row>
    <row r="25887" spans="27:29">
      <c r="AA25887" s="298"/>
      <c r="AC25887" s="206"/>
    </row>
    <row r="25888" spans="27:29">
      <c r="AA25888" s="298"/>
      <c r="AC25888" s="206"/>
    </row>
    <row r="25889" spans="27:29">
      <c r="AA25889" s="298"/>
      <c r="AC25889" s="206"/>
    </row>
    <row r="25890" spans="27:29">
      <c r="AA25890" s="298"/>
      <c r="AC25890" s="206"/>
    </row>
    <row r="25891" spans="27:29">
      <c r="AA25891" s="298"/>
      <c r="AC25891" s="206"/>
    </row>
    <row r="25892" spans="27:29">
      <c r="AA25892" s="298"/>
      <c r="AC25892" s="206"/>
    </row>
    <row r="25893" spans="27:29">
      <c r="AA25893" s="298"/>
      <c r="AC25893" s="206"/>
    </row>
    <row r="25894" spans="27:29">
      <c r="AA25894" s="298"/>
      <c r="AC25894" s="206"/>
    </row>
    <row r="25895" spans="27:29">
      <c r="AA25895" s="298"/>
      <c r="AC25895" s="206"/>
    </row>
    <row r="25896" spans="27:29">
      <c r="AA25896" s="298"/>
      <c r="AC25896" s="206"/>
    </row>
    <row r="25897" spans="27:29">
      <c r="AA25897" s="298"/>
      <c r="AC25897" s="206"/>
    </row>
    <row r="25898" spans="27:29">
      <c r="AA25898" s="298"/>
      <c r="AC25898" s="206"/>
    </row>
    <row r="25899" spans="27:29">
      <c r="AA25899" s="298"/>
      <c r="AC25899" s="206"/>
    </row>
    <row r="25900" spans="27:29">
      <c r="AA25900" s="298"/>
      <c r="AC25900" s="206"/>
    </row>
    <row r="25901" spans="27:29">
      <c r="AA25901" s="298"/>
      <c r="AC25901" s="206"/>
    </row>
    <row r="25902" spans="27:29">
      <c r="AA25902" s="298"/>
      <c r="AC25902" s="206"/>
    </row>
    <row r="25903" spans="27:29">
      <c r="AA25903" s="298"/>
      <c r="AC25903" s="206"/>
    </row>
    <row r="25904" spans="27:29">
      <c r="AA25904" s="298"/>
      <c r="AC25904" s="206"/>
    </row>
    <row r="25905" spans="27:29">
      <c r="AA25905" s="298"/>
      <c r="AC25905" s="206"/>
    </row>
    <row r="25906" spans="27:29">
      <c r="AA25906" s="298"/>
      <c r="AC25906" s="206"/>
    </row>
    <row r="25907" spans="27:29">
      <c r="AA25907" s="298"/>
      <c r="AC25907" s="206"/>
    </row>
    <row r="25908" spans="27:29">
      <c r="AA25908" s="298"/>
      <c r="AC25908" s="206"/>
    </row>
    <row r="25909" spans="27:29">
      <c r="AA25909" s="298"/>
      <c r="AC25909" s="206"/>
    </row>
    <row r="25910" spans="27:29">
      <c r="AA25910" s="298"/>
      <c r="AC25910" s="206"/>
    </row>
    <row r="25911" spans="27:29">
      <c r="AA25911" s="298"/>
      <c r="AC25911" s="206"/>
    </row>
    <row r="25912" spans="27:29">
      <c r="AA25912" s="298"/>
      <c r="AC25912" s="206"/>
    </row>
    <row r="25913" spans="27:29">
      <c r="AA25913" s="298"/>
      <c r="AC25913" s="206"/>
    </row>
    <row r="25914" spans="27:29">
      <c r="AA25914" s="298"/>
      <c r="AC25914" s="206"/>
    </row>
    <row r="25915" spans="27:29">
      <c r="AA25915" s="298"/>
      <c r="AC25915" s="206"/>
    </row>
    <row r="25916" spans="27:29">
      <c r="AA25916" s="298"/>
      <c r="AC25916" s="206"/>
    </row>
    <row r="25917" spans="27:29">
      <c r="AA25917" s="298"/>
      <c r="AC25917" s="206"/>
    </row>
    <row r="25918" spans="27:29">
      <c r="AA25918" s="298"/>
      <c r="AC25918" s="206"/>
    </row>
    <row r="25919" spans="27:29">
      <c r="AA25919" s="298"/>
      <c r="AC25919" s="206"/>
    </row>
    <row r="25920" spans="27:29">
      <c r="AA25920" s="298"/>
      <c r="AC25920" s="206"/>
    </row>
    <row r="25921" spans="27:29">
      <c r="AA25921" s="298"/>
      <c r="AC25921" s="206"/>
    </row>
    <row r="25922" spans="27:29">
      <c r="AA25922" s="298"/>
      <c r="AC25922" s="206"/>
    </row>
    <row r="25923" spans="27:29">
      <c r="AA25923" s="298"/>
      <c r="AC25923" s="206"/>
    </row>
    <row r="25924" spans="27:29">
      <c r="AA25924" s="298"/>
      <c r="AC25924" s="206"/>
    </row>
    <row r="25925" spans="27:29">
      <c r="AA25925" s="298"/>
      <c r="AC25925" s="206"/>
    </row>
    <row r="25926" spans="27:29">
      <c r="AA25926" s="298"/>
      <c r="AC25926" s="206"/>
    </row>
    <row r="25927" spans="27:29">
      <c r="AA25927" s="298"/>
      <c r="AC25927" s="206"/>
    </row>
    <row r="25928" spans="27:29">
      <c r="AA25928" s="298"/>
      <c r="AC25928" s="206"/>
    </row>
    <row r="25929" spans="27:29">
      <c r="AA25929" s="298"/>
      <c r="AC25929" s="206"/>
    </row>
    <row r="25930" spans="27:29">
      <c r="AA25930" s="298"/>
      <c r="AC25930" s="206"/>
    </row>
    <row r="25931" spans="27:29">
      <c r="AA25931" s="298"/>
      <c r="AC25931" s="206"/>
    </row>
    <row r="25932" spans="27:29">
      <c r="AA25932" s="298"/>
      <c r="AC25932" s="206"/>
    </row>
    <row r="25933" spans="27:29">
      <c r="AA25933" s="298"/>
      <c r="AC25933" s="206"/>
    </row>
    <row r="25934" spans="27:29">
      <c r="AA25934" s="298"/>
      <c r="AC25934" s="206"/>
    </row>
    <row r="25935" spans="27:29">
      <c r="AA25935" s="298"/>
      <c r="AC25935" s="206"/>
    </row>
    <row r="25936" spans="27:29">
      <c r="AA25936" s="298"/>
      <c r="AC25936" s="206"/>
    </row>
    <row r="25937" spans="27:29">
      <c r="AA25937" s="298"/>
      <c r="AC25937" s="206"/>
    </row>
    <row r="25938" spans="27:29">
      <c r="AA25938" s="298"/>
      <c r="AC25938" s="206"/>
    </row>
    <row r="25939" spans="27:29">
      <c r="AA25939" s="298"/>
      <c r="AC25939" s="206"/>
    </row>
    <row r="25940" spans="27:29">
      <c r="AA25940" s="298"/>
      <c r="AC25940" s="206"/>
    </row>
    <row r="25941" spans="27:29">
      <c r="AA25941" s="298"/>
      <c r="AC25941" s="206"/>
    </row>
    <row r="25942" spans="27:29">
      <c r="AA25942" s="298"/>
      <c r="AC25942" s="206"/>
    </row>
    <row r="25943" spans="27:29">
      <c r="AA25943" s="298"/>
      <c r="AC25943" s="206"/>
    </row>
    <row r="25944" spans="27:29">
      <c r="AA25944" s="298"/>
      <c r="AC25944" s="206"/>
    </row>
    <row r="25945" spans="27:29">
      <c r="AA25945" s="298"/>
      <c r="AC25945" s="206"/>
    </row>
    <row r="25946" spans="27:29">
      <c r="AA25946" s="298"/>
      <c r="AC25946" s="206"/>
    </row>
    <row r="25947" spans="27:29">
      <c r="AA25947" s="298"/>
      <c r="AC25947" s="206"/>
    </row>
    <row r="25948" spans="27:29">
      <c r="AA25948" s="298"/>
      <c r="AC25948" s="206"/>
    </row>
    <row r="25949" spans="27:29">
      <c r="AA25949" s="298"/>
      <c r="AC25949" s="206"/>
    </row>
    <row r="25950" spans="27:29">
      <c r="AA25950" s="298"/>
      <c r="AC25950" s="206"/>
    </row>
    <row r="25951" spans="27:29">
      <c r="AA25951" s="298"/>
      <c r="AC25951" s="206"/>
    </row>
    <row r="25952" spans="27:29">
      <c r="AA25952" s="298"/>
      <c r="AC25952" s="206"/>
    </row>
    <row r="25953" spans="27:29">
      <c r="AA25953" s="298"/>
      <c r="AC25953" s="206"/>
    </row>
    <row r="25954" spans="27:29">
      <c r="AA25954" s="298"/>
      <c r="AC25954" s="206"/>
    </row>
    <row r="25955" spans="27:29">
      <c r="AA25955" s="298"/>
      <c r="AC25955" s="206"/>
    </row>
    <row r="25956" spans="27:29">
      <c r="AA25956" s="298"/>
      <c r="AC25956" s="206"/>
    </row>
    <row r="25957" spans="27:29">
      <c r="AA25957" s="298"/>
      <c r="AC25957" s="206"/>
    </row>
    <row r="25958" spans="27:29">
      <c r="AA25958" s="298"/>
      <c r="AC25958" s="206"/>
    </row>
    <row r="25959" spans="27:29">
      <c r="AA25959" s="298"/>
      <c r="AC25959" s="206"/>
    </row>
    <row r="25960" spans="27:29">
      <c r="AA25960" s="298"/>
      <c r="AC25960" s="206"/>
    </row>
    <row r="25961" spans="27:29">
      <c r="AA25961" s="298"/>
      <c r="AC25961" s="206"/>
    </row>
    <row r="25962" spans="27:29">
      <c r="AA25962" s="298"/>
      <c r="AC25962" s="206"/>
    </row>
    <row r="25963" spans="27:29">
      <c r="AA25963" s="298"/>
      <c r="AC25963" s="206"/>
    </row>
    <row r="25964" spans="27:29">
      <c r="AA25964" s="298"/>
      <c r="AC25964" s="206"/>
    </row>
    <row r="25965" spans="27:29">
      <c r="AA25965" s="298"/>
      <c r="AC25965" s="206"/>
    </row>
    <row r="25966" spans="27:29">
      <c r="AA25966" s="298"/>
      <c r="AC25966" s="206"/>
    </row>
    <row r="25967" spans="27:29">
      <c r="AA25967" s="298"/>
      <c r="AC25967" s="206"/>
    </row>
    <row r="25968" spans="27:29">
      <c r="AA25968" s="298"/>
      <c r="AC25968" s="206"/>
    </row>
    <row r="25969" spans="27:29">
      <c r="AA25969" s="298"/>
      <c r="AC25969" s="206"/>
    </row>
    <row r="25970" spans="27:29">
      <c r="AA25970" s="298"/>
      <c r="AC25970" s="206"/>
    </row>
    <row r="25971" spans="27:29">
      <c r="AA25971" s="298"/>
      <c r="AC25971" s="206"/>
    </row>
    <row r="25972" spans="27:29">
      <c r="AA25972" s="298"/>
      <c r="AC25972" s="206"/>
    </row>
    <row r="25973" spans="27:29">
      <c r="AA25973" s="298"/>
      <c r="AC25973" s="206"/>
    </row>
    <row r="25974" spans="27:29">
      <c r="AA25974" s="298"/>
      <c r="AC25974" s="206"/>
    </row>
    <row r="25975" spans="27:29">
      <c r="AA25975" s="298"/>
      <c r="AC25975" s="206"/>
    </row>
    <row r="25976" spans="27:29">
      <c r="AA25976" s="298"/>
      <c r="AC25976" s="206"/>
    </row>
    <row r="25977" spans="27:29">
      <c r="AA25977" s="298"/>
      <c r="AC25977" s="206"/>
    </row>
    <row r="25978" spans="27:29">
      <c r="AA25978" s="298"/>
      <c r="AC25978" s="206"/>
    </row>
    <row r="25979" spans="27:29">
      <c r="AA25979" s="298"/>
      <c r="AC25979" s="206"/>
    </row>
    <row r="25980" spans="27:29">
      <c r="AA25980" s="298"/>
      <c r="AC25980" s="206"/>
    </row>
    <row r="25981" spans="27:29">
      <c r="AA25981" s="298"/>
      <c r="AC25981" s="206"/>
    </row>
    <row r="25982" spans="27:29">
      <c r="AA25982" s="298"/>
      <c r="AC25982" s="206"/>
    </row>
    <row r="25983" spans="27:29">
      <c r="AA25983" s="298"/>
      <c r="AC25983" s="206"/>
    </row>
    <row r="25984" spans="27:29">
      <c r="AA25984" s="298"/>
      <c r="AC25984" s="206"/>
    </row>
    <row r="25985" spans="27:29">
      <c r="AA25985" s="298"/>
      <c r="AC25985" s="206"/>
    </row>
    <row r="25986" spans="27:29">
      <c r="AA25986" s="298"/>
      <c r="AC25986" s="206"/>
    </row>
    <row r="25987" spans="27:29">
      <c r="AA25987" s="298"/>
      <c r="AC25987" s="206"/>
    </row>
    <row r="25988" spans="27:29">
      <c r="AA25988" s="298"/>
      <c r="AC25988" s="206"/>
    </row>
    <row r="25989" spans="27:29">
      <c r="AA25989" s="298"/>
      <c r="AC25989" s="206"/>
    </row>
    <row r="25990" spans="27:29">
      <c r="AA25990" s="298"/>
      <c r="AC25990" s="206"/>
    </row>
    <row r="25991" spans="27:29">
      <c r="AA25991" s="298"/>
      <c r="AC25991" s="206"/>
    </row>
    <row r="25992" spans="27:29">
      <c r="AA25992" s="298"/>
      <c r="AC25992" s="206"/>
    </row>
    <row r="25993" spans="27:29">
      <c r="AA25993" s="298"/>
      <c r="AC25993" s="206"/>
    </row>
    <row r="25994" spans="27:29">
      <c r="AA25994" s="298"/>
      <c r="AC25994" s="206"/>
    </row>
    <row r="25995" spans="27:29">
      <c r="AA25995" s="298"/>
      <c r="AC25995" s="206"/>
    </row>
    <row r="25996" spans="27:29">
      <c r="AA25996" s="298"/>
      <c r="AC25996" s="206"/>
    </row>
    <row r="25997" spans="27:29">
      <c r="AA25997" s="298"/>
      <c r="AC25997" s="206"/>
    </row>
    <row r="25998" spans="27:29">
      <c r="AA25998" s="298"/>
      <c r="AC25998" s="206"/>
    </row>
    <row r="25999" spans="27:29">
      <c r="AA25999" s="298"/>
      <c r="AC25999" s="206"/>
    </row>
    <row r="26000" spans="27:29">
      <c r="AA26000" s="298"/>
      <c r="AC26000" s="206"/>
    </row>
    <row r="26001" spans="27:29">
      <c r="AA26001" s="298"/>
      <c r="AC26001" s="206"/>
    </row>
    <row r="26002" spans="27:29">
      <c r="AA26002" s="298"/>
      <c r="AC26002" s="206"/>
    </row>
    <row r="26003" spans="27:29">
      <c r="AA26003" s="298"/>
      <c r="AC26003" s="206"/>
    </row>
    <row r="26004" spans="27:29">
      <c r="AA26004" s="298"/>
      <c r="AC26004" s="206"/>
    </row>
    <row r="26005" spans="27:29">
      <c r="AA26005" s="298"/>
      <c r="AC26005" s="206"/>
    </row>
    <row r="26006" spans="27:29">
      <c r="AA26006" s="298"/>
      <c r="AC26006" s="206"/>
    </row>
    <row r="26007" spans="27:29">
      <c r="AA26007" s="298"/>
      <c r="AC26007" s="206"/>
    </row>
    <row r="26008" spans="27:29">
      <c r="AA26008" s="298"/>
      <c r="AC26008" s="206"/>
    </row>
    <row r="26009" spans="27:29">
      <c r="AA26009" s="298"/>
      <c r="AC26009" s="206"/>
    </row>
    <row r="26010" spans="27:29">
      <c r="AA26010" s="298"/>
      <c r="AC26010" s="206"/>
    </row>
    <row r="26011" spans="27:29">
      <c r="AA26011" s="298"/>
      <c r="AC26011" s="206"/>
    </row>
    <row r="26012" spans="27:29">
      <c r="AA26012" s="298"/>
      <c r="AC26012" s="206"/>
    </row>
    <row r="26013" spans="27:29">
      <c r="AA26013" s="298"/>
      <c r="AC26013" s="206"/>
    </row>
    <row r="26014" spans="27:29">
      <c r="AA26014" s="298"/>
      <c r="AC26014" s="206"/>
    </row>
    <row r="26015" spans="27:29">
      <c r="AA26015" s="298"/>
      <c r="AC26015" s="206"/>
    </row>
    <row r="26016" spans="27:29">
      <c r="AA26016" s="298"/>
      <c r="AC26016" s="206"/>
    </row>
    <row r="26017" spans="27:29">
      <c r="AA26017" s="298"/>
      <c r="AC26017" s="206"/>
    </row>
    <row r="26018" spans="27:29">
      <c r="AA26018" s="298"/>
      <c r="AC26018" s="206"/>
    </row>
    <row r="26019" spans="27:29">
      <c r="AA26019" s="298"/>
      <c r="AC26019" s="206"/>
    </row>
    <row r="26020" spans="27:29">
      <c r="AA26020" s="298"/>
      <c r="AC26020" s="206"/>
    </row>
    <row r="26021" spans="27:29">
      <c r="AA26021" s="298"/>
      <c r="AC26021" s="206"/>
    </row>
    <row r="26022" spans="27:29">
      <c r="AA26022" s="298"/>
      <c r="AC26022" s="206"/>
    </row>
    <row r="26023" spans="27:29">
      <c r="AA26023" s="298"/>
      <c r="AC26023" s="206"/>
    </row>
    <row r="26024" spans="27:29">
      <c r="AA26024" s="298"/>
      <c r="AC26024" s="206"/>
    </row>
    <row r="26025" spans="27:29">
      <c r="AA26025" s="298"/>
      <c r="AC26025" s="206"/>
    </row>
    <row r="26026" spans="27:29">
      <c r="AA26026" s="298"/>
      <c r="AC26026" s="206"/>
    </row>
    <row r="26027" spans="27:29">
      <c r="AA26027" s="298"/>
      <c r="AC26027" s="206"/>
    </row>
    <row r="26028" spans="27:29">
      <c r="AA26028" s="298"/>
      <c r="AC26028" s="206"/>
    </row>
    <row r="26029" spans="27:29">
      <c r="AA26029" s="298"/>
      <c r="AC26029" s="206"/>
    </row>
    <row r="26030" spans="27:29">
      <c r="AA26030" s="298"/>
      <c r="AC26030" s="206"/>
    </row>
    <row r="26031" spans="27:29">
      <c r="AA26031" s="298"/>
      <c r="AC26031" s="206"/>
    </row>
    <row r="26032" spans="27:29">
      <c r="AA26032" s="298"/>
      <c r="AC26032" s="206"/>
    </row>
    <row r="26033" spans="27:29">
      <c r="AA26033" s="298"/>
      <c r="AC26033" s="206"/>
    </row>
    <row r="26034" spans="27:29">
      <c r="AA26034" s="298"/>
      <c r="AC26034" s="206"/>
    </row>
    <row r="26035" spans="27:29">
      <c r="AA26035" s="298"/>
      <c r="AC26035" s="206"/>
    </row>
    <row r="26036" spans="27:29">
      <c r="AA26036" s="298"/>
      <c r="AC26036" s="206"/>
    </row>
    <row r="26037" spans="27:29">
      <c r="AA26037" s="298"/>
      <c r="AC26037" s="206"/>
    </row>
    <row r="26038" spans="27:29">
      <c r="AA26038" s="298"/>
      <c r="AC26038" s="206"/>
    </row>
    <row r="26039" spans="27:29">
      <c r="AA26039" s="298"/>
      <c r="AC26039" s="206"/>
    </row>
    <row r="26040" spans="27:29">
      <c r="AA26040" s="298"/>
      <c r="AC26040" s="206"/>
    </row>
    <row r="26041" spans="27:29">
      <c r="AA26041" s="298"/>
      <c r="AC26041" s="206"/>
    </row>
    <row r="26042" spans="27:29">
      <c r="AA26042" s="298"/>
      <c r="AC26042" s="206"/>
    </row>
    <row r="26043" spans="27:29">
      <c r="AA26043" s="298"/>
      <c r="AC26043" s="206"/>
    </row>
    <row r="26044" spans="27:29">
      <c r="AA26044" s="298"/>
      <c r="AC26044" s="206"/>
    </row>
    <row r="26045" spans="27:29">
      <c r="AA26045" s="298"/>
      <c r="AC26045" s="206"/>
    </row>
    <row r="26046" spans="27:29">
      <c r="AA26046" s="298"/>
      <c r="AC26046" s="206"/>
    </row>
    <row r="26047" spans="27:29">
      <c r="AA26047" s="298"/>
      <c r="AC26047" s="206"/>
    </row>
    <row r="26048" spans="27:29">
      <c r="AA26048" s="298"/>
      <c r="AC26048" s="206"/>
    </row>
    <row r="26049" spans="27:29">
      <c r="AA26049" s="298"/>
      <c r="AC26049" s="206"/>
    </row>
    <row r="26050" spans="27:29">
      <c r="AA26050" s="298"/>
      <c r="AC26050" s="206"/>
    </row>
    <row r="26051" spans="27:29">
      <c r="AA26051" s="298"/>
      <c r="AC26051" s="206"/>
    </row>
    <row r="26052" spans="27:29">
      <c r="AA26052" s="298"/>
      <c r="AC26052" s="206"/>
    </row>
    <row r="26053" spans="27:29">
      <c r="AA26053" s="298"/>
      <c r="AC26053" s="206"/>
    </row>
    <row r="26054" spans="27:29">
      <c r="AA26054" s="298"/>
      <c r="AC26054" s="206"/>
    </row>
    <row r="26055" spans="27:29">
      <c r="AA26055" s="298"/>
      <c r="AC26055" s="206"/>
    </row>
    <row r="26056" spans="27:29">
      <c r="AA26056" s="298"/>
      <c r="AC26056" s="206"/>
    </row>
    <row r="26057" spans="27:29">
      <c r="AA26057" s="298"/>
      <c r="AC26057" s="206"/>
    </row>
    <row r="26058" spans="27:29">
      <c r="AA26058" s="298"/>
      <c r="AC26058" s="206"/>
    </row>
    <row r="26059" spans="27:29">
      <c r="AA26059" s="298"/>
      <c r="AC26059" s="206"/>
    </row>
    <row r="26060" spans="27:29">
      <c r="AA26060" s="298"/>
      <c r="AC26060" s="206"/>
    </row>
    <row r="26061" spans="27:29">
      <c r="AA26061" s="298"/>
      <c r="AC26061" s="206"/>
    </row>
    <row r="26062" spans="27:29">
      <c r="AA26062" s="298"/>
      <c r="AC26062" s="206"/>
    </row>
    <row r="26063" spans="27:29">
      <c r="AA26063" s="298"/>
      <c r="AC26063" s="206"/>
    </row>
    <row r="26064" spans="27:29">
      <c r="AA26064" s="298"/>
      <c r="AC26064" s="206"/>
    </row>
    <row r="26065" spans="27:29">
      <c r="AA26065" s="298"/>
      <c r="AC26065" s="206"/>
    </row>
    <row r="26066" spans="27:29">
      <c r="AA26066" s="298"/>
      <c r="AC26066" s="206"/>
    </row>
    <row r="26067" spans="27:29">
      <c r="AA26067" s="298"/>
      <c r="AC26067" s="206"/>
    </row>
    <row r="26068" spans="27:29">
      <c r="AA26068" s="298"/>
      <c r="AC26068" s="206"/>
    </row>
    <row r="26069" spans="27:29">
      <c r="AA26069" s="298"/>
      <c r="AC26069" s="206"/>
    </row>
    <row r="26070" spans="27:29">
      <c r="AA26070" s="298"/>
      <c r="AC26070" s="206"/>
    </row>
    <row r="26071" spans="27:29">
      <c r="AA26071" s="298"/>
      <c r="AC26071" s="206"/>
    </row>
    <row r="26072" spans="27:29">
      <c r="AA26072" s="298"/>
      <c r="AC26072" s="206"/>
    </row>
    <row r="26073" spans="27:29">
      <c r="AA26073" s="298"/>
      <c r="AC26073" s="206"/>
    </row>
    <row r="26074" spans="27:29">
      <c r="AA26074" s="298"/>
      <c r="AC26074" s="206"/>
    </row>
    <row r="26075" spans="27:29">
      <c r="AA26075" s="298"/>
      <c r="AC26075" s="206"/>
    </row>
    <row r="26076" spans="27:29">
      <c r="AA26076" s="298"/>
      <c r="AC26076" s="206"/>
    </row>
    <row r="26077" spans="27:29">
      <c r="AA26077" s="298"/>
      <c r="AC26077" s="206"/>
    </row>
    <row r="26078" spans="27:29">
      <c r="AA26078" s="298"/>
      <c r="AC26078" s="206"/>
    </row>
    <row r="26079" spans="27:29">
      <c r="AA26079" s="298"/>
      <c r="AC26079" s="206"/>
    </row>
    <row r="26080" spans="27:29">
      <c r="AA26080" s="298"/>
      <c r="AC26080" s="206"/>
    </row>
    <row r="26081" spans="27:29">
      <c r="AA26081" s="298"/>
      <c r="AC26081" s="206"/>
    </row>
    <row r="26082" spans="27:29">
      <c r="AA26082" s="298"/>
      <c r="AC26082" s="206"/>
    </row>
    <row r="26083" spans="27:29">
      <c r="AA26083" s="298"/>
      <c r="AC26083" s="206"/>
    </row>
    <row r="26084" spans="27:29">
      <c r="AA26084" s="298"/>
      <c r="AC26084" s="206"/>
    </row>
    <row r="26085" spans="27:29">
      <c r="AA26085" s="298"/>
      <c r="AC26085" s="206"/>
    </row>
    <row r="26086" spans="27:29">
      <c r="AA26086" s="298"/>
      <c r="AC26086" s="206"/>
    </row>
    <row r="26087" spans="27:29">
      <c r="AA26087" s="298"/>
      <c r="AC26087" s="206"/>
    </row>
    <row r="26088" spans="27:29">
      <c r="AA26088" s="298"/>
      <c r="AC26088" s="206"/>
    </row>
    <row r="26089" spans="27:29">
      <c r="AA26089" s="298"/>
      <c r="AC26089" s="206"/>
    </row>
    <row r="26090" spans="27:29">
      <c r="AA26090" s="298"/>
      <c r="AC26090" s="206"/>
    </row>
    <row r="26091" spans="27:29">
      <c r="AA26091" s="298"/>
      <c r="AC26091" s="206"/>
    </row>
    <row r="26092" spans="27:29">
      <c r="AA26092" s="298"/>
      <c r="AC26092" s="206"/>
    </row>
    <row r="26093" spans="27:29">
      <c r="AA26093" s="298"/>
      <c r="AC26093" s="206"/>
    </row>
    <row r="26094" spans="27:29">
      <c r="AA26094" s="298"/>
      <c r="AC26094" s="206"/>
    </row>
    <row r="26095" spans="27:29">
      <c r="AA26095" s="298"/>
      <c r="AC26095" s="206"/>
    </row>
    <row r="26096" spans="27:29">
      <c r="AA26096" s="298"/>
      <c r="AC26096" s="206"/>
    </row>
    <row r="26097" spans="27:29">
      <c r="AA26097" s="298"/>
      <c r="AC26097" s="206"/>
    </row>
    <row r="26098" spans="27:29">
      <c r="AA26098" s="298"/>
      <c r="AC26098" s="206"/>
    </row>
    <row r="26099" spans="27:29">
      <c r="AA26099" s="298"/>
      <c r="AC26099" s="206"/>
    </row>
    <row r="26100" spans="27:29">
      <c r="AA26100" s="298"/>
      <c r="AC26100" s="206"/>
    </row>
    <row r="26101" spans="27:29">
      <c r="AA26101" s="298"/>
      <c r="AC26101" s="206"/>
    </row>
    <row r="26102" spans="27:29">
      <c r="AA26102" s="298"/>
      <c r="AC26102" s="206"/>
    </row>
    <row r="26103" spans="27:29">
      <c r="AA26103" s="298"/>
      <c r="AC26103" s="206"/>
    </row>
    <row r="26104" spans="27:29">
      <c r="AA26104" s="298"/>
      <c r="AC26104" s="206"/>
    </row>
    <row r="26105" spans="27:29">
      <c r="AA26105" s="298"/>
      <c r="AC26105" s="206"/>
    </row>
    <row r="26106" spans="27:29">
      <c r="AA26106" s="298"/>
      <c r="AC26106" s="206"/>
    </row>
    <row r="26107" spans="27:29">
      <c r="AA26107" s="298"/>
      <c r="AC26107" s="206"/>
    </row>
    <row r="26108" spans="27:29">
      <c r="AA26108" s="298"/>
      <c r="AC26108" s="206"/>
    </row>
    <row r="26109" spans="27:29">
      <c r="AA26109" s="298"/>
      <c r="AC26109" s="206"/>
    </row>
    <row r="26110" spans="27:29">
      <c r="AA26110" s="298"/>
      <c r="AC26110" s="206"/>
    </row>
    <row r="26111" spans="27:29">
      <c r="AA26111" s="298"/>
      <c r="AC26111" s="206"/>
    </row>
    <row r="26112" spans="27:29">
      <c r="AA26112" s="298"/>
      <c r="AC26112" s="206"/>
    </row>
    <row r="26113" spans="27:29">
      <c r="AA26113" s="298"/>
      <c r="AC26113" s="206"/>
    </row>
    <row r="26114" spans="27:29">
      <c r="AA26114" s="298"/>
      <c r="AC26114" s="206"/>
    </row>
    <row r="26115" spans="27:29">
      <c r="AA26115" s="298"/>
      <c r="AC26115" s="206"/>
    </row>
    <row r="26116" spans="27:29">
      <c r="AA26116" s="298"/>
      <c r="AC26116" s="206"/>
    </row>
    <row r="26117" spans="27:29">
      <c r="AA26117" s="298"/>
      <c r="AC26117" s="206"/>
    </row>
    <row r="26118" spans="27:29">
      <c r="AA26118" s="298"/>
      <c r="AC26118" s="206"/>
    </row>
    <row r="26119" spans="27:29">
      <c r="AA26119" s="298"/>
      <c r="AC26119" s="206"/>
    </row>
    <row r="26120" spans="27:29">
      <c r="AA26120" s="298"/>
      <c r="AC26120" s="206"/>
    </row>
    <row r="26121" spans="27:29">
      <c r="AA26121" s="298"/>
      <c r="AC26121" s="206"/>
    </row>
    <row r="26122" spans="27:29">
      <c r="AA26122" s="298"/>
      <c r="AC26122" s="206"/>
    </row>
    <row r="26123" spans="27:29">
      <c r="AA26123" s="298"/>
      <c r="AC26123" s="206"/>
    </row>
    <row r="26124" spans="27:29">
      <c r="AA26124" s="298"/>
      <c r="AC26124" s="206"/>
    </row>
    <row r="26125" spans="27:29">
      <c r="AA26125" s="298"/>
      <c r="AC26125" s="206"/>
    </row>
    <row r="26126" spans="27:29">
      <c r="AA26126" s="298"/>
      <c r="AC26126" s="206"/>
    </row>
    <row r="26127" spans="27:29">
      <c r="AA26127" s="298"/>
      <c r="AC26127" s="206"/>
    </row>
    <row r="26128" spans="27:29">
      <c r="AA26128" s="298"/>
      <c r="AC26128" s="206"/>
    </row>
    <row r="26129" spans="27:29">
      <c r="AA26129" s="298"/>
      <c r="AC26129" s="206"/>
    </row>
    <row r="26130" spans="27:29">
      <c r="AA26130" s="298"/>
      <c r="AC26130" s="206"/>
    </row>
    <row r="26131" spans="27:29">
      <c r="AA26131" s="298"/>
      <c r="AC26131" s="206"/>
    </row>
    <row r="26132" spans="27:29">
      <c r="AA26132" s="298"/>
      <c r="AC26132" s="206"/>
    </row>
    <row r="26133" spans="27:29">
      <c r="AA26133" s="298"/>
      <c r="AC26133" s="206"/>
    </row>
    <row r="26134" spans="27:29">
      <c r="AA26134" s="298"/>
      <c r="AC26134" s="206"/>
    </row>
    <row r="26135" spans="27:29">
      <c r="AA26135" s="298"/>
      <c r="AC26135" s="206"/>
    </row>
    <row r="26136" spans="27:29">
      <c r="AA26136" s="298"/>
      <c r="AC26136" s="206"/>
    </row>
    <row r="26137" spans="27:29">
      <c r="AA26137" s="298"/>
      <c r="AC26137" s="206"/>
    </row>
    <row r="26138" spans="27:29">
      <c r="AA26138" s="298"/>
      <c r="AC26138" s="206"/>
    </row>
    <row r="26139" spans="27:29">
      <c r="AA26139" s="298"/>
      <c r="AC26139" s="206"/>
    </row>
    <row r="26140" spans="27:29">
      <c r="AA26140" s="298"/>
      <c r="AC26140" s="206"/>
    </row>
    <row r="26141" spans="27:29">
      <c r="AA26141" s="298"/>
      <c r="AC26141" s="206"/>
    </row>
    <row r="26142" spans="27:29">
      <c r="AA26142" s="298"/>
      <c r="AC26142" s="206"/>
    </row>
    <row r="26143" spans="27:29">
      <c r="AA26143" s="298"/>
      <c r="AC26143" s="206"/>
    </row>
    <row r="26144" spans="27:29">
      <c r="AA26144" s="298"/>
      <c r="AC26144" s="206"/>
    </row>
    <row r="26145" spans="27:29">
      <c r="AA26145" s="298"/>
      <c r="AC26145" s="206"/>
    </row>
    <row r="26146" spans="27:29">
      <c r="AA26146" s="298"/>
      <c r="AC26146" s="206"/>
    </row>
    <row r="26147" spans="27:29">
      <c r="AA26147" s="298"/>
      <c r="AC26147" s="206"/>
    </row>
    <row r="26148" spans="27:29">
      <c r="AA26148" s="298"/>
      <c r="AC26148" s="206"/>
    </row>
    <row r="26149" spans="27:29">
      <c r="AA26149" s="298"/>
      <c r="AC26149" s="206"/>
    </row>
    <row r="26150" spans="27:29">
      <c r="AA26150" s="298"/>
      <c r="AC26150" s="206"/>
    </row>
    <row r="26151" spans="27:29">
      <c r="AA26151" s="298"/>
      <c r="AC26151" s="206"/>
    </row>
    <row r="26152" spans="27:29">
      <c r="AA26152" s="298"/>
      <c r="AC26152" s="206"/>
    </row>
    <row r="26153" spans="27:29">
      <c r="AA26153" s="298"/>
      <c r="AC26153" s="206"/>
    </row>
    <row r="26154" spans="27:29">
      <c r="AA26154" s="298"/>
      <c r="AC26154" s="206"/>
    </row>
    <row r="26155" spans="27:29">
      <c r="AA26155" s="298"/>
      <c r="AC26155" s="206"/>
    </row>
    <row r="26156" spans="27:29">
      <c r="AA26156" s="298"/>
      <c r="AC26156" s="206"/>
    </row>
    <row r="26157" spans="27:29">
      <c r="AA26157" s="298"/>
      <c r="AC26157" s="206"/>
    </row>
    <row r="26158" spans="27:29">
      <c r="AA26158" s="298"/>
      <c r="AC26158" s="206"/>
    </row>
    <row r="26159" spans="27:29">
      <c r="AA26159" s="298"/>
      <c r="AC26159" s="206"/>
    </row>
    <row r="26160" spans="27:29">
      <c r="AA26160" s="298"/>
      <c r="AC26160" s="206"/>
    </row>
    <row r="26161" spans="27:29">
      <c r="AA26161" s="298"/>
      <c r="AC26161" s="206"/>
    </row>
    <row r="26162" spans="27:29">
      <c r="AA26162" s="298"/>
      <c r="AC26162" s="206"/>
    </row>
    <row r="26163" spans="27:29">
      <c r="AA26163" s="298"/>
      <c r="AC26163" s="206"/>
    </row>
    <row r="26164" spans="27:29">
      <c r="AA26164" s="298"/>
      <c r="AC26164" s="206"/>
    </row>
    <row r="26165" spans="27:29">
      <c r="AA26165" s="298"/>
      <c r="AC26165" s="206"/>
    </row>
    <row r="26166" spans="27:29">
      <c r="AA26166" s="298"/>
      <c r="AC26166" s="206"/>
    </row>
    <row r="26167" spans="27:29">
      <c r="AA26167" s="298"/>
      <c r="AC26167" s="206"/>
    </row>
    <row r="26168" spans="27:29">
      <c r="AA26168" s="298"/>
      <c r="AC26168" s="206"/>
    </row>
    <row r="26169" spans="27:29">
      <c r="AA26169" s="298"/>
      <c r="AC26169" s="206"/>
    </row>
    <row r="26170" spans="27:29">
      <c r="AA26170" s="298"/>
      <c r="AC26170" s="206"/>
    </row>
    <row r="26171" spans="27:29">
      <c r="AA26171" s="298"/>
      <c r="AC26171" s="206"/>
    </row>
    <row r="26172" spans="27:29">
      <c r="AA26172" s="298"/>
      <c r="AC26172" s="206"/>
    </row>
    <row r="26173" spans="27:29">
      <c r="AA26173" s="298"/>
      <c r="AC26173" s="206"/>
    </row>
    <row r="26174" spans="27:29">
      <c r="AA26174" s="298"/>
      <c r="AC26174" s="206"/>
    </row>
    <row r="26175" spans="27:29">
      <c r="AA26175" s="298"/>
      <c r="AC26175" s="206"/>
    </row>
    <row r="26176" spans="27:29">
      <c r="AA26176" s="298"/>
      <c r="AC26176" s="206"/>
    </row>
    <row r="26177" spans="27:29">
      <c r="AA26177" s="298"/>
      <c r="AC26177" s="206"/>
    </row>
    <row r="26178" spans="27:29">
      <c r="AA26178" s="298"/>
      <c r="AC26178" s="206"/>
    </row>
    <row r="26179" spans="27:29">
      <c r="AA26179" s="298"/>
      <c r="AC26179" s="206"/>
    </row>
    <row r="26180" spans="27:29">
      <c r="AA26180" s="298"/>
      <c r="AC26180" s="206"/>
    </row>
    <row r="26181" spans="27:29">
      <c r="AA26181" s="298"/>
      <c r="AC26181" s="206"/>
    </row>
    <row r="26182" spans="27:29">
      <c r="AA26182" s="298"/>
      <c r="AC26182" s="206"/>
    </row>
    <row r="26183" spans="27:29">
      <c r="AA26183" s="298"/>
      <c r="AC26183" s="206"/>
    </row>
    <row r="26184" spans="27:29">
      <c r="AA26184" s="298"/>
      <c r="AC26184" s="206"/>
    </row>
    <row r="26185" spans="27:29">
      <c r="AA26185" s="298"/>
      <c r="AC26185" s="206"/>
    </row>
    <row r="26186" spans="27:29">
      <c r="AA26186" s="298"/>
      <c r="AC26186" s="206"/>
    </row>
    <row r="26187" spans="27:29">
      <c r="AA26187" s="298"/>
      <c r="AC26187" s="206"/>
    </row>
    <row r="26188" spans="27:29">
      <c r="AA26188" s="298"/>
      <c r="AC26188" s="206"/>
    </row>
    <row r="26189" spans="27:29">
      <c r="AA26189" s="298"/>
      <c r="AC26189" s="206"/>
    </row>
    <row r="26190" spans="27:29">
      <c r="AA26190" s="298"/>
      <c r="AC26190" s="206"/>
    </row>
    <row r="26191" spans="27:29">
      <c r="AA26191" s="298"/>
      <c r="AC26191" s="206"/>
    </row>
    <row r="26192" spans="27:29">
      <c r="AA26192" s="298"/>
      <c r="AC26192" s="206"/>
    </row>
    <row r="26193" spans="27:29">
      <c r="AA26193" s="298"/>
      <c r="AC26193" s="206"/>
    </row>
    <row r="26194" spans="27:29">
      <c r="AA26194" s="298"/>
      <c r="AC26194" s="206"/>
    </row>
    <row r="26195" spans="27:29">
      <c r="AA26195" s="298"/>
      <c r="AC26195" s="206"/>
    </row>
    <row r="26196" spans="27:29">
      <c r="AA26196" s="298"/>
      <c r="AC26196" s="206"/>
    </row>
    <row r="26197" spans="27:29">
      <c r="AA26197" s="298"/>
      <c r="AC26197" s="206"/>
    </row>
    <row r="26198" spans="27:29">
      <c r="AA26198" s="298"/>
      <c r="AC26198" s="206"/>
    </row>
    <row r="26199" spans="27:29">
      <c r="AA26199" s="298"/>
      <c r="AC26199" s="206"/>
    </row>
    <row r="26200" spans="27:29">
      <c r="AA26200" s="298"/>
      <c r="AC26200" s="206"/>
    </row>
    <row r="26201" spans="27:29">
      <c r="AA26201" s="298"/>
      <c r="AC26201" s="206"/>
    </row>
    <row r="26202" spans="27:29">
      <c r="AA26202" s="298"/>
      <c r="AC26202" s="206"/>
    </row>
    <row r="26203" spans="27:29">
      <c r="AA26203" s="298"/>
      <c r="AC26203" s="206"/>
    </row>
    <row r="26204" spans="27:29">
      <c r="AA26204" s="298"/>
      <c r="AC26204" s="206"/>
    </row>
    <row r="26205" spans="27:29">
      <c r="AA26205" s="298"/>
      <c r="AC26205" s="206"/>
    </row>
    <row r="26206" spans="27:29">
      <c r="AA26206" s="298"/>
      <c r="AC26206" s="206"/>
    </row>
    <row r="26207" spans="27:29">
      <c r="AA26207" s="298"/>
      <c r="AC26207" s="206"/>
    </row>
    <row r="26208" spans="27:29">
      <c r="AA26208" s="298"/>
      <c r="AC26208" s="206"/>
    </row>
    <row r="26209" spans="27:29">
      <c r="AA26209" s="298"/>
      <c r="AC26209" s="206"/>
    </row>
    <row r="26210" spans="27:29">
      <c r="AA26210" s="298"/>
      <c r="AC26210" s="206"/>
    </row>
    <row r="26211" spans="27:29">
      <c r="AA26211" s="298"/>
      <c r="AC26211" s="206"/>
    </row>
    <row r="26212" spans="27:29">
      <c r="AA26212" s="298"/>
      <c r="AC26212" s="206"/>
    </row>
    <row r="26213" spans="27:29">
      <c r="AA26213" s="298"/>
      <c r="AC26213" s="206"/>
    </row>
    <row r="26214" spans="27:29">
      <c r="AA26214" s="298"/>
      <c r="AC26214" s="206"/>
    </row>
    <row r="26215" spans="27:29">
      <c r="AA26215" s="298"/>
      <c r="AC26215" s="206"/>
    </row>
    <row r="26216" spans="27:29">
      <c r="AA26216" s="298"/>
      <c r="AC26216" s="206"/>
    </row>
    <row r="26217" spans="27:29">
      <c r="AA26217" s="298"/>
      <c r="AC26217" s="206"/>
    </row>
    <row r="26218" spans="27:29">
      <c r="AA26218" s="298"/>
      <c r="AC26218" s="206"/>
    </row>
    <row r="26219" spans="27:29">
      <c r="AA26219" s="298"/>
      <c r="AC26219" s="206"/>
    </row>
    <row r="26220" spans="27:29">
      <c r="AA26220" s="298"/>
      <c r="AC26220" s="206"/>
    </row>
    <row r="26221" spans="27:29">
      <c r="AA26221" s="298"/>
      <c r="AC26221" s="206"/>
    </row>
    <row r="26222" spans="27:29">
      <c r="AA26222" s="298"/>
      <c r="AC26222" s="206"/>
    </row>
    <row r="26223" spans="27:29">
      <c r="AA26223" s="298"/>
      <c r="AC26223" s="206"/>
    </row>
    <row r="26224" spans="27:29">
      <c r="AA26224" s="298"/>
      <c r="AC26224" s="206"/>
    </row>
    <row r="26225" spans="27:29">
      <c r="AA26225" s="298"/>
      <c r="AC26225" s="206"/>
    </row>
    <row r="26226" spans="27:29">
      <c r="AA26226" s="298"/>
      <c r="AC26226" s="206"/>
    </row>
    <row r="26227" spans="27:29">
      <c r="AA26227" s="298"/>
      <c r="AC26227" s="206"/>
    </row>
    <row r="26228" spans="27:29">
      <c r="AA26228" s="298"/>
      <c r="AC26228" s="206"/>
    </row>
    <row r="26229" spans="27:29">
      <c r="AA26229" s="298"/>
      <c r="AC26229" s="206"/>
    </row>
    <row r="26230" spans="27:29">
      <c r="AA26230" s="298"/>
      <c r="AC26230" s="206"/>
    </row>
    <row r="26231" spans="27:29">
      <c r="AA26231" s="298"/>
      <c r="AC26231" s="206"/>
    </row>
    <row r="26232" spans="27:29">
      <c r="AA26232" s="298"/>
      <c r="AC26232" s="206"/>
    </row>
    <row r="26233" spans="27:29">
      <c r="AA26233" s="298"/>
      <c r="AC26233" s="206"/>
    </row>
    <row r="26234" spans="27:29">
      <c r="AA26234" s="298"/>
      <c r="AC26234" s="206"/>
    </row>
    <row r="26235" spans="27:29">
      <c r="AA26235" s="298"/>
      <c r="AC26235" s="206"/>
    </row>
    <row r="26236" spans="27:29">
      <c r="AA26236" s="298"/>
      <c r="AC26236" s="206"/>
    </row>
    <row r="26237" spans="27:29">
      <c r="AA26237" s="298"/>
      <c r="AC26237" s="206"/>
    </row>
    <row r="26238" spans="27:29">
      <c r="AA26238" s="298"/>
      <c r="AC26238" s="206"/>
    </row>
    <row r="26239" spans="27:29">
      <c r="AA26239" s="298"/>
      <c r="AC26239" s="206"/>
    </row>
    <row r="26240" spans="27:29">
      <c r="AA26240" s="298"/>
      <c r="AC26240" s="206"/>
    </row>
    <row r="26241" spans="27:29">
      <c r="AA26241" s="298"/>
      <c r="AC26241" s="206"/>
    </row>
    <row r="26242" spans="27:29">
      <c r="AA26242" s="298"/>
      <c r="AC26242" s="206"/>
    </row>
    <row r="26243" spans="27:29">
      <c r="AA26243" s="298"/>
      <c r="AC26243" s="206"/>
    </row>
    <row r="26244" spans="27:29">
      <c r="AA26244" s="298"/>
      <c r="AC26244" s="206"/>
    </row>
    <row r="26245" spans="27:29">
      <c r="AA26245" s="298"/>
      <c r="AC26245" s="206"/>
    </row>
    <row r="26246" spans="27:29">
      <c r="AA26246" s="298"/>
      <c r="AC26246" s="206"/>
    </row>
    <row r="26247" spans="27:29">
      <c r="AA26247" s="298"/>
      <c r="AC26247" s="206"/>
    </row>
    <row r="26248" spans="27:29">
      <c r="AA26248" s="298"/>
      <c r="AC26248" s="206"/>
    </row>
    <row r="26249" spans="27:29">
      <c r="AA26249" s="298"/>
      <c r="AC26249" s="206"/>
    </row>
    <row r="26250" spans="27:29">
      <c r="AA26250" s="298"/>
      <c r="AC26250" s="206"/>
    </row>
    <row r="26251" spans="27:29">
      <c r="AA26251" s="298"/>
      <c r="AC26251" s="206"/>
    </row>
    <row r="26252" spans="27:29">
      <c r="AA26252" s="298"/>
      <c r="AC26252" s="206"/>
    </row>
    <row r="26253" spans="27:29">
      <c r="AA26253" s="298"/>
      <c r="AC26253" s="206"/>
    </row>
    <row r="26254" spans="27:29">
      <c r="AA26254" s="298"/>
      <c r="AC26254" s="206"/>
    </row>
    <row r="26255" spans="27:29">
      <c r="AA26255" s="298"/>
      <c r="AC26255" s="206"/>
    </row>
    <row r="26256" spans="27:29">
      <c r="AA26256" s="298"/>
      <c r="AC26256" s="206"/>
    </row>
    <row r="26257" spans="27:29">
      <c r="AA26257" s="298"/>
      <c r="AC26257" s="206"/>
    </row>
    <row r="26258" spans="27:29">
      <c r="AA26258" s="298"/>
      <c r="AC26258" s="206"/>
    </row>
    <row r="26259" spans="27:29">
      <c r="AA26259" s="298"/>
      <c r="AC26259" s="206"/>
    </row>
    <row r="26260" spans="27:29">
      <c r="AA26260" s="298"/>
      <c r="AC26260" s="206"/>
    </row>
    <row r="26261" spans="27:29">
      <c r="AA26261" s="298"/>
      <c r="AC26261" s="206"/>
    </row>
    <row r="26262" spans="27:29">
      <c r="AA26262" s="298"/>
      <c r="AC26262" s="206"/>
    </row>
    <row r="26263" spans="27:29">
      <c r="AA26263" s="298"/>
      <c r="AC26263" s="206"/>
    </row>
    <row r="26264" spans="27:29">
      <c r="AA26264" s="298"/>
      <c r="AC26264" s="206"/>
    </row>
    <row r="26265" spans="27:29">
      <c r="AA26265" s="298"/>
      <c r="AC26265" s="206"/>
    </row>
    <row r="26266" spans="27:29">
      <c r="AA26266" s="298"/>
      <c r="AC26266" s="206"/>
    </row>
    <row r="26267" spans="27:29">
      <c r="AA26267" s="298"/>
      <c r="AC26267" s="206"/>
    </row>
    <row r="26268" spans="27:29">
      <c r="AA26268" s="298"/>
      <c r="AC26268" s="206"/>
    </row>
    <row r="26269" spans="27:29">
      <c r="AA26269" s="298"/>
      <c r="AC26269" s="206"/>
    </row>
    <row r="26270" spans="27:29">
      <c r="AA26270" s="298"/>
      <c r="AC26270" s="206"/>
    </row>
    <row r="26271" spans="27:29">
      <c r="AA26271" s="298"/>
      <c r="AC26271" s="206"/>
    </row>
    <row r="26272" spans="27:29">
      <c r="AA26272" s="298"/>
      <c r="AC26272" s="206"/>
    </row>
    <row r="26273" spans="27:29">
      <c r="AA26273" s="298"/>
      <c r="AC26273" s="206"/>
    </row>
    <row r="26274" spans="27:29">
      <c r="AA26274" s="298"/>
      <c r="AC26274" s="206"/>
    </row>
    <row r="26275" spans="27:29">
      <c r="AA26275" s="298"/>
      <c r="AC26275" s="206"/>
    </row>
    <row r="26276" spans="27:29">
      <c r="AA26276" s="298"/>
      <c r="AC26276" s="206"/>
    </row>
    <row r="26277" spans="27:29">
      <c r="AA26277" s="298"/>
      <c r="AC26277" s="206"/>
    </row>
    <row r="26278" spans="27:29">
      <c r="AA26278" s="298"/>
      <c r="AC26278" s="206"/>
    </row>
    <row r="26279" spans="27:29">
      <c r="AA26279" s="298"/>
      <c r="AC26279" s="206"/>
    </row>
    <row r="26280" spans="27:29">
      <c r="AA26280" s="298"/>
      <c r="AC26280" s="206"/>
    </row>
    <row r="26281" spans="27:29">
      <c r="AA26281" s="298"/>
      <c r="AC26281" s="206"/>
    </row>
    <row r="26282" spans="27:29">
      <c r="AA26282" s="298"/>
      <c r="AC26282" s="206"/>
    </row>
    <row r="26283" spans="27:29">
      <c r="AA26283" s="298"/>
      <c r="AC26283" s="206"/>
    </row>
    <row r="26284" spans="27:29">
      <c r="AA26284" s="298"/>
      <c r="AC26284" s="206"/>
    </row>
    <row r="26285" spans="27:29">
      <c r="AA26285" s="298"/>
      <c r="AC26285" s="206"/>
    </row>
    <row r="26286" spans="27:29">
      <c r="AA26286" s="298"/>
      <c r="AC26286" s="206"/>
    </row>
    <row r="26287" spans="27:29">
      <c r="AA26287" s="298"/>
      <c r="AC26287" s="206"/>
    </row>
    <row r="26288" spans="27:29">
      <c r="AA26288" s="298"/>
      <c r="AC26288" s="206"/>
    </row>
    <row r="26289" spans="27:29">
      <c r="AA26289" s="298"/>
      <c r="AC26289" s="206"/>
    </row>
    <row r="26290" spans="27:29">
      <c r="AA26290" s="298"/>
      <c r="AC26290" s="206"/>
    </row>
    <row r="26291" spans="27:29">
      <c r="AA26291" s="298"/>
      <c r="AC26291" s="206"/>
    </row>
    <row r="26292" spans="27:29">
      <c r="AA26292" s="298"/>
      <c r="AC26292" s="206"/>
    </row>
    <row r="26293" spans="27:29">
      <c r="AA26293" s="298"/>
      <c r="AC26293" s="206"/>
    </row>
    <row r="26294" spans="27:29">
      <c r="AA26294" s="298"/>
      <c r="AC26294" s="206"/>
    </row>
    <row r="26295" spans="27:29">
      <c r="AA26295" s="298"/>
      <c r="AC26295" s="206"/>
    </row>
    <row r="26296" spans="27:29">
      <c r="AA26296" s="298"/>
      <c r="AC26296" s="206"/>
    </row>
    <row r="26297" spans="27:29">
      <c r="AA26297" s="298"/>
      <c r="AC26297" s="206"/>
    </row>
    <row r="26298" spans="27:29">
      <c r="AA26298" s="298"/>
      <c r="AC26298" s="206"/>
    </row>
    <row r="26299" spans="27:29">
      <c r="AA26299" s="298"/>
      <c r="AC26299" s="206"/>
    </row>
    <row r="26300" spans="27:29">
      <c r="AA26300" s="298"/>
      <c r="AC26300" s="206"/>
    </row>
    <row r="26301" spans="27:29">
      <c r="AA26301" s="298"/>
      <c r="AC26301" s="206"/>
    </row>
    <row r="26302" spans="27:29">
      <c r="AA26302" s="298"/>
      <c r="AC26302" s="206"/>
    </row>
    <row r="26303" spans="27:29">
      <c r="AA26303" s="298"/>
      <c r="AC26303" s="206"/>
    </row>
    <row r="26304" spans="27:29">
      <c r="AA26304" s="298"/>
      <c r="AC26304" s="206"/>
    </row>
    <row r="26305" spans="27:29">
      <c r="AA26305" s="298"/>
      <c r="AC26305" s="206"/>
    </row>
    <row r="26306" spans="27:29">
      <c r="AA26306" s="298"/>
      <c r="AC26306" s="206"/>
    </row>
    <row r="26307" spans="27:29">
      <c r="AA26307" s="298"/>
      <c r="AC26307" s="206"/>
    </row>
    <row r="26308" spans="27:29">
      <c r="AA26308" s="298"/>
      <c r="AC26308" s="206"/>
    </row>
    <row r="26309" spans="27:29">
      <c r="AA26309" s="298"/>
      <c r="AC26309" s="206"/>
    </row>
    <row r="26310" spans="27:29">
      <c r="AA26310" s="298"/>
      <c r="AC26310" s="206"/>
    </row>
    <row r="26311" spans="27:29">
      <c r="AA26311" s="298"/>
      <c r="AC26311" s="206"/>
    </row>
    <row r="26312" spans="27:29">
      <c r="AA26312" s="298"/>
      <c r="AC26312" s="206"/>
    </row>
    <row r="26313" spans="27:29">
      <c r="AA26313" s="298"/>
      <c r="AC26313" s="206"/>
    </row>
    <row r="26314" spans="27:29">
      <c r="AA26314" s="298"/>
      <c r="AC26314" s="206"/>
    </row>
    <row r="26315" spans="27:29">
      <c r="AA26315" s="298"/>
      <c r="AC26315" s="206"/>
    </row>
    <row r="26316" spans="27:29">
      <c r="AA26316" s="298"/>
      <c r="AC26316" s="206"/>
    </row>
    <row r="26317" spans="27:29">
      <c r="AA26317" s="298"/>
      <c r="AC26317" s="206"/>
    </row>
    <row r="26318" spans="27:29">
      <c r="AA26318" s="298"/>
      <c r="AC26318" s="206"/>
    </row>
    <row r="26319" spans="27:29">
      <c r="AA26319" s="298"/>
      <c r="AC26319" s="206"/>
    </row>
    <row r="26320" spans="27:29">
      <c r="AA26320" s="298"/>
      <c r="AC26320" s="206"/>
    </row>
    <row r="26321" spans="27:29">
      <c r="AA26321" s="298"/>
      <c r="AC26321" s="206"/>
    </row>
    <row r="26322" spans="27:29">
      <c r="AA26322" s="298"/>
      <c r="AC26322" s="206"/>
    </row>
    <row r="26323" spans="27:29">
      <c r="AA26323" s="298"/>
      <c r="AC26323" s="206"/>
    </row>
    <row r="26324" spans="27:29">
      <c r="AA26324" s="298"/>
      <c r="AC26324" s="206"/>
    </row>
    <row r="26325" spans="27:29">
      <c r="AA26325" s="298"/>
      <c r="AC26325" s="206"/>
    </row>
    <row r="26326" spans="27:29">
      <c r="AA26326" s="298"/>
      <c r="AC26326" s="206"/>
    </row>
    <row r="26327" spans="27:29">
      <c r="AA26327" s="298"/>
      <c r="AC26327" s="206"/>
    </row>
    <row r="26328" spans="27:29">
      <c r="AA26328" s="298"/>
      <c r="AC26328" s="206"/>
    </row>
    <row r="26329" spans="27:29">
      <c r="AA26329" s="298"/>
      <c r="AC26329" s="206"/>
    </row>
    <row r="26330" spans="27:29">
      <c r="AA26330" s="298"/>
      <c r="AC26330" s="206"/>
    </row>
    <row r="26331" spans="27:29">
      <c r="AA26331" s="298"/>
      <c r="AC26331" s="206"/>
    </row>
    <row r="26332" spans="27:29">
      <c r="AA26332" s="298"/>
      <c r="AC26332" s="206"/>
    </row>
    <row r="26333" spans="27:29">
      <c r="AA26333" s="298"/>
      <c r="AC26333" s="206"/>
    </row>
    <row r="26334" spans="27:29">
      <c r="AA26334" s="298"/>
      <c r="AC26334" s="206"/>
    </row>
    <row r="26335" spans="27:29">
      <c r="AA26335" s="298"/>
      <c r="AC26335" s="206"/>
    </row>
    <row r="26336" spans="27:29">
      <c r="AA26336" s="298"/>
      <c r="AC26336" s="206"/>
    </row>
    <row r="26337" spans="27:29">
      <c r="AA26337" s="298"/>
      <c r="AC26337" s="206"/>
    </row>
    <row r="26338" spans="27:29">
      <c r="AA26338" s="298"/>
      <c r="AC26338" s="206"/>
    </row>
    <row r="26339" spans="27:29">
      <c r="AA26339" s="298"/>
      <c r="AC26339" s="206"/>
    </row>
    <row r="26340" spans="27:29">
      <c r="AA26340" s="298"/>
      <c r="AC26340" s="206"/>
    </row>
    <row r="26341" spans="27:29">
      <c r="AA26341" s="298"/>
      <c r="AC26341" s="206"/>
    </row>
    <row r="26342" spans="27:29">
      <c r="AA26342" s="298"/>
      <c r="AC26342" s="206"/>
    </row>
    <row r="26343" spans="27:29">
      <c r="AA26343" s="298"/>
      <c r="AC26343" s="206"/>
    </row>
    <row r="26344" spans="27:29">
      <c r="AA26344" s="298"/>
      <c r="AC26344" s="206"/>
    </row>
    <row r="26345" spans="27:29">
      <c r="AA26345" s="298"/>
      <c r="AC26345" s="206"/>
    </row>
    <row r="26346" spans="27:29">
      <c r="AA26346" s="298"/>
      <c r="AC26346" s="206"/>
    </row>
    <row r="26347" spans="27:29">
      <c r="AA26347" s="298"/>
      <c r="AC26347" s="206"/>
    </row>
    <row r="26348" spans="27:29">
      <c r="AA26348" s="298"/>
      <c r="AC26348" s="206"/>
    </row>
    <row r="26349" spans="27:29">
      <c r="AA26349" s="298"/>
      <c r="AC26349" s="206"/>
    </row>
    <row r="26350" spans="27:29">
      <c r="AA26350" s="298"/>
      <c r="AC26350" s="206"/>
    </row>
    <row r="26351" spans="27:29">
      <c r="AA26351" s="298"/>
      <c r="AC26351" s="206"/>
    </row>
    <row r="26352" spans="27:29">
      <c r="AA26352" s="298"/>
      <c r="AC26352" s="206"/>
    </row>
    <row r="26353" spans="27:29">
      <c r="AA26353" s="298"/>
      <c r="AC26353" s="206"/>
    </row>
    <row r="26354" spans="27:29">
      <c r="AA26354" s="298"/>
      <c r="AC26354" s="206"/>
    </row>
    <row r="26355" spans="27:29">
      <c r="AA26355" s="298"/>
      <c r="AC26355" s="206"/>
    </row>
    <row r="26356" spans="27:29">
      <c r="AA26356" s="298"/>
      <c r="AC26356" s="206"/>
    </row>
    <row r="26357" spans="27:29">
      <c r="AA26357" s="298"/>
      <c r="AC26357" s="206"/>
    </row>
    <row r="26358" spans="27:29">
      <c r="AA26358" s="298"/>
      <c r="AC26358" s="206"/>
    </row>
    <row r="26359" spans="27:29">
      <c r="AA26359" s="298"/>
      <c r="AC26359" s="206"/>
    </row>
    <row r="26360" spans="27:29">
      <c r="AA26360" s="298"/>
      <c r="AC26360" s="206"/>
    </row>
    <row r="26361" spans="27:29">
      <c r="AA26361" s="298"/>
      <c r="AC26361" s="206"/>
    </row>
    <row r="26362" spans="27:29">
      <c r="AA26362" s="298"/>
      <c r="AC26362" s="206"/>
    </row>
    <row r="26363" spans="27:29">
      <c r="AA26363" s="298"/>
      <c r="AC26363" s="206"/>
    </row>
    <row r="26364" spans="27:29">
      <c r="AA26364" s="298"/>
      <c r="AC26364" s="206"/>
    </row>
    <row r="26365" spans="27:29">
      <c r="AA26365" s="298"/>
      <c r="AC26365" s="206"/>
    </row>
    <row r="26366" spans="27:29">
      <c r="AA26366" s="298"/>
      <c r="AC26366" s="206"/>
    </row>
    <row r="26367" spans="27:29">
      <c r="AA26367" s="298"/>
      <c r="AC26367" s="206"/>
    </row>
    <row r="26368" spans="27:29">
      <c r="AA26368" s="298"/>
      <c r="AC26368" s="206"/>
    </row>
    <row r="26369" spans="27:29">
      <c r="AA26369" s="298"/>
      <c r="AC26369" s="206"/>
    </row>
    <row r="26370" spans="27:29">
      <c r="AA26370" s="298"/>
      <c r="AC26370" s="206"/>
    </row>
    <row r="26371" spans="27:29">
      <c r="AA26371" s="298"/>
      <c r="AC26371" s="206"/>
    </row>
    <row r="26372" spans="27:29">
      <c r="AA26372" s="298"/>
      <c r="AC26372" s="206"/>
    </row>
    <row r="26373" spans="27:29">
      <c r="AA26373" s="298"/>
      <c r="AC26373" s="206"/>
    </row>
    <row r="26374" spans="27:29">
      <c r="AA26374" s="298"/>
      <c r="AC26374" s="206"/>
    </row>
    <row r="26375" spans="27:29">
      <c r="AA26375" s="298"/>
      <c r="AC26375" s="206"/>
    </row>
    <row r="26376" spans="27:29">
      <c r="AA26376" s="298"/>
      <c r="AC26376" s="206"/>
    </row>
    <row r="26377" spans="27:29">
      <c r="AA26377" s="298"/>
      <c r="AC26377" s="206"/>
    </row>
    <row r="26378" spans="27:29">
      <c r="AA26378" s="298"/>
      <c r="AC26378" s="206"/>
    </row>
    <row r="26379" spans="27:29">
      <c r="AA26379" s="298"/>
      <c r="AC26379" s="206"/>
    </row>
    <row r="26380" spans="27:29">
      <c r="AA26380" s="298"/>
      <c r="AC26380" s="206"/>
    </row>
    <row r="26381" spans="27:29">
      <c r="AA26381" s="298"/>
      <c r="AC26381" s="206"/>
    </row>
    <row r="26382" spans="27:29">
      <c r="AA26382" s="298"/>
      <c r="AC26382" s="206"/>
    </row>
    <row r="26383" spans="27:29">
      <c r="AA26383" s="298"/>
      <c r="AC26383" s="206"/>
    </row>
    <row r="26384" spans="27:29">
      <c r="AA26384" s="298"/>
      <c r="AC26384" s="206"/>
    </row>
    <row r="26385" spans="27:29">
      <c r="AA26385" s="298"/>
      <c r="AC26385" s="206"/>
    </row>
    <row r="26386" spans="27:29">
      <c r="AA26386" s="298"/>
      <c r="AC26386" s="206"/>
    </row>
    <row r="26387" spans="27:29">
      <c r="AA26387" s="298"/>
      <c r="AC26387" s="206"/>
    </row>
    <row r="26388" spans="27:29">
      <c r="AA26388" s="298"/>
      <c r="AC26388" s="206"/>
    </row>
    <row r="26389" spans="27:29">
      <c r="AA26389" s="298"/>
      <c r="AC26389" s="206"/>
    </row>
    <row r="26390" spans="27:29">
      <c r="AA26390" s="298"/>
      <c r="AC26390" s="206"/>
    </row>
    <row r="26391" spans="27:29">
      <c r="AA26391" s="298"/>
      <c r="AC26391" s="206"/>
    </row>
    <row r="26392" spans="27:29">
      <c r="AA26392" s="298"/>
      <c r="AC26392" s="206"/>
    </row>
    <row r="26393" spans="27:29">
      <c r="AA26393" s="298"/>
      <c r="AC26393" s="206"/>
    </row>
    <row r="26394" spans="27:29">
      <c r="AA26394" s="298"/>
      <c r="AC26394" s="206"/>
    </row>
    <row r="26395" spans="27:29">
      <c r="AA26395" s="298"/>
      <c r="AC26395" s="206"/>
    </row>
    <row r="26396" spans="27:29">
      <c r="AA26396" s="298"/>
      <c r="AC26396" s="206"/>
    </row>
    <row r="26397" spans="27:29">
      <c r="AA26397" s="298"/>
      <c r="AC26397" s="206"/>
    </row>
    <row r="26398" spans="27:29">
      <c r="AA26398" s="298"/>
      <c r="AC26398" s="206"/>
    </row>
    <row r="26399" spans="27:29">
      <c r="AA26399" s="298"/>
      <c r="AC26399" s="206"/>
    </row>
    <row r="26400" spans="27:29">
      <c r="AA26400" s="298"/>
      <c r="AC26400" s="206"/>
    </row>
    <row r="26401" spans="27:29">
      <c r="AA26401" s="298"/>
      <c r="AC26401" s="206"/>
    </row>
    <row r="26402" spans="27:29">
      <c r="AA26402" s="298"/>
      <c r="AC26402" s="206"/>
    </row>
    <row r="26403" spans="27:29">
      <c r="AA26403" s="298"/>
      <c r="AC26403" s="206"/>
    </row>
    <row r="26404" spans="27:29">
      <c r="AA26404" s="298"/>
      <c r="AC26404" s="206"/>
    </row>
    <row r="26405" spans="27:29">
      <c r="AA26405" s="298"/>
      <c r="AC26405" s="206"/>
    </row>
    <row r="26406" spans="27:29">
      <c r="AA26406" s="298"/>
      <c r="AC26406" s="206"/>
    </row>
    <row r="26407" spans="27:29">
      <c r="AA26407" s="298"/>
      <c r="AC26407" s="206"/>
    </row>
    <row r="26408" spans="27:29">
      <c r="AA26408" s="298"/>
      <c r="AC26408" s="206"/>
    </row>
    <row r="26409" spans="27:29">
      <c r="AA26409" s="298"/>
      <c r="AC26409" s="206"/>
    </row>
    <row r="26410" spans="27:29">
      <c r="AA26410" s="298"/>
      <c r="AC26410" s="206"/>
    </row>
    <row r="26411" spans="27:29">
      <c r="AA26411" s="298"/>
      <c r="AC26411" s="206"/>
    </row>
    <row r="26412" spans="27:29">
      <c r="AA26412" s="298"/>
      <c r="AC26412" s="206"/>
    </row>
    <row r="26413" spans="27:29">
      <c r="AA26413" s="298"/>
      <c r="AC26413" s="206"/>
    </row>
    <row r="26414" spans="27:29">
      <c r="AA26414" s="298"/>
      <c r="AC26414" s="206"/>
    </row>
    <row r="26415" spans="27:29">
      <c r="AA26415" s="298"/>
      <c r="AC26415" s="206"/>
    </row>
    <row r="26416" spans="27:29">
      <c r="AA26416" s="298"/>
      <c r="AC26416" s="206"/>
    </row>
    <row r="26417" spans="27:29">
      <c r="AA26417" s="298"/>
      <c r="AC26417" s="206"/>
    </row>
    <row r="26418" spans="27:29">
      <c r="AA26418" s="298"/>
      <c r="AC26418" s="206"/>
    </row>
    <row r="26419" spans="27:29">
      <c r="AA26419" s="298"/>
      <c r="AC26419" s="206"/>
    </row>
    <row r="26420" spans="27:29">
      <c r="AA26420" s="298"/>
      <c r="AC26420" s="206"/>
    </row>
    <row r="26421" spans="27:29">
      <c r="AA26421" s="298"/>
      <c r="AC26421" s="206"/>
    </row>
    <row r="26422" spans="27:29">
      <c r="AA26422" s="298"/>
      <c r="AC26422" s="206"/>
    </row>
    <row r="26423" spans="27:29">
      <c r="AA26423" s="298"/>
      <c r="AC26423" s="206"/>
    </row>
    <row r="26424" spans="27:29">
      <c r="AA26424" s="298"/>
      <c r="AC26424" s="206"/>
    </row>
    <row r="26425" spans="27:29">
      <c r="AA26425" s="298"/>
      <c r="AC26425" s="206"/>
    </row>
    <row r="26426" spans="27:29">
      <c r="AA26426" s="298"/>
      <c r="AC26426" s="206"/>
    </row>
    <row r="26427" spans="27:29">
      <c r="AA26427" s="298"/>
      <c r="AC26427" s="206"/>
    </row>
    <row r="26428" spans="27:29">
      <c r="AA26428" s="298"/>
      <c r="AC26428" s="206"/>
    </row>
    <row r="26429" spans="27:29">
      <c r="AA26429" s="298"/>
      <c r="AC26429" s="206"/>
    </row>
    <row r="26430" spans="27:29">
      <c r="AA26430" s="298"/>
      <c r="AC26430" s="206"/>
    </row>
    <row r="26431" spans="27:29">
      <c r="AA26431" s="298"/>
      <c r="AC26431" s="206"/>
    </row>
    <row r="26432" spans="27:29">
      <c r="AA26432" s="298"/>
      <c r="AC26432" s="206"/>
    </row>
    <row r="26433" spans="27:29">
      <c r="AA26433" s="298"/>
      <c r="AC26433" s="206"/>
    </row>
    <row r="26434" spans="27:29">
      <c r="AA26434" s="298"/>
      <c r="AC26434" s="206"/>
    </row>
    <row r="26435" spans="27:29">
      <c r="AA26435" s="298"/>
      <c r="AC26435" s="206"/>
    </row>
    <row r="26436" spans="27:29">
      <c r="AA26436" s="298"/>
      <c r="AC26436" s="206"/>
    </row>
    <row r="26437" spans="27:29">
      <c r="AA26437" s="298"/>
      <c r="AC26437" s="206"/>
    </row>
    <row r="26438" spans="27:29">
      <c r="AA26438" s="298"/>
      <c r="AC26438" s="206"/>
    </row>
    <row r="26439" spans="27:29">
      <c r="AA26439" s="298"/>
      <c r="AC26439" s="206"/>
    </row>
    <row r="26440" spans="27:29">
      <c r="AA26440" s="298"/>
      <c r="AC26440" s="206"/>
    </row>
    <row r="26441" spans="27:29">
      <c r="AA26441" s="298"/>
      <c r="AC26441" s="206"/>
    </row>
    <row r="26442" spans="27:29">
      <c r="AA26442" s="298"/>
      <c r="AC26442" s="206"/>
    </row>
    <row r="26443" spans="27:29">
      <c r="AA26443" s="298"/>
      <c r="AC26443" s="206"/>
    </row>
    <row r="26444" spans="27:29">
      <c r="AA26444" s="298"/>
      <c r="AC26444" s="206"/>
    </row>
    <row r="26445" spans="27:29">
      <c r="AA26445" s="298"/>
      <c r="AC26445" s="206"/>
    </row>
    <row r="26446" spans="27:29">
      <c r="AA26446" s="298"/>
      <c r="AC26446" s="206"/>
    </row>
    <row r="26447" spans="27:29">
      <c r="AA26447" s="298"/>
      <c r="AC26447" s="206"/>
    </row>
    <row r="26448" spans="27:29">
      <c r="AA26448" s="298"/>
      <c r="AC26448" s="206"/>
    </row>
    <row r="26449" spans="27:29">
      <c r="AA26449" s="298"/>
      <c r="AC26449" s="206"/>
    </row>
    <row r="26450" spans="27:29">
      <c r="AA26450" s="298"/>
      <c r="AC26450" s="206"/>
    </row>
    <row r="26451" spans="27:29">
      <c r="AA26451" s="298"/>
      <c r="AC26451" s="206"/>
    </row>
    <row r="26452" spans="27:29">
      <c r="AA26452" s="298"/>
      <c r="AC26452" s="206"/>
    </row>
    <row r="26453" spans="27:29">
      <c r="AA26453" s="298"/>
      <c r="AC26453" s="206"/>
    </row>
    <row r="26454" spans="27:29">
      <c r="AA26454" s="298"/>
      <c r="AC26454" s="206"/>
    </row>
    <row r="26455" spans="27:29">
      <c r="AA26455" s="298"/>
      <c r="AC26455" s="206"/>
    </row>
    <row r="26456" spans="27:29">
      <c r="AA26456" s="298"/>
      <c r="AC26456" s="206"/>
    </row>
    <row r="26457" spans="27:29">
      <c r="AA26457" s="298"/>
      <c r="AC26457" s="206"/>
    </row>
    <row r="26458" spans="27:29">
      <c r="AA26458" s="298"/>
      <c r="AC26458" s="206"/>
    </row>
    <row r="26459" spans="27:29">
      <c r="AA26459" s="298"/>
      <c r="AC26459" s="206"/>
    </row>
    <row r="26460" spans="27:29">
      <c r="AA26460" s="298"/>
      <c r="AC26460" s="206"/>
    </row>
    <row r="26461" spans="27:29">
      <c r="AA26461" s="298"/>
      <c r="AC26461" s="206"/>
    </row>
    <row r="26462" spans="27:29">
      <c r="AA26462" s="298"/>
      <c r="AC26462" s="206"/>
    </row>
    <row r="26463" spans="27:29">
      <c r="AA26463" s="298"/>
      <c r="AC26463" s="206"/>
    </row>
    <row r="26464" spans="27:29">
      <c r="AA26464" s="298"/>
      <c r="AC26464" s="206"/>
    </row>
    <row r="26465" spans="27:29">
      <c r="AA26465" s="298"/>
      <c r="AC26465" s="206"/>
    </row>
    <row r="26466" spans="27:29">
      <c r="AA26466" s="298"/>
      <c r="AC26466" s="206"/>
    </row>
    <row r="26467" spans="27:29">
      <c r="AA26467" s="298"/>
      <c r="AC26467" s="206"/>
    </row>
    <row r="26468" spans="27:29">
      <c r="AA26468" s="298"/>
      <c r="AC26468" s="206"/>
    </row>
    <row r="26469" spans="27:29">
      <c r="AA26469" s="298"/>
      <c r="AC26469" s="206"/>
    </row>
    <row r="26470" spans="27:29">
      <c r="AA26470" s="298"/>
      <c r="AC26470" s="206"/>
    </row>
    <row r="26471" spans="27:29">
      <c r="AA26471" s="298"/>
      <c r="AC26471" s="206"/>
    </row>
    <row r="26472" spans="27:29">
      <c r="AA26472" s="298"/>
      <c r="AC26472" s="206"/>
    </row>
    <row r="26473" spans="27:29">
      <c r="AA26473" s="298"/>
      <c r="AC26473" s="206"/>
    </row>
    <row r="26474" spans="27:29">
      <c r="AA26474" s="298"/>
      <c r="AC26474" s="206"/>
    </row>
    <row r="26475" spans="27:29">
      <c r="AA26475" s="298"/>
      <c r="AC26475" s="206"/>
    </row>
    <row r="26476" spans="27:29">
      <c r="AA26476" s="298"/>
      <c r="AC26476" s="206"/>
    </row>
    <row r="26477" spans="27:29">
      <c r="AA26477" s="298"/>
      <c r="AC26477" s="206"/>
    </row>
    <row r="26478" spans="27:29">
      <c r="AA26478" s="298"/>
      <c r="AC26478" s="206"/>
    </row>
    <row r="26479" spans="27:29">
      <c r="AA26479" s="298"/>
      <c r="AC26479" s="206"/>
    </row>
    <row r="26480" spans="27:29">
      <c r="AA26480" s="298"/>
      <c r="AC26480" s="206"/>
    </row>
    <row r="26481" spans="27:29">
      <c r="AA26481" s="298"/>
      <c r="AC26481" s="206"/>
    </row>
    <row r="26482" spans="27:29">
      <c r="AA26482" s="298"/>
      <c r="AC26482" s="206"/>
    </row>
    <row r="26483" spans="27:29">
      <c r="AA26483" s="298"/>
      <c r="AC26483" s="206"/>
    </row>
    <row r="26484" spans="27:29">
      <c r="AA26484" s="298"/>
      <c r="AC26484" s="206"/>
    </row>
    <row r="26485" spans="27:29">
      <c r="AA26485" s="298"/>
      <c r="AC26485" s="206"/>
    </row>
    <row r="26486" spans="27:29">
      <c r="AA26486" s="298"/>
      <c r="AC26486" s="206"/>
    </row>
    <row r="26487" spans="27:29">
      <c r="AA26487" s="298"/>
      <c r="AC26487" s="206"/>
    </row>
    <row r="26488" spans="27:29">
      <c r="AA26488" s="298"/>
      <c r="AC26488" s="206"/>
    </row>
    <row r="26489" spans="27:29">
      <c r="AA26489" s="298"/>
      <c r="AC26489" s="206"/>
    </row>
    <row r="26490" spans="27:29">
      <c r="AA26490" s="298"/>
      <c r="AC26490" s="206"/>
    </row>
    <row r="26491" spans="27:29">
      <c r="AA26491" s="298"/>
      <c r="AC26491" s="206"/>
    </row>
    <row r="26492" spans="27:29">
      <c r="AA26492" s="298"/>
      <c r="AC26492" s="206"/>
    </row>
    <row r="26493" spans="27:29">
      <c r="AA26493" s="298"/>
      <c r="AC26493" s="206"/>
    </row>
    <row r="26494" spans="27:29">
      <c r="AA26494" s="298"/>
      <c r="AC26494" s="206"/>
    </row>
    <row r="26495" spans="27:29">
      <c r="AA26495" s="298"/>
      <c r="AC26495" s="206"/>
    </row>
    <row r="26496" spans="27:29">
      <c r="AA26496" s="298"/>
      <c r="AC26496" s="206"/>
    </row>
    <row r="26497" spans="27:29">
      <c r="AA26497" s="298"/>
      <c r="AC26497" s="206"/>
    </row>
    <row r="26498" spans="27:29">
      <c r="AA26498" s="298"/>
      <c r="AC26498" s="206"/>
    </row>
    <row r="26499" spans="27:29">
      <c r="AA26499" s="298"/>
      <c r="AC26499" s="206"/>
    </row>
    <row r="26500" spans="27:29">
      <c r="AA26500" s="298"/>
      <c r="AC26500" s="206"/>
    </row>
    <row r="26501" spans="27:29">
      <c r="AA26501" s="298"/>
      <c r="AC26501" s="206"/>
    </row>
    <row r="26502" spans="27:29">
      <c r="AA26502" s="298"/>
      <c r="AC26502" s="206"/>
    </row>
    <row r="26503" spans="27:29">
      <c r="AA26503" s="298"/>
      <c r="AC26503" s="206"/>
    </row>
    <row r="26504" spans="27:29">
      <c r="AA26504" s="298"/>
      <c r="AC26504" s="206"/>
    </row>
    <row r="26505" spans="27:29">
      <c r="AA26505" s="298"/>
      <c r="AC26505" s="206"/>
    </row>
    <row r="26506" spans="27:29">
      <c r="AA26506" s="298"/>
      <c r="AC26506" s="206"/>
    </row>
    <row r="26507" spans="27:29">
      <c r="AA26507" s="298"/>
      <c r="AC26507" s="206"/>
    </row>
    <row r="26508" spans="27:29">
      <c r="AA26508" s="298"/>
      <c r="AC26508" s="206"/>
    </row>
    <row r="26509" spans="27:29">
      <c r="AA26509" s="298"/>
      <c r="AC26509" s="206"/>
    </row>
    <row r="26510" spans="27:29">
      <c r="AA26510" s="298"/>
      <c r="AC26510" s="206"/>
    </row>
    <row r="26511" spans="27:29">
      <c r="AA26511" s="298"/>
      <c r="AC26511" s="206"/>
    </row>
    <row r="26512" spans="27:29">
      <c r="AA26512" s="298"/>
      <c r="AC26512" s="206"/>
    </row>
    <row r="26513" spans="27:29">
      <c r="AA26513" s="298"/>
      <c r="AC26513" s="206"/>
    </row>
    <row r="26514" spans="27:29">
      <c r="AA26514" s="298"/>
      <c r="AC26514" s="206"/>
    </row>
    <row r="26515" spans="27:29">
      <c r="AA26515" s="298"/>
      <c r="AC26515" s="206"/>
    </row>
    <row r="26516" spans="27:29">
      <c r="AA26516" s="298"/>
      <c r="AC26516" s="206"/>
    </row>
    <row r="26517" spans="27:29">
      <c r="AA26517" s="298"/>
      <c r="AC26517" s="206"/>
    </row>
    <row r="26518" spans="27:29">
      <c r="AA26518" s="298"/>
      <c r="AC26518" s="206"/>
    </row>
    <row r="26519" spans="27:29">
      <c r="AA26519" s="298"/>
      <c r="AC26519" s="206"/>
    </row>
    <row r="26520" spans="27:29">
      <c r="AA26520" s="298"/>
      <c r="AC26520" s="206"/>
    </row>
    <row r="26521" spans="27:29">
      <c r="AA26521" s="298"/>
      <c r="AC26521" s="206"/>
    </row>
    <row r="26522" spans="27:29">
      <c r="AA26522" s="298"/>
      <c r="AC26522" s="206"/>
    </row>
    <row r="26523" spans="27:29">
      <c r="AA26523" s="298"/>
      <c r="AC26523" s="206"/>
    </row>
    <row r="26524" spans="27:29">
      <c r="AA26524" s="298"/>
      <c r="AC26524" s="206"/>
    </row>
    <row r="26525" spans="27:29">
      <c r="AA26525" s="298"/>
      <c r="AC26525" s="206"/>
    </row>
    <row r="26526" spans="27:29">
      <c r="AA26526" s="298"/>
      <c r="AC26526" s="206"/>
    </row>
    <row r="26527" spans="27:29">
      <c r="AA26527" s="298"/>
      <c r="AC26527" s="206"/>
    </row>
    <row r="26528" spans="27:29">
      <c r="AA26528" s="298"/>
      <c r="AC26528" s="206"/>
    </row>
    <row r="26529" spans="27:29">
      <c r="AA26529" s="298"/>
      <c r="AC26529" s="206"/>
    </row>
    <row r="26530" spans="27:29">
      <c r="AA26530" s="298"/>
      <c r="AC26530" s="206"/>
    </row>
    <row r="26531" spans="27:29">
      <c r="AA26531" s="298"/>
      <c r="AC26531" s="206"/>
    </row>
    <row r="26532" spans="27:29">
      <c r="AA26532" s="298"/>
      <c r="AC26532" s="206"/>
    </row>
    <row r="26533" spans="27:29">
      <c r="AA26533" s="298"/>
      <c r="AC26533" s="206"/>
    </row>
    <row r="26534" spans="27:29">
      <c r="AA26534" s="298"/>
      <c r="AC26534" s="206"/>
    </row>
    <row r="26535" spans="27:29">
      <c r="AA26535" s="298"/>
      <c r="AC26535" s="206"/>
    </row>
    <row r="26536" spans="27:29">
      <c r="AA26536" s="298"/>
      <c r="AC26536" s="206"/>
    </row>
    <row r="26537" spans="27:29">
      <c r="AA26537" s="298"/>
      <c r="AC26537" s="206"/>
    </row>
    <row r="26538" spans="27:29">
      <c r="AA26538" s="298"/>
      <c r="AC26538" s="206"/>
    </row>
    <row r="26539" spans="27:29">
      <c r="AA26539" s="298"/>
      <c r="AC26539" s="206"/>
    </row>
    <row r="26540" spans="27:29">
      <c r="AA26540" s="298"/>
      <c r="AC26540" s="206"/>
    </row>
    <row r="26541" spans="27:29">
      <c r="AA26541" s="298"/>
      <c r="AC26541" s="206"/>
    </row>
    <row r="26542" spans="27:29">
      <c r="AA26542" s="298"/>
      <c r="AC26542" s="206"/>
    </row>
    <row r="26543" spans="27:29">
      <c r="AA26543" s="298"/>
      <c r="AC26543" s="206"/>
    </row>
    <row r="26544" spans="27:29">
      <c r="AA26544" s="298"/>
      <c r="AC26544" s="206"/>
    </row>
    <row r="26545" spans="27:29">
      <c r="AA26545" s="298"/>
      <c r="AC26545" s="206"/>
    </row>
    <row r="26546" spans="27:29">
      <c r="AA26546" s="298"/>
      <c r="AC26546" s="206"/>
    </row>
    <row r="26547" spans="27:29">
      <c r="AA26547" s="298"/>
      <c r="AC26547" s="206"/>
    </row>
    <row r="26548" spans="27:29">
      <c r="AA26548" s="298"/>
      <c r="AC26548" s="206"/>
    </row>
    <row r="26549" spans="27:29">
      <c r="AA26549" s="298"/>
      <c r="AC26549" s="206"/>
    </row>
    <row r="26550" spans="27:29">
      <c r="AA26550" s="298"/>
      <c r="AC26550" s="206"/>
    </row>
    <row r="26551" spans="27:29">
      <c r="AA26551" s="298"/>
      <c r="AC26551" s="206"/>
    </row>
    <row r="26552" spans="27:29">
      <c r="AA26552" s="298"/>
      <c r="AC26552" s="206"/>
    </row>
    <row r="26553" spans="27:29">
      <c r="AA26553" s="298"/>
      <c r="AC26553" s="206"/>
    </row>
    <row r="26554" spans="27:29">
      <c r="AA26554" s="298"/>
      <c r="AC26554" s="206"/>
    </row>
    <row r="26555" spans="27:29">
      <c r="AA26555" s="298"/>
      <c r="AC26555" s="206"/>
    </row>
    <row r="26556" spans="27:29">
      <c r="AA26556" s="298"/>
      <c r="AC26556" s="206"/>
    </row>
    <row r="26557" spans="27:29">
      <c r="AA26557" s="298"/>
      <c r="AC26557" s="206"/>
    </row>
    <row r="26558" spans="27:29">
      <c r="AA26558" s="298"/>
      <c r="AC26558" s="206"/>
    </row>
    <row r="26559" spans="27:29">
      <c r="AA26559" s="298"/>
      <c r="AC26559" s="206"/>
    </row>
    <row r="26560" spans="27:29">
      <c r="AA26560" s="298"/>
      <c r="AC26560" s="206"/>
    </row>
    <row r="26561" spans="27:29">
      <c r="AA26561" s="298"/>
      <c r="AC26561" s="206"/>
    </row>
    <row r="26562" spans="27:29">
      <c r="AA26562" s="298"/>
      <c r="AC26562" s="206"/>
    </row>
    <row r="26563" spans="27:29">
      <c r="AA26563" s="298"/>
      <c r="AC26563" s="206"/>
    </row>
    <row r="26564" spans="27:29">
      <c r="AA26564" s="298"/>
      <c r="AC26564" s="206"/>
    </row>
    <row r="26565" spans="27:29">
      <c r="AA26565" s="298"/>
      <c r="AC26565" s="206"/>
    </row>
    <row r="26566" spans="27:29">
      <c r="AA26566" s="298"/>
      <c r="AC26566" s="206"/>
    </row>
    <row r="26567" spans="27:29">
      <c r="AA26567" s="298"/>
      <c r="AC26567" s="206"/>
    </row>
    <row r="26568" spans="27:29">
      <c r="AA26568" s="298"/>
      <c r="AC26568" s="206"/>
    </row>
    <row r="26569" spans="27:29">
      <c r="AA26569" s="298"/>
      <c r="AC26569" s="206"/>
    </row>
    <row r="26570" spans="27:29">
      <c r="AA26570" s="298"/>
      <c r="AC26570" s="206"/>
    </row>
    <row r="26571" spans="27:29">
      <c r="AA26571" s="298"/>
      <c r="AC26571" s="206"/>
    </row>
    <row r="26572" spans="27:29">
      <c r="AA26572" s="298"/>
      <c r="AC26572" s="206"/>
    </row>
    <row r="26573" spans="27:29">
      <c r="AA26573" s="298"/>
      <c r="AC26573" s="206"/>
    </row>
    <row r="26574" spans="27:29">
      <c r="AA26574" s="298"/>
      <c r="AC26574" s="206"/>
    </row>
    <row r="26575" spans="27:29">
      <c r="AA26575" s="298"/>
      <c r="AC26575" s="206"/>
    </row>
    <row r="26576" spans="27:29">
      <c r="AA26576" s="298"/>
      <c r="AC26576" s="206"/>
    </row>
    <row r="26577" spans="27:29">
      <c r="AA26577" s="298"/>
      <c r="AC26577" s="206"/>
    </row>
    <row r="26578" spans="27:29">
      <c r="AA26578" s="298"/>
      <c r="AC26578" s="206"/>
    </row>
    <row r="26579" spans="27:29">
      <c r="AA26579" s="298"/>
      <c r="AC26579" s="206"/>
    </row>
    <row r="26580" spans="27:29">
      <c r="AA26580" s="298"/>
      <c r="AC26580" s="206"/>
    </row>
    <row r="26581" spans="27:29">
      <c r="AA26581" s="298"/>
      <c r="AC26581" s="206"/>
    </row>
    <row r="26582" spans="27:29">
      <c r="AA26582" s="298"/>
      <c r="AC26582" s="206"/>
    </row>
    <row r="26583" spans="27:29">
      <c r="AA26583" s="298"/>
      <c r="AC26583" s="206"/>
    </row>
    <row r="26584" spans="27:29">
      <c r="AA26584" s="298"/>
      <c r="AC26584" s="206"/>
    </row>
    <row r="26585" spans="27:29">
      <c r="AA26585" s="298"/>
      <c r="AC26585" s="206"/>
    </row>
    <row r="26586" spans="27:29">
      <c r="AA26586" s="298"/>
      <c r="AC26586" s="206"/>
    </row>
    <row r="26587" spans="27:29">
      <c r="AA26587" s="298"/>
      <c r="AC26587" s="206"/>
    </row>
    <row r="26588" spans="27:29">
      <c r="AA26588" s="298"/>
      <c r="AC26588" s="206"/>
    </row>
    <row r="26589" spans="27:29">
      <c r="AA26589" s="298"/>
      <c r="AC26589" s="206"/>
    </row>
    <row r="26590" spans="27:29">
      <c r="AA26590" s="298"/>
      <c r="AC26590" s="206"/>
    </row>
    <row r="26591" spans="27:29">
      <c r="AA26591" s="298"/>
      <c r="AC26591" s="206"/>
    </row>
    <row r="26592" spans="27:29">
      <c r="AA26592" s="298"/>
      <c r="AC26592" s="206"/>
    </row>
    <row r="26593" spans="27:29">
      <c r="AA26593" s="298"/>
      <c r="AC26593" s="206"/>
    </row>
    <row r="26594" spans="27:29">
      <c r="AA26594" s="298"/>
      <c r="AC26594" s="206"/>
    </row>
    <row r="26595" spans="27:29">
      <c r="AA26595" s="298"/>
      <c r="AC26595" s="206"/>
    </row>
    <row r="26596" spans="27:29">
      <c r="AA26596" s="298"/>
      <c r="AC26596" s="206"/>
    </row>
    <row r="26597" spans="27:29">
      <c r="AA26597" s="298"/>
      <c r="AC26597" s="206"/>
    </row>
    <row r="26598" spans="27:29">
      <c r="AA26598" s="298"/>
      <c r="AC26598" s="206"/>
    </row>
    <row r="26599" spans="27:29">
      <c r="AA26599" s="298"/>
      <c r="AC26599" s="206"/>
    </row>
    <row r="26600" spans="27:29">
      <c r="AA26600" s="298"/>
      <c r="AC26600" s="206"/>
    </row>
    <row r="26601" spans="27:29">
      <c r="AA26601" s="298"/>
      <c r="AC26601" s="206"/>
    </row>
    <row r="26602" spans="27:29">
      <c r="AA26602" s="298"/>
      <c r="AC26602" s="206"/>
    </row>
    <row r="26603" spans="27:29">
      <c r="AA26603" s="298"/>
      <c r="AC26603" s="206"/>
    </row>
    <row r="26604" spans="27:29">
      <c r="AA26604" s="298"/>
      <c r="AC26604" s="206"/>
    </row>
    <row r="26605" spans="27:29">
      <c r="AA26605" s="298"/>
      <c r="AC26605" s="206"/>
    </row>
    <row r="26606" spans="27:29">
      <c r="AA26606" s="298"/>
      <c r="AC26606" s="206"/>
    </row>
    <row r="26607" spans="27:29">
      <c r="AA26607" s="298"/>
      <c r="AC26607" s="206"/>
    </row>
    <row r="26608" spans="27:29">
      <c r="AA26608" s="298"/>
      <c r="AC26608" s="206"/>
    </row>
    <row r="26609" spans="27:29">
      <c r="AA26609" s="298"/>
      <c r="AC26609" s="206"/>
    </row>
    <row r="26610" spans="27:29">
      <c r="AA26610" s="298"/>
      <c r="AC26610" s="206"/>
    </row>
    <row r="26611" spans="27:29">
      <c r="AA26611" s="298"/>
      <c r="AC26611" s="206"/>
    </row>
    <row r="26612" spans="27:29">
      <c r="AA26612" s="298"/>
      <c r="AC26612" s="206"/>
    </row>
    <row r="26613" spans="27:29">
      <c r="AA26613" s="298"/>
      <c r="AC26613" s="206"/>
    </row>
    <row r="26614" spans="27:29">
      <c r="AA26614" s="298"/>
      <c r="AC26614" s="206"/>
    </row>
    <row r="26615" spans="27:29">
      <c r="AA26615" s="298"/>
      <c r="AC26615" s="206"/>
    </row>
    <row r="26616" spans="27:29">
      <c r="AA26616" s="298"/>
      <c r="AC26616" s="206"/>
    </row>
    <row r="26617" spans="27:29">
      <c r="AA26617" s="298"/>
      <c r="AC26617" s="206"/>
    </row>
    <row r="26618" spans="27:29">
      <c r="AA26618" s="298"/>
      <c r="AC26618" s="206"/>
    </row>
    <row r="26619" spans="27:29">
      <c r="AA26619" s="298"/>
      <c r="AC26619" s="206"/>
    </row>
    <row r="26620" spans="27:29">
      <c r="AA26620" s="298"/>
      <c r="AC26620" s="206"/>
    </row>
    <row r="26621" spans="27:29">
      <c r="AA26621" s="298"/>
      <c r="AC26621" s="206"/>
    </row>
    <row r="26622" spans="27:29">
      <c r="AA26622" s="298"/>
      <c r="AC26622" s="206"/>
    </row>
    <row r="26623" spans="27:29">
      <c r="AA26623" s="298"/>
      <c r="AC26623" s="206"/>
    </row>
    <row r="26624" spans="27:29">
      <c r="AA26624" s="298"/>
      <c r="AC26624" s="206"/>
    </row>
    <row r="26625" spans="27:29">
      <c r="AA26625" s="298"/>
      <c r="AC26625" s="206"/>
    </row>
    <row r="26626" spans="27:29">
      <c r="AA26626" s="298"/>
      <c r="AC26626" s="206"/>
    </row>
    <row r="26627" spans="27:29">
      <c r="AA26627" s="298"/>
      <c r="AC26627" s="206"/>
    </row>
    <row r="26628" spans="27:29">
      <c r="AA26628" s="298"/>
      <c r="AC26628" s="206"/>
    </row>
    <row r="26629" spans="27:29">
      <c r="AA26629" s="298"/>
      <c r="AC26629" s="206"/>
    </row>
    <row r="26630" spans="27:29">
      <c r="AA26630" s="298"/>
      <c r="AC26630" s="206"/>
    </row>
    <row r="26631" spans="27:29">
      <c r="AA26631" s="298"/>
      <c r="AC26631" s="206"/>
    </row>
    <row r="26632" spans="27:29">
      <c r="AA26632" s="298"/>
      <c r="AC26632" s="206"/>
    </row>
    <row r="26633" spans="27:29">
      <c r="AA26633" s="298"/>
      <c r="AC26633" s="206"/>
    </row>
    <row r="26634" spans="27:29">
      <c r="AA26634" s="298"/>
      <c r="AC26634" s="206"/>
    </row>
    <row r="26635" spans="27:29">
      <c r="AA26635" s="298"/>
      <c r="AC26635" s="206"/>
    </row>
    <row r="26636" spans="27:29">
      <c r="AA26636" s="298"/>
      <c r="AC26636" s="206"/>
    </row>
    <row r="26637" spans="27:29">
      <c r="AA26637" s="298"/>
      <c r="AC26637" s="206"/>
    </row>
    <row r="26638" spans="27:29">
      <c r="AA26638" s="298"/>
      <c r="AC26638" s="206"/>
    </row>
    <row r="26639" spans="27:29">
      <c r="AA26639" s="298"/>
      <c r="AC26639" s="206"/>
    </row>
    <row r="26640" spans="27:29">
      <c r="AA26640" s="298"/>
      <c r="AC26640" s="206"/>
    </row>
    <row r="26641" spans="27:29">
      <c r="AA26641" s="298"/>
      <c r="AC26641" s="206"/>
    </row>
    <row r="26642" spans="27:29">
      <c r="AA26642" s="298"/>
      <c r="AC26642" s="206"/>
    </row>
    <row r="26643" spans="27:29">
      <c r="AA26643" s="298"/>
      <c r="AC26643" s="206"/>
    </row>
    <row r="26644" spans="27:29">
      <c r="AA26644" s="298"/>
      <c r="AC26644" s="206"/>
    </row>
    <row r="26645" spans="27:29">
      <c r="AA26645" s="298"/>
      <c r="AC26645" s="206"/>
    </row>
    <row r="26646" spans="27:29">
      <c r="AA26646" s="298"/>
      <c r="AC26646" s="206"/>
    </row>
    <row r="26647" spans="27:29">
      <c r="AA26647" s="298"/>
      <c r="AC26647" s="206"/>
    </row>
    <row r="26648" spans="27:29">
      <c r="AA26648" s="298"/>
      <c r="AC26648" s="206"/>
    </row>
    <row r="26649" spans="27:29">
      <c r="AA26649" s="298"/>
      <c r="AC26649" s="206"/>
    </row>
    <row r="26650" spans="27:29">
      <c r="AA26650" s="298"/>
      <c r="AC26650" s="206"/>
    </row>
    <row r="26651" spans="27:29">
      <c r="AA26651" s="298"/>
      <c r="AC26651" s="206"/>
    </row>
    <row r="26652" spans="27:29">
      <c r="AA26652" s="298"/>
      <c r="AC26652" s="206"/>
    </row>
    <row r="26653" spans="27:29">
      <c r="AA26653" s="298"/>
      <c r="AC26653" s="206"/>
    </row>
    <row r="26654" spans="27:29">
      <c r="AA26654" s="298"/>
      <c r="AC26654" s="206"/>
    </row>
    <row r="26655" spans="27:29">
      <c r="AA26655" s="298"/>
      <c r="AC26655" s="206"/>
    </row>
    <row r="26656" spans="27:29">
      <c r="AA26656" s="298"/>
      <c r="AC26656" s="206"/>
    </row>
    <row r="26657" spans="27:29">
      <c r="AA26657" s="298"/>
      <c r="AC26657" s="206"/>
    </row>
    <row r="26658" spans="27:29">
      <c r="AA26658" s="298"/>
      <c r="AC26658" s="206"/>
    </row>
    <row r="26659" spans="27:29">
      <c r="AA26659" s="298"/>
      <c r="AC26659" s="206"/>
    </row>
    <row r="26660" spans="27:29">
      <c r="AA26660" s="298"/>
      <c r="AC26660" s="206"/>
    </row>
    <row r="26661" spans="27:29">
      <c r="AA26661" s="298"/>
      <c r="AC26661" s="206"/>
    </row>
    <row r="26662" spans="27:29">
      <c r="AA26662" s="298"/>
      <c r="AC26662" s="206"/>
    </row>
    <row r="26663" spans="27:29">
      <c r="AA26663" s="298"/>
      <c r="AC26663" s="206"/>
    </row>
    <row r="26664" spans="27:29">
      <c r="AA26664" s="298"/>
      <c r="AC26664" s="206"/>
    </row>
    <row r="26665" spans="27:29">
      <c r="AA26665" s="298"/>
      <c r="AC26665" s="206"/>
    </row>
    <row r="26666" spans="27:29">
      <c r="AA26666" s="298"/>
      <c r="AC26666" s="206"/>
    </row>
    <row r="26667" spans="27:29">
      <c r="AA26667" s="298"/>
      <c r="AC26667" s="206"/>
    </row>
    <row r="26668" spans="27:29">
      <c r="AA26668" s="298"/>
      <c r="AC26668" s="206"/>
    </row>
    <row r="26669" spans="27:29">
      <c r="AA26669" s="298"/>
      <c r="AC26669" s="206"/>
    </row>
    <row r="26670" spans="27:29">
      <c r="AA26670" s="298"/>
      <c r="AC26670" s="206"/>
    </row>
    <row r="26671" spans="27:29">
      <c r="AA26671" s="298"/>
      <c r="AC26671" s="206"/>
    </row>
    <row r="26672" spans="27:29">
      <c r="AA26672" s="298"/>
      <c r="AC26672" s="206"/>
    </row>
    <row r="26673" spans="27:29">
      <c r="AA26673" s="298"/>
      <c r="AC26673" s="206"/>
    </row>
    <row r="26674" spans="27:29">
      <c r="AA26674" s="298"/>
      <c r="AC26674" s="206"/>
    </row>
    <row r="26675" spans="27:29">
      <c r="AA26675" s="298"/>
      <c r="AC26675" s="206"/>
    </row>
    <row r="26676" spans="27:29">
      <c r="AA26676" s="298"/>
      <c r="AC26676" s="206"/>
    </row>
    <row r="26677" spans="27:29">
      <c r="AA26677" s="298"/>
      <c r="AC26677" s="206"/>
    </row>
    <row r="26678" spans="27:29">
      <c r="AA26678" s="298"/>
      <c r="AC26678" s="206"/>
    </row>
    <row r="26679" spans="27:29">
      <c r="AA26679" s="298"/>
      <c r="AC26679" s="206"/>
    </row>
    <row r="26680" spans="27:29">
      <c r="AA26680" s="298"/>
      <c r="AC26680" s="206"/>
    </row>
    <row r="26681" spans="27:29">
      <c r="AA26681" s="298"/>
      <c r="AC26681" s="206"/>
    </row>
    <row r="26682" spans="27:29">
      <c r="AA26682" s="298"/>
      <c r="AC26682" s="206"/>
    </row>
    <row r="26683" spans="27:29">
      <c r="AA26683" s="298"/>
      <c r="AC26683" s="206"/>
    </row>
    <row r="26684" spans="27:29">
      <c r="AA26684" s="298"/>
      <c r="AC26684" s="206"/>
    </row>
    <row r="26685" spans="27:29">
      <c r="AA26685" s="298"/>
      <c r="AC26685" s="206"/>
    </row>
    <row r="26686" spans="27:29">
      <c r="AA26686" s="298"/>
      <c r="AC26686" s="206"/>
    </row>
    <row r="26687" spans="27:29">
      <c r="AA26687" s="298"/>
      <c r="AC26687" s="206"/>
    </row>
    <row r="26688" spans="27:29">
      <c r="AA26688" s="298"/>
      <c r="AC26688" s="206"/>
    </row>
    <row r="26689" spans="27:29">
      <c r="AA26689" s="298"/>
      <c r="AC26689" s="206"/>
    </row>
    <row r="26690" spans="27:29">
      <c r="AA26690" s="298"/>
      <c r="AC26690" s="206"/>
    </row>
    <row r="26691" spans="27:29">
      <c r="AA26691" s="298"/>
      <c r="AC26691" s="206"/>
    </row>
    <row r="26692" spans="27:29">
      <c r="AA26692" s="298"/>
      <c r="AC26692" s="206"/>
    </row>
    <row r="26693" spans="27:29">
      <c r="AA26693" s="298"/>
      <c r="AC26693" s="206"/>
    </row>
    <row r="26694" spans="27:29">
      <c r="AA26694" s="298"/>
      <c r="AC26694" s="206"/>
    </row>
    <row r="26695" spans="27:29">
      <c r="AA26695" s="298"/>
      <c r="AC26695" s="206"/>
    </row>
    <row r="26696" spans="27:29">
      <c r="AA26696" s="298"/>
      <c r="AC26696" s="206"/>
    </row>
    <row r="26697" spans="27:29">
      <c r="AA26697" s="298"/>
      <c r="AC26697" s="206"/>
    </row>
    <row r="26698" spans="27:29">
      <c r="AA26698" s="298"/>
      <c r="AC26698" s="206"/>
    </row>
    <row r="26699" spans="27:29">
      <c r="AA26699" s="298"/>
      <c r="AC26699" s="206"/>
    </row>
    <row r="26700" spans="27:29">
      <c r="AA26700" s="298"/>
      <c r="AC26700" s="206"/>
    </row>
    <row r="26701" spans="27:29">
      <c r="AA26701" s="298"/>
      <c r="AC26701" s="206"/>
    </row>
    <row r="26702" spans="27:29">
      <c r="AA26702" s="298"/>
      <c r="AC26702" s="206"/>
    </row>
    <row r="26703" spans="27:29">
      <c r="AA26703" s="298"/>
      <c r="AC26703" s="206"/>
    </row>
    <row r="26704" spans="27:29">
      <c r="AA26704" s="298"/>
      <c r="AC26704" s="206"/>
    </row>
    <row r="26705" spans="27:29">
      <c r="AA26705" s="298"/>
      <c r="AC26705" s="206"/>
    </row>
    <row r="26706" spans="27:29">
      <c r="AA26706" s="298"/>
      <c r="AC26706" s="206"/>
    </row>
    <row r="26707" spans="27:29">
      <c r="AA26707" s="298"/>
      <c r="AC26707" s="206"/>
    </row>
    <row r="26708" spans="27:29">
      <c r="AA26708" s="298"/>
      <c r="AC26708" s="206"/>
    </row>
    <row r="26709" spans="27:29">
      <c r="AA26709" s="298"/>
      <c r="AC26709" s="206"/>
    </row>
    <row r="26710" spans="27:29">
      <c r="AA26710" s="298"/>
      <c r="AC26710" s="206"/>
    </row>
    <row r="26711" spans="27:29">
      <c r="AA26711" s="298"/>
      <c r="AC26711" s="206"/>
    </row>
    <row r="26712" spans="27:29">
      <c r="AA26712" s="298"/>
      <c r="AC26712" s="206"/>
    </row>
    <row r="26713" spans="27:29">
      <c r="AA26713" s="298"/>
      <c r="AC26713" s="206"/>
    </row>
    <row r="26714" spans="27:29">
      <c r="AA26714" s="298"/>
      <c r="AC26714" s="206"/>
    </row>
    <row r="26715" spans="27:29">
      <c r="AA26715" s="298"/>
      <c r="AC26715" s="206"/>
    </row>
    <row r="26716" spans="27:29">
      <c r="AA26716" s="298"/>
      <c r="AC26716" s="206"/>
    </row>
    <row r="26717" spans="27:29">
      <c r="AA26717" s="298"/>
      <c r="AC26717" s="206"/>
    </row>
    <row r="26718" spans="27:29">
      <c r="AA26718" s="298"/>
      <c r="AC26718" s="206"/>
    </row>
    <row r="26719" spans="27:29">
      <c r="AA26719" s="298"/>
      <c r="AC26719" s="206"/>
    </row>
    <row r="26720" spans="27:29">
      <c r="AA26720" s="298"/>
      <c r="AC26720" s="206"/>
    </row>
    <row r="26721" spans="27:29">
      <c r="AA26721" s="298"/>
      <c r="AC26721" s="206"/>
    </row>
    <row r="26722" spans="27:29">
      <c r="AA26722" s="298"/>
      <c r="AC26722" s="206"/>
    </row>
    <row r="26723" spans="27:29">
      <c r="AA26723" s="298"/>
      <c r="AC26723" s="206"/>
    </row>
    <row r="26724" spans="27:29">
      <c r="AA26724" s="298"/>
      <c r="AC26724" s="206"/>
    </row>
    <row r="26725" spans="27:29">
      <c r="AA26725" s="298"/>
      <c r="AC26725" s="206"/>
    </row>
    <row r="26726" spans="27:29">
      <c r="AA26726" s="298"/>
      <c r="AC26726" s="206"/>
    </row>
    <row r="26727" spans="27:29">
      <c r="AA26727" s="298"/>
      <c r="AC26727" s="206"/>
    </row>
    <row r="26728" spans="27:29">
      <c r="AA26728" s="298"/>
      <c r="AC26728" s="206"/>
    </row>
    <row r="26729" spans="27:29">
      <c r="AA26729" s="298"/>
      <c r="AC26729" s="206"/>
    </row>
    <row r="26730" spans="27:29">
      <c r="AA26730" s="298"/>
      <c r="AC26730" s="206"/>
    </row>
    <row r="26731" spans="27:29">
      <c r="AA26731" s="298"/>
      <c r="AC26731" s="206"/>
    </row>
    <row r="26732" spans="27:29">
      <c r="AA26732" s="298"/>
      <c r="AC26732" s="206"/>
    </row>
    <row r="26733" spans="27:29">
      <c r="AA26733" s="298"/>
      <c r="AC26733" s="206"/>
    </row>
    <row r="26734" spans="27:29">
      <c r="AA26734" s="298"/>
      <c r="AC26734" s="206"/>
    </row>
    <row r="26735" spans="27:29">
      <c r="AA26735" s="298"/>
      <c r="AC26735" s="206"/>
    </row>
    <row r="26736" spans="27:29">
      <c r="AA26736" s="298"/>
      <c r="AC26736" s="206"/>
    </row>
    <row r="26737" spans="27:29">
      <c r="AA26737" s="298"/>
      <c r="AC26737" s="206"/>
    </row>
    <row r="26738" spans="27:29">
      <c r="AA26738" s="298"/>
      <c r="AC26738" s="206"/>
    </row>
    <row r="26739" spans="27:29">
      <c r="AA26739" s="298"/>
      <c r="AC26739" s="206"/>
    </row>
    <row r="26740" spans="27:29">
      <c r="AA26740" s="298"/>
      <c r="AC26740" s="206"/>
    </row>
    <row r="26741" spans="27:29">
      <c r="AA26741" s="298"/>
      <c r="AC26741" s="206"/>
    </row>
    <row r="26742" spans="27:29">
      <c r="AA26742" s="298"/>
      <c r="AC26742" s="206"/>
    </row>
    <row r="26743" spans="27:29">
      <c r="AA26743" s="298"/>
      <c r="AC26743" s="206"/>
    </row>
    <row r="26744" spans="27:29">
      <c r="AA26744" s="298"/>
      <c r="AC26744" s="206"/>
    </row>
    <row r="26745" spans="27:29">
      <c r="AA26745" s="298"/>
      <c r="AC26745" s="206"/>
    </row>
    <row r="26746" spans="27:29">
      <c r="AA26746" s="298"/>
      <c r="AC26746" s="206"/>
    </row>
    <row r="26747" spans="27:29">
      <c r="AA26747" s="298"/>
      <c r="AC26747" s="206"/>
    </row>
    <row r="26748" spans="27:29">
      <c r="AA26748" s="298"/>
      <c r="AC26748" s="206"/>
    </row>
    <row r="26749" spans="27:29">
      <c r="AA26749" s="298"/>
      <c r="AC26749" s="206"/>
    </row>
    <row r="26750" spans="27:29">
      <c r="AA26750" s="298"/>
      <c r="AC26750" s="206"/>
    </row>
    <row r="26751" spans="27:29">
      <c r="AA26751" s="298"/>
      <c r="AC26751" s="206"/>
    </row>
    <row r="26752" spans="27:29">
      <c r="AA26752" s="298"/>
      <c r="AC26752" s="206"/>
    </row>
    <row r="26753" spans="27:29">
      <c r="AA26753" s="298"/>
      <c r="AC26753" s="206"/>
    </row>
    <row r="26754" spans="27:29">
      <c r="AA26754" s="298"/>
      <c r="AC26754" s="206"/>
    </row>
    <row r="26755" spans="27:29">
      <c r="AA26755" s="298"/>
      <c r="AC26755" s="206"/>
    </row>
    <row r="26756" spans="27:29">
      <c r="AA26756" s="298"/>
      <c r="AC26756" s="206"/>
    </row>
    <row r="26757" spans="27:29">
      <c r="AA26757" s="298"/>
      <c r="AC26757" s="206"/>
    </row>
    <row r="26758" spans="27:29">
      <c r="AA26758" s="298"/>
      <c r="AC26758" s="206"/>
    </row>
    <row r="26759" spans="27:29">
      <c r="AA26759" s="298"/>
      <c r="AC26759" s="206"/>
    </row>
    <row r="26760" spans="27:29">
      <c r="AA26760" s="298"/>
      <c r="AC26760" s="206"/>
    </row>
    <row r="26761" spans="27:29">
      <c r="AA26761" s="298"/>
      <c r="AC26761" s="206"/>
    </row>
    <row r="26762" spans="27:29">
      <c r="AA26762" s="298"/>
      <c r="AC26762" s="206"/>
    </row>
    <row r="26763" spans="27:29">
      <c r="AA26763" s="298"/>
      <c r="AC26763" s="206"/>
    </row>
    <row r="26764" spans="27:29">
      <c r="AA26764" s="298"/>
      <c r="AC26764" s="206"/>
    </row>
    <row r="26765" spans="27:29">
      <c r="AA26765" s="298"/>
      <c r="AC26765" s="206"/>
    </row>
    <row r="26766" spans="27:29">
      <c r="AA26766" s="298"/>
      <c r="AC26766" s="206"/>
    </row>
    <row r="26767" spans="27:29">
      <c r="AA26767" s="298"/>
      <c r="AC26767" s="206"/>
    </row>
    <row r="26768" spans="27:29">
      <c r="AA26768" s="298"/>
      <c r="AC26768" s="206"/>
    </row>
    <row r="26769" spans="27:29">
      <c r="AA26769" s="298"/>
      <c r="AC26769" s="206"/>
    </row>
    <row r="26770" spans="27:29">
      <c r="AA26770" s="298"/>
      <c r="AC26770" s="206"/>
    </row>
    <row r="26771" spans="27:29">
      <c r="AA26771" s="298"/>
      <c r="AC26771" s="206"/>
    </row>
    <row r="26772" spans="27:29">
      <c r="AA26772" s="298"/>
      <c r="AC26772" s="206"/>
    </row>
    <row r="26773" spans="27:29">
      <c r="AA26773" s="298"/>
      <c r="AC26773" s="206"/>
    </row>
    <row r="26774" spans="27:29">
      <c r="AA26774" s="298"/>
      <c r="AC26774" s="206"/>
    </row>
    <row r="26775" spans="27:29">
      <c r="AA26775" s="298"/>
      <c r="AC26775" s="206"/>
    </row>
    <row r="26776" spans="27:29">
      <c r="AA26776" s="298"/>
      <c r="AC26776" s="206"/>
    </row>
    <row r="26777" spans="27:29">
      <c r="AA26777" s="298"/>
      <c r="AC26777" s="206"/>
    </row>
    <row r="26778" spans="27:29">
      <c r="AA26778" s="298"/>
      <c r="AC26778" s="206"/>
    </row>
    <row r="26779" spans="27:29">
      <c r="AA26779" s="298"/>
      <c r="AC26779" s="206"/>
    </row>
    <row r="26780" spans="27:29">
      <c r="AA26780" s="298"/>
      <c r="AC26780" s="206"/>
    </row>
    <row r="26781" spans="27:29">
      <c r="AA26781" s="298"/>
      <c r="AC26781" s="206"/>
    </row>
    <row r="26782" spans="27:29">
      <c r="AA26782" s="298"/>
      <c r="AC26782" s="206"/>
    </row>
    <row r="26783" spans="27:29">
      <c r="AA26783" s="298"/>
      <c r="AC26783" s="206"/>
    </row>
    <row r="26784" spans="27:29">
      <c r="AA26784" s="298"/>
      <c r="AC26784" s="206"/>
    </row>
    <row r="26785" spans="27:29">
      <c r="AA26785" s="298"/>
      <c r="AC26785" s="206"/>
    </row>
    <row r="26786" spans="27:29">
      <c r="AA26786" s="298"/>
      <c r="AC26786" s="206"/>
    </row>
    <row r="26787" spans="27:29">
      <c r="AA26787" s="298"/>
      <c r="AC26787" s="206"/>
    </row>
    <row r="26788" spans="27:29">
      <c r="AA26788" s="298"/>
      <c r="AC26788" s="206"/>
    </row>
    <row r="26789" spans="27:29">
      <c r="AA26789" s="298"/>
      <c r="AC26789" s="206"/>
    </row>
    <row r="26790" spans="27:29">
      <c r="AA26790" s="298"/>
      <c r="AC26790" s="206"/>
    </row>
    <row r="26791" spans="27:29">
      <c r="AA26791" s="298"/>
      <c r="AC26791" s="206"/>
    </row>
    <row r="26792" spans="27:29">
      <c r="AA26792" s="298"/>
      <c r="AC26792" s="206"/>
    </row>
    <row r="26793" spans="27:29">
      <c r="AA26793" s="298"/>
      <c r="AC26793" s="206"/>
    </row>
    <row r="26794" spans="27:29">
      <c r="AA26794" s="298"/>
      <c r="AC26794" s="206"/>
    </row>
    <row r="26795" spans="27:29">
      <c r="AA26795" s="298"/>
      <c r="AC26795" s="206"/>
    </row>
    <row r="26796" spans="27:29">
      <c r="AA26796" s="298"/>
      <c r="AC26796" s="206"/>
    </row>
    <row r="26797" spans="27:29">
      <c r="AA26797" s="298"/>
      <c r="AC26797" s="206"/>
    </row>
    <row r="26798" spans="27:29">
      <c r="AA26798" s="298"/>
      <c r="AC26798" s="206"/>
    </row>
    <row r="26799" spans="27:29">
      <c r="AA26799" s="298"/>
      <c r="AC26799" s="206"/>
    </row>
    <row r="26800" spans="27:29">
      <c r="AA26800" s="298"/>
      <c r="AC26800" s="206"/>
    </row>
    <row r="26801" spans="27:29">
      <c r="AA26801" s="298"/>
      <c r="AC26801" s="206"/>
    </row>
    <row r="26802" spans="27:29">
      <c r="AA26802" s="298"/>
      <c r="AC26802" s="206"/>
    </row>
    <row r="26803" spans="27:29">
      <c r="AA26803" s="298"/>
      <c r="AC26803" s="206"/>
    </row>
    <row r="26804" spans="27:29">
      <c r="AA26804" s="298"/>
      <c r="AC26804" s="206"/>
    </row>
    <row r="26805" spans="27:29">
      <c r="AA26805" s="298"/>
      <c r="AC26805" s="206"/>
    </row>
    <row r="26806" spans="27:29">
      <c r="AA26806" s="298"/>
      <c r="AC26806" s="206"/>
    </row>
    <row r="26807" spans="27:29">
      <c r="AA26807" s="298"/>
      <c r="AC26807" s="206"/>
    </row>
    <row r="26808" spans="27:29">
      <c r="AA26808" s="298"/>
      <c r="AC26808" s="206"/>
    </row>
    <row r="26809" spans="27:29">
      <c r="AA26809" s="298"/>
      <c r="AC26809" s="206"/>
    </row>
    <row r="26810" spans="27:29">
      <c r="AA26810" s="298"/>
      <c r="AC26810" s="206"/>
    </row>
    <row r="26811" spans="27:29">
      <c r="AA26811" s="298"/>
      <c r="AC26811" s="206"/>
    </row>
    <row r="26812" spans="27:29">
      <c r="AA26812" s="298"/>
      <c r="AC26812" s="206"/>
    </row>
    <row r="26813" spans="27:29">
      <c r="AA26813" s="298"/>
      <c r="AC26813" s="206"/>
    </row>
    <row r="26814" spans="27:29">
      <c r="AA26814" s="298"/>
      <c r="AC26814" s="206"/>
    </row>
    <row r="26815" spans="27:29">
      <c r="AA26815" s="298"/>
      <c r="AC26815" s="206"/>
    </row>
    <row r="26816" spans="27:29">
      <c r="AA26816" s="298"/>
      <c r="AC26816" s="206"/>
    </row>
    <row r="26817" spans="27:29">
      <c r="AA26817" s="298"/>
      <c r="AC26817" s="206"/>
    </row>
    <row r="26818" spans="27:29">
      <c r="AA26818" s="298"/>
      <c r="AC26818" s="206"/>
    </row>
    <row r="26819" spans="27:29">
      <c r="AA26819" s="298"/>
      <c r="AC26819" s="206"/>
    </row>
    <row r="26820" spans="27:29">
      <c r="AA26820" s="298"/>
      <c r="AC26820" s="206"/>
    </row>
    <row r="26821" spans="27:29">
      <c r="AA26821" s="298"/>
      <c r="AC26821" s="206"/>
    </row>
    <row r="26822" spans="27:29">
      <c r="AA26822" s="298"/>
      <c r="AC26822" s="206"/>
    </row>
    <row r="26823" spans="27:29">
      <c r="AA26823" s="298"/>
      <c r="AC26823" s="206"/>
    </row>
    <row r="26824" spans="27:29">
      <c r="AA26824" s="298"/>
      <c r="AC26824" s="206"/>
    </row>
    <row r="26825" spans="27:29">
      <c r="AA26825" s="298"/>
      <c r="AC26825" s="206"/>
    </row>
    <row r="26826" spans="27:29">
      <c r="AA26826" s="298"/>
      <c r="AC26826" s="206"/>
    </row>
    <row r="26827" spans="27:29">
      <c r="AA26827" s="298"/>
      <c r="AC26827" s="206"/>
    </row>
    <row r="26828" spans="27:29">
      <c r="AA26828" s="298"/>
      <c r="AC26828" s="206"/>
    </row>
    <row r="26829" spans="27:29">
      <c r="AA26829" s="298"/>
      <c r="AC26829" s="206"/>
    </row>
    <row r="26830" spans="27:29">
      <c r="AA26830" s="298"/>
      <c r="AC26830" s="206"/>
    </row>
    <row r="26831" spans="27:29">
      <c r="AA26831" s="298"/>
      <c r="AC26831" s="206"/>
    </row>
    <row r="26832" spans="27:29">
      <c r="AA26832" s="298"/>
      <c r="AC26832" s="206"/>
    </row>
    <row r="26833" spans="27:29">
      <c r="AA26833" s="298"/>
      <c r="AC26833" s="206"/>
    </row>
    <row r="26834" spans="27:29">
      <c r="AA26834" s="298"/>
      <c r="AC26834" s="206"/>
    </row>
    <row r="26835" spans="27:29">
      <c r="AA26835" s="298"/>
      <c r="AC26835" s="206"/>
    </row>
    <row r="26836" spans="27:29">
      <c r="AA26836" s="298"/>
      <c r="AC26836" s="206"/>
    </row>
    <row r="26837" spans="27:29">
      <c r="AA26837" s="298"/>
      <c r="AC26837" s="206"/>
    </row>
    <row r="26838" spans="27:29">
      <c r="AA26838" s="298"/>
      <c r="AC26838" s="206"/>
    </row>
    <row r="26839" spans="27:29">
      <c r="AA26839" s="298"/>
      <c r="AC26839" s="206"/>
    </row>
    <row r="26840" spans="27:29">
      <c r="AA26840" s="298"/>
      <c r="AC26840" s="206"/>
    </row>
    <row r="26841" spans="27:29">
      <c r="AA26841" s="298"/>
      <c r="AC26841" s="206"/>
    </row>
    <row r="26842" spans="27:29">
      <c r="AA26842" s="298"/>
      <c r="AC26842" s="206"/>
    </row>
    <row r="26843" spans="27:29">
      <c r="AA26843" s="298"/>
      <c r="AC26843" s="206"/>
    </row>
    <row r="26844" spans="27:29">
      <c r="AA26844" s="298"/>
      <c r="AC26844" s="206"/>
    </row>
    <row r="26845" spans="27:29">
      <c r="AA26845" s="298"/>
      <c r="AC26845" s="206"/>
    </row>
    <row r="26846" spans="27:29">
      <c r="AA26846" s="298"/>
      <c r="AC26846" s="206"/>
    </row>
    <row r="26847" spans="27:29">
      <c r="AA26847" s="298"/>
      <c r="AC26847" s="206"/>
    </row>
    <row r="26848" spans="27:29">
      <c r="AA26848" s="298"/>
      <c r="AC26848" s="206"/>
    </row>
    <row r="26849" spans="27:29">
      <c r="AA26849" s="298"/>
      <c r="AC26849" s="206"/>
    </row>
    <row r="26850" spans="27:29">
      <c r="AA26850" s="298"/>
      <c r="AC26850" s="206"/>
    </row>
    <row r="26851" spans="27:29">
      <c r="AA26851" s="298"/>
      <c r="AC26851" s="206"/>
    </row>
    <row r="26852" spans="27:29">
      <c r="AA26852" s="298"/>
      <c r="AC26852" s="206"/>
    </row>
    <row r="26853" spans="27:29">
      <c r="AA26853" s="298"/>
      <c r="AC26853" s="206"/>
    </row>
    <row r="26854" spans="27:29">
      <c r="AA26854" s="298"/>
      <c r="AC26854" s="206"/>
    </row>
    <row r="26855" spans="27:29">
      <c r="AA26855" s="298"/>
      <c r="AC26855" s="206"/>
    </row>
    <row r="26856" spans="27:29">
      <c r="AA26856" s="298"/>
      <c r="AC26856" s="206"/>
    </row>
    <row r="26857" spans="27:29">
      <c r="AA26857" s="298"/>
      <c r="AC26857" s="206"/>
    </row>
    <row r="26858" spans="27:29">
      <c r="AA26858" s="298"/>
      <c r="AC26858" s="206"/>
    </row>
    <row r="26859" spans="27:29">
      <c r="AA26859" s="298"/>
      <c r="AC26859" s="206"/>
    </row>
    <row r="26860" spans="27:29">
      <c r="AA26860" s="298"/>
      <c r="AC26860" s="206"/>
    </row>
    <row r="26861" spans="27:29">
      <c r="AA26861" s="298"/>
      <c r="AC26861" s="206"/>
    </row>
    <row r="26862" spans="27:29">
      <c r="AA26862" s="298"/>
      <c r="AC26862" s="206"/>
    </row>
    <row r="26863" spans="27:29">
      <c r="AA26863" s="298"/>
      <c r="AC26863" s="206"/>
    </row>
    <row r="26864" spans="27:29">
      <c r="AA26864" s="298"/>
      <c r="AC26864" s="206"/>
    </row>
    <row r="26865" spans="27:29">
      <c r="AA26865" s="298"/>
      <c r="AC26865" s="206"/>
    </row>
    <row r="26866" spans="27:29">
      <c r="AA26866" s="298"/>
      <c r="AC26866" s="206"/>
    </row>
    <row r="26867" spans="27:29">
      <c r="AA26867" s="298"/>
      <c r="AC26867" s="206"/>
    </row>
    <row r="26868" spans="27:29">
      <c r="AA26868" s="298"/>
      <c r="AC26868" s="206"/>
    </row>
    <row r="26869" spans="27:29">
      <c r="AA26869" s="298"/>
      <c r="AC26869" s="206"/>
    </row>
    <row r="26870" spans="27:29">
      <c r="AA26870" s="298"/>
      <c r="AC26870" s="206"/>
    </row>
    <row r="26871" spans="27:29">
      <c r="AA26871" s="298"/>
      <c r="AC26871" s="206"/>
    </row>
    <row r="26872" spans="27:29">
      <c r="AA26872" s="298"/>
      <c r="AC26872" s="206"/>
    </row>
    <row r="26873" spans="27:29">
      <c r="AA26873" s="298"/>
      <c r="AC26873" s="206"/>
    </row>
    <row r="26874" spans="27:29">
      <c r="AA26874" s="298"/>
      <c r="AC26874" s="206"/>
    </row>
    <row r="26875" spans="27:29">
      <c r="AA26875" s="298"/>
      <c r="AC26875" s="206"/>
    </row>
    <row r="26876" spans="27:29">
      <c r="AA26876" s="298"/>
      <c r="AC26876" s="206"/>
    </row>
    <row r="26877" spans="27:29">
      <c r="AA26877" s="298"/>
      <c r="AC26877" s="206"/>
    </row>
    <row r="26878" spans="27:29">
      <c r="AA26878" s="298"/>
      <c r="AC26878" s="206"/>
    </row>
    <row r="26879" spans="27:29">
      <c r="AA26879" s="298"/>
      <c r="AC26879" s="206"/>
    </row>
    <row r="26880" spans="27:29">
      <c r="AA26880" s="298"/>
      <c r="AC26880" s="206"/>
    </row>
    <row r="26881" spans="27:29">
      <c r="AA26881" s="298"/>
      <c r="AC26881" s="206"/>
    </row>
    <row r="26882" spans="27:29">
      <c r="AA26882" s="298"/>
      <c r="AC26882" s="206"/>
    </row>
    <row r="26883" spans="27:29">
      <c r="AA26883" s="298"/>
      <c r="AC26883" s="206"/>
    </row>
    <row r="26884" spans="27:29">
      <c r="AA26884" s="298"/>
      <c r="AC26884" s="206"/>
    </row>
    <row r="26885" spans="27:29">
      <c r="AA26885" s="298"/>
      <c r="AC26885" s="206"/>
    </row>
    <row r="26886" spans="27:29">
      <c r="AA26886" s="298"/>
      <c r="AC26886" s="206"/>
    </row>
    <row r="26887" spans="27:29">
      <c r="AA26887" s="298"/>
      <c r="AC26887" s="206"/>
    </row>
    <row r="26888" spans="27:29">
      <c r="AA26888" s="298"/>
      <c r="AC26888" s="206"/>
    </row>
    <row r="26889" spans="27:29">
      <c r="AA26889" s="298"/>
      <c r="AC26889" s="206"/>
    </row>
    <row r="26890" spans="27:29">
      <c r="AA26890" s="298"/>
      <c r="AC26890" s="206"/>
    </row>
    <row r="26891" spans="27:29">
      <c r="AA26891" s="298"/>
      <c r="AC26891" s="206"/>
    </row>
    <row r="26892" spans="27:29">
      <c r="AA26892" s="298"/>
      <c r="AC26892" s="206"/>
    </row>
    <row r="26893" spans="27:29">
      <c r="AA26893" s="298"/>
      <c r="AC26893" s="206"/>
    </row>
    <row r="26894" spans="27:29">
      <c r="AA26894" s="298"/>
      <c r="AC26894" s="206"/>
    </row>
    <row r="26895" spans="27:29">
      <c r="AA26895" s="298"/>
      <c r="AC26895" s="206"/>
    </row>
    <row r="26896" spans="27:29">
      <c r="AA26896" s="298"/>
      <c r="AC26896" s="206"/>
    </row>
    <row r="26897" spans="27:29">
      <c r="AA26897" s="298"/>
      <c r="AC26897" s="206"/>
    </row>
    <row r="26898" spans="27:29">
      <c r="AA26898" s="298"/>
      <c r="AC26898" s="206"/>
    </row>
    <row r="26899" spans="27:29">
      <c r="AA26899" s="298"/>
      <c r="AC26899" s="206"/>
    </row>
    <row r="26900" spans="27:29">
      <c r="AA26900" s="298"/>
      <c r="AC26900" s="206"/>
    </row>
    <row r="26901" spans="27:29">
      <c r="AA26901" s="298"/>
      <c r="AC26901" s="206"/>
    </row>
    <row r="26902" spans="27:29">
      <c r="AA26902" s="298"/>
      <c r="AC26902" s="206"/>
    </row>
    <row r="26903" spans="27:29">
      <c r="AA26903" s="298"/>
      <c r="AC26903" s="206"/>
    </row>
    <row r="26904" spans="27:29">
      <c r="AA26904" s="298"/>
      <c r="AC26904" s="206"/>
    </row>
    <row r="26905" spans="27:29">
      <c r="AA26905" s="298"/>
      <c r="AC26905" s="206"/>
    </row>
    <row r="26906" spans="27:29">
      <c r="AA26906" s="298"/>
      <c r="AC26906" s="206"/>
    </row>
    <row r="26907" spans="27:29">
      <c r="AA26907" s="298"/>
      <c r="AC26907" s="206"/>
    </row>
    <row r="26908" spans="27:29">
      <c r="AA26908" s="298"/>
      <c r="AC26908" s="206"/>
    </row>
    <row r="26909" spans="27:29">
      <c r="AA26909" s="298"/>
      <c r="AC26909" s="206"/>
    </row>
    <row r="26910" spans="27:29">
      <c r="AA26910" s="298"/>
      <c r="AC26910" s="206"/>
    </row>
    <row r="26911" spans="27:29">
      <c r="AA26911" s="298"/>
      <c r="AC26911" s="206"/>
    </row>
    <row r="26912" spans="27:29">
      <c r="AA26912" s="298"/>
      <c r="AC26912" s="206"/>
    </row>
    <row r="26913" spans="27:29">
      <c r="AA26913" s="298"/>
      <c r="AC26913" s="206"/>
    </row>
    <row r="26914" spans="27:29">
      <c r="AA26914" s="298"/>
      <c r="AC26914" s="206"/>
    </row>
    <row r="26915" spans="27:29">
      <c r="AA26915" s="298"/>
      <c r="AC26915" s="206"/>
    </row>
    <row r="26916" spans="27:29">
      <c r="AA26916" s="298"/>
      <c r="AC26916" s="206"/>
    </row>
    <row r="26917" spans="27:29">
      <c r="AA26917" s="298"/>
      <c r="AC26917" s="206"/>
    </row>
    <row r="26918" spans="27:29">
      <c r="AA26918" s="298"/>
      <c r="AC26918" s="206"/>
    </row>
    <row r="26919" spans="27:29">
      <c r="AA26919" s="298"/>
      <c r="AC26919" s="206"/>
    </row>
    <row r="26920" spans="27:29">
      <c r="AA26920" s="298"/>
      <c r="AC26920" s="206"/>
    </row>
    <row r="26921" spans="27:29">
      <c r="AA26921" s="298"/>
      <c r="AC26921" s="206"/>
    </row>
    <row r="26922" spans="27:29">
      <c r="AA26922" s="298"/>
      <c r="AC26922" s="206"/>
    </row>
    <row r="26923" spans="27:29">
      <c r="AA26923" s="298"/>
      <c r="AC26923" s="206"/>
    </row>
    <row r="26924" spans="27:29">
      <c r="AA26924" s="298"/>
      <c r="AC26924" s="206"/>
    </row>
    <row r="26925" spans="27:29">
      <c r="AA26925" s="298"/>
      <c r="AC26925" s="206"/>
    </row>
    <row r="26926" spans="27:29">
      <c r="AA26926" s="298"/>
      <c r="AC26926" s="206"/>
    </row>
    <row r="26927" spans="27:29">
      <c r="AA26927" s="298"/>
      <c r="AC26927" s="206"/>
    </row>
    <row r="26928" spans="27:29">
      <c r="AA26928" s="298"/>
      <c r="AC26928" s="206"/>
    </row>
    <row r="26929" spans="27:29">
      <c r="AA26929" s="298"/>
      <c r="AC26929" s="206"/>
    </row>
    <row r="26930" spans="27:29">
      <c r="AA26930" s="298"/>
      <c r="AC26930" s="206"/>
    </row>
    <row r="26931" spans="27:29">
      <c r="AA26931" s="298"/>
      <c r="AC26931" s="206"/>
    </row>
    <row r="26932" spans="27:29">
      <c r="AA26932" s="298"/>
      <c r="AC26932" s="206"/>
    </row>
    <row r="26933" spans="27:29">
      <c r="AA26933" s="298"/>
      <c r="AC26933" s="206"/>
    </row>
    <row r="26934" spans="27:29">
      <c r="AA26934" s="298"/>
      <c r="AC26934" s="206"/>
    </row>
    <row r="26935" spans="27:29">
      <c r="AA26935" s="298"/>
      <c r="AC26935" s="206"/>
    </row>
    <row r="26936" spans="27:29">
      <c r="AA26936" s="298"/>
      <c r="AC26936" s="206"/>
    </row>
    <row r="26937" spans="27:29">
      <c r="AA26937" s="298"/>
      <c r="AC26937" s="206"/>
    </row>
    <row r="26938" spans="27:29">
      <c r="AA26938" s="298"/>
      <c r="AC26938" s="206"/>
    </row>
    <row r="26939" spans="27:29">
      <c r="AA26939" s="298"/>
      <c r="AC26939" s="206"/>
    </row>
    <row r="26940" spans="27:29">
      <c r="AA26940" s="298"/>
      <c r="AC26940" s="206"/>
    </row>
    <row r="26941" spans="27:29">
      <c r="AA26941" s="298"/>
      <c r="AC26941" s="206"/>
    </row>
    <row r="26942" spans="27:29">
      <c r="AA26942" s="298"/>
      <c r="AC26942" s="206"/>
    </row>
    <row r="26943" spans="27:29">
      <c r="AA26943" s="298"/>
      <c r="AC26943" s="206"/>
    </row>
    <row r="26944" spans="27:29">
      <c r="AA26944" s="298"/>
      <c r="AC26944" s="206"/>
    </row>
    <row r="26945" spans="27:29">
      <c r="AA26945" s="298"/>
      <c r="AC26945" s="206"/>
    </row>
    <row r="26946" spans="27:29">
      <c r="AA26946" s="298"/>
      <c r="AC26946" s="206"/>
    </row>
    <row r="26947" spans="27:29">
      <c r="AA26947" s="298"/>
      <c r="AC26947" s="206"/>
    </row>
    <row r="26948" spans="27:29">
      <c r="AA26948" s="298"/>
      <c r="AC26948" s="206"/>
    </row>
    <row r="26949" spans="27:29">
      <c r="AA26949" s="298"/>
      <c r="AC26949" s="206"/>
    </row>
    <row r="26950" spans="27:29">
      <c r="AA26950" s="298"/>
      <c r="AC26950" s="206"/>
    </row>
    <row r="26951" spans="27:29">
      <c r="AA26951" s="298"/>
      <c r="AC26951" s="206"/>
    </row>
    <row r="26952" spans="27:29">
      <c r="AA26952" s="298"/>
      <c r="AC26952" s="206"/>
    </row>
    <row r="26953" spans="27:29">
      <c r="AA26953" s="298"/>
      <c r="AC26953" s="206"/>
    </row>
    <row r="26954" spans="27:29">
      <c r="AA26954" s="298"/>
      <c r="AC26954" s="206"/>
    </row>
    <row r="26955" spans="27:29">
      <c r="AA26955" s="298"/>
      <c r="AC26955" s="206"/>
    </row>
    <row r="26956" spans="27:29">
      <c r="AA26956" s="298"/>
      <c r="AC26956" s="206"/>
    </row>
    <row r="26957" spans="27:29">
      <c r="AA26957" s="298"/>
      <c r="AC26957" s="206"/>
    </row>
    <row r="26958" spans="27:29">
      <c r="AA26958" s="298"/>
      <c r="AC26958" s="206"/>
    </row>
    <row r="26959" spans="27:29">
      <c r="AA26959" s="298"/>
      <c r="AC26959" s="206"/>
    </row>
    <row r="26960" spans="27:29">
      <c r="AA26960" s="298"/>
      <c r="AC26960" s="206"/>
    </row>
    <row r="26961" spans="27:29">
      <c r="AA26961" s="298"/>
      <c r="AC26961" s="206"/>
    </row>
    <row r="26962" spans="27:29">
      <c r="AA26962" s="298"/>
      <c r="AC26962" s="206"/>
    </row>
    <row r="26963" spans="27:29">
      <c r="AA26963" s="298"/>
      <c r="AC26963" s="206"/>
    </row>
    <row r="26964" spans="27:29">
      <c r="AA26964" s="298"/>
      <c r="AC26964" s="206"/>
    </row>
    <row r="26965" spans="27:29">
      <c r="AA26965" s="298"/>
      <c r="AC26965" s="206"/>
    </row>
    <row r="26966" spans="27:29">
      <c r="AA26966" s="298"/>
      <c r="AC26966" s="206"/>
    </row>
    <row r="26967" spans="27:29">
      <c r="AA26967" s="298"/>
      <c r="AC26967" s="206"/>
    </row>
    <row r="26968" spans="27:29">
      <c r="AA26968" s="298"/>
      <c r="AC26968" s="206"/>
    </row>
    <row r="26969" spans="27:29">
      <c r="AA26969" s="298"/>
      <c r="AC26969" s="206"/>
    </row>
    <row r="26970" spans="27:29">
      <c r="AA26970" s="298"/>
      <c r="AC26970" s="206"/>
    </row>
    <row r="26971" spans="27:29">
      <c r="AA26971" s="298"/>
      <c r="AC26971" s="206"/>
    </row>
    <row r="26972" spans="27:29">
      <c r="AA26972" s="298"/>
      <c r="AC26972" s="206"/>
    </row>
    <row r="26973" spans="27:29">
      <c r="AA26973" s="298"/>
      <c r="AC26973" s="206"/>
    </row>
    <row r="26974" spans="27:29">
      <c r="AA26974" s="298"/>
      <c r="AC26974" s="206"/>
    </row>
    <row r="26975" spans="27:29">
      <c r="AA26975" s="298"/>
      <c r="AC26975" s="206"/>
    </row>
    <row r="26976" spans="27:29">
      <c r="AA26976" s="298"/>
      <c r="AC26976" s="206"/>
    </row>
    <row r="26977" spans="27:29">
      <c r="AA26977" s="298"/>
      <c r="AC26977" s="206"/>
    </row>
    <row r="26978" spans="27:29">
      <c r="AA26978" s="298"/>
      <c r="AC26978" s="206"/>
    </row>
    <row r="26979" spans="27:29">
      <c r="AA26979" s="298"/>
      <c r="AC26979" s="206"/>
    </row>
    <row r="26980" spans="27:29">
      <c r="AA26980" s="298"/>
      <c r="AC26980" s="206"/>
    </row>
    <row r="26981" spans="27:29">
      <c r="AA26981" s="298"/>
      <c r="AC26981" s="206"/>
    </row>
    <row r="26982" spans="27:29">
      <c r="AA26982" s="298"/>
      <c r="AC26982" s="206"/>
    </row>
    <row r="26983" spans="27:29">
      <c r="AA26983" s="298"/>
      <c r="AC26983" s="206"/>
    </row>
    <row r="26984" spans="27:29">
      <c r="AA26984" s="298"/>
      <c r="AC26984" s="206"/>
    </row>
    <row r="26985" spans="27:29">
      <c r="AA26985" s="298"/>
      <c r="AC26985" s="206"/>
    </row>
    <row r="26986" spans="27:29">
      <c r="AA26986" s="298"/>
      <c r="AC26986" s="206"/>
    </row>
    <row r="26987" spans="27:29">
      <c r="AA26987" s="298"/>
      <c r="AC26987" s="206"/>
    </row>
    <row r="26988" spans="27:29">
      <c r="AA26988" s="298"/>
      <c r="AC26988" s="206"/>
    </row>
    <row r="26989" spans="27:29">
      <c r="AA26989" s="298"/>
      <c r="AC26989" s="206"/>
    </row>
    <row r="26990" spans="27:29">
      <c r="AA26990" s="298"/>
      <c r="AC26990" s="206"/>
    </row>
    <row r="26991" spans="27:29">
      <c r="AA26991" s="298"/>
      <c r="AC26991" s="206"/>
    </row>
    <row r="26992" spans="27:29">
      <c r="AA26992" s="298"/>
      <c r="AC26992" s="206"/>
    </row>
    <row r="26993" spans="27:29">
      <c r="AA26993" s="298"/>
      <c r="AC26993" s="206"/>
    </row>
    <row r="26994" spans="27:29">
      <c r="AA26994" s="298"/>
      <c r="AC26994" s="206"/>
    </row>
    <row r="26995" spans="27:29">
      <c r="AA26995" s="298"/>
      <c r="AC26995" s="206"/>
    </row>
    <row r="26996" spans="27:29">
      <c r="AA26996" s="298"/>
      <c r="AC26996" s="206"/>
    </row>
    <row r="26997" spans="27:29">
      <c r="AA26997" s="298"/>
      <c r="AC26997" s="206"/>
    </row>
    <row r="26998" spans="27:29">
      <c r="AA26998" s="298"/>
      <c r="AC26998" s="206"/>
    </row>
    <row r="26999" spans="27:29">
      <c r="AA26999" s="298"/>
      <c r="AC26999" s="206"/>
    </row>
    <row r="27000" spans="27:29">
      <c r="AA27000" s="298"/>
      <c r="AC27000" s="206"/>
    </row>
    <row r="27001" spans="27:29">
      <c r="AA27001" s="298"/>
      <c r="AC27001" s="206"/>
    </row>
    <row r="27002" spans="27:29">
      <c r="AA27002" s="298"/>
      <c r="AC27002" s="206"/>
    </row>
    <row r="27003" spans="27:29">
      <c r="AA27003" s="298"/>
      <c r="AC27003" s="206"/>
    </row>
    <row r="27004" spans="27:29">
      <c r="AA27004" s="298"/>
      <c r="AC27004" s="206"/>
    </row>
    <row r="27005" spans="27:29">
      <c r="AA27005" s="298"/>
      <c r="AC27005" s="206"/>
    </row>
    <row r="27006" spans="27:29">
      <c r="AA27006" s="298"/>
      <c r="AC27006" s="206"/>
    </row>
    <row r="27007" spans="27:29">
      <c r="AA27007" s="298"/>
      <c r="AC27007" s="206"/>
    </row>
    <row r="27008" spans="27:29">
      <c r="AA27008" s="298"/>
      <c r="AC27008" s="206"/>
    </row>
    <row r="27009" spans="27:29">
      <c r="AA27009" s="298"/>
      <c r="AC27009" s="206"/>
    </row>
    <row r="27010" spans="27:29">
      <c r="AA27010" s="298"/>
      <c r="AC27010" s="206"/>
    </row>
    <row r="27011" spans="27:29">
      <c r="AA27011" s="298"/>
      <c r="AC27011" s="206"/>
    </row>
    <row r="27012" spans="27:29">
      <c r="AA27012" s="298"/>
      <c r="AC27012" s="206"/>
    </row>
    <row r="27013" spans="27:29">
      <c r="AA27013" s="298"/>
      <c r="AC27013" s="206"/>
    </row>
    <row r="27014" spans="27:29">
      <c r="AA27014" s="298"/>
      <c r="AC27014" s="206"/>
    </row>
    <row r="27015" spans="27:29">
      <c r="AA27015" s="298"/>
      <c r="AC27015" s="206"/>
    </row>
    <row r="27016" spans="27:29">
      <c r="AA27016" s="298"/>
      <c r="AC27016" s="206"/>
    </row>
    <row r="27017" spans="27:29">
      <c r="AA27017" s="298"/>
      <c r="AC27017" s="206"/>
    </row>
    <row r="27018" spans="27:29">
      <c r="AA27018" s="298"/>
      <c r="AC27018" s="206"/>
    </row>
    <row r="27019" spans="27:29">
      <c r="AA27019" s="298"/>
      <c r="AC27019" s="206"/>
    </row>
    <row r="27020" spans="27:29">
      <c r="AA27020" s="298"/>
      <c r="AC27020" s="206"/>
    </row>
    <row r="27021" spans="27:29">
      <c r="AA27021" s="298"/>
      <c r="AC27021" s="206"/>
    </row>
    <row r="27022" spans="27:29">
      <c r="AA27022" s="298"/>
      <c r="AC27022" s="206"/>
    </row>
    <row r="27023" spans="27:29">
      <c r="AA27023" s="298"/>
      <c r="AC27023" s="206"/>
    </row>
    <row r="27024" spans="27:29">
      <c r="AA27024" s="298"/>
      <c r="AC27024" s="206"/>
    </row>
    <row r="27025" spans="27:29">
      <c r="AA27025" s="298"/>
      <c r="AC27025" s="206"/>
    </row>
    <row r="27026" spans="27:29">
      <c r="AA27026" s="298"/>
      <c r="AC27026" s="206"/>
    </row>
    <row r="27027" spans="27:29">
      <c r="AA27027" s="298"/>
      <c r="AC27027" s="206"/>
    </row>
    <row r="27028" spans="27:29">
      <c r="AA27028" s="298"/>
      <c r="AC27028" s="206"/>
    </row>
    <row r="27029" spans="27:29">
      <c r="AA27029" s="298"/>
      <c r="AC27029" s="206"/>
    </row>
    <row r="27030" spans="27:29">
      <c r="AA27030" s="298"/>
      <c r="AC27030" s="206"/>
    </row>
    <row r="27031" spans="27:29">
      <c r="AA27031" s="298"/>
      <c r="AC27031" s="206"/>
    </row>
    <row r="27032" spans="27:29">
      <c r="AA27032" s="298"/>
      <c r="AC27032" s="206"/>
    </row>
    <row r="27033" spans="27:29">
      <c r="AA27033" s="298"/>
      <c r="AC27033" s="206"/>
    </row>
    <row r="27034" spans="27:29">
      <c r="AA27034" s="298"/>
      <c r="AC27034" s="206"/>
    </row>
    <row r="27035" spans="27:29">
      <c r="AA27035" s="298"/>
      <c r="AC27035" s="206"/>
    </row>
    <row r="27036" spans="27:29">
      <c r="AA27036" s="298"/>
      <c r="AC27036" s="206"/>
    </row>
    <row r="27037" spans="27:29">
      <c r="AA27037" s="298"/>
      <c r="AC27037" s="206"/>
    </row>
    <row r="27038" spans="27:29">
      <c r="AA27038" s="298"/>
      <c r="AC27038" s="206"/>
    </row>
    <row r="27039" spans="27:29">
      <c r="AA27039" s="298"/>
      <c r="AC27039" s="206"/>
    </row>
    <row r="27040" spans="27:29">
      <c r="AA27040" s="298"/>
      <c r="AC27040" s="206"/>
    </row>
    <row r="27041" spans="27:29">
      <c r="AA27041" s="298"/>
      <c r="AC27041" s="206"/>
    </row>
    <row r="27042" spans="27:29">
      <c r="AA27042" s="298"/>
      <c r="AC27042" s="206"/>
    </row>
    <row r="27043" spans="27:29">
      <c r="AA27043" s="298"/>
      <c r="AC27043" s="206"/>
    </row>
    <row r="27044" spans="27:29">
      <c r="AA27044" s="298"/>
      <c r="AC27044" s="206"/>
    </row>
    <row r="27045" spans="27:29">
      <c r="AA27045" s="298"/>
      <c r="AC27045" s="206"/>
    </row>
    <row r="27046" spans="27:29">
      <c r="AA27046" s="298"/>
      <c r="AC27046" s="206"/>
    </row>
    <row r="27047" spans="27:29">
      <c r="AA27047" s="298"/>
      <c r="AC27047" s="206"/>
    </row>
    <row r="27048" spans="27:29">
      <c r="AA27048" s="298"/>
      <c r="AC27048" s="206"/>
    </row>
    <row r="27049" spans="27:29">
      <c r="AA27049" s="298"/>
      <c r="AC27049" s="206"/>
    </row>
    <row r="27050" spans="27:29">
      <c r="AA27050" s="298"/>
      <c r="AC27050" s="206"/>
    </row>
    <row r="27051" spans="27:29">
      <c r="AA27051" s="298"/>
      <c r="AC27051" s="206"/>
    </row>
    <row r="27052" spans="27:29">
      <c r="AA27052" s="298"/>
      <c r="AC27052" s="206"/>
    </row>
    <row r="27053" spans="27:29">
      <c r="AA27053" s="298"/>
      <c r="AC27053" s="206"/>
    </row>
    <row r="27054" spans="27:29">
      <c r="AA27054" s="298"/>
      <c r="AC27054" s="206"/>
    </row>
    <row r="27055" spans="27:29">
      <c r="AA27055" s="298"/>
      <c r="AC27055" s="206"/>
    </row>
    <row r="27056" spans="27:29">
      <c r="AA27056" s="298"/>
      <c r="AC27056" s="206"/>
    </row>
    <row r="27057" spans="27:29">
      <c r="AA27057" s="298"/>
      <c r="AC27057" s="206"/>
    </row>
    <row r="27058" spans="27:29">
      <c r="AA27058" s="298"/>
      <c r="AC27058" s="206"/>
    </row>
    <row r="27059" spans="27:29">
      <c r="AA27059" s="298"/>
      <c r="AC27059" s="206"/>
    </row>
    <row r="27060" spans="27:29">
      <c r="AA27060" s="298"/>
      <c r="AC27060" s="206"/>
    </row>
    <row r="27061" spans="27:29">
      <c r="AA27061" s="298"/>
      <c r="AC27061" s="206"/>
    </row>
    <row r="27062" spans="27:29">
      <c r="AA27062" s="298"/>
      <c r="AC27062" s="206"/>
    </row>
    <row r="27063" spans="27:29">
      <c r="AA27063" s="298"/>
      <c r="AC27063" s="206"/>
    </row>
    <row r="27064" spans="27:29">
      <c r="AA27064" s="298"/>
      <c r="AC27064" s="206"/>
    </row>
    <row r="27065" spans="27:29">
      <c r="AA27065" s="298"/>
      <c r="AC27065" s="206"/>
    </row>
    <row r="27066" spans="27:29">
      <c r="AA27066" s="298"/>
      <c r="AC27066" s="206"/>
    </row>
    <row r="27067" spans="27:29">
      <c r="AA27067" s="298"/>
      <c r="AC27067" s="206"/>
    </row>
    <row r="27068" spans="27:29">
      <c r="AA27068" s="298"/>
      <c r="AC27068" s="206"/>
    </row>
    <row r="27069" spans="27:29">
      <c r="AA27069" s="298"/>
      <c r="AC27069" s="206"/>
    </row>
    <row r="27070" spans="27:29">
      <c r="AA27070" s="298"/>
      <c r="AC27070" s="206"/>
    </row>
    <row r="27071" spans="27:29">
      <c r="AA27071" s="298"/>
      <c r="AC27071" s="206"/>
    </row>
    <row r="27072" spans="27:29">
      <c r="AA27072" s="298"/>
      <c r="AC27072" s="206"/>
    </row>
    <row r="27073" spans="27:29">
      <c r="AA27073" s="298"/>
      <c r="AC27073" s="206"/>
    </row>
    <row r="27074" spans="27:29">
      <c r="AA27074" s="298"/>
      <c r="AC27074" s="206"/>
    </row>
    <row r="27075" spans="27:29">
      <c r="AA27075" s="298"/>
      <c r="AC27075" s="206"/>
    </row>
    <row r="27076" spans="27:29">
      <c r="AA27076" s="298"/>
      <c r="AC27076" s="206"/>
    </row>
    <row r="27077" spans="27:29">
      <c r="AA27077" s="298"/>
      <c r="AC27077" s="206"/>
    </row>
    <row r="27078" spans="27:29">
      <c r="AA27078" s="298"/>
      <c r="AC27078" s="206"/>
    </row>
    <row r="27079" spans="27:29">
      <c r="AA27079" s="298"/>
      <c r="AC27079" s="206"/>
    </row>
    <row r="27080" spans="27:29">
      <c r="AA27080" s="298"/>
      <c r="AC27080" s="206"/>
    </row>
    <row r="27081" spans="27:29">
      <c r="AA27081" s="298"/>
      <c r="AC27081" s="206"/>
    </row>
    <row r="27082" spans="27:29">
      <c r="AA27082" s="298"/>
      <c r="AC27082" s="206"/>
    </row>
    <row r="27083" spans="27:29">
      <c r="AA27083" s="298"/>
      <c r="AC27083" s="206"/>
    </row>
    <row r="27084" spans="27:29">
      <c r="AA27084" s="298"/>
      <c r="AC27084" s="206"/>
    </row>
    <row r="27085" spans="27:29">
      <c r="AA27085" s="298"/>
      <c r="AC27085" s="206"/>
    </row>
    <row r="27086" spans="27:29">
      <c r="AA27086" s="298"/>
      <c r="AC27086" s="206"/>
    </row>
    <row r="27087" spans="27:29">
      <c r="AA27087" s="298"/>
      <c r="AC27087" s="206"/>
    </row>
    <row r="27088" spans="27:29">
      <c r="AA27088" s="298"/>
      <c r="AC27088" s="206"/>
    </row>
    <row r="27089" spans="27:29">
      <c r="AA27089" s="298"/>
      <c r="AC27089" s="206"/>
    </row>
    <row r="27090" spans="27:29">
      <c r="AA27090" s="298"/>
      <c r="AC27090" s="206"/>
    </row>
    <row r="27091" spans="27:29">
      <c r="AA27091" s="298"/>
      <c r="AC27091" s="206"/>
    </row>
    <row r="27092" spans="27:29">
      <c r="AA27092" s="298"/>
      <c r="AC27092" s="206"/>
    </row>
    <row r="27093" spans="27:29">
      <c r="AA27093" s="298"/>
      <c r="AC27093" s="206"/>
    </row>
    <row r="27094" spans="27:29">
      <c r="AA27094" s="298"/>
      <c r="AC27094" s="206"/>
    </row>
    <row r="27095" spans="27:29">
      <c r="AA27095" s="298"/>
      <c r="AC27095" s="206"/>
    </row>
    <row r="27096" spans="27:29">
      <c r="AA27096" s="298"/>
      <c r="AC27096" s="206"/>
    </row>
    <row r="27097" spans="27:29">
      <c r="AA27097" s="298"/>
      <c r="AC27097" s="206"/>
    </row>
    <row r="27098" spans="27:29">
      <c r="AA27098" s="298"/>
      <c r="AC27098" s="206"/>
    </row>
    <row r="27099" spans="27:29">
      <c r="AA27099" s="298"/>
      <c r="AC27099" s="206"/>
    </row>
    <row r="27100" spans="27:29">
      <c r="AA27100" s="298"/>
      <c r="AC27100" s="206"/>
    </row>
    <row r="27101" spans="27:29">
      <c r="AA27101" s="298"/>
      <c r="AC27101" s="206"/>
    </row>
    <row r="27102" spans="27:29">
      <c r="AA27102" s="298"/>
      <c r="AC27102" s="206"/>
    </row>
    <row r="27103" spans="27:29">
      <c r="AA27103" s="298"/>
      <c r="AC27103" s="206"/>
    </row>
    <row r="27104" spans="27:29">
      <c r="AA27104" s="298"/>
      <c r="AC27104" s="206"/>
    </row>
    <row r="27105" spans="27:29">
      <c r="AA27105" s="298"/>
      <c r="AC27105" s="206"/>
    </row>
    <row r="27106" spans="27:29">
      <c r="AA27106" s="298"/>
      <c r="AC27106" s="206"/>
    </row>
    <row r="27107" spans="27:29">
      <c r="AA27107" s="298"/>
      <c r="AC27107" s="206"/>
    </row>
    <row r="27108" spans="27:29">
      <c r="AA27108" s="298"/>
      <c r="AC27108" s="206"/>
    </row>
    <row r="27109" spans="27:29">
      <c r="AA27109" s="298"/>
      <c r="AC27109" s="206"/>
    </row>
    <row r="27110" spans="27:29">
      <c r="AA27110" s="298"/>
      <c r="AC27110" s="206"/>
    </row>
    <row r="27111" spans="27:29">
      <c r="AA27111" s="298"/>
      <c r="AC27111" s="206"/>
    </row>
    <row r="27112" spans="27:29">
      <c r="AA27112" s="298"/>
      <c r="AC27112" s="206"/>
    </row>
    <row r="27113" spans="27:29">
      <c r="AA27113" s="298"/>
      <c r="AC27113" s="206"/>
    </row>
    <row r="27114" spans="27:29">
      <c r="AA27114" s="298"/>
      <c r="AC27114" s="206"/>
    </row>
    <row r="27115" spans="27:29">
      <c r="AA27115" s="298"/>
      <c r="AC27115" s="206"/>
    </row>
    <row r="27116" spans="27:29">
      <c r="AA27116" s="298"/>
      <c r="AC27116" s="206"/>
    </row>
    <row r="27117" spans="27:29">
      <c r="AA27117" s="298"/>
      <c r="AC27117" s="206"/>
    </row>
    <row r="27118" spans="27:29">
      <c r="AA27118" s="298"/>
      <c r="AC27118" s="206"/>
    </row>
    <row r="27119" spans="27:29">
      <c r="AA27119" s="298"/>
      <c r="AC27119" s="206"/>
    </row>
    <row r="27120" spans="27:29">
      <c r="AA27120" s="298"/>
      <c r="AC27120" s="206"/>
    </row>
    <row r="27121" spans="27:29">
      <c r="AA27121" s="298"/>
      <c r="AC27121" s="206"/>
    </row>
    <row r="27122" spans="27:29">
      <c r="AA27122" s="298"/>
      <c r="AC27122" s="206"/>
    </row>
    <row r="27123" spans="27:29">
      <c r="AA27123" s="298"/>
      <c r="AC27123" s="206"/>
    </row>
    <row r="27124" spans="27:29">
      <c r="AA27124" s="298"/>
      <c r="AC27124" s="206"/>
    </row>
    <row r="27125" spans="27:29">
      <c r="AA27125" s="298"/>
      <c r="AC27125" s="206"/>
    </row>
    <row r="27126" spans="27:29">
      <c r="AA27126" s="298"/>
      <c r="AC27126" s="206"/>
    </row>
    <row r="27127" spans="27:29">
      <c r="AA27127" s="298"/>
      <c r="AC27127" s="206"/>
    </row>
    <row r="27128" spans="27:29">
      <c r="AA27128" s="298"/>
      <c r="AC27128" s="206"/>
    </row>
    <row r="27129" spans="27:29">
      <c r="AA27129" s="298"/>
      <c r="AC27129" s="206"/>
    </row>
    <row r="27130" spans="27:29">
      <c r="AA27130" s="298"/>
      <c r="AC27130" s="206"/>
    </row>
    <row r="27131" spans="27:29">
      <c r="AA27131" s="298"/>
      <c r="AC27131" s="206"/>
    </row>
    <row r="27132" spans="27:29">
      <c r="AA27132" s="298"/>
      <c r="AC27132" s="206"/>
    </row>
    <row r="27133" spans="27:29">
      <c r="AA27133" s="298"/>
      <c r="AC27133" s="206"/>
    </row>
    <row r="27134" spans="27:29">
      <c r="AA27134" s="298"/>
      <c r="AC27134" s="206"/>
    </row>
    <row r="27135" spans="27:29">
      <c r="AA27135" s="298"/>
      <c r="AC27135" s="206"/>
    </row>
    <row r="27136" spans="27:29">
      <c r="AA27136" s="298"/>
      <c r="AC27136" s="206"/>
    </row>
    <row r="27137" spans="27:29">
      <c r="AA27137" s="298"/>
      <c r="AC27137" s="206"/>
    </row>
    <row r="27138" spans="27:29">
      <c r="AA27138" s="298"/>
      <c r="AC27138" s="206"/>
    </row>
    <row r="27139" spans="27:29">
      <c r="AA27139" s="298"/>
      <c r="AC27139" s="206"/>
    </row>
    <row r="27140" spans="27:29">
      <c r="AA27140" s="298"/>
      <c r="AC27140" s="206"/>
    </row>
    <row r="27141" spans="27:29">
      <c r="AA27141" s="298"/>
      <c r="AC27141" s="206"/>
    </row>
    <row r="27142" spans="27:29">
      <c r="AA27142" s="298"/>
      <c r="AC27142" s="206"/>
    </row>
    <row r="27143" spans="27:29">
      <c r="AA27143" s="298"/>
      <c r="AC27143" s="206"/>
    </row>
    <row r="27144" spans="27:29">
      <c r="AA27144" s="298"/>
      <c r="AC27144" s="206"/>
    </row>
    <row r="27145" spans="27:29">
      <c r="AA27145" s="298"/>
      <c r="AC27145" s="206"/>
    </row>
    <row r="27146" spans="27:29">
      <c r="AA27146" s="298"/>
      <c r="AC27146" s="206"/>
    </row>
    <row r="27147" spans="27:29">
      <c r="AA27147" s="298"/>
      <c r="AC27147" s="206"/>
    </row>
    <row r="27148" spans="27:29">
      <c r="AA27148" s="298"/>
      <c r="AC27148" s="206"/>
    </row>
    <row r="27149" spans="27:29">
      <c r="AA27149" s="298"/>
      <c r="AC27149" s="206"/>
    </row>
    <row r="27150" spans="27:29">
      <c r="AA27150" s="298"/>
      <c r="AC27150" s="206"/>
    </row>
    <row r="27151" spans="27:29">
      <c r="AA27151" s="298"/>
      <c r="AC27151" s="206"/>
    </row>
    <row r="27152" spans="27:29">
      <c r="AA27152" s="298"/>
      <c r="AC27152" s="206"/>
    </row>
    <row r="27153" spans="27:29">
      <c r="AA27153" s="298"/>
      <c r="AC27153" s="206"/>
    </row>
    <row r="27154" spans="27:29">
      <c r="AA27154" s="298"/>
      <c r="AC27154" s="206"/>
    </row>
    <row r="27155" spans="27:29">
      <c r="AA27155" s="298"/>
      <c r="AC27155" s="206"/>
    </row>
    <row r="27156" spans="27:29">
      <c r="AA27156" s="298"/>
      <c r="AC27156" s="206"/>
    </row>
    <row r="27157" spans="27:29">
      <c r="AA27157" s="298"/>
      <c r="AC27157" s="206"/>
    </row>
    <row r="27158" spans="27:29">
      <c r="AA27158" s="298"/>
      <c r="AC27158" s="206"/>
    </row>
    <row r="27159" spans="27:29">
      <c r="AA27159" s="298"/>
      <c r="AC27159" s="206"/>
    </row>
    <row r="27160" spans="27:29">
      <c r="AA27160" s="298"/>
      <c r="AC27160" s="206"/>
    </row>
    <row r="27161" spans="27:29">
      <c r="AA27161" s="298"/>
      <c r="AC27161" s="206"/>
    </row>
    <row r="27162" spans="27:29">
      <c r="AA27162" s="298"/>
      <c r="AC27162" s="206"/>
    </row>
    <row r="27163" spans="27:29">
      <c r="AA27163" s="298"/>
      <c r="AC27163" s="206"/>
    </row>
    <row r="27164" spans="27:29">
      <c r="AA27164" s="298"/>
      <c r="AC27164" s="206"/>
    </row>
    <row r="27165" spans="27:29">
      <c r="AA27165" s="298"/>
      <c r="AC27165" s="206"/>
    </row>
    <row r="27166" spans="27:29">
      <c r="AA27166" s="298"/>
      <c r="AC27166" s="206"/>
    </row>
    <row r="27167" spans="27:29">
      <c r="AA27167" s="298"/>
      <c r="AC27167" s="206"/>
    </row>
    <row r="27168" spans="27:29">
      <c r="AA27168" s="298"/>
      <c r="AC27168" s="206"/>
    </row>
    <row r="27169" spans="27:29">
      <c r="AA27169" s="298"/>
      <c r="AC27169" s="206"/>
    </row>
    <row r="27170" spans="27:29">
      <c r="AA27170" s="298"/>
      <c r="AC27170" s="206"/>
    </row>
    <row r="27171" spans="27:29">
      <c r="AA27171" s="298"/>
      <c r="AC27171" s="206"/>
    </row>
    <row r="27172" spans="27:29">
      <c r="AA27172" s="298"/>
      <c r="AC27172" s="206"/>
    </row>
    <row r="27173" spans="27:29">
      <c r="AA27173" s="298"/>
      <c r="AC27173" s="206"/>
    </row>
    <row r="27174" spans="27:29">
      <c r="AA27174" s="298"/>
      <c r="AC27174" s="206"/>
    </row>
    <row r="27175" spans="27:29">
      <c r="AA27175" s="298"/>
      <c r="AC27175" s="206"/>
    </row>
    <row r="27176" spans="27:29">
      <c r="AA27176" s="298"/>
      <c r="AC27176" s="206"/>
    </row>
    <row r="27177" spans="27:29">
      <c r="AA27177" s="298"/>
      <c r="AC27177" s="206"/>
    </row>
    <row r="27178" spans="27:29">
      <c r="AA27178" s="298"/>
      <c r="AC27178" s="206"/>
    </row>
    <row r="27179" spans="27:29">
      <c r="AA27179" s="298"/>
      <c r="AC27179" s="206"/>
    </row>
    <row r="27180" spans="27:29">
      <c r="AA27180" s="298"/>
      <c r="AC27180" s="206"/>
    </row>
    <row r="27181" spans="27:29">
      <c r="AA27181" s="298"/>
      <c r="AC27181" s="206"/>
    </row>
    <row r="27182" spans="27:29">
      <c r="AA27182" s="298"/>
      <c r="AC27182" s="206"/>
    </row>
    <row r="27183" spans="27:29">
      <c r="AA27183" s="298"/>
      <c r="AC27183" s="206"/>
    </row>
    <row r="27184" spans="27:29">
      <c r="AA27184" s="298"/>
      <c r="AC27184" s="206"/>
    </row>
    <row r="27185" spans="27:29">
      <c r="AA27185" s="298"/>
      <c r="AC27185" s="206"/>
    </row>
    <row r="27186" spans="27:29">
      <c r="AA27186" s="298"/>
      <c r="AC27186" s="206"/>
    </row>
    <row r="27187" spans="27:29">
      <c r="AA27187" s="298"/>
      <c r="AC27187" s="206"/>
    </row>
    <row r="27188" spans="27:29">
      <c r="AA27188" s="298"/>
      <c r="AC27188" s="206"/>
    </row>
    <row r="27189" spans="27:29">
      <c r="AA27189" s="298"/>
      <c r="AC27189" s="206"/>
    </row>
    <row r="27190" spans="27:29">
      <c r="AA27190" s="298"/>
      <c r="AC27190" s="206"/>
    </row>
    <row r="27191" spans="27:29">
      <c r="AA27191" s="298"/>
      <c r="AC27191" s="206"/>
    </row>
    <row r="27192" spans="27:29">
      <c r="AA27192" s="298"/>
      <c r="AC27192" s="206"/>
    </row>
    <row r="27193" spans="27:29">
      <c r="AA27193" s="298"/>
      <c r="AC27193" s="206"/>
    </row>
    <row r="27194" spans="27:29">
      <c r="AA27194" s="298"/>
      <c r="AC27194" s="206"/>
    </row>
    <row r="27195" spans="27:29">
      <c r="AA27195" s="298"/>
      <c r="AC27195" s="206"/>
    </row>
    <row r="27196" spans="27:29">
      <c r="AA27196" s="298"/>
      <c r="AC27196" s="206"/>
    </row>
    <row r="27197" spans="27:29">
      <c r="AA27197" s="298"/>
      <c r="AC27197" s="206"/>
    </row>
    <row r="27198" spans="27:29">
      <c r="AA27198" s="298"/>
      <c r="AC27198" s="206"/>
    </row>
    <row r="27199" spans="27:29">
      <c r="AA27199" s="298"/>
      <c r="AC27199" s="206"/>
    </row>
    <row r="27200" spans="27:29">
      <c r="AA27200" s="298"/>
      <c r="AC27200" s="206"/>
    </row>
    <row r="27201" spans="27:29">
      <c r="AA27201" s="298"/>
      <c r="AC27201" s="206"/>
    </row>
    <row r="27202" spans="27:29">
      <c r="AA27202" s="298"/>
      <c r="AC27202" s="206"/>
    </row>
    <row r="27203" spans="27:29">
      <c r="AA27203" s="298"/>
      <c r="AC27203" s="206"/>
    </row>
    <row r="27204" spans="27:29">
      <c r="AA27204" s="298"/>
      <c r="AC27204" s="206"/>
    </row>
    <row r="27205" spans="27:29">
      <c r="AA27205" s="298"/>
      <c r="AC27205" s="206"/>
    </row>
    <row r="27206" spans="27:29">
      <c r="AA27206" s="298"/>
      <c r="AC27206" s="206"/>
    </row>
    <row r="27207" spans="27:29">
      <c r="AA27207" s="298"/>
      <c r="AC27207" s="206"/>
    </row>
    <row r="27208" spans="27:29">
      <c r="AA27208" s="298"/>
      <c r="AC27208" s="206"/>
    </row>
    <row r="27209" spans="27:29">
      <c r="AA27209" s="298"/>
      <c r="AC27209" s="206"/>
    </row>
    <row r="27210" spans="27:29">
      <c r="AA27210" s="298"/>
      <c r="AC27210" s="206"/>
    </row>
    <row r="27211" spans="27:29">
      <c r="AA27211" s="298"/>
      <c r="AC27211" s="206"/>
    </row>
    <row r="27212" spans="27:29">
      <c r="AA27212" s="298"/>
      <c r="AC27212" s="206"/>
    </row>
    <row r="27213" spans="27:29">
      <c r="AA27213" s="298"/>
      <c r="AC27213" s="206"/>
    </row>
    <row r="27214" spans="27:29">
      <c r="AA27214" s="298"/>
      <c r="AC27214" s="206"/>
    </row>
    <row r="27215" spans="27:29">
      <c r="AA27215" s="298"/>
      <c r="AC27215" s="206"/>
    </row>
    <row r="27216" spans="27:29">
      <c r="AA27216" s="298"/>
      <c r="AC27216" s="206"/>
    </row>
    <row r="27217" spans="27:29">
      <c r="AA27217" s="298"/>
      <c r="AC27217" s="206"/>
    </row>
    <row r="27218" spans="27:29">
      <c r="AA27218" s="298"/>
      <c r="AC27218" s="206"/>
    </row>
    <row r="27219" spans="27:29">
      <c r="AA27219" s="298"/>
      <c r="AC27219" s="206"/>
    </row>
    <row r="27220" spans="27:29">
      <c r="AA27220" s="298"/>
      <c r="AC27220" s="206"/>
    </row>
    <row r="27221" spans="27:29">
      <c r="AA27221" s="298"/>
      <c r="AC27221" s="206"/>
    </row>
    <row r="27222" spans="27:29">
      <c r="AA27222" s="298"/>
      <c r="AC27222" s="206"/>
    </row>
    <row r="27223" spans="27:29">
      <c r="AA27223" s="298"/>
      <c r="AC27223" s="206"/>
    </row>
    <row r="27224" spans="27:29">
      <c r="AA27224" s="298"/>
      <c r="AC27224" s="206"/>
    </row>
    <row r="27225" spans="27:29">
      <c r="AA27225" s="298"/>
      <c r="AC27225" s="206"/>
    </row>
    <row r="27226" spans="27:29">
      <c r="AA27226" s="298"/>
      <c r="AC27226" s="206"/>
    </row>
    <row r="27227" spans="27:29">
      <c r="AA27227" s="298"/>
      <c r="AC27227" s="206"/>
    </row>
    <row r="27228" spans="27:29">
      <c r="AA27228" s="298"/>
      <c r="AC27228" s="206"/>
    </row>
    <row r="27229" spans="27:29">
      <c r="AA27229" s="298"/>
      <c r="AC27229" s="206"/>
    </row>
    <row r="27230" spans="27:29">
      <c r="AA27230" s="298"/>
      <c r="AC27230" s="206"/>
    </row>
    <row r="27231" spans="27:29">
      <c r="AA27231" s="298"/>
      <c r="AC27231" s="206"/>
    </row>
    <row r="27232" spans="27:29">
      <c r="AA27232" s="298"/>
      <c r="AC27232" s="206"/>
    </row>
    <row r="27233" spans="27:29">
      <c r="AA27233" s="298"/>
      <c r="AC27233" s="206"/>
    </row>
    <row r="27234" spans="27:29">
      <c r="AA27234" s="298"/>
      <c r="AC27234" s="206"/>
    </row>
    <row r="27235" spans="27:29">
      <c r="AA27235" s="298"/>
      <c r="AC27235" s="206"/>
    </row>
    <row r="27236" spans="27:29">
      <c r="AA27236" s="298"/>
      <c r="AC27236" s="206"/>
    </row>
    <row r="27237" spans="27:29">
      <c r="AA27237" s="298"/>
      <c r="AC27237" s="206"/>
    </row>
    <row r="27238" spans="27:29">
      <c r="AA27238" s="298"/>
      <c r="AC27238" s="206"/>
    </row>
    <row r="27239" spans="27:29">
      <c r="AA27239" s="298"/>
      <c r="AC27239" s="206"/>
    </row>
    <row r="27240" spans="27:29">
      <c r="AA27240" s="298"/>
      <c r="AC27240" s="206"/>
    </row>
    <row r="27241" spans="27:29">
      <c r="AA27241" s="298"/>
      <c r="AC27241" s="206"/>
    </row>
    <row r="27242" spans="27:29">
      <c r="AA27242" s="298"/>
      <c r="AC27242" s="206"/>
    </row>
    <row r="27243" spans="27:29">
      <c r="AA27243" s="298"/>
      <c r="AC27243" s="206"/>
    </row>
    <row r="27244" spans="27:29">
      <c r="AA27244" s="298"/>
      <c r="AC27244" s="206"/>
    </row>
    <row r="27245" spans="27:29">
      <c r="AA27245" s="298"/>
      <c r="AC27245" s="206"/>
    </row>
    <row r="27246" spans="27:29">
      <c r="AA27246" s="298"/>
      <c r="AC27246" s="206"/>
    </row>
    <row r="27247" spans="27:29">
      <c r="AA27247" s="298"/>
      <c r="AC27247" s="206"/>
    </row>
    <row r="27248" spans="27:29">
      <c r="AA27248" s="298"/>
      <c r="AC27248" s="206"/>
    </row>
    <row r="27249" spans="27:29">
      <c r="AA27249" s="298"/>
      <c r="AC27249" s="206"/>
    </row>
    <row r="27250" spans="27:29">
      <c r="AA27250" s="298"/>
      <c r="AC27250" s="206"/>
    </row>
    <row r="27251" spans="27:29">
      <c r="AA27251" s="298"/>
      <c r="AC27251" s="206"/>
    </row>
    <row r="27252" spans="27:29">
      <c r="AA27252" s="298"/>
      <c r="AC27252" s="206"/>
    </row>
    <row r="27253" spans="27:29">
      <c r="AA27253" s="298"/>
      <c r="AC27253" s="206"/>
    </row>
    <row r="27254" spans="27:29">
      <c r="AA27254" s="298"/>
      <c r="AC27254" s="206"/>
    </row>
    <row r="27255" spans="27:29">
      <c r="AA27255" s="298"/>
      <c r="AC27255" s="206"/>
    </row>
    <row r="27256" spans="27:29">
      <c r="AA27256" s="298"/>
      <c r="AC27256" s="206"/>
    </row>
    <row r="27257" spans="27:29">
      <c r="AA27257" s="298"/>
      <c r="AC27257" s="206"/>
    </row>
    <row r="27258" spans="27:29">
      <c r="AA27258" s="298"/>
      <c r="AC27258" s="206"/>
    </row>
    <row r="27259" spans="27:29">
      <c r="AA27259" s="298"/>
      <c r="AC27259" s="206"/>
    </row>
    <row r="27260" spans="27:29">
      <c r="AA27260" s="298"/>
      <c r="AC27260" s="206"/>
    </row>
    <row r="27261" spans="27:29">
      <c r="AA27261" s="298"/>
      <c r="AC27261" s="206"/>
    </row>
    <row r="27262" spans="27:29">
      <c r="AA27262" s="298"/>
      <c r="AC27262" s="206"/>
    </row>
    <row r="27263" spans="27:29">
      <c r="AA27263" s="298"/>
      <c r="AC27263" s="206"/>
    </row>
    <row r="27264" spans="27:29">
      <c r="AA27264" s="298"/>
      <c r="AC27264" s="206"/>
    </row>
    <row r="27265" spans="27:29">
      <c r="AA27265" s="298"/>
      <c r="AC27265" s="206"/>
    </row>
    <row r="27266" spans="27:29">
      <c r="AA27266" s="298"/>
      <c r="AC27266" s="206"/>
    </row>
    <row r="27267" spans="27:29">
      <c r="AA27267" s="298"/>
      <c r="AC27267" s="206"/>
    </row>
    <row r="27268" spans="27:29">
      <c r="AA27268" s="298"/>
      <c r="AC27268" s="206"/>
    </row>
    <row r="27269" spans="27:29">
      <c r="AA27269" s="298"/>
      <c r="AC27269" s="206"/>
    </row>
    <row r="27270" spans="27:29">
      <c r="AA27270" s="298"/>
      <c r="AC27270" s="206"/>
    </row>
    <row r="27271" spans="27:29">
      <c r="AA27271" s="298"/>
      <c r="AC27271" s="206"/>
    </row>
    <row r="27272" spans="27:29">
      <c r="AA27272" s="298"/>
      <c r="AC27272" s="206"/>
    </row>
    <row r="27273" spans="27:29">
      <c r="AA27273" s="298"/>
      <c r="AC27273" s="206"/>
    </row>
    <row r="27274" spans="27:29">
      <c r="AA27274" s="298"/>
      <c r="AC27274" s="206"/>
    </row>
    <row r="27275" spans="27:29">
      <c r="AA27275" s="298"/>
      <c r="AC27275" s="206"/>
    </row>
    <row r="27276" spans="27:29">
      <c r="AA27276" s="298"/>
      <c r="AC27276" s="206"/>
    </row>
    <row r="27277" spans="27:29">
      <c r="AA27277" s="298"/>
      <c r="AC27277" s="206"/>
    </row>
    <row r="27278" spans="27:29">
      <c r="AA27278" s="298"/>
      <c r="AC27278" s="206"/>
    </row>
    <row r="27279" spans="27:29">
      <c r="AA27279" s="298"/>
      <c r="AC27279" s="206"/>
    </row>
    <row r="27280" spans="27:29">
      <c r="AA27280" s="298"/>
      <c r="AC27280" s="206"/>
    </row>
    <row r="27281" spans="27:29">
      <c r="AA27281" s="298"/>
      <c r="AC27281" s="206"/>
    </row>
    <row r="27282" spans="27:29">
      <c r="AA27282" s="298"/>
      <c r="AC27282" s="206"/>
    </row>
    <row r="27283" spans="27:29">
      <c r="AA27283" s="298"/>
      <c r="AC27283" s="206"/>
    </row>
    <row r="27284" spans="27:29">
      <c r="AA27284" s="298"/>
      <c r="AC27284" s="206"/>
    </row>
    <row r="27285" spans="27:29">
      <c r="AA27285" s="298"/>
      <c r="AC27285" s="206"/>
    </row>
    <row r="27286" spans="27:29">
      <c r="AA27286" s="298"/>
      <c r="AC27286" s="206"/>
    </row>
    <row r="27287" spans="27:29">
      <c r="AA27287" s="298"/>
      <c r="AC27287" s="206"/>
    </row>
    <row r="27288" spans="27:29">
      <c r="AA27288" s="298"/>
      <c r="AC27288" s="206"/>
    </row>
    <row r="27289" spans="27:29">
      <c r="AA27289" s="298"/>
      <c r="AC27289" s="206"/>
    </row>
    <row r="27290" spans="27:29">
      <c r="AA27290" s="298"/>
      <c r="AC27290" s="206"/>
    </row>
    <row r="27291" spans="27:29">
      <c r="AA27291" s="298"/>
      <c r="AC27291" s="206"/>
    </row>
    <row r="27292" spans="27:29">
      <c r="AA27292" s="298"/>
      <c r="AC27292" s="206"/>
    </row>
    <row r="27293" spans="27:29">
      <c r="AA27293" s="298"/>
      <c r="AC27293" s="206"/>
    </row>
    <row r="27294" spans="27:29">
      <c r="AA27294" s="298"/>
      <c r="AC27294" s="206"/>
    </row>
    <row r="27295" spans="27:29">
      <c r="AA27295" s="298"/>
      <c r="AC27295" s="206"/>
    </row>
    <row r="27296" spans="27:29">
      <c r="AA27296" s="298"/>
      <c r="AC27296" s="206"/>
    </row>
    <row r="27297" spans="27:29">
      <c r="AA27297" s="298"/>
      <c r="AC27297" s="206"/>
    </row>
    <row r="27298" spans="27:29">
      <c r="AA27298" s="298"/>
      <c r="AC27298" s="206"/>
    </row>
    <row r="27299" spans="27:29">
      <c r="AA27299" s="298"/>
      <c r="AC27299" s="206"/>
    </row>
    <row r="27300" spans="27:29">
      <c r="AA27300" s="298"/>
      <c r="AC27300" s="206"/>
    </row>
    <row r="27301" spans="27:29">
      <c r="AA27301" s="298"/>
      <c r="AC27301" s="206"/>
    </row>
    <row r="27302" spans="27:29">
      <c r="AA27302" s="298"/>
      <c r="AC27302" s="206"/>
    </row>
    <row r="27303" spans="27:29">
      <c r="AA27303" s="298"/>
      <c r="AC27303" s="206"/>
    </row>
    <row r="27304" spans="27:29">
      <c r="AA27304" s="298"/>
      <c r="AC27304" s="206"/>
    </row>
    <row r="27305" spans="27:29">
      <c r="AA27305" s="298"/>
      <c r="AC27305" s="206"/>
    </row>
    <row r="27306" spans="27:29">
      <c r="AA27306" s="298"/>
      <c r="AC27306" s="206"/>
    </row>
    <row r="27307" spans="27:29">
      <c r="AA27307" s="298"/>
      <c r="AC27307" s="206"/>
    </row>
    <row r="27308" spans="27:29">
      <c r="AA27308" s="298"/>
      <c r="AC27308" s="206"/>
    </row>
    <row r="27309" spans="27:29">
      <c r="AA27309" s="298"/>
      <c r="AC27309" s="206"/>
    </row>
    <row r="27310" spans="27:29">
      <c r="AA27310" s="298"/>
      <c r="AC27310" s="206"/>
    </row>
    <row r="27311" spans="27:29">
      <c r="AA27311" s="298"/>
      <c r="AC27311" s="206"/>
    </row>
    <row r="27312" spans="27:29">
      <c r="AA27312" s="298"/>
      <c r="AC27312" s="206"/>
    </row>
    <row r="27313" spans="27:29">
      <c r="AA27313" s="298"/>
      <c r="AC27313" s="206"/>
    </row>
    <row r="27314" spans="27:29">
      <c r="AA27314" s="298"/>
      <c r="AC27314" s="206"/>
    </row>
    <row r="27315" spans="27:29">
      <c r="AA27315" s="298"/>
      <c r="AC27315" s="206"/>
    </row>
    <row r="27316" spans="27:29">
      <c r="AA27316" s="298"/>
      <c r="AC27316" s="206"/>
    </row>
    <row r="27317" spans="27:29">
      <c r="AA27317" s="298"/>
      <c r="AC27317" s="206"/>
    </row>
    <row r="27318" spans="27:29">
      <c r="AA27318" s="298"/>
      <c r="AC27318" s="206"/>
    </row>
    <row r="27319" spans="27:29">
      <c r="AA27319" s="298"/>
      <c r="AC27319" s="206"/>
    </row>
    <row r="27320" spans="27:29">
      <c r="AA27320" s="298"/>
      <c r="AC27320" s="206"/>
    </row>
    <row r="27321" spans="27:29">
      <c r="AA27321" s="298"/>
      <c r="AC27321" s="206"/>
    </row>
    <row r="27322" spans="27:29">
      <c r="AA27322" s="298"/>
      <c r="AC27322" s="206"/>
    </row>
    <row r="27323" spans="27:29">
      <c r="AA27323" s="298"/>
      <c r="AC27323" s="206"/>
    </row>
    <row r="27324" spans="27:29">
      <c r="AA27324" s="298"/>
      <c r="AC27324" s="206"/>
    </row>
    <row r="27325" spans="27:29">
      <c r="AA27325" s="298"/>
      <c r="AC27325" s="206"/>
    </row>
    <row r="27326" spans="27:29">
      <c r="AA27326" s="298"/>
      <c r="AC27326" s="206"/>
    </row>
    <row r="27327" spans="27:29">
      <c r="AA27327" s="298"/>
      <c r="AC27327" s="206"/>
    </row>
    <row r="27328" spans="27:29">
      <c r="AA27328" s="298"/>
      <c r="AC27328" s="206"/>
    </row>
    <row r="27329" spans="27:29">
      <c r="AA27329" s="298"/>
      <c r="AC27329" s="206"/>
    </row>
    <row r="27330" spans="27:29">
      <c r="AA27330" s="298"/>
      <c r="AC27330" s="206"/>
    </row>
    <row r="27331" spans="27:29">
      <c r="AA27331" s="298"/>
      <c r="AC27331" s="206"/>
    </row>
    <row r="27332" spans="27:29">
      <c r="AA27332" s="298"/>
      <c r="AC27332" s="206"/>
    </row>
    <row r="27333" spans="27:29">
      <c r="AA27333" s="298"/>
      <c r="AC27333" s="206"/>
    </row>
    <row r="27334" spans="27:29">
      <c r="AA27334" s="298"/>
      <c r="AC27334" s="206"/>
    </row>
    <row r="27335" spans="27:29">
      <c r="AA27335" s="298"/>
      <c r="AC27335" s="206"/>
    </row>
    <row r="27336" spans="27:29">
      <c r="AA27336" s="298"/>
      <c r="AC27336" s="206"/>
    </row>
    <row r="27337" spans="27:29">
      <c r="AA27337" s="298"/>
      <c r="AC27337" s="206"/>
    </row>
    <row r="27338" spans="27:29">
      <c r="AA27338" s="298"/>
      <c r="AC27338" s="206"/>
    </row>
    <row r="27339" spans="27:29">
      <c r="AA27339" s="298"/>
      <c r="AC27339" s="206"/>
    </row>
    <row r="27340" spans="27:29">
      <c r="AA27340" s="298"/>
      <c r="AC27340" s="206"/>
    </row>
    <row r="27341" spans="27:29">
      <c r="AA27341" s="298"/>
      <c r="AC27341" s="206"/>
    </row>
    <row r="27342" spans="27:29">
      <c r="AA27342" s="298"/>
      <c r="AC27342" s="206"/>
    </row>
    <row r="27343" spans="27:29">
      <c r="AA27343" s="298"/>
      <c r="AC27343" s="206"/>
    </row>
    <row r="27344" spans="27:29">
      <c r="AA27344" s="298"/>
      <c r="AC27344" s="206"/>
    </row>
    <row r="27345" spans="27:29">
      <c r="AA27345" s="298"/>
      <c r="AC27345" s="206"/>
    </row>
    <row r="27346" spans="27:29">
      <c r="AA27346" s="298"/>
      <c r="AC27346" s="206"/>
    </row>
    <row r="27347" spans="27:29">
      <c r="AA27347" s="298"/>
      <c r="AC27347" s="206"/>
    </row>
    <row r="27348" spans="27:29">
      <c r="AA27348" s="298"/>
      <c r="AC27348" s="206"/>
    </row>
    <row r="27349" spans="27:29">
      <c r="AA27349" s="298"/>
      <c r="AC27349" s="206"/>
    </row>
    <row r="27350" spans="27:29">
      <c r="AA27350" s="298"/>
      <c r="AC27350" s="206"/>
    </row>
    <row r="27351" spans="27:29">
      <c r="AA27351" s="298"/>
      <c r="AC27351" s="206"/>
    </row>
    <row r="27352" spans="27:29">
      <c r="AA27352" s="298"/>
      <c r="AC27352" s="206"/>
    </row>
    <row r="27353" spans="27:29">
      <c r="AA27353" s="298"/>
      <c r="AC27353" s="206"/>
    </row>
    <row r="27354" spans="27:29">
      <c r="AA27354" s="298"/>
      <c r="AC27354" s="206"/>
    </row>
    <row r="27355" spans="27:29">
      <c r="AA27355" s="298"/>
      <c r="AC27355" s="206"/>
    </row>
    <row r="27356" spans="27:29">
      <c r="AA27356" s="298"/>
      <c r="AC27356" s="206"/>
    </row>
    <row r="27357" spans="27:29">
      <c r="AA27357" s="298"/>
      <c r="AC27357" s="206"/>
    </row>
    <row r="27358" spans="27:29">
      <c r="AA27358" s="298"/>
      <c r="AC27358" s="206"/>
    </row>
    <row r="27359" spans="27:29">
      <c r="AA27359" s="298"/>
      <c r="AC27359" s="206"/>
    </row>
    <row r="27360" spans="27:29">
      <c r="AA27360" s="298"/>
      <c r="AC27360" s="206"/>
    </row>
    <row r="27361" spans="27:29">
      <c r="AA27361" s="298"/>
      <c r="AC27361" s="206"/>
    </row>
    <row r="27362" spans="27:29">
      <c r="AA27362" s="298"/>
      <c r="AC27362" s="206"/>
    </row>
    <row r="27363" spans="27:29">
      <c r="AA27363" s="298"/>
      <c r="AC27363" s="206"/>
    </row>
    <row r="27364" spans="27:29">
      <c r="AA27364" s="298"/>
      <c r="AC27364" s="206"/>
    </row>
    <row r="27365" spans="27:29">
      <c r="AA27365" s="298"/>
      <c r="AC27365" s="206"/>
    </row>
    <row r="27366" spans="27:29">
      <c r="AA27366" s="298"/>
      <c r="AC27366" s="206"/>
    </row>
    <row r="27367" spans="27:29">
      <c r="AA27367" s="298"/>
      <c r="AC27367" s="206"/>
    </row>
    <row r="27368" spans="27:29">
      <c r="AA27368" s="298"/>
      <c r="AC27368" s="206"/>
    </row>
    <row r="27369" spans="27:29">
      <c r="AA27369" s="298"/>
      <c r="AC27369" s="206"/>
    </row>
    <row r="27370" spans="27:29">
      <c r="AA27370" s="298"/>
      <c r="AC27370" s="206"/>
    </row>
    <row r="27371" spans="27:29">
      <c r="AA27371" s="298"/>
      <c r="AC27371" s="206"/>
    </row>
    <row r="27372" spans="27:29">
      <c r="AA27372" s="298"/>
      <c r="AC27372" s="206"/>
    </row>
    <row r="27373" spans="27:29">
      <c r="AA27373" s="298"/>
      <c r="AC27373" s="206"/>
    </row>
    <row r="27374" spans="27:29">
      <c r="AA27374" s="298"/>
      <c r="AC27374" s="206"/>
    </row>
    <row r="27375" spans="27:29">
      <c r="AA27375" s="298"/>
      <c r="AC27375" s="206"/>
    </row>
    <row r="27376" spans="27:29">
      <c r="AA27376" s="298"/>
      <c r="AC27376" s="206"/>
    </row>
    <row r="27377" spans="27:29">
      <c r="AA27377" s="298"/>
      <c r="AC27377" s="206"/>
    </row>
    <row r="27378" spans="27:29">
      <c r="AA27378" s="298"/>
      <c r="AC27378" s="206"/>
    </row>
    <row r="27379" spans="27:29">
      <c r="AA27379" s="298"/>
      <c r="AC27379" s="206"/>
    </row>
    <row r="27380" spans="27:29">
      <c r="AA27380" s="298"/>
      <c r="AC27380" s="206"/>
    </row>
    <row r="27381" spans="27:29">
      <c r="AA27381" s="298"/>
      <c r="AC27381" s="206"/>
    </row>
    <row r="27382" spans="27:29">
      <c r="AA27382" s="298"/>
      <c r="AC27382" s="206"/>
    </row>
    <row r="27383" spans="27:29">
      <c r="AA27383" s="298"/>
      <c r="AC27383" s="206"/>
    </row>
    <row r="27384" spans="27:29">
      <c r="AA27384" s="298"/>
      <c r="AC27384" s="206"/>
    </row>
    <row r="27385" spans="27:29">
      <c r="AA27385" s="298"/>
      <c r="AC27385" s="206"/>
    </row>
    <row r="27386" spans="27:29">
      <c r="AA27386" s="298"/>
      <c r="AC27386" s="206"/>
    </row>
    <row r="27387" spans="27:29">
      <c r="AA27387" s="298"/>
      <c r="AC27387" s="206"/>
    </row>
    <row r="27388" spans="27:29">
      <c r="AA27388" s="298"/>
      <c r="AC27388" s="206"/>
    </row>
    <row r="27389" spans="27:29">
      <c r="AA27389" s="298"/>
      <c r="AC27389" s="206"/>
    </row>
    <row r="27390" spans="27:29">
      <c r="AA27390" s="298"/>
      <c r="AC27390" s="206"/>
    </row>
    <row r="27391" spans="27:29">
      <c r="AA27391" s="298"/>
      <c r="AC27391" s="206"/>
    </row>
    <row r="27392" spans="27:29">
      <c r="AA27392" s="298"/>
      <c r="AC27392" s="206"/>
    </row>
    <row r="27393" spans="27:29">
      <c r="AA27393" s="298"/>
      <c r="AC27393" s="206"/>
    </row>
    <row r="27394" spans="27:29">
      <c r="AA27394" s="298"/>
      <c r="AC27394" s="206"/>
    </row>
    <row r="27395" spans="27:29">
      <c r="AA27395" s="298"/>
      <c r="AC27395" s="206"/>
    </row>
    <row r="27396" spans="27:29">
      <c r="AA27396" s="298"/>
      <c r="AC27396" s="206"/>
    </row>
    <row r="27397" spans="27:29">
      <c r="AA27397" s="298"/>
      <c r="AC27397" s="206"/>
    </row>
    <row r="27398" spans="27:29">
      <c r="AA27398" s="298"/>
      <c r="AC27398" s="206"/>
    </row>
    <row r="27399" spans="27:29">
      <c r="AA27399" s="298"/>
      <c r="AC27399" s="206"/>
    </row>
    <row r="27400" spans="27:29">
      <c r="AA27400" s="298"/>
      <c r="AC27400" s="206"/>
    </row>
    <row r="27401" spans="27:29">
      <c r="AA27401" s="298"/>
      <c r="AC27401" s="206"/>
    </row>
    <row r="27402" spans="27:29">
      <c r="AA27402" s="298"/>
      <c r="AC27402" s="206"/>
    </row>
    <row r="27403" spans="27:29">
      <c r="AA27403" s="298"/>
      <c r="AC27403" s="206"/>
    </row>
    <row r="27404" spans="27:29">
      <c r="AA27404" s="298"/>
      <c r="AC27404" s="206"/>
    </row>
    <row r="27405" spans="27:29">
      <c r="AA27405" s="298"/>
      <c r="AC27405" s="206"/>
    </row>
    <row r="27406" spans="27:29">
      <c r="AA27406" s="298"/>
      <c r="AC27406" s="206"/>
    </row>
    <row r="27407" spans="27:29">
      <c r="AA27407" s="298"/>
      <c r="AC27407" s="206"/>
    </row>
    <row r="27408" spans="27:29">
      <c r="AA27408" s="298"/>
      <c r="AC27408" s="206"/>
    </row>
    <row r="27409" spans="27:29">
      <c r="AA27409" s="298"/>
      <c r="AC27409" s="206"/>
    </row>
    <row r="27410" spans="27:29">
      <c r="AA27410" s="298"/>
      <c r="AC27410" s="206"/>
    </row>
    <row r="27411" spans="27:29">
      <c r="AA27411" s="298"/>
      <c r="AC27411" s="206"/>
    </row>
    <row r="27412" spans="27:29">
      <c r="AA27412" s="298"/>
      <c r="AC27412" s="206"/>
    </row>
    <row r="27413" spans="27:29">
      <c r="AA27413" s="298"/>
      <c r="AC27413" s="206"/>
    </row>
    <row r="27414" spans="27:29">
      <c r="AA27414" s="298"/>
      <c r="AC27414" s="206"/>
    </row>
    <row r="27415" spans="27:29">
      <c r="AA27415" s="298"/>
      <c r="AC27415" s="206"/>
    </row>
    <row r="27416" spans="27:29">
      <c r="AA27416" s="298"/>
      <c r="AC27416" s="206"/>
    </row>
    <row r="27417" spans="27:29">
      <c r="AA27417" s="298"/>
      <c r="AC27417" s="206"/>
    </row>
    <row r="27418" spans="27:29">
      <c r="AA27418" s="298"/>
      <c r="AC27418" s="206"/>
    </row>
    <row r="27419" spans="27:29">
      <c r="AA27419" s="298"/>
      <c r="AC27419" s="206"/>
    </row>
    <row r="27420" spans="27:29">
      <c r="AA27420" s="298"/>
      <c r="AC27420" s="206"/>
    </row>
    <row r="27421" spans="27:29">
      <c r="AA27421" s="298"/>
      <c r="AC27421" s="206"/>
    </row>
    <row r="27422" spans="27:29">
      <c r="AA27422" s="298"/>
      <c r="AC27422" s="206"/>
    </row>
    <row r="27423" spans="27:29">
      <c r="AA27423" s="298"/>
      <c r="AC27423" s="206"/>
    </row>
    <row r="27424" spans="27:29">
      <c r="AA27424" s="298"/>
      <c r="AC27424" s="206"/>
    </row>
    <row r="27425" spans="27:29">
      <c r="AA27425" s="298"/>
      <c r="AC27425" s="206"/>
    </row>
    <row r="27426" spans="27:29">
      <c r="AA27426" s="298"/>
      <c r="AC27426" s="206"/>
    </row>
    <row r="27427" spans="27:29">
      <c r="AA27427" s="298"/>
      <c r="AC27427" s="206"/>
    </row>
    <row r="27428" spans="27:29">
      <c r="AA27428" s="298"/>
      <c r="AC27428" s="206"/>
    </row>
    <row r="27429" spans="27:29">
      <c r="AA27429" s="298"/>
      <c r="AC27429" s="206"/>
    </row>
    <row r="27430" spans="27:29">
      <c r="AA27430" s="298"/>
      <c r="AC27430" s="206"/>
    </row>
    <row r="27431" spans="27:29">
      <c r="AA27431" s="298"/>
      <c r="AC27431" s="206"/>
    </row>
    <row r="27432" spans="27:29">
      <c r="AA27432" s="298"/>
      <c r="AC27432" s="206"/>
    </row>
    <row r="27433" spans="27:29">
      <c r="AA27433" s="298"/>
      <c r="AC27433" s="206"/>
    </row>
    <row r="27434" spans="27:29">
      <c r="AA27434" s="298"/>
      <c r="AC27434" s="206"/>
    </row>
    <row r="27435" spans="27:29">
      <c r="AA27435" s="298"/>
      <c r="AC27435" s="206"/>
    </row>
    <row r="27436" spans="27:29">
      <c r="AA27436" s="298"/>
      <c r="AC27436" s="206"/>
    </row>
    <row r="27437" spans="27:29">
      <c r="AA27437" s="298"/>
      <c r="AC27437" s="206"/>
    </row>
    <row r="27438" spans="27:29">
      <c r="AA27438" s="298"/>
      <c r="AC27438" s="206"/>
    </row>
    <row r="27439" spans="27:29">
      <c r="AA27439" s="298"/>
      <c r="AC27439" s="206"/>
    </row>
    <row r="27440" spans="27:29">
      <c r="AA27440" s="298"/>
      <c r="AC27440" s="206"/>
    </row>
    <row r="27441" spans="27:29">
      <c r="AA27441" s="298"/>
      <c r="AC27441" s="206"/>
    </row>
    <row r="27442" spans="27:29">
      <c r="AA27442" s="298"/>
      <c r="AC27442" s="206"/>
    </row>
    <row r="27443" spans="27:29">
      <c r="AA27443" s="298"/>
      <c r="AC27443" s="206"/>
    </row>
    <row r="27444" spans="27:29">
      <c r="AA27444" s="298"/>
      <c r="AC27444" s="206"/>
    </row>
    <row r="27445" spans="27:29">
      <c r="AA27445" s="298"/>
      <c r="AC27445" s="206"/>
    </row>
    <row r="27446" spans="27:29">
      <c r="AA27446" s="298"/>
      <c r="AC27446" s="206"/>
    </row>
    <row r="27447" spans="27:29">
      <c r="AA27447" s="298"/>
      <c r="AC27447" s="206"/>
    </row>
    <row r="27448" spans="27:29">
      <c r="AA27448" s="298"/>
      <c r="AC27448" s="206"/>
    </row>
    <row r="27449" spans="27:29">
      <c r="AA27449" s="298"/>
      <c r="AC27449" s="206"/>
    </row>
    <row r="27450" spans="27:29">
      <c r="AA27450" s="298"/>
      <c r="AC27450" s="206"/>
    </row>
    <row r="27451" spans="27:29">
      <c r="AA27451" s="298"/>
      <c r="AC27451" s="206"/>
    </row>
    <row r="27452" spans="27:29">
      <c r="AA27452" s="298"/>
      <c r="AC27452" s="206"/>
    </row>
    <row r="27453" spans="27:29">
      <c r="AA27453" s="298"/>
      <c r="AC27453" s="206"/>
    </row>
    <row r="27454" spans="27:29">
      <c r="AA27454" s="298"/>
      <c r="AC27454" s="206"/>
    </row>
    <row r="27455" spans="27:29">
      <c r="AA27455" s="298"/>
      <c r="AC27455" s="206"/>
    </row>
    <row r="27456" spans="27:29">
      <c r="AA27456" s="298"/>
      <c r="AC27456" s="206"/>
    </row>
    <row r="27457" spans="27:29">
      <c r="AA27457" s="298"/>
      <c r="AC27457" s="206"/>
    </row>
    <row r="27458" spans="27:29">
      <c r="AA27458" s="298"/>
      <c r="AC27458" s="206"/>
    </row>
    <row r="27459" spans="27:29">
      <c r="AA27459" s="298"/>
      <c r="AC27459" s="206"/>
    </row>
    <row r="27460" spans="27:29">
      <c r="AA27460" s="298"/>
      <c r="AC27460" s="206"/>
    </row>
    <row r="27461" spans="27:29">
      <c r="AA27461" s="298"/>
      <c r="AC27461" s="206"/>
    </row>
    <row r="27462" spans="27:29">
      <c r="AA27462" s="298"/>
      <c r="AC27462" s="206"/>
    </row>
    <row r="27463" spans="27:29">
      <c r="AA27463" s="298"/>
      <c r="AC27463" s="206"/>
    </row>
    <row r="27464" spans="27:29">
      <c r="AA27464" s="298"/>
      <c r="AC27464" s="206"/>
    </row>
    <row r="27465" spans="27:29">
      <c r="AA27465" s="298"/>
      <c r="AC27465" s="206"/>
    </row>
    <row r="27466" spans="27:29">
      <c r="AA27466" s="298"/>
      <c r="AC27466" s="206"/>
    </row>
    <row r="27467" spans="27:29">
      <c r="AA27467" s="298"/>
      <c r="AC27467" s="206"/>
    </row>
    <row r="27468" spans="27:29">
      <c r="AA27468" s="298"/>
      <c r="AC27468" s="206"/>
    </row>
    <row r="27469" spans="27:29">
      <c r="AA27469" s="298"/>
      <c r="AC27469" s="206"/>
    </row>
    <row r="27470" spans="27:29">
      <c r="AA27470" s="298"/>
      <c r="AC27470" s="206"/>
    </row>
    <row r="27471" spans="27:29">
      <c r="AA27471" s="298"/>
      <c r="AC27471" s="206"/>
    </row>
    <row r="27472" spans="27:29">
      <c r="AA27472" s="298"/>
      <c r="AC27472" s="206"/>
    </row>
    <row r="27473" spans="27:29">
      <c r="AA27473" s="298"/>
      <c r="AC27473" s="206"/>
    </row>
    <row r="27474" spans="27:29">
      <c r="AA27474" s="298"/>
      <c r="AC27474" s="206"/>
    </row>
    <row r="27475" spans="27:29">
      <c r="AA27475" s="298"/>
      <c r="AC27475" s="206"/>
    </row>
    <row r="27476" spans="27:29">
      <c r="AA27476" s="298"/>
      <c r="AC27476" s="206"/>
    </row>
    <row r="27477" spans="27:29">
      <c r="AA27477" s="298"/>
      <c r="AC27477" s="206"/>
    </row>
    <row r="27478" spans="27:29">
      <c r="AA27478" s="298"/>
      <c r="AC27478" s="206"/>
    </row>
    <row r="27479" spans="27:29">
      <c r="AA27479" s="298"/>
      <c r="AC27479" s="206"/>
    </row>
    <row r="27480" spans="27:29">
      <c r="AA27480" s="298"/>
      <c r="AC27480" s="206"/>
    </row>
    <row r="27481" spans="27:29">
      <c r="AA27481" s="298"/>
      <c r="AC27481" s="206"/>
    </row>
    <row r="27482" spans="27:29">
      <c r="AA27482" s="298"/>
      <c r="AC27482" s="206"/>
    </row>
    <row r="27483" spans="27:29">
      <c r="AA27483" s="298"/>
      <c r="AC27483" s="206"/>
    </row>
    <row r="27484" spans="27:29">
      <c r="AA27484" s="298"/>
      <c r="AC27484" s="206"/>
    </row>
    <row r="27485" spans="27:29">
      <c r="AA27485" s="298"/>
      <c r="AC27485" s="206"/>
    </row>
    <row r="27486" spans="27:29">
      <c r="AA27486" s="298"/>
      <c r="AC27486" s="206"/>
    </row>
    <row r="27487" spans="27:29">
      <c r="AA27487" s="298"/>
      <c r="AC27487" s="206"/>
    </row>
    <row r="27488" spans="27:29">
      <c r="AA27488" s="298"/>
      <c r="AC27488" s="206"/>
    </row>
    <row r="27489" spans="27:29">
      <c r="AA27489" s="298"/>
      <c r="AC27489" s="206"/>
    </row>
    <row r="27490" spans="27:29">
      <c r="AA27490" s="298"/>
      <c r="AC27490" s="206"/>
    </row>
    <row r="27491" spans="27:29">
      <c r="AA27491" s="298"/>
      <c r="AC27491" s="206"/>
    </row>
    <row r="27492" spans="27:29">
      <c r="AA27492" s="298"/>
      <c r="AC27492" s="206"/>
    </row>
    <row r="27493" spans="27:29">
      <c r="AA27493" s="298"/>
      <c r="AC27493" s="206"/>
    </row>
    <row r="27494" spans="27:29">
      <c r="AA27494" s="298"/>
      <c r="AC27494" s="206"/>
    </row>
    <row r="27495" spans="27:29">
      <c r="AA27495" s="298"/>
      <c r="AC27495" s="206"/>
    </row>
    <row r="27496" spans="27:29">
      <c r="AA27496" s="298"/>
      <c r="AC27496" s="206"/>
    </row>
    <row r="27497" spans="27:29">
      <c r="AA27497" s="298"/>
      <c r="AC27497" s="206"/>
    </row>
    <row r="27498" spans="27:29">
      <c r="AA27498" s="298"/>
      <c r="AC27498" s="206"/>
    </row>
    <row r="27499" spans="27:29">
      <c r="AA27499" s="298"/>
      <c r="AC27499" s="206"/>
    </row>
    <row r="27500" spans="27:29">
      <c r="AA27500" s="298"/>
      <c r="AC27500" s="206"/>
    </row>
    <row r="27501" spans="27:29">
      <c r="AA27501" s="298"/>
      <c r="AC27501" s="206"/>
    </row>
    <row r="27502" spans="27:29">
      <c r="AA27502" s="298"/>
      <c r="AC27502" s="206"/>
    </row>
    <row r="27503" spans="27:29">
      <c r="AA27503" s="298"/>
      <c r="AC27503" s="206"/>
    </row>
    <row r="27504" spans="27:29">
      <c r="AA27504" s="298"/>
      <c r="AC27504" s="206"/>
    </row>
    <row r="27505" spans="27:29">
      <c r="AA27505" s="298"/>
      <c r="AC27505" s="206"/>
    </row>
    <row r="27506" spans="27:29">
      <c r="AA27506" s="298"/>
      <c r="AC27506" s="206"/>
    </row>
    <row r="27507" spans="27:29">
      <c r="AA27507" s="298"/>
      <c r="AC27507" s="206"/>
    </row>
    <row r="27508" spans="27:29">
      <c r="AA27508" s="298"/>
      <c r="AC27508" s="206"/>
    </row>
    <row r="27509" spans="27:29">
      <c r="AA27509" s="298"/>
      <c r="AC27509" s="206"/>
    </row>
    <row r="27510" spans="27:29">
      <c r="AA27510" s="298"/>
      <c r="AC27510" s="206"/>
    </row>
    <row r="27511" spans="27:29">
      <c r="AA27511" s="298"/>
      <c r="AC27511" s="206"/>
    </row>
    <row r="27512" spans="27:29">
      <c r="AA27512" s="298"/>
      <c r="AC27512" s="206"/>
    </row>
    <row r="27513" spans="27:29">
      <c r="AA27513" s="298"/>
      <c r="AC27513" s="206"/>
    </row>
    <row r="27514" spans="27:29">
      <c r="AA27514" s="298"/>
      <c r="AC27514" s="206"/>
    </row>
    <row r="27515" spans="27:29">
      <c r="AA27515" s="298"/>
      <c r="AC27515" s="206"/>
    </row>
    <row r="27516" spans="27:29">
      <c r="AA27516" s="298"/>
      <c r="AC27516" s="206"/>
    </row>
    <row r="27517" spans="27:29">
      <c r="AA27517" s="298"/>
      <c r="AC27517" s="206"/>
    </row>
    <row r="27518" spans="27:29">
      <c r="AA27518" s="298"/>
      <c r="AC27518" s="206"/>
    </row>
    <row r="27519" spans="27:29">
      <c r="AA27519" s="298"/>
      <c r="AC27519" s="206"/>
    </row>
    <row r="27520" spans="27:29">
      <c r="AA27520" s="298"/>
      <c r="AC27520" s="206"/>
    </row>
    <row r="27521" spans="27:29">
      <c r="AA27521" s="298"/>
      <c r="AC27521" s="206"/>
    </row>
    <row r="27522" spans="27:29">
      <c r="AA27522" s="298"/>
      <c r="AC27522" s="206"/>
    </row>
    <row r="27523" spans="27:29">
      <c r="AA27523" s="298"/>
      <c r="AC27523" s="206"/>
    </row>
    <row r="27524" spans="27:29">
      <c r="AA27524" s="298"/>
      <c r="AC27524" s="206"/>
    </row>
    <row r="27525" spans="27:29">
      <c r="AA27525" s="298"/>
      <c r="AC27525" s="206"/>
    </row>
    <row r="27526" spans="27:29">
      <c r="AA27526" s="298"/>
      <c r="AC27526" s="206"/>
    </row>
    <row r="27527" spans="27:29">
      <c r="AA27527" s="298"/>
      <c r="AC27527" s="206"/>
    </row>
    <row r="27528" spans="27:29">
      <c r="AA27528" s="298"/>
      <c r="AC27528" s="206"/>
    </row>
    <row r="27529" spans="27:29">
      <c r="AA27529" s="298"/>
      <c r="AC27529" s="206"/>
    </row>
    <row r="27530" spans="27:29">
      <c r="AA27530" s="298"/>
      <c r="AC27530" s="206"/>
    </row>
    <row r="27531" spans="27:29">
      <c r="AA27531" s="298"/>
      <c r="AC27531" s="206"/>
    </row>
    <row r="27532" spans="27:29">
      <c r="AA27532" s="298"/>
      <c r="AC27532" s="206"/>
    </row>
    <row r="27533" spans="27:29">
      <c r="AA27533" s="298"/>
      <c r="AC27533" s="206"/>
    </row>
    <row r="27534" spans="27:29">
      <c r="AA27534" s="298"/>
      <c r="AC27534" s="206"/>
    </row>
    <row r="27535" spans="27:29">
      <c r="AA27535" s="298"/>
      <c r="AC27535" s="206"/>
    </row>
    <row r="27536" spans="27:29">
      <c r="AA27536" s="298"/>
      <c r="AC27536" s="206"/>
    </row>
    <row r="27537" spans="27:29">
      <c r="AA27537" s="298"/>
      <c r="AC27537" s="206"/>
    </row>
    <row r="27538" spans="27:29">
      <c r="AA27538" s="298"/>
      <c r="AC27538" s="206"/>
    </row>
    <row r="27539" spans="27:29">
      <c r="AA27539" s="298"/>
      <c r="AC27539" s="206"/>
    </row>
    <row r="27540" spans="27:29">
      <c r="AA27540" s="298"/>
      <c r="AC27540" s="206"/>
    </row>
    <row r="27541" spans="27:29">
      <c r="AA27541" s="298"/>
      <c r="AC27541" s="206"/>
    </row>
    <row r="27542" spans="27:29">
      <c r="AA27542" s="298"/>
      <c r="AC27542" s="206"/>
    </row>
    <row r="27543" spans="27:29">
      <c r="AA27543" s="298"/>
      <c r="AC27543" s="206"/>
    </row>
    <row r="27544" spans="27:29">
      <c r="AA27544" s="298"/>
      <c r="AC27544" s="206"/>
    </row>
    <row r="27545" spans="27:29">
      <c r="AA27545" s="298"/>
      <c r="AC27545" s="206"/>
    </row>
    <row r="27546" spans="27:29">
      <c r="AA27546" s="298"/>
      <c r="AC27546" s="206"/>
    </row>
    <row r="27547" spans="27:29">
      <c r="AA27547" s="298"/>
      <c r="AC27547" s="206"/>
    </row>
    <row r="27548" spans="27:29">
      <c r="AA27548" s="298"/>
      <c r="AC27548" s="206"/>
    </row>
    <row r="27549" spans="27:29">
      <c r="AA27549" s="298"/>
      <c r="AC27549" s="206"/>
    </row>
    <row r="27550" spans="27:29">
      <c r="AA27550" s="298"/>
      <c r="AC27550" s="206"/>
    </row>
    <row r="27551" spans="27:29">
      <c r="AA27551" s="298"/>
      <c r="AC27551" s="206"/>
    </row>
    <row r="27552" spans="27:29">
      <c r="AA27552" s="298"/>
      <c r="AC27552" s="206"/>
    </row>
    <row r="27553" spans="27:29">
      <c r="AA27553" s="298"/>
      <c r="AC27553" s="206"/>
    </row>
    <row r="27554" spans="27:29">
      <c r="AA27554" s="298"/>
      <c r="AC27554" s="206"/>
    </row>
    <row r="27555" spans="27:29">
      <c r="AA27555" s="298"/>
      <c r="AC27555" s="206"/>
    </row>
    <row r="27556" spans="27:29">
      <c r="AA27556" s="298"/>
      <c r="AC27556" s="206"/>
    </row>
    <row r="27557" spans="27:29">
      <c r="AA27557" s="298"/>
      <c r="AC27557" s="206"/>
    </row>
    <row r="27558" spans="27:29">
      <c r="AA27558" s="298"/>
      <c r="AC27558" s="206"/>
    </row>
    <row r="27559" spans="27:29">
      <c r="AA27559" s="298"/>
      <c r="AC27559" s="206"/>
    </row>
    <row r="27560" spans="27:29">
      <c r="AA27560" s="298"/>
      <c r="AC27560" s="206"/>
    </row>
    <row r="27561" spans="27:29">
      <c r="AA27561" s="298"/>
      <c r="AC27561" s="206"/>
    </row>
    <row r="27562" spans="27:29">
      <c r="AA27562" s="298"/>
      <c r="AC27562" s="206"/>
    </row>
    <row r="27563" spans="27:29">
      <c r="AA27563" s="298"/>
      <c r="AC27563" s="206"/>
    </row>
    <row r="27564" spans="27:29">
      <c r="AA27564" s="298"/>
      <c r="AC27564" s="206"/>
    </row>
    <row r="27565" spans="27:29">
      <c r="AA27565" s="298"/>
      <c r="AC27565" s="206"/>
    </row>
    <row r="27566" spans="27:29">
      <c r="AA27566" s="298"/>
      <c r="AC27566" s="206"/>
    </row>
    <row r="27567" spans="27:29">
      <c r="AA27567" s="298"/>
      <c r="AC27567" s="206"/>
    </row>
    <row r="27568" spans="27:29">
      <c r="AA27568" s="298"/>
      <c r="AC27568" s="206"/>
    </row>
    <row r="27569" spans="27:29">
      <c r="AA27569" s="298"/>
      <c r="AC27569" s="206"/>
    </row>
    <row r="27570" spans="27:29">
      <c r="AA27570" s="298"/>
      <c r="AC27570" s="206"/>
    </row>
    <row r="27571" spans="27:29">
      <c r="AA27571" s="298"/>
      <c r="AC27571" s="206"/>
    </row>
    <row r="27572" spans="27:29">
      <c r="AA27572" s="298"/>
      <c r="AC27572" s="206"/>
    </row>
    <row r="27573" spans="27:29">
      <c r="AA27573" s="298"/>
      <c r="AC27573" s="206"/>
    </row>
    <row r="27574" spans="27:29">
      <c r="AA27574" s="298"/>
      <c r="AC27574" s="206"/>
    </row>
    <row r="27575" spans="27:29">
      <c r="AA27575" s="298"/>
      <c r="AC27575" s="206"/>
    </row>
    <row r="27576" spans="27:29">
      <c r="AA27576" s="298"/>
      <c r="AC27576" s="206"/>
    </row>
    <row r="27577" spans="27:29">
      <c r="AA27577" s="298"/>
      <c r="AC27577" s="206"/>
    </row>
    <row r="27578" spans="27:29">
      <c r="AA27578" s="298"/>
      <c r="AC27578" s="206"/>
    </row>
    <row r="27579" spans="27:29">
      <c r="AA27579" s="298"/>
      <c r="AC27579" s="206"/>
    </row>
    <row r="27580" spans="27:29">
      <c r="AA27580" s="298"/>
      <c r="AC27580" s="206"/>
    </row>
    <row r="27581" spans="27:29">
      <c r="AA27581" s="298"/>
      <c r="AC27581" s="206"/>
    </row>
    <row r="27582" spans="27:29">
      <c r="AA27582" s="298"/>
      <c r="AC27582" s="206"/>
    </row>
    <row r="27583" spans="27:29">
      <c r="AA27583" s="298"/>
      <c r="AC27583" s="206"/>
    </row>
    <row r="27584" spans="27:29">
      <c r="AA27584" s="298"/>
      <c r="AC27584" s="206"/>
    </row>
    <row r="27585" spans="27:29">
      <c r="AA27585" s="298"/>
      <c r="AC27585" s="206"/>
    </row>
    <row r="27586" spans="27:29">
      <c r="AA27586" s="298"/>
      <c r="AC27586" s="206"/>
    </row>
    <row r="27587" spans="27:29">
      <c r="AA27587" s="298"/>
      <c r="AC27587" s="206"/>
    </row>
    <row r="27588" spans="27:29">
      <c r="AA27588" s="298"/>
      <c r="AC27588" s="206"/>
    </row>
    <row r="27589" spans="27:29">
      <c r="AA27589" s="298"/>
      <c r="AC27589" s="206"/>
    </row>
    <row r="27590" spans="27:29">
      <c r="AA27590" s="298"/>
      <c r="AC27590" s="206"/>
    </row>
    <row r="27591" spans="27:29">
      <c r="AA27591" s="298"/>
      <c r="AC27591" s="206"/>
    </row>
    <row r="27592" spans="27:29">
      <c r="AA27592" s="298"/>
      <c r="AC27592" s="206"/>
    </row>
    <row r="27593" spans="27:29">
      <c r="AA27593" s="298"/>
      <c r="AC27593" s="206"/>
    </row>
    <row r="27594" spans="27:29">
      <c r="AA27594" s="298"/>
      <c r="AC27594" s="206"/>
    </row>
    <row r="27595" spans="27:29">
      <c r="AA27595" s="298"/>
      <c r="AC27595" s="206"/>
    </row>
    <row r="27596" spans="27:29">
      <c r="AA27596" s="298"/>
      <c r="AC27596" s="206"/>
    </row>
    <row r="27597" spans="27:29">
      <c r="AA27597" s="298"/>
      <c r="AC27597" s="206"/>
    </row>
    <row r="27598" spans="27:29">
      <c r="AA27598" s="298"/>
      <c r="AC27598" s="206"/>
    </row>
    <row r="27599" spans="27:29">
      <c r="AA27599" s="298"/>
      <c r="AC27599" s="206"/>
    </row>
    <row r="27600" spans="27:29">
      <c r="AA27600" s="298"/>
      <c r="AC27600" s="206"/>
    </row>
    <row r="27601" spans="27:29">
      <c r="AA27601" s="298"/>
      <c r="AC27601" s="206"/>
    </row>
    <row r="27602" spans="27:29">
      <c r="AA27602" s="298"/>
      <c r="AC27602" s="206"/>
    </row>
    <row r="27603" spans="27:29">
      <c r="AA27603" s="298"/>
      <c r="AC27603" s="206"/>
    </row>
    <row r="27604" spans="27:29">
      <c r="AA27604" s="298"/>
      <c r="AC27604" s="206"/>
    </row>
    <row r="27605" spans="27:29">
      <c r="AA27605" s="298"/>
      <c r="AC27605" s="206"/>
    </row>
    <row r="27606" spans="27:29">
      <c r="AA27606" s="298"/>
      <c r="AC27606" s="206"/>
    </row>
    <row r="27607" spans="27:29">
      <c r="AA27607" s="298"/>
      <c r="AC27607" s="206"/>
    </row>
    <row r="27608" spans="27:29">
      <c r="AA27608" s="298"/>
      <c r="AC27608" s="206"/>
    </row>
    <row r="27609" spans="27:29">
      <c r="AA27609" s="298"/>
      <c r="AC27609" s="206"/>
    </row>
    <row r="27610" spans="27:29">
      <c r="AA27610" s="298"/>
      <c r="AC27610" s="206"/>
    </row>
    <row r="27611" spans="27:29">
      <c r="AA27611" s="298"/>
      <c r="AC27611" s="206"/>
    </row>
    <row r="27612" spans="27:29">
      <c r="AA27612" s="298"/>
      <c r="AC27612" s="206"/>
    </row>
    <row r="27613" spans="27:29">
      <c r="AA27613" s="298"/>
      <c r="AC27613" s="206"/>
    </row>
    <row r="27614" spans="27:29">
      <c r="AA27614" s="298"/>
      <c r="AC27614" s="206"/>
    </row>
    <row r="27615" spans="27:29">
      <c r="AA27615" s="298"/>
      <c r="AC27615" s="206"/>
    </row>
    <row r="27616" spans="27:29">
      <c r="AA27616" s="298"/>
      <c r="AC27616" s="206"/>
    </row>
    <row r="27617" spans="27:29">
      <c r="AA27617" s="298"/>
      <c r="AC27617" s="206"/>
    </row>
    <row r="27618" spans="27:29">
      <c r="AA27618" s="298"/>
      <c r="AC27618" s="206"/>
    </row>
    <row r="27619" spans="27:29">
      <c r="AA27619" s="298"/>
      <c r="AC27619" s="206"/>
    </row>
    <row r="27620" spans="27:29">
      <c r="AA27620" s="298"/>
      <c r="AC27620" s="206"/>
    </row>
    <row r="27621" spans="27:29">
      <c r="AA27621" s="298"/>
      <c r="AC27621" s="206"/>
    </row>
    <row r="27622" spans="27:29">
      <c r="AA27622" s="298"/>
      <c r="AC27622" s="206"/>
    </row>
    <row r="27623" spans="27:29">
      <c r="AA27623" s="298"/>
      <c r="AC27623" s="206"/>
    </row>
    <row r="27624" spans="27:29">
      <c r="AA27624" s="298"/>
      <c r="AC27624" s="206"/>
    </row>
    <row r="27625" spans="27:29">
      <c r="AA27625" s="298"/>
      <c r="AC27625" s="206"/>
    </row>
    <row r="27626" spans="27:29">
      <c r="AA27626" s="298"/>
      <c r="AC27626" s="206"/>
    </row>
    <row r="27627" spans="27:29">
      <c r="AA27627" s="298"/>
      <c r="AC27627" s="206"/>
    </row>
    <row r="27628" spans="27:29">
      <c r="AA27628" s="298"/>
      <c r="AC27628" s="206"/>
    </row>
    <row r="27629" spans="27:29">
      <c r="AA27629" s="298"/>
      <c r="AC27629" s="206"/>
    </row>
    <row r="27630" spans="27:29">
      <c r="AA27630" s="298"/>
      <c r="AC27630" s="206"/>
    </row>
    <row r="27631" spans="27:29">
      <c r="AA27631" s="298"/>
      <c r="AC27631" s="206"/>
    </row>
    <row r="27632" spans="27:29">
      <c r="AA27632" s="298"/>
      <c r="AC27632" s="206"/>
    </row>
    <row r="27633" spans="27:29">
      <c r="AA27633" s="298"/>
      <c r="AC27633" s="206"/>
    </row>
    <row r="27634" spans="27:29">
      <c r="AA27634" s="298"/>
      <c r="AC27634" s="206"/>
    </row>
    <row r="27635" spans="27:29">
      <c r="AA27635" s="298"/>
      <c r="AC27635" s="206"/>
    </row>
    <row r="27636" spans="27:29">
      <c r="AA27636" s="298"/>
      <c r="AC27636" s="206"/>
    </row>
    <row r="27637" spans="27:29">
      <c r="AA27637" s="298"/>
      <c r="AC27637" s="206"/>
    </row>
    <row r="27638" spans="27:29">
      <c r="AA27638" s="298"/>
      <c r="AC27638" s="206"/>
    </row>
    <row r="27639" spans="27:29">
      <c r="AA27639" s="298"/>
      <c r="AC27639" s="206"/>
    </row>
    <row r="27640" spans="27:29">
      <c r="AA27640" s="298"/>
      <c r="AC27640" s="206"/>
    </row>
    <row r="27641" spans="27:29">
      <c r="AA27641" s="298"/>
      <c r="AC27641" s="206"/>
    </row>
    <row r="27642" spans="27:29">
      <c r="AA27642" s="298"/>
      <c r="AC27642" s="206"/>
    </row>
    <row r="27643" spans="27:29">
      <c r="AA27643" s="298"/>
      <c r="AC27643" s="206"/>
    </row>
    <row r="27644" spans="27:29">
      <c r="AA27644" s="298"/>
      <c r="AC27644" s="206"/>
    </row>
    <row r="27645" spans="27:29">
      <c r="AA27645" s="298"/>
      <c r="AC27645" s="206"/>
    </row>
    <row r="27646" spans="27:29">
      <c r="AA27646" s="298"/>
      <c r="AC27646" s="206"/>
    </row>
    <row r="27647" spans="27:29">
      <c r="AA27647" s="298"/>
      <c r="AC27647" s="206"/>
    </row>
    <row r="27648" spans="27:29">
      <c r="AA27648" s="298"/>
      <c r="AC27648" s="206"/>
    </row>
    <row r="27649" spans="27:29">
      <c r="AA27649" s="298"/>
      <c r="AC27649" s="206"/>
    </row>
    <row r="27650" spans="27:29">
      <c r="AA27650" s="298"/>
      <c r="AC27650" s="206"/>
    </row>
    <row r="27651" spans="27:29">
      <c r="AA27651" s="298"/>
      <c r="AC27651" s="206"/>
    </row>
    <row r="27652" spans="27:29">
      <c r="AA27652" s="298"/>
      <c r="AC27652" s="206"/>
    </row>
    <row r="27653" spans="27:29">
      <c r="AA27653" s="298"/>
      <c r="AC27653" s="206"/>
    </row>
    <row r="27654" spans="27:29">
      <c r="AA27654" s="298"/>
      <c r="AC27654" s="206"/>
    </row>
    <row r="27655" spans="27:29">
      <c r="AA27655" s="298"/>
      <c r="AC27655" s="206"/>
    </row>
    <row r="27656" spans="27:29">
      <c r="AA27656" s="298"/>
      <c r="AC27656" s="206"/>
    </row>
    <row r="27657" spans="27:29">
      <c r="AA27657" s="298"/>
      <c r="AC27657" s="206"/>
    </row>
    <row r="27658" spans="27:29">
      <c r="AA27658" s="298"/>
      <c r="AC27658" s="206"/>
    </row>
    <row r="27659" spans="27:29">
      <c r="AA27659" s="298"/>
      <c r="AC27659" s="206"/>
    </row>
    <row r="27660" spans="27:29">
      <c r="AA27660" s="298"/>
      <c r="AC27660" s="206"/>
    </row>
    <row r="27661" spans="27:29">
      <c r="AA27661" s="298"/>
      <c r="AC27661" s="206"/>
    </row>
    <row r="27662" spans="27:29">
      <c r="AA27662" s="298"/>
      <c r="AC27662" s="206"/>
    </row>
    <row r="27663" spans="27:29">
      <c r="AA27663" s="298"/>
      <c r="AC27663" s="206"/>
    </row>
    <row r="27664" spans="27:29">
      <c r="AA27664" s="298"/>
      <c r="AC27664" s="206"/>
    </row>
    <row r="27665" spans="27:29">
      <c r="AA27665" s="298"/>
      <c r="AC27665" s="206"/>
    </row>
    <row r="27666" spans="27:29">
      <c r="AA27666" s="298"/>
      <c r="AC27666" s="206"/>
    </row>
    <row r="27667" spans="27:29">
      <c r="AA27667" s="298"/>
      <c r="AC27667" s="206"/>
    </row>
    <row r="27668" spans="27:29">
      <c r="AA27668" s="298"/>
      <c r="AC27668" s="206"/>
    </row>
    <row r="27669" spans="27:29">
      <c r="AA27669" s="298"/>
      <c r="AC27669" s="206"/>
    </row>
    <row r="27670" spans="27:29">
      <c r="AA27670" s="298"/>
      <c r="AC27670" s="206"/>
    </row>
    <row r="27671" spans="27:29">
      <c r="AA27671" s="298"/>
      <c r="AC27671" s="206"/>
    </row>
    <row r="27672" spans="27:29">
      <c r="AA27672" s="298"/>
      <c r="AC27672" s="206"/>
    </row>
    <row r="27673" spans="27:29">
      <c r="AA27673" s="298"/>
      <c r="AC27673" s="206"/>
    </row>
    <row r="27674" spans="27:29">
      <c r="AA27674" s="298"/>
      <c r="AC27674" s="206"/>
    </row>
    <row r="27675" spans="27:29">
      <c r="AA27675" s="298"/>
      <c r="AC27675" s="206"/>
    </row>
    <row r="27676" spans="27:29">
      <c r="AA27676" s="298"/>
      <c r="AC27676" s="206"/>
    </row>
    <row r="27677" spans="27:29">
      <c r="AA27677" s="298"/>
      <c r="AC27677" s="206"/>
    </row>
    <row r="27678" spans="27:29">
      <c r="AA27678" s="298"/>
      <c r="AC27678" s="206"/>
    </row>
    <row r="27679" spans="27:29">
      <c r="AA27679" s="298"/>
      <c r="AC27679" s="206"/>
    </row>
    <row r="27680" spans="27:29">
      <c r="AA27680" s="298"/>
      <c r="AC27680" s="206"/>
    </row>
    <row r="27681" spans="27:29">
      <c r="AA27681" s="298"/>
      <c r="AC27681" s="206"/>
    </row>
    <row r="27682" spans="27:29">
      <c r="AA27682" s="298"/>
      <c r="AC27682" s="206"/>
    </row>
    <row r="27683" spans="27:29">
      <c r="AA27683" s="298"/>
      <c r="AC27683" s="206"/>
    </row>
    <row r="27684" spans="27:29">
      <c r="AA27684" s="298"/>
      <c r="AC27684" s="206"/>
    </row>
    <row r="27685" spans="27:29">
      <c r="AA27685" s="298"/>
      <c r="AC27685" s="206"/>
    </row>
    <row r="27686" spans="27:29">
      <c r="AA27686" s="298"/>
      <c r="AC27686" s="206"/>
    </row>
    <row r="27687" spans="27:29">
      <c r="AA27687" s="298"/>
      <c r="AC27687" s="206"/>
    </row>
    <row r="27688" spans="27:29">
      <c r="AA27688" s="298"/>
      <c r="AC27688" s="206"/>
    </row>
    <row r="27689" spans="27:29">
      <c r="AA27689" s="298"/>
      <c r="AC27689" s="206"/>
    </row>
    <row r="27690" spans="27:29">
      <c r="AA27690" s="298"/>
      <c r="AC27690" s="206"/>
    </row>
    <row r="27691" spans="27:29">
      <c r="AA27691" s="298"/>
      <c r="AC27691" s="206"/>
    </row>
    <row r="27692" spans="27:29">
      <c r="AA27692" s="298"/>
      <c r="AC27692" s="206"/>
    </row>
    <row r="27693" spans="27:29">
      <c r="AA27693" s="298"/>
      <c r="AC27693" s="206"/>
    </row>
    <row r="27694" spans="27:29">
      <c r="AA27694" s="298"/>
      <c r="AC27694" s="206"/>
    </row>
    <row r="27695" spans="27:29">
      <c r="AA27695" s="298"/>
      <c r="AC27695" s="206"/>
    </row>
    <row r="27696" spans="27:29">
      <c r="AA27696" s="298"/>
      <c r="AC27696" s="206"/>
    </row>
    <row r="27697" spans="27:29">
      <c r="AA27697" s="298"/>
      <c r="AC27697" s="206"/>
    </row>
    <row r="27698" spans="27:29">
      <c r="AA27698" s="298"/>
      <c r="AC27698" s="206"/>
    </row>
    <row r="27699" spans="27:29">
      <c r="AA27699" s="298"/>
      <c r="AC27699" s="206"/>
    </row>
    <row r="27700" spans="27:29">
      <c r="AA27700" s="298"/>
      <c r="AC27700" s="206"/>
    </row>
    <row r="27701" spans="27:29">
      <c r="AA27701" s="298"/>
      <c r="AC27701" s="206"/>
    </row>
    <row r="27702" spans="27:29">
      <c r="AA27702" s="298"/>
      <c r="AC27702" s="206"/>
    </row>
    <row r="27703" spans="27:29">
      <c r="AA27703" s="298"/>
      <c r="AC27703" s="206"/>
    </row>
    <row r="27704" spans="27:29">
      <c r="AA27704" s="298"/>
      <c r="AC27704" s="206"/>
    </row>
    <row r="27705" spans="27:29">
      <c r="AA27705" s="298"/>
      <c r="AC27705" s="206"/>
    </row>
    <row r="27706" spans="27:29">
      <c r="AA27706" s="298"/>
      <c r="AC27706" s="206"/>
    </row>
    <row r="27707" spans="27:29">
      <c r="AA27707" s="298"/>
      <c r="AC27707" s="206"/>
    </row>
    <row r="27708" spans="27:29">
      <c r="AA27708" s="298"/>
      <c r="AC27708" s="206"/>
    </row>
    <row r="27709" spans="27:29">
      <c r="AA27709" s="298"/>
      <c r="AC27709" s="206"/>
    </row>
    <row r="27710" spans="27:29">
      <c r="AA27710" s="298"/>
      <c r="AC27710" s="206"/>
    </row>
    <row r="27711" spans="27:29">
      <c r="AA27711" s="298"/>
      <c r="AC27711" s="206"/>
    </row>
    <row r="27712" spans="27:29">
      <c r="AA27712" s="298"/>
      <c r="AC27712" s="206"/>
    </row>
    <row r="27713" spans="27:29">
      <c r="AA27713" s="298"/>
      <c r="AC27713" s="206"/>
    </row>
    <row r="27714" spans="27:29">
      <c r="AA27714" s="298"/>
      <c r="AC27714" s="206"/>
    </row>
    <row r="27715" spans="27:29">
      <c r="AA27715" s="298"/>
      <c r="AC27715" s="206"/>
    </row>
    <row r="27716" spans="27:29">
      <c r="AA27716" s="298"/>
      <c r="AC27716" s="206"/>
    </row>
    <row r="27717" spans="27:29">
      <c r="AA27717" s="298"/>
      <c r="AC27717" s="206"/>
    </row>
    <row r="27718" spans="27:29">
      <c r="AA27718" s="298"/>
      <c r="AC27718" s="206"/>
    </row>
    <row r="27719" spans="27:29">
      <c r="AA27719" s="298"/>
      <c r="AC27719" s="206"/>
    </row>
    <row r="27720" spans="27:29">
      <c r="AA27720" s="298"/>
      <c r="AC27720" s="206"/>
    </row>
    <row r="27721" spans="27:29">
      <c r="AA27721" s="298"/>
      <c r="AC27721" s="206"/>
    </row>
    <row r="27722" spans="27:29">
      <c r="AA27722" s="298"/>
      <c r="AC27722" s="206"/>
    </row>
    <row r="27723" spans="27:29">
      <c r="AA27723" s="298"/>
      <c r="AC27723" s="206"/>
    </row>
    <row r="27724" spans="27:29">
      <c r="AA27724" s="298"/>
      <c r="AC27724" s="206"/>
    </row>
    <row r="27725" spans="27:29">
      <c r="AA27725" s="298"/>
      <c r="AC27725" s="206"/>
    </row>
    <row r="27726" spans="27:29">
      <c r="AA27726" s="298"/>
      <c r="AC27726" s="206"/>
    </row>
    <row r="27727" spans="27:29">
      <c r="AA27727" s="298"/>
      <c r="AC27727" s="206"/>
    </row>
    <row r="27728" spans="27:29">
      <c r="AA27728" s="298"/>
      <c r="AC27728" s="206"/>
    </row>
    <row r="27729" spans="27:29">
      <c r="AA27729" s="298"/>
      <c r="AC27729" s="206"/>
    </row>
    <row r="27730" spans="27:29">
      <c r="AA27730" s="298"/>
      <c r="AC27730" s="206"/>
    </row>
    <row r="27731" spans="27:29">
      <c r="AA27731" s="298"/>
      <c r="AC27731" s="206"/>
    </row>
    <row r="27732" spans="27:29">
      <c r="AA27732" s="298"/>
      <c r="AC27732" s="206"/>
    </row>
    <row r="27733" spans="27:29">
      <c r="AA27733" s="298"/>
      <c r="AC27733" s="206"/>
    </row>
    <row r="27734" spans="27:29">
      <c r="AA27734" s="298"/>
      <c r="AC27734" s="206"/>
    </row>
    <row r="27735" spans="27:29">
      <c r="AA27735" s="298"/>
      <c r="AC27735" s="206"/>
    </row>
    <row r="27736" spans="27:29">
      <c r="AA27736" s="298"/>
      <c r="AC27736" s="206"/>
    </row>
    <row r="27737" spans="27:29">
      <c r="AA27737" s="298"/>
      <c r="AC27737" s="206"/>
    </row>
    <row r="27738" spans="27:29">
      <c r="AA27738" s="298"/>
      <c r="AC27738" s="206"/>
    </row>
    <row r="27739" spans="27:29">
      <c r="AA27739" s="298"/>
      <c r="AC27739" s="206"/>
    </row>
    <row r="27740" spans="27:29">
      <c r="AA27740" s="298"/>
      <c r="AC27740" s="206"/>
    </row>
    <row r="27741" spans="27:29">
      <c r="AA27741" s="298"/>
      <c r="AC27741" s="206"/>
    </row>
    <row r="27742" spans="27:29">
      <c r="AA27742" s="298"/>
      <c r="AC27742" s="206"/>
    </row>
    <row r="27743" spans="27:29">
      <c r="AA27743" s="298"/>
      <c r="AC27743" s="206"/>
    </row>
    <row r="27744" spans="27:29">
      <c r="AA27744" s="298"/>
      <c r="AC27744" s="206"/>
    </row>
    <row r="27745" spans="27:29">
      <c r="AA27745" s="298"/>
      <c r="AC27745" s="206"/>
    </row>
    <row r="27746" spans="27:29">
      <c r="AA27746" s="298"/>
      <c r="AC27746" s="206"/>
    </row>
    <row r="27747" spans="27:29">
      <c r="AA27747" s="298"/>
      <c r="AC27747" s="206"/>
    </row>
    <row r="27748" spans="27:29">
      <c r="AA27748" s="298"/>
      <c r="AC27748" s="206"/>
    </row>
    <row r="27749" spans="27:29">
      <c r="AA27749" s="298"/>
      <c r="AC27749" s="206"/>
    </row>
    <row r="27750" spans="27:29">
      <c r="AA27750" s="298"/>
      <c r="AC27750" s="206"/>
    </row>
    <row r="27751" spans="27:29">
      <c r="AA27751" s="298"/>
      <c r="AC27751" s="206"/>
    </row>
    <row r="27752" spans="27:29">
      <c r="AA27752" s="298"/>
      <c r="AC27752" s="206"/>
    </row>
    <row r="27753" spans="27:29">
      <c r="AA27753" s="298"/>
      <c r="AC27753" s="206"/>
    </row>
    <row r="27754" spans="27:29">
      <c r="AA27754" s="298"/>
      <c r="AC27754" s="206"/>
    </row>
    <row r="27755" spans="27:29">
      <c r="AA27755" s="298"/>
      <c r="AC27755" s="206"/>
    </row>
    <row r="27756" spans="27:29">
      <c r="AA27756" s="298"/>
      <c r="AC27756" s="206"/>
    </row>
    <row r="27757" spans="27:29">
      <c r="AA27757" s="298"/>
      <c r="AC27757" s="206"/>
    </row>
    <row r="27758" spans="27:29">
      <c r="AA27758" s="298"/>
      <c r="AC27758" s="206"/>
    </row>
    <row r="27759" spans="27:29">
      <c r="AA27759" s="298"/>
      <c r="AC27759" s="206"/>
    </row>
    <row r="27760" spans="27:29">
      <c r="AA27760" s="298"/>
      <c r="AC27760" s="206"/>
    </row>
    <row r="27761" spans="27:29">
      <c r="AA27761" s="298"/>
      <c r="AC27761" s="206"/>
    </row>
    <row r="27762" spans="27:29">
      <c r="AA27762" s="298"/>
      <c r="AC27762" s="206"/>
    </row>
    <row r="27763" spans="27:29">
      <c r="AA27763" s="298"/>
      <c r="AC27763" s="206"/>
    </row>
    <row r="27764" spans="27:29">
      <c r="AA27764" s="298"/>
      <c r="AC27764" s="206"/>
    </row>
    <row r="27765" spans="27:29">
      <c r="AA27765" s="298"/>
      <c r="AC27765" s="206"/>
    </row>
    <row r="27766" spans="27:29">
      <c r="AA27766" s="298"/>
      <c r="AC27766" s="206"/>
    </row>
    <row r="27767" spans="27:29">
      <c r="AA27767" s="298"/>
      <c r="AC27767" s="206"/>
    </row>
    <row r="27768" spans="27:29">
      <c r="AA27768" s="298"/>
      <c r="AC27768" s="206"/>
    </row>
    <row r="27769" spans="27:29">
      <c r="AA27769" s="298"/>
      <c r="AC27769" s="206"/>
    </row>
    <row r="27770" spans="27:29">
      <c r="AA27770" s="298"/>
      <c r="AC27770" s="206"/>
    </row>
    <row r="27771" spans="27:29">
      <c r="AA27771" s="298"/>
      <c r="AC27771" s="206"/>
    </row>
    <row r="27772" spans="27:29">
      <c r="AA27772" s="298"/>
      <c r="AC27772" s="206"/>
    </row>
    <row r="27773" spans="27:29">
      <c r="AA27773" s="298"/>
      <c r="AC27773" s="206"/>
    </row>
    <row r="27774" spans="27:29">
      <c r="AA27774" s="298"/>
      <c r="AC27774" s="206"/>
    </row>
    <row r="27775" spans="27:29">
      <c r="AA27775" s="298"/>
      <c r="AC27775" s="206"/>
    </row>
    <row r="27776" spans="27:29">
      <c r="AA27776" s="298"/>
      <c r="AC27776" s="206"/>
    </row>
    <row r="27777" spans="27:29">
      <c r="AA27777" s="298"/>
      <c r="AC27777" s="206"/>
    </row>
    <row r="27778" spans="27:29">
      <c r="AA27778" s="298"/>
      <c r="AC27778" s="206"/>
    </row>
    <row r="27779" spans="27:29">
      <c r="AA27779" s="298"/>
      <c r="AC27779" s="206"/>
    </row>
    <row r="27780" spans="27:29">
      <c r="AA27780" s="298"/>
      <c r="AC27780" s="206"/>
    </row>
    <row r="27781" spans="27:29">
      <c r="AA27781" s="298"/>
      <c r="AC27781" s="206"/>
    </row>
    <row r="27782" spans="27:29">
      <c r="AA27782" s="298"/>
      <c r="AC27782" s="206"/>
    </row>
    <row r="27783" spans="27:29">
      <c r="AA27783" s="298"/>
      <c r="AC27783" s="206"/>
    </row>
    <row r="27784" spans="27:29">
      <c r="AA27784" s="298"/>
      <c r="AC27784" s="206"/>
    </row>
    <row r="27785" spans="27:29">
      <c r="AA27785" s="298"/>
      <c r="AC27785" s="206"/>
    </row>
    <row r="27786" spans="27:29">
      <c r="AA27786" s="298"/>
      <c r="AC27786" s="206"/>
    </row>
    <row r="27787" spans="27:29">
      <c r="AA27787" s="298"/>
      <c r="AC27787" s="206"/>
    </row>
    <row r="27788" spans="27:29">
      <c r="AA27788" s="298"/>
      <c r="AC27788" s="206"/>
    </row>
    <row r="27789" spans="27:29">
      <c r="AA27789" s="298"/>
      <c r="AC27789" s="206"/>
    </row>
    <row r="27790" spans="27:29">
      <c r="AA27790" s="298"/>
      <c r="AC27790" s="206"/>
    </row>
    <row r="27791" spans="27:29">
      <c r="AA27791" s="298"/>
      <c r="AC27791" s="206"/>
    </row>
    <row r="27792" spans="27:29">
      <c r="AA27792" s="298"/>
      <c r="AC27792" s="206"/>
    </row>
    <row r="27793" spans="27:29">
      <c r="AA27793" s="298"/>
      <c r="AC27793" s="206"/>
    </row>
    <row r="27794" spans="27:29">
      <c r="AA27794" s="298"/>
      <c r="AC27794" s="206"/>
    </row>
    <row r="27795" spans="27:29">
      <c r="AA27795" s="298"/>
      <c r="AC27795" s="206"/>
    </row>
    <row r="27796" spans="27:29">
      <c r="AA27796" s="298"/>
      <c r="AC27796" s="206"/>
    </row>
    <row r="27797" spans="27:29">
      <c r="AA27797" s="298"/>
      <c r="AC27797" s="206"/>
    </row>
    <row r="27798" spans="27:29">
      <c r="AA27798" s="298"/>
      <c r="AC27798" s="206"/>
    </row>
    <row r="27799" spans="27:29">
      <c r="AA27799" s="298"/>
      <c r="AC27799" s="206"/>
    </row>
    <row r="27800" spans="27:29">
      <c r="AA27800" s="298"/>
      <c r="AC27800" s="206"/>
    </row>
    <row r="27801" spans="27:29">
      <c r="AA27801" s="298"/>
      <c r="AC27801" s="206"/>
    </row>
    <row r="27802" spans="27:29">
      <c r="AA27802" s="298"/>
      <c r="AC27802" s="206"/>
    </row>
    <row r="27803" spans="27:29">
      <c r="AA27803" s="298"/>
      <c r="AC27803" s="206"/>
    </row>
    <row r="27804" spans="27:29">
      <c r="AA27804" s="298"/>
      <c r="AC27804" s="206"/>
    </row>
    <row r="27805" spans="27:29">
      <c r="AA27805" s="298"/>
      <c r="AC27805" s="206"/>
    </row>
    <row r="27806" spans="27:29">
      <c r="AA27806" s="298"/>
      <c r="AC27806" s="206"/>
    </row>
    <row r="27807" spans="27:29">
      <c r="AA27807" s="298"/>
      <c r="AC27807" s="206"/>
    </row>
    <row r="27808" spans="27:29">
      <c r="AA27808" s="298"/>
      <c r="AC27808" s="206"/>
    </row>
    <row r="27809" spans="27:29">
      <c r="AA27809" s="298"/>
      <c r="AC27809" s="206"/>
    </row>
    <row r="27810" spans="27:29">
      <c r="AA27810" s="298"/>
      <c r="AC27810" s="206"/>
    </row>
    <row r="27811" spans="27:29">
      <c r="AA27811" s="298"/>
      <c r="AC27811" s="206"/>
    </row>
    <row r="27812" spans="27:29">
      <c r="AA27812" s="298"/>
      <c r="AC27812" s="206"/>
    </row>
    <row r="27813" spans="27:29">
      <c r="AA27813" s="298"/>
      <c r="AC27813" s="206"/>
    </row>
    <row r="27814" spans="27:29">
      <c r="AA27814" s="298"/>
      <c r="AC27814" s="206"/>
    </row>
    <row r="27815" spans="27:29">
      <c r="AA27815" s="298"/>
      <c r="AC27815" s="206"/>
    </row>
    <row r="27816" spans="27:29">
      <c r="AA27816" s="298"/>
      <c r="AC27816" s="206"/>
    </row>
    <row r="27817" spans="27:29">
      <c r="AA27817" s="298"/>
      <c r="AC27817" s="206"/>
    </row>
    <row r="27818" spans="27:29">
      <c r="AA27818" s="298"/>
      <c r="AC27818" s="206"/>
    </row>
    <row r="27819" spans="27:29">
      <c r="AA27819" s="298"/>
      <c r="AC27819" s="206"/>
    </row>
    <row r="27820" spans="27:29">
      <c r="AA27820" s="298"/>
      <c r="AC27820" s="206"/>
    </row>
    <row r="27821" spans="27:29">
      <c r="AA27821" s="298"/>
      <c r="AC27821" s="206"/>
    </row>
    <row r="27822" spans="27:29">
      <c r="AA27822" s="298"/>
      <c r="AC27822" s="206"/>
    </row>
    <row r="27823" spans="27:29">
      <c r="AA27823" s="298"/>
      <c r="AC27823" s="206"/>
    </row>
    <row r="27824" spans="27:29">
      <c r="AA27824" s="298"/>
      <c r="AC27824" s="206"/>
    </row>
    <row r="27825" spans="27:29">
      <c r="AA27825" s="298"/>
      <c r="AC27825" s="206"/>
    </row>
    <row r="27826" spans="27:29">
      <c r="AA27826" s="298"/>
      <c r="AC27826" s="206"/>
    </row>
    <row r="27827" spans="27:29">
      <c r="AA27827" s="298"/>
      <c r="AC27827" s="206"/>
    </row>
    <row r="27828" spans="27:29">
      <c r="AA27828" s="298"/>
      <c r="AC27828" s="206"/>
    </row>
    <row r="27829" spans="27:29">
      <c r="AA27829" s="298"/>
      <c r="AC27829" s="206"/>
    </row>
    <row r="27830" spans="27:29">
      <c r="AA27830" s="298"/>
      <c r="AC27830" s="206"/>
    </row>
    <row r="27831" spans="27:29">
      <c r="AA27831" s="298"/>
      <c r="AC27831" s="206"/>
    </row>
    <row r="27832" spans="27:29">
      <c r="AA27832" s="298"/>
      <c r="AC27832" s="206"/>
    </row>
    <row r="27833" spans="27:29">
      <c r="AA27833" s="298"/>
      <c r="AC27833" s="206"/>
    </row>
    <row r="27834" spans="27:29">
      <c r="AA27834" s="298"/>
      <c r="AC27834" s="206"/>
    </row>
    <row r="27835" spans="27:29">
      <c r="AA27835" s="298"/>
      <c r="AC27835" s="206"/>
    </row>
    <row r="27836" spans="27:29">
      <c r="AA27836" s="298"/>
      <c r="AC27836" s="206"/>
    </row>
    <row r="27837" spans="27:29">
      <c r="AA27837" s="298"/>
      <c r="AC27837" s="206"/>
    </row>
    <row r="27838" spans="27:29">
      <c r="AA27838" s="298"/>
      <c r="AC27838" s="206"/>
    </row>
    <row r="27839" spans="27:29">
      <c r="AA27839" s="298"/>
      <c r="AC27839" s="206"/>
    </row>
    <row r="27840" spans="27:29">
      <c r="AA27840" s="298"/>
      <c r="AC27840" s="206"/>
    </row>
    <row r="27841" spans="27:29">
      <c r="AA27841" s="298"/>
      <c r="AC27841" s="206"/>
    </row>
    <row r="27842" spans="27:29">
      <c r="AA27842" s="298"/>
      <c r="AC27842" s="206"/>
    </row>
    <row r="27843" spans="27:29">
      <c r="AA27843" s="298"/>
      <c r="AC27843" s="206"/>
    </row>
    <row r="27844" spans="27:29">
      <c r="AA27844" s="298"/>
      <c r="AC27844" s="206"/>
    </row>
    <row r="27845" spans="27:29">
      <c r="AA27845" s="298"/>
      <c r="AC27845" s="206"/>
    </row>
    <row r="27846" spans="27:29">
      <c r="AA27846" s="298"/>
      <c r="AC27846" s="206"/>
    </row>
    <row r="27847" spans="27:29">
      <c r="AA27847" s="298"/>
      <c r="AC27847" s="206"/>
    </row>
    <row r="27848" spans="27:29">
      <c r="AA27848" s="298"/>
      <c r="AC27848" s="206"/>
    </row>
    <row r="27849" spans="27:29">
      <c r="AA27849" s="298"/>
      <c r="AC27849" s="206"/>
    </row>
    <row r="27850" spans="27:29">
      <c r="AA27850" s="298"/>
      <c r="AC27850" s="206"/>
    </row>
    <row r="27851" spans="27:29">
      <c r="AA27851" s="298"/>
      <c r="AC27851" s="206"/>
    </row>
    <row r="27852" spans="27:29">
      <c r="AA27852" s="298"/>
      <c r="AC27852" s="206"/>
    </row>
    <row r="27853" spans="27:29">
      <c r="AA27853" s="298"/>
      <c r="AC27853" s="206"/>
    </row>
    <row r="27854" spans="27:29">
      <c r="AA27854" s="298"/>
      <c r="AC27854" s="206"/>
    </row>
    <row r="27855" spans="27:29">
      <c r="AA27855" s="298"/>
      <c r="AC27855" s="206"/>
    </row>
    <row r="27856" spans="27:29">
      <c r="AA27856" s="298"/>
      <c r="AC27856" s="206"/>
    </row>
    <row r="27857" spans="27:29">
      <c r="AA27857" s="298"/>
      <c r="AC27857" s="206"/>
    </row>
    <row r="27858" spans="27:29">
      <c r="AA27858" s="298"/>
      <c r="AC27858" s="206"/>
    </row>
    <row r="27859" spans="27:29">
      <c r="AA27859" s="298"/>
      <c r="AC27859" s="206"/>
    </row>
    <row r="27860" spans="27:29">
      <c r="AA27860" s="298"/>
      <c r="AC27860" s="206"/>
    </row>
    <row r="27861" spans="27:29">
      <c r="AA27861" s="298"/>
      <c r="AC27861" s="206"/>
    </row>
    <row r="27862" spans="27:29">
      <c r="AA27862" s="298"/>
      <c r="AC27862" s="206"/>
    </row>
    <row r="27863" spans="27:29">
      <c r="AA27863" s="298"/>
      <c r="AC27863" s="206"/>
    </row>
    <row r="27864" spans="27:29">
      <c r="AA27864" s="298"/>
      <c r="AC27864" s="206"/>
    </row>
    <row r="27865" spans="27:29">
      <c r="AA27865" s="298"/>
      <c r="AC27865" s="206"/>
    </row>
    <row r="27866" spans="27:29">
      <c r="AA27866" s="298"/>
      <c r="AC27866" s="206"/>
    </row>
    <row r="27867" spans="27:29">
      <c r="AA27867" s="298"/>
      <c r="AC27867" s="206"/>
    </row>
    <row r="27868" spans="27:29">
      <c r="AA27868" s="298"/>
      <c r="AC27868" s="206"/>
    </row>
    <row r="27869" spans="27:29">
      <c r="AA27869" s="298"/>
      <c r="AC27869" s="206"/>
    </row>
    <row r="27870" spans="27:29">
      <c r="AA27870" s="298"/>
      <c r="AC27870" s="206"/>
    </row>
    <row r="27871" spans="27:29">
      <c r="AA27871" s="298"/>
      <c r="AC27871" s="206"/>
    </row>
    <row r="27872" spans="27:29">
      <c r="AA27872" s="298"/>
      <c r="AC27872" s="206"/>
    </row>
    <row r="27873" spans="27:29">
      <c r="AA27873" s="298"/>
      <c r="AC27873" s="206"/>
    </row>
    <row r="27874" spans="27:29">
      <c r="AA27874" s="298"/>
      <c r="AC27874" s="206"/>
    </row>
    <row r="27875" spans="27:29">
      <c r="AA27875" s="298"/>
      <c r="AC27875" s="206"/>
    </row>
    <row r="27876" spans="27:29">
      <c r="AA27876" s="298"/>
      <c r="AC27876" s="206"/>
    </row>
    <row r="27877" spans="27:29">
      <c r="AA27877" s="298"/>
      <c r="AC27877" s="206"/>
    </row>
    <row r="27878" spans="27:29">
      <c r="AA27878" s="298"/>
      <c r="AC27878" s="206"/>
    </row>
    <row r="27879" spans="27:29">
      <c r="AA27879" s="298"/>
      <c r="AC27879" s="206"/>
    </row>
    <row r="27880" spans="27:29">
      <c r="AA27880" s="298"/>
      <c r="AC27880" s="206"/>
    </row>
    <row r="27881" spans="27:29">
      <c r="AA27881" s="298"/>
      <c r="AC27881" s="206"/>
    </row>
    <row r="27882" spans="27:29">
      <c r="AA27882" s="298"/>
      <c r="AC27882" s="206"/>
    </row>
    <row r="27883" spans="27:29">
      <c r="AA27883" s="298"/>
      <c r="AC27883" s="206"/>
    </row>
    <row r="27884" spans="27:29">
      <c r="AA27884" s="298"/>
      <c r="AC27884" s="206"/>
    </row>
    <row r="27885" spans="27:29">
      <c r="AA27885" s="298"/>
      <c r="AC27885" s="206"/>
    </row>
    <row r="27886" spans="27:29">
      <c r="AA27886" s="298"/>
      <c r="AC27886" s="206"/>
    </row>
    <row r="27887" spans="27:29">
      <c r="AA27887" s="298"/>
      <c r="AC27887" s="206"/>
    </row>
    <row r="27888" spans="27:29">
      <c r="AA27888" s="298"/>
      <c r="AC27888" s="206"/>
    </row>
    <row r="27889" spans="27:29">
      <c r="AA27889" s="298"/>
      <c r="AC27889" s="206"/>
    </row>
    <row r="27890" spans="27:29">
      <c r="AA27890" s="298"/>
      <c r="AC27890" s="206"/>
    </row>
    <row r="27891" spans="27:29">
      <c r="AA27891" s="298"/>
      <c r="AC27891" s="206"/>
    </row>
    <row r="27892" spans="27:29">
      <c r="AA27892" s="298"/>
      <c r="AC27892" s="206"/>
    </row>
    <row r="27893" spans="27:29">
      <c r="AA27893" s="298"/>
      <c r="AC27893" s="206"/>
    </row>
    <row r="27894" spans="27:29">
      <c r="AA27894" s="298"/>
      <c r="AC27894" s="206"/>
    </row>
    <row r="27895" spans="27:29">
      <c r="AA27895" s="298"/>
      <c r="AC27895" s="206"/>
    </row>
    <row r="27896" spans="27:29">
      <c r="AA27896" s="298"/>
      <c r="AC27896" s="206"/>
    </row>
    <row r="27897" spans="27:29">
      <c r="AA27897" s="298"/>
      <c r="AC27897" s="206"/>
    </row>
    <row r="27898" spans="27:29">
      <c r="AA27898" s="298"/>
      <c r="AC27898" s="206"/>
    </row>
    <row r="27899" spans="27:29">
      <c r="AA27899" s="298"/>
      <c r="AC27899" s="206"/>
    </row>
    <row r="27900" spans="27:29">
      <c r="AA27900" s="298"/>
      <c r="AC27900" s="206"/>
    </row>
    <row r="27901" spans="27:29">
      <c r="AA27901" s="298"/>
      <c r="AC27901" s="206"/>
    </row>
    <row r="27902" spans="27:29">
      <c r="AA27902" s="298"/>
      <c r="AC27902" s="206"/>
    </row>
    <row r="27903" spans="27:29">
      <c r="AA27903" s="298"/>
      <c r="AC27903" s="206"/>
    </row>
    <row r="27904" spans="27:29">
      <c r="AA27904" s="298"/>
      <c r="AC27904" s="206"/>
    </row>
    <row r="27905" spans="27:29">
      <c r="AA27905" s="298"/>
      <c r="AC27905" s="206"/>
    </row>
    <row r="27906" spans="27:29">
      <c r="AA27906" s="298"/>
      <c r="AC27906" s="206"/>
    </row>
    <row r="27907" spans="27:29">
      <c r="AA27907" s="298"/>
      <c r="AC27907" s="206"/>
    </row>
    <row r="27908" spans="27:29">
      <c r="AA27908" s="298"/>
      <c r="AC27908" s="206"/>
    </row>
    <row r="27909" spans="27:29">
      <c r="AA27909" s="298"/>
      <c r="AC27909" s="206"/>
    </row>
    <row r="27910" spans="27:29">
      <c r="AA27910" s="298"/>
      <c r="AC27910" s="206"/>
    </row>
    <row r="27911" spans="27:29">
      <c r="AA27911" s="298"/>
      <c r="AC27911" s="206"/>
    </row>
    <row r="27912" spans="27:29">
      <c r="AA27912" s="298"/>
      <c r="AC27912" s="206"/>
    </row>
    <row r="27913" spans="27:29">
      <c r="AA27913" s="298"/>
      <c r="AC27913" s="206"/>
    </row>
    <row r="27914" spans="27:29">
      <c r="AA27914" s="298"/>
      <c r="AC27914" s="206"/>
    </row>
    <row r="27915" spans="27:29">
      <c r="AA27915" s="298"/>
      <c r="AC27915" s="206"/>
    </row>
    <row r="27916" spans="27:29">
      <c r="AA27916" s="298"/>
      <c r="AC27916" s="206"/>
    </row>
    <row r="27917" spans="27:29">
      <c r="AA27917" s="298"/>
      <c r="AC27917" s="206"/>
    </row>
    <row r="27918" spans="27:29">
      <c r="AA27918" s="298"/>
      <c r="AC27918" s="206"/>
    </row>
    <row r="27919" spans="27:29">
      <c r="AA27919" s="298"/>
      <c r="AC27919" s="206"/>
    </row>
    <row r="27920" spans="27:29">
      <c r="AA27920" s="298"/>
      <c r="AC27920" s="206"/>
    </row>
    <row r="27921" spans="27:29">
      <c r="AA27921" s="298"/>
      <c r="AC27921" s="206"/>
    </row>
    <row r="27922" spans="27:29">
      <c r="AA27922" s="298"/>
      <c r="AC27922" s="206"/>
    </row>
    <row r="27923" spans="27:29">
      <c r="AA27923" s="298"/>
      <c r="AC27923" s="206"/>
    </row>
    <row r="27924" spans="27:29">
      <c r="AA27924" s="298"/>
      <c r="AC27924" s="206"/>
    </row>
    <row r="27925" spans="27:29">
      <c r="AA27925" s="298"/>
      <c r="AC27925" s="206"/>
    </row>
    <row r="27926" spans="27:29">
      <c r="AA27926" s="298"/>
      <c r="AC27926" s="206"/>
    </row>
    <row r="27927" spans="27:29">
      <c r="AA27927" s="298"/>
      <c r="AC27927" s="206"/>
    </row>
    <row r="27928" spans="27:29">
      <c r="AA27928" s="298"/>
      <c r="AC27928" s="206"/>
    </row>
    <row r="27929" spans="27:29">
      <c r="AA27929" s="298"/>
      <c r="AC27929" s="206"/>
    </row>
    <row r="27930" spans="27:29">
      <c r="AA27930" s="298"/>
      <c r="AC27930" s="206"/>
    </row>
    <row r="27931" spans="27:29">
      <c r="AA27931" s="298"/>
      <c r="AC27931" s="206"/>
    </row>
    <row r="27932" spans="27:29">
      <c r="AA27932" s="298"/>
      <c r="AC27932" s="206"/>
    </row>
    <row r="27933" spans="27:29">
      <c r="AA27933" s="298"/>
      <c r="AC27933" s="206"/>
    </row>
    <row r="27934" spans="27:29">
      <c r="AA27934" s="298"/>
      <c r="AC27934" s="206"/>
    </row>
    <row r="27935" spans="27:29">
      <c r="AA27935" s="298"/>
      <c r="AC27935" s="206"/>
    </row>
    <row r="27936" spans="27:29">
      <c r="AA27936" s="298"/>
      <c r="AC27936" s="206"/>
    </row>
    <row r="27937" spans="27:29">
      <c r="AA27937" s="298"/>
      <c r="AC27937" s="206"/>
    </row>
    <row r="27938" spans="27:29">
      <c r="AA27938" s="298"/>
      <c r="AC27938" s="206"/>
    </row>
    <row r="27939" spans="27:29">
      <c r="AA27939" s="298"/>
      <c r="AC27939" s="206"/>
    </row>
    <row r="27940" spans="27:29">
      <c r="AA27940" s="298"/>
      <c r="AC27940" s="206"/>
    </row>
    <row r="27941" spans="27:29">
      <c r="AA27941" s="298"/>
      <c r="AC27941" s="206"/>
    </row>
    <row r="27942" spans="27:29">
      <c r="AA27942" s="298"/>
      <c r="AC27942" s="206"/>
    </row>
    <row r="27943" spans="27:29">
      <c r="AA27943" s="298"/>
      <c r="AC27943" s="206"/>
    </row>
    <row r="27944" spans="27:29">
      <c r="AA27944" s="298"/>
      <c r="AC27944" s="206"/>
    </row>
    <row r="27945" spans="27:29">
      <c r="AA27945" s="298"/>
      <c r="AC27945" s="206"/>
    </row>
    <row r="27946" spans="27:29">
      <c r="AA27946" s="298"/>
      <c r="AC27946" s="206"/>
    </row>
    <row r="27947" spans="27:29">
      <c r="AA27947" s="298"/>
      <c r="AC27947" s="206"/>
    </row>
    <row r="27948" spans="27:29">
      <c r="AA27948" s="298"/>
      <c r="AC27948" s="206"/>
    </row>
    <row r="27949" spans="27:29">
      <c r="AA27949" s="298"/>
      <c r="AC27949" s="206"/>
    </row>
    <row r="27950" spans="27:29">
      <c r="AA27950" s="298"/>
      <c r="AC27950" s="206"/>
    </row>
    <row r="27951" spans="27:29">
      <c r="AA27951" s="298"/>
      <c r="AC27951" s="206"/>
    </row>
    <row r="27952" spans="27:29">
      <c r="AA27952" s="298"/>
      <c r="AC27952" s="206"/>
    </row>
    <row r="27953" spans="27:29">
      <c r="AA27953" s="298"/>
      <c r="AC27953" s="206"/>
    </row>
    <row r="27954" spans="27:29">
      <c r="AA27954" s="298"/>
      <c r="AC27954" s="206"/>
    </row>
    <row r="27955" spans="27:29">
      <c r="AA27955" s="298"/>
      <c r="AC27955" s="206"/>
    </row>
    <row r="27956" spans="27:29">
      <c r="AA27956" s="298"/>
      <c r="AC27956" s="206"/>
    </row>
    <row r="27957" spans="27:29">
      <c r="AA27957" s="298"/>
      <c r="AC27957" s="206"/>
    </row>
    <row r="27958" spans="27:29">
      <c r="AA27958" s="298"/>
      <c r="AC27958" s="206"/>
    </row>
    <row r="27959" spans="27:29">
      <c r="AA27959" s="298"/>
      <c r="AC27959" s="206"/>
    </row>
    <row r="27960" spans="27:29">
      <c r="AA27960" s="298"/>
      <c r="AC27960" s="206"/>
    </row>
    <row r="27961" spans="27:29">
      <c r="AA27961" s="298"/>
      <c r="AC27961" s="206"/>
    </row>
    <row r="27962" spans="27:29">
      <c r="AA27962" s="298"/>
      <c r="AC27962" s="206"/>
    </row>
    <row r="27963" spans="27:29">
      <c r="AA27963" s="298"/>
      <c r="AC27963" s="206"/>
    </row>
    <row r="27964" spans="27:29">
      <c r="AA27964" s="298"/>
      <c r="AC27964" s="206"/>
    </row>
    <row r="27965" spans="27:29">
      <c r="AA27965" s="298"/>
      <c r="AC27965" s="206"/>
    </row>
    <row r="27966" spans="27:29">
      <c r="AA27966" s="298"/>
      <c r="AC27966" s="206"/>
    </row>
    <row r="27967" spans="27:29">
      <c r="AA27967" s="298"/>
      <c r="AC27967" s="206"/>
    </row>
    <row r="27968" spans="27:29">
      <c r="AA27968" s="298"/>
      <c r="AC27968" s="206"/>
    </row>
    <row r="27969" spans="27:29">
      <c r="AA27969" s="298"/>
      <c r="AC27969" s="206"/>
    </row>
    <row r="27970" spans="27:29">
      <c r="AA27970" s="298"/>
      <c r="AC27970" s="206"/>
    </row>
    <row r="27971" spans="27:29">
      <c r="AA27971" s="298"/>
      <c r="AC27971" s="206"/>
    </row>
    <row r="27972" spans="27:29">
      <c r="AA27972" s="298"/>
      <c r="AC27972" s="206"/>
    </row>
    <row r="27973" spans="27:29">
      <c r="AA27973" s="298"/>
      <c r="AC27973" s="206"/>
    </row>
    <row r="27974" spans="27:29">
      <c r="AA27974" s="298"/>
      <c r="AC27974" s="206"/>
    </row>
    <row r="27975" spans="27:29">
      <c r="AA27975" s="298"/>
      <c r="AC27975" s="206"/>
    </row>
    <row r="27976" spans="27:29">
      <c r="AA27976" s="298"/>
      <c r="AC27976" s="206"/>
    </row>
    <row r="27977" spans="27:29">
      <c r="AA27977" s="298"/>
      <c r="AC27977" s="206"/>
    </row>
    <row r="27978" spans="27:29">
      <c r="AA27978" s="298"/>
      <c r="AC27978" s="206"/>
    </row>
    <row r="27979" spans="27:29">
      <c r="AA27979" s="298"/>
      <c r="AC27979" s="206"/>
    </row>
    <row r="27980" spans="27:29">
      <c r="AA27980" s="298"/>
      <c r="AC27980" s="206"/>
    </row>
    <row r="27981" spans="27:29">
      <c r="AA27981" s="298"/>
      <c r="AC27981" s="206"/>
    </row>
    <row r="27982" spans="27:29">
      <c r="AA27982" s="298"/>
      <c r="AC27982" s="206"/>
    </row>
    <row r="27983" spans="27:29">
      <c r="AA27983" s="298"/>
      <c r="AC27983" s="206"/>
    </row>
    <row r="27984" spans="27:29">
      <c r="AA27984" s="298"/>
      <c r="AC27984" s="206"/>
    </row>
    <row r="27985" spans="27:29">
      <c r="AA27985" s="298"/>
      <c r="AC27985" s="206"/>
    </row>
    <row r="27986" spans="27:29">
      <c r="AA27986" s="298"/>
      <c r="AC27986" s="206"/>
    </row>
    <row r="27987" spans="27:29">
      <c r="AA27987" s="298"/>
      <c r="AC27987" s="206"/>
    </row>
    <row r="27988" spans="27:29">
      <c r="AA27988" s="298"/>
      <c r="AC27988" s="206"/>
    </row>
    <row r="27989" spans="27:29">
      <c r="AA27989" s="298"/>
      <c r="AC27989" s="206"/>
    </row>
    <row r="27990" spans="27:29">
      <c r="AA27990" s="298"/>
      <c r="AC27990" s="206"/>
    </row>
    <row r="27991" spans="27:29">
      <c r="AA27991" s="298"/>
      <c r="AC27991" s="206"/>
    </row>
    <row r="27992" spans="27:29">
      <c r="AA27992" s="298"/>
      <c r="AC27992" s="206"/>
    </row>
    <row r="27993" spans="27:29">
      <c r="AA27993" s="298"/>
      <c r="AC27993" s="206"/>
    </row>
    <row r="27994" spans="27:29">
      <c r="AA27994" s="298"/>
      <c r="AC27994" s="206"/>
    </row>
    <row r="27995" spans="27:29">
      <c r="AA27995" s="298"/>
      <c r="AC27995" s="206"/>
    </row>
    <row r="27996" spans="27:29">
      <c r="AA27996" s="298"/>
      <c r="AC27996" s="206"/>
    </row>
    <row r="27997" spans="27:29">
      <c r="AA27997" s="298"/>
      <c r="AC27997" s="206"/>
    </row>
    <row r="27998" spans="27:29">
      <c r="AA27998" s="298"/>
      <c r="AC27998" s="206"/>
    </row>
    <row r="27999" spans="27:29">
      <c r="AA27999" s="298"/>
      <c r="AC27999" s="206"/>
    </row>
    <row r="28000" spans="27:29">
      <c r="AA28000" s="298"/>
      <c r="AC28000" s="206"/>
    </row>
    <row r="28001" spans="27:29">
      <c r="AA28001" s="298"/>
      <c r="AC28001" s="206"/>
    </row>
    <row r="28002" spans="27:29">
      <c r="AA28002" s="298"/>
      <c r="AC28002" s="206"/>
    </row>
    <row r="28003" spans="27:29">
      <c r="AA28003" s="298"/>
      <c r="AC28003" s="206"/>
    </row>
    <row r="28004" spans="27:29">
      <c r="AA28004" s="298"/>
      <c r="AC28004" s="206"/>
    </row>
    <row r="28005" spans="27:29">
      <c r="AA28005" s="298"/>
      <c r="AC28005" s="206"/>
    </row>
    <row r="28006" spans="27:29">
      <c r="AA28006" s="298"/>
      <c r="AC28006" s="206"/>
    </row>
    <row r="28007" spans="27:29">
      <c r="AA28007" s="298"/>
      <c r="AC28007" s="206"/>
    </row>
    <row r="28008" spans="27:29">
      <c r="AA28008" s="298"/>
      <c r="AC28008" s="206"/>
    </row>
    <row r="28009" spans="27:29">
      <c r="AA28009" s="298"/>
      <c r="AC28009" s="206"/>
    </row>
    <row r="28010" spans="27:29">
      <c r="AA28010" s="298"/>
      <c r="AC28010" s="206"/>
    </row>
    <row r="28011" spans="27:29">
      <c r="AA28011" s="298"/>
      <c r="AC28011" s="206"/>
    </row>
    <row r="28012" spans="27:29">
      <c r="AA28012" s="298"/>
      <c r="AC28012" s="206"/>
    </row>
    <row r="28013" spans="27:29">
      <c r="AA28013" s="298"/>
      <c r="AC28013" s="206"/>
    </row>
    <row r="28014" spans="27:29">
      <c r="AA28014" s="298"/>
      <c r="AC28014" s="206"/>
    </row>
    <row r="28015" spans="27:29">
      <c r="AA28015" s="298"/>
      <c r="AC28015" s="206"/>
    </row>
    <row r="28016" spans="27:29">
      <c r="AA28016" s="298"/>
      <c r="AC28016" s="206"/>
    </row>
    <row r="28017" spans="27:29">
      <c r="AA28017" s="298"/>
      <c r="AC28017" s="206"/>
    </row>
    <row r="28018" spans="27:29">
      <c r="AA28018" s="298"/>
      <c r="AC28018" s="206"/>
    </row>
    <row r="28019" spans="27:29">
      <c r="AA28019" s="298"/>
      <c r="AC28019" s="206"/>
    </row>
    <row r="28020" spans="27:29">
      <c r="AA28020" s="298"/>
      <c r="AC28020" s="206"/>
    </row>
    <row r="28021" spans="27:29">
      <c r="AA28021" s="298"/>
      <c r="AC28021" s="206"/>
    </row>
    <row r="28022" spans="27:29">
      <c r="AA28022" s="298"/>
      <c r="AC28022" s="206"/>
    </row>
    <row r="28023" spans="27:29">
      <c r="AA28023" s="298"/>
      <c r="AC28023" s="206"/>
    </row>
    <row r="28024" spans="27:29">
      <c r="AA28024" s="298"/>
      <c r="AC28024" s="206"/>
    </row>
    <row r="28025" spans="27:29">
      <c r="AA28025" s="298"/>
      <c r="AC28025" s="206"/>
    </row>
    <row r="28026" spans="27:29">
      <c r="AA28026" s="298"/>
      <c r="AC28026" s="206"/>
    </row>
    <row r="28027" spans="27:29">
      <c r="AA28027" s="298"/>
      <c r="AC28027" s="206"/>
    </row>
    <row r="28028" spans="27:29">
      <c r="AA28028" s="298"/>
      <c r="AC28028" s="206"/>
    </row>
    <row r="28029" spans="27:29">
      <c r="AA28029" s="298"/>
      <c r="AC28029" s="206"/>
    </row>
    <row r="28030" spans="27:29">
      <c r="AA28030" s="298"/>
      <c r="AC28030" s="206"/>
    </row>
    <row r="28031" spans="27:29">
      <c r="AA28031" s="298"/>
      <c r="AC28031" s="206"/>
    </row>
    <row r="28032" spans="27:29">
      <c r="AA28032" s="298"/>
      <c r="AC28032" s="206"/>
    </row>
    <row r="28033" spans="27:29">
      <c r="AA28033" s="298"/>
      <c r="AC28033" s="206"/>
    </row>
    <row r="28034" spans="27:29">
      <c r="AA28034" s="298"/>
      <c r="AC28034" s="206"/>
    </row>
    <row r="28035" spans="27:29">
      <c r="AA28035" s="298"/>
      <c r="AC28035" s="206"/>
    </row>
    <row r="28036" spans="27:29">
      <c r="AA28036" s="298"/>
      <c r="AC28036" s="206"/>
    </row>
    <row r="28037" spans="27:29">
      <c r="AA28037" s="298"/>
      <c r="AC28037" s="206"/>
    </row>
    <row r="28038" spans="27:29">
      <c r="AA28038" s="298"/>
      <c r="AC28038" s="206"/>
    </row>
    <row r="28039" spans="27:29">
      <c r="AA28039" s="298"/>
      <c r="AC28039" s="206"/>
    </row>
    <row r="28040" spans="27:29">
      <c r="AA28040" s="298"/>
      <c r="AC28040" s="206"/>
    </row>
    <row r="28041" spans="27:29">
      <c r="AA28041" s="298"/>
      <c r="AC28041" s="206"/>
    </row>
    <row r="28042" spans="27:29">
      <c r="AA28042" s="298"/>
      <c r="AC28042" s="206"/>
    </row>
    <row r="28043" spans="27:29">
      <c r="AA28043" s="298"/>
      <c r="AC28043" s="206"/>
    </row>
    <row r="28044" spans="27:29">
      <c r="AA28044" s="298"/>
      <c r="AC28044" s="206"/>
    </row>
    <row r="28045" spans="27:29">
      <c r="AA28045" s="298"/>
      <c r="AC28045" s="206"/>
    </row>
    <row r="28046" spans="27:29">
      <c r="AA28046" s="298"/>
      <c r="AC28046" s="206"/>
    </row>
    <row r="28047" spans="27:29">
      <c r="AA28047" s="298"/>
      <c r="AC28047" s="206"/>
    </row>
    <row r="28048" spans="27:29">
      <c r="AA28048" s="298"/>
      <c r="AC28048" s="206"/>
    </row>
    <row r="28049" spans="27:29">
      <c r="AA28049" s="298"/>
      <c r="AC28049" s="206"/>
    </row>
    <row r="28050" spans="27:29">
      <c r="AA28050" s="298"/>
      <c r="AC28050" s="206"/>
    </row>
    <row r="28051" spans="27:29">
      <c r="AA28051" s="298"/>
      <c r="AC28051" s="206"/>
    </row>
    <row r="28052" spans="27:29">
      <c r="AA28052" s="298"/>
      <c r="AC28052" s="206"/>
    </row>
    <row r="28053" spans="27:29">
      <c r="AA28053" s="298"/>
      <c r="AC28053" s="206"/>
    </row>
    <row r="28054" spans="27:29">
      <c r="AA28054" s="298"/>
      <c r="AC28054" s="206"/>
    </row>
    <row r="28055" spans="27:29">
      <c r="AA28055" s="298"/>
      <c r="AC28055" s="206"/>
    </row>
    <row r="28056" spans="27:29">
      <c r="AA28056" s="298"/>
      <c r="AC28056" s="206"/>
    </row>
    <row r="28057" spans="27:29">
      <c r="AA28057" s="298"/>
      <c r="AC28057" s="206"/>
    </row>
    <row r="28058" spans="27:29">
      <c r="AA28058" s="298"/>
      <c r="AC28058" s="206"/>
    </row>
    <row r="28059" spans="27:29">
      <c r="AA28059" s="298"/>
      <c r="AC28059" s="206"/>
    </row>
    <row r="28060" spans="27:29">
      <c r="AA28060" s="298"/>
      <c r="AC28060" s="206"/>
    </row>
    <row r="28061" spans="27:29">
      <c r="AA28061" s="298"/>
      <c r="AC28061" s="206"/>
    </row>
    <row r="28062" spans="27:29">
      <c r="AA28062" s="298"/>
      <c r="AC28062" s="206"/>
    </row>
    <row r="28063" spans="27:29">
      <c r="AA28063" s="298"/>
      <c r="AC28063" s="206"/>
    </row>
    <row r="28064" spans="27:29">
      <c r="AA28064" s="298"/>
      <c r="AC28064" s="206"/>
    </row>
    <row r="28065" spans="27:29">
      <c r="AA28065" s="298"/>
      <c r="AC28065" s="206"/>
    </row>
    <row r="28066" spans="27:29">
      <c r="AA28066" s="298"/>
      <c r="AC28066" s="206"/>
    </row>
    <row r="28067" spans="27:29">
      <c r="AA28067" s="298"/>
      <c r="AC28067" s="206"/>
    </row>
    <row r="28068" spans="27:29">
      <c r="AA28068" s="298"/>
      <c r="AC28068" s="206"/>
    </row>
    <row r="28069" spans="27:29">
      <c r="AA28069" s="298"/>
      <c r="AC28069" s="206"/>
    </row>
    <row r="28070" spans="27:29">
      <c r="AA28070" s="298"/>
      <c r="AC28070" s="206"/>
    </row>
    <row r="28071" spans="27:29">
      <c r="AA28071" s="298"/>
      <c r="AC28071" s="206"/>
    </row>
    <row r="28072" spans="27:29">
      <c r="AA28072" s="298"/>
      <c r="AC28072" s="206"/>
    </row>
    <row r="28073" spans="27:29">
      <c r="AA28073" s="298"/>
      <c r="AC28073" s="206"/>
    </row>
    <row r="28074" spans="27:29">
      <c r="AA28074" s="298"/>
      <c r="AC28074" s="206"/>
    </row>
    <row r="28075" spans="27:29">
      <c r="AA28075" s="298"/>
      <c r="AC28075" s="206"/>
    </row>
    <row r="28076" spans="27:29">
      <c r="AA28076" s="298"/>
      <c r="AC28076" s="206"/>
    </row>
    <row r="28077" spans="27:29">
      <c r="AA28077" s="298"/>
      <c r="AC28077" s="206"/>
    </row>
    <row r="28078" spans="27:29">
      <c r="AA28078" s="298"/>
      <c r="AC28078" s="206"/>
    </row>
    <row r="28079" spans="27:29">
      <c r="AA28079" s="298"/>
      <c r="AC28079" s="206"/>
    </row>
    <row r="28080" spans="27:29">
      <c r="AA28080" s="298"/>
      <c r="AC28080" s="206"/>
    </row>
    <row r="28081" spans="27:29">
      <c r="AA28081" s="298"/>
      <c r="AC28081" s="206"/>
    </row>
    <row r="28082" spans="27:29">
      <c r="AA28082" s="298"/>
      <c r="AC28082" s="206"/>
    </row>
    <row r="28083" spans="27:29">
      <c r="AA28083" s="298"/>
      <c r="AC28083" s="206"/>
    </row>
    <row r="28084" spans="27:29">
      <c r="AA28084" s="298"/>
      <c r="AC28084" s="206"/>
    </row>
    <row r="28085" spans="27:29">
      <c r="AA28085" s="298"/>
      <c r="AC28085" s="206"/>
    </row>
    <row r="28086" spans="27:29">
      <c r="AA28086" s="298"/>
      <c r="AC28086" s="206"/>
    </row>
    <row r="28087" spans="27:29">
      <c r="AA28087" s="298"/>
      <c r="AC28087" s="206"/>
    </row>
    <row r="28088" spans="27:29">
      <c r="AA28088" s="298"/>
      <c r="AC28088" s="206"/>
    </row>
    <row r="28089" spans="27:29">
      <c r="AA28089" s="298"/>
      <c r="AC28089" s="206"/>
    </row>
    <row r="28090" spans="27:29">
      <c r="AA28090" s="298"/>
      <c r="AC28090" s="206"/>
    </row>
    <row r="28091" spans="27:29">
      <c r="AA28091" s="298"/>
      <c r="AC28091" s="206"/>
    </row>
    <row r="28092" spans="27:29">
      <c r="AA28092" s="298"/>
      <c r="AC28092" s="206"/>
    </row>
    <row r="28093" spans="27:29">
      <c r="AA28093" s="298"/>
      <c r="AC28093" s="206"/>
    </row>
    <row r="28094" spans="27:29">
      <c r="AA28094" s="298"/>
      <c r="AC28094" s="206"/>
    </row>
    <row r="28095" spans="27:29">
      <c r="AA28095" s="298"/>
      <c r="AC28095" s="206"/>
    </row>
    <row r="28096" spans="27:29">
      <c r="AA28096" s="298"/>
      <c r="AC28096" s="206"/>
    </row>
    <row r="28097" spans="27:29">
      <c r="AA28097" s="298"/>
      <c r="AC28097" s="206"/>
    </row>
    <row r="28098" spans="27:29">
      <c r="AA28098" s="298"/>
      <c r="AC28098" s="206"/>
    </row>
    <row r="28099" spans="27:29">
      <c r="AA28099" s="298"/>
      <c r="AC28099" s="206"/>
    </row>
    <row r="28100" spans="27:29">
      <c r="AA28100" s="298"/>
      <c r="AC28100" s="206"/>
    </row>
    <row r="28101" spans="27:29">
      <c r="AA28101" s="298"/>
      <c r="AC28101" s="206"/>
    </row>
    <row r="28102" spans="27:29">
      <c r="AA28102" s="298"/>
      <c r="AC28102" s="206"/>
    </row>
    <row r="28103" spans="27:29">
      <c r="AA28103" s="298"/>
      <c r="AC28103" s="206"/>
    </row>
    <row r="28104" spans="27:29">
      <c r="AA28104" s="298"/>
      <c r="AC28104" s="206"/>
    </row>
    <row r="28105" spans="27:29">
      <c r="AA28105" s="298"/>
      <c r="AC28105" s="206"/>
    </row>
    <row r="28106" spans="27:29">
      <c r="AA28106" s="298"/>
      <c r="AC28106" s="206"/>
    </row>
    <row r="28107" spans="27:29">
      <c r="AA28107" s="298"/>
      <c r="AC28107" s="206"/>
    </row>
    <row r="28108" spans="27:29">
      <c r="AA28108" s="298"/>
      <c r="AC28108" s="206"/>
    </row>
    <row r="28109" spans="27:29">
      <c r="AA28109" s="298"/>
      <c r="AC28109" s="206"/>
    </row>
    <row r="28110" spans="27:29">
      <c r="AA28110" s="298"/>
      <c r="AC28110" s="206"/>
    </row>
    <row r="28111" spans="27:29">
      <c r="AA28111" s="298"/>
      <c r="AC28111" s="206"/>
    </row>
    <row r="28112" spans="27:29">
      <c r="AA28112" s="298"/>
      <c r="AC28112" s="206"/>
    </row>
    <row r="28113" spans="27:29">
      <c r="AA28113" s="298"/>
      <c r="AC28113" s="206"/>
    </row>
    <row r="28114" spans="27:29">
      <c r="AA28114" s="298"/>
      <c r="AC28114" s="206"/>
    </row>
    <row r="28115" spans="27:29">
      <c r="AA28115" s="298"/>
      <c r="AC28115" s="206"/>
    </row>
    <row r="28116" spans="27:29">
      <c r="AA28116" s="298"/>
      <c r="AC28116" s="206"/>
    </row>
    <row r="28117" spans="27:29">
      <c r="AA28117" s="298"/>
      <c r="AC28117" s="206"/>
    </row>
    <row r="28118" spans="27:29">
      <c r="AA28118" s="298"/>
      <c r="AC28118" s="206"/>
    </row>
    <row r="28119" spans="27:29">
      <c r="AA28119" s="298"/>
      <c r="AC28119" s="206"/>
    </row>
    <row r="28120" spans="27:29">
      <c r="AA28120" s="298"/>
      <c r="AC28120" s="206"/>
    </row>
    <row r="28121" spans="27:29">
      <c r="AA28121" s="298"/>
      <c r="AC28121" s="206"/>
    </row>
    <row r="28122" spans="27:29">
      <c r="AA28122" s="298"/>
      <c r="AC28122" s="206"/>
    </row>
    <row r="28123" spans="27:29">
      <c r="AA28123" s="298"/>
      <c r="AC28123" s="206"/>
    </row>
    <row r="28124" spans="27:29">
      <c r="AA28124" s="298"/>
      <c r="AC28124" s="206"/>
    </row>
    <row r="28125" spans="27:29">
      <c r="AA28125" s="298"/>
      <c r="AC28125" s="206"/>
    </row>
    <row r="28126" spans="27:29">
      <c r="AA28126" s="298"/>
      <c r="AC28126" s="206"/>
    </row>
    <row r="28127" spans="27:29">
      <c r="AA28127" s="298"/>
      <c r="AC28127" s="206"/>
    </row>
    <row r="28128" spans="27:29">
      <c r="AA28128" s="298"/>
      <c r="AC28128" s="206"/>
    </row>
    <row r="28129" spans="27:29">
      <c r="AA28129" s="298"/>
      <c r="AC28129" s="206"/>
    </row>
    <row r="28130" spans="27:29">
      <c r="AA28130" s="298"/>
      <c r="AC28130" s="206"/>
    </row>
    <row r="28131" spans="27:29">
      <c r="AA28131" s="298"/>
      <c r="AC28131" s="206"/>
    </row>
    <row r="28132" spans="27:29">
      <c r="AA28132" s="298"/>
      <c r="AC28132" s="206"/>
    </row>
    <row r="28133" spans="27:29">
      <c r="AA28133" s="298"/>
      <c r="AC28133" s="206"/>
    </row>
    <row r="28134" spans="27:29">
      <c r="AA28134" s="298"/>
      <c r="AC28134" s="206"/>
    </row>
    <row r="28135" spans="27:29">
      <c r="AA28135" s="298"/>
      <c r="AC28135" s="206"/>
    </row>
    <row r="28136" spans="27:29">
      <c r="AA28136" s="298"/>
      <c r="AC28136" s="206"/>
    </row>
    <row r="28137" spans="27:29">
      <c r="AA28137" s="298"/>
      <c r="AC28137" s="206"/>
    </row>
    <row r="28138" spans="27:29">
      <c r="AA28138" s="298"/>
      <c r="AC28138" s="206"/>
    </row>
    <row r="28139" spans="27:29">
      <c r="AA28139" s="298"/>
      <c r="AC28139" s="206"/>
    </row>
    <row r="28140" spans="27:29">
      <c r="AA28140" s="298"/>
      <c r="AC28140" s="206"/>
    </row>
    <row r="28141" spans="27:29">
      <c r="AA28141" s="298"/>
      <c r="AC28141" s="206"/>
    </row>
    <row r="28142" spans="27:29">
      <c r="AA28142" s="298"/>
      <c r="AC28142" s="206"/>
    </row>
    <row r="28143" spans="27:29">
      <c r="AA28143" s="298"/>
      <c r="AC28143" s="206"/>
    </row>
    <row r="28144" spans="27:29">
      <c r="AA28144" s="298"/>
      <c r="AC28144" s="206"/>
    </row>
    <row r="28145" spans="27:29">
      <c r="AA28145" s="298"/>
      <c r="AC28145" s="206"/>
    </row>
    <row r="28146" spans="27:29">
      <c r="AA28146" s="298"/>
      <c r="AC28146" s="206"/>
    </row>
    <row r="28147" spans="27:29">
      <c r="AA28147" s="298"/>
      <c r="AC28147" s="206"/>
    </row>
    <row r="28148" spans="27:29">
      <c r="AA28148" s="298"/>
      <c r="AC28148" s="206"/>
    </row>
    <row r="28149" spans="27:29">
      <c r="AA28149" s="298"/>
      <c r="AC28149" s="206"/>
    </row>
    <row r="28150" spans="27:29">
      <c r="AA28150" s="298"/>
      <c r="AC28150" s="206"/>
    </row>
    <row r="28151" spans="27:29">
      <c r="AA28151" s="298"/>
      <c r="AC28151" s="206"/>
    </row>
    <row r="28152" spans="27:29">
      <c r="AA28152" s="298"/>
      <c r="AC28152" s="206"/>
    </row>
    <row r="28153" spans="27:29">
      <c r="AA28153" s="298"/>
      <c r="AC28153" s="206"/>
    </row>
    <row r="28154" spans="27:29">
      <c r="AA28154" s="298"/>
      <c r="AC28154" s="206"/>
    </row>
    <row r="28155" spans="27:29">
      <c r="AA28155" s="298"/>
      <c r="AC28155" s="206"/>
    </row>
    <row r="28156" spans="27:29">
      <c r="AA28156" s="298"/>
      <c r="AC28156" s="206"/>
    </row>
    <row r="28157" spans="27:29">
      <c r="AA28157" s="298"/>
      <c r="AC28157" s="206"/>
    </row>
    <row r="28158" spans="27:29">
      <c r="AA28158" s="298"/>
      <c r="AC28158" s="206"/>
    </row>
    <row r="28159" spans="27:29">
      <c r="AA28159" s="298"/>
      <c r="AC28159" s="206"/>
    </row>
    <row r="28160" spans="27:29">
      <c r="AA28160" s="298"/>
      <c r="AC28160" s="206"/>
    </row>
    <row r="28161" spans="27:29">
      <c r="AA28161" s="298"/>
      <c r="AC28161" s="206"/>
    </row>
    <row r="28162" spans="27:29">
      <c r="AA28162" s="298"/>
      <c r="AC28162" s="206"/>
    </row>
    <row r="28163" spans="27:29">
      <c r="AA28163" s="298"/>
      <c r="AC28163" s="206"/>
    </row>
    <row r="28164" spans="27:29">
      <c r="AA28164" s="298"/>
      <c r="AC28164" s="206"/>
    </row>
    <row r="28165" spans="27:29">
      <c r="AA28165" s="298"/>
      <c r="AC28165" s="206"/>
    </row>
    <row r="28166" spans="27:29">
      <c r="AA28166" s="298"/>
      <c r="AC28166" s="206"/>
    </row>
    <row r="28167" spans="27:29">
      <c r="AA28167" s="298"/>
      <c r="AC28167" s="206"/>
    </row>
    <row r="28168" spans="27:29">
      <c r="AA28168" s="298"/>
      <c r="AC28168" s="206"/>
    </row>
    <row r="28169" spans="27:29">
      <c r="AA28169" s="298"/>
      <c r="AC28169" s="206"/>
    </row>
    <row r="28170" spans="27:29">
      <c r="AA28170" s="298"/>
      <c r="AC28170" s="206"/>
    </row>
    <row r="28171" spans="27:29">
      <c r="AA28171" s="298"/>
      <c r="AC28171" s="206"/>
    </row>
    <row r="28172" spans="27:29">
      <c r="AA28172" s="298"/>
      <c r="AC28172" s="206"/>
    </row>
    <row r="28173" spans="27:29">
      <c r="AA28173" s="298"/>
      <c r="AC28173" s="206"/>
    </row>
    <row r="28174" spans="27:29">
      <c r="AA28174" s="298"/>
      <c r="AC28174" s="206"/>
    </row>
    <row r="28175" spans="27:29">
      <c r="AA28175" s="298"/>
      <c r="AC28175" s="206"/>
    </row>
    <row r="28176" spans="27:29">
      <c r="AA28176" s="298"/>
      <c r="AC28176" s="206"/>
    </row>
    <row r="28177" spans="27:29">
      <c r="AA28177" s="298"/>
      <c r="AC28177" s="206"/>
    </row>
    <row r="28178" spans="27:29">
      <c r="AA28178" s="298"/>
      <c r="AC28178" s="206"/>
    </row>
    <row r="28179" spans="27:29">
      <c r="AA28179" s="298"/>
      <c r="AC28179" s="206"/>
    </row>
    <row r="28180" spans="27:29">
      <c r="AA28180" s="298"/>
      <c r="AC28180" s="206"/>
    </row>
    <row r="28181" spans="27:29">
      <c r="AA28181" s="298"/>
      <c r="AC28181" s="206"/>
    </row>
    <row r="28182" spans="27:29">
      <c r="AA28182" s="298"/>
      <c r="AC28182" s="206"/>
    </row>
    <row r="28183" spans="27:29">
      <c r="AA28183" s="298"/>
      <c r="AC28183" s="206"/>
    </row>
    <row r="28184" spans="27:29">
      <c r="AA28184" s="298"/>
      <c r="AC28184" s="206"/>
    </row>
    <row r="28185" spans="27:29">
      <c r="AA28185" s="298"/>
      <c r="AC28185" s="206"/>
    </row>
    <row r="28186" spans="27:29">
      <c r="AA28186" s="298"/>
      <c r="AC28186" s="206"/>
    </row>
    <row r="28187" spans="27:29">
      <c r="AA28187" s="298"/>
      <c r="AC28187" s="206"/>
    </row>
    <row r="28188" spans="27:29">
      <c r="AA28188" s="298"/>
      <c r="AC28188" s="206"/>
    </row>
    <row r="28189" spans="27:29">
      <c r="AA28189" s="298"/>
      <c r="AC28189" s="206"/>
    </row>
    <row r="28190" spans="27:29">
      <c r="AA28190" s="298"/>
      <c r="AC28190" s="206"/>
    </row>
    <row r="28191" spans="27:29">
      <c r="AA28191" s="298"/>
      <c r="AC28191" s="206"/>
    </row>
    <row r="28192" spans="27:29">
      <c r="AA28192" s="298"/>
      <c r="AC28192" s="206"/>
    </row>
    <row r="28193" spans="27:29">
      <c r="AA28193" s="298"/>
      <c r="AC28193" s="206"/>
    </row>
    <row r="28194" spans="27:29">
      <c r="AA28194" s="298"/>
      <c r="AC28194" s="206"/>
    </row>
    <row r="28195" spans="27:29">
      <c r="AA28195" s="298"/>
      <c r="AC28195" s="206"/>
    </row>
    <row r="28196" spans="27:29">
      <c r="AA28196" s="298"/>
      <c r="AC28196" s="206"/>
    </row>
    <row r="28197" spans="27:29">
      <c r="AA28197" s="298"/>
      <c r="AC28197" s="206"/>
    </row>
    <row r="28198" spans="27:29">
      <c r="AA28198" s="298"/>
      <c r="AC28198" s="206"/>
    </row>
    <row r="28199" spans="27:29">
      <c r="AA28199" s="298"/>
      <c r="AC28199" s="206"/>
    </row>
    <row r="28200" spans="27:29">
      <c r="AA28200" s="298"/>
      <c r="AC28200" s="206"/>
    </row>
    <row r="28201" spans="27:29">
      <c r="AA28201" s="298"/>
      <c r="AC28201" s="206"/>
    </row>
    <row r="28202" spans="27:29">
      <c r="AA28202" s="298"/>
      <c r="AC28202" s="206"/>
    </row>
    <row r="28203" spans="27:29">
      <c r="AA28203" s="298"/>
      <c r="AC28203" s="206"/>
    </row>
    <row r="28204" spans="27:29">
      <c r="AA28204" s="298"/>
      <c r="AC28204" s="206"/>
    </row>
    <row r="28205" spans="27:29">
      <c r="AA28205" s="298"/>
      <c r="AC28205" s="206"/>
    </row>
    <row r="28206" spans="27:29">
      <c r="AA28206" s="298"/>
      <c r="AC28206" s="206"/>
    </row>
    <row r="28207" spans="27:29">
      <c r="AA28207" s="298"/>
      <c r="AC28207" s="206"/>
    </row>
    <row r="28208" spans="27:29">
      <c r="AA28208" s="298"/>
      <c r="AC28208" s="206"/>
    </row>
    <row r="28209" spans="27:29">
      <c r="AA28209" s="298"/>
      <c r="AC28209" s="206"/>
    </row>
    <row r="28210" spans="27:29">
      <c r="AA28210" s="298"/>
      <c r="AC28210" s="206"/>
    </row>
    <row r="28211" spans="27:29">
      <c r="AA28211" s="298"/>
      <c r="AC28211" s="206"/>
    </row>
    <row r="28212" spans="27:29">
      <c r="AA28212" s="298"/>
      <c r="AC28212" s="206"/>
    </row>
    <row r="28213" spans="27:29">
      <c r="AA28213" s="298"/>
      <c r="AC28213" s="206"/>
    </row>
    <row r="28214" spans="27:29">
      <c r="AA28214" s="298"/>
      <c r="AC28214" s="206"/>
    </row>
    <row r="28215" spans="27:29">
      <c r="AA28215" s="298"/>
      <c r="AC28215" s="206"/>
    </row>
    <row r="28216" spans="27:29">
      <c r="AA28216" s="298"/>
      <c r="AC28216" s="206"/>
    </row>
    <row r="28217" spans="27:29">
      <c r="AA28217" s="298"/>
      <c r="AC28217" s="206"/>
    </row>
    <row r="28218" spans="27:29">
      <c r="AA28218" s="298"/>
      <c r="AC28218" s="206"/>
    </row>
    <row r="28219" spans="27:29">
      <c r="AA28219" s="298"/>
      <c r="AC28219" s="206"/>
    </row>
    <row r="28220" spans="27:29">
      <c r="AA28220" s="298"/>
      <c r="AC28220" s="206"/>
    </row>
    <row r="28221" spans="27:29">
      <c r="AA28221" s="298"/>
      <c r="AC28221" s="206"/>
    </row>
    <row r="28222" spans="27:29">
      <c r="AA28222" s="298"/>
      <c r="AC28222" s="206"/>
    </row>
    <row r="28223" spans="27:29">
      <c r="AA28223" s="298"/>
      <c r="AC28223" s="206"/>
    </row>
    <row r="28224" spans="27:29">
      <c r="AA28224" s="298"/>
      <c r="AC28224" s="206"/>
    </row>
    <row r="28225" spans="27:29">
      <c r="AA28225" s="298"/>
      <c r="AC28225" s="206"/>
    </row>
    <row r="28226" spans="27:29">
      <c r="AA28226" s="298"/>
      <c r="AC28226" s="206"/>
    </row>
    <row r="28227" spans="27:29">
      <c r="AA28227" s="298"/>
      <c r="AC28227" s="206"/>
    </row>
    <row r="28228" spans="27:29">
      <c r="AA28228" s="298"/>
      <c r="AC28228" s="206"/>
    </row>
    <row r="28229" spans="27:29">
      <c r="AA28229" s="298"/>
      <c r="AC28229" s="206"/>
    </row>
    <row r="28230" spans="27:29">
      <c r="AA28230" s="298"/>
      <c r="AC28230" s="206"/>
    </row>
    <row r="28231" spans="27:29">
      <c r="AA28231" s="298"/>
      <c r="AC28231" s="206"/>
    </row>
    <row r="28232" spans="27:29">
      <c r="AA28232" s="298"/>
      <c r="AC28232" s="206"/>
    </row>
    <row r="28233" spans="27:29">
      <c r="AA28233" s="298"/>
      <c r="AC28233" s="206"/>
    </row>
    <row r="28234" spans="27:29">
      <c r="AA28234" s="298"/>
      <c r="AC28234" s="206"/>
    </row>
    <row r="28235" spans="27:29">
      <c r="AA28235" s="298"/>
      <c r="AC28235" s="206"/>
    </row>
    <row r="28236" spans="27:29">
      <c r="AA28236" s="298"/>
      <c r="AC28236" s="206"/>
    </row>
    <row r="28237" spans="27:29">
      <c r="AA28237" s="298"/>
      <c r="AC28237" s="206"/>
    </row>
    <row r="28238" spans="27:29">
      <c r="AA28238" s="298"/>
      <c r="AC28238" s="206"/>
    </row>
    <row r="28239" spans="27:29">
      <c r="AA28239" s="298"/>
      <c r="AC28239" s="206"/>
    </row>
    <row r="28240" spans="27:29">
      <c r="AA28240" s="298"/>
      <c r="AC28240" s="206"/>
    </row>
    <row r="28241" spans="27:29">
      <c r="AA28241" s="298"/>
      <c r="AC28241" s="206"/>
    </row>
    <row r="28242" spans="27:29">
      <c r="AA28242" s="298"/>
      <c r="AC28242" s="206"/>
    </row>
    <row r="28243" spans="27:29">
      <c r="AA28243" s="298"/>
      <c r="AC28243" s="206"/>
    </row>
    <row r="28244" spans="27:29">
      <c r="AA28244" s="298"/>
      <c r="AC28244" s="206"/>
    </row>
    <row r="28245" spans="27:29">
      <c r="AA28245" s="298"/>
      <c r="AC28245" s="206"/>
    </row>
    <row r="28246" spans="27:29">
      <c r="AA28246" s="298"/>
      <c r="AC28246" s="206"/>
    </row>
    <row r="28247" spans="27:29">
      <c r="AA28247" s="298"/>
      <c r="AC28247" s="206"/>
    </row>
    <row r="28248" spans="27:29">
      <c r="AA28248" s="298"/>
      <c r="AC28248" s="206"/>
    </row>
    <row r="28249" spans="27:29">
      <c r="AA28249" s="298"/>
      <c r="AC28249" s="206"/>
    </row>
    <row r="28250" spans="27:29">
      <c r="AA28250" s="298"/>
      <c r="AC28250" s="206"/>
    </row>
    <row r="28251" spans="27:29">
      <c r="AA28251" s="298"/>
      <c r="AC28251" s="206"/>
    </row>
    <row r="28252" spans="27:29">
      <c r="AA28252" s="298"/>
      <c r="AC28252" s="206"/>
    </row>
    <row r="28253" spans="27:29">
      <c r="AA28253" s="298"/>
      <c r="AC28253" s="206"/>
    </row>
    <row r="28254" spans="27:29">
      <c r="AA28254" s="298"/>
      <c r="AC28254" s="206"/>
    </row>
    <row r="28255" spans="27:29">
      <c r="AA28255" s="298"/>
      <c r="AC28255" s="206"/>
    </row>
    <row r="28256" spans="27:29">
      <c r="AA28256" s="298"/>
      <c r="AC28256" s="206"/>
    </row>
    <row r="28257" spans="27:29">
      <c r="AA28257" s="298"/>
      <c r="AC28257" s="206"/>
    </row>
    <row r="28258" spans="27:29">
      <c r="AA28258" s="298"/>
      <c r="AC28258" s="206"/>
    </row>
    <row r="28259" spans="27:29">
      <c r="AA28259" s="298"/>
      <c r="AC28259" s="206"/>
    </row>
    <row r="28260" spans="27:29">
      <c r="AA28260" s="298"/>
      <c r="AC28260" s="206"/>
    </row>
    <row r="28261" spans="27:29">
      <c r="AA28261" s="298"/>
      <c r="AC28261" s="206"/>
    </row>
    <row r="28262" spans="27:29">
      <c r="AA28262" s="298"/>
      <c r="AC28262" s="206"/>
    </row>
    <row r="28263" spans="27:29">
      <c r="AA28263" s="298"/>
      <c r="AC28263" s="206"/>
    </row>
    <row r="28264" spans="27:29">
      <c r="AA28264" s="298"/>
      <c r="AC28264" s="206"/>
    </row>
    <row r="28265" spans="27:29">
      <c r="AA28265" s="298"/>
      <c r="AC28265" s="206"/>
    </row>
    <row r="28266" spans="27:29">
      <c r="AA28266" s="298"/>
      <c r="AC28266" s="206"/>
    </row>
    <row r="28267" spans="27:29">
      <c r="AA28267" s="298"/>
      <c r="AC28267" s="206"/>
    </row>
    <row r="28268" spans="27:29">
      <c r="AA28268" s="298"/>
      <c r="AC28268" s="206"/>
    </row>
    <row r="28269" spans="27:29">
      <c r="AA28269" s="298"/>
      <c r="AC28269" s="206"/>
    </row>
    <row r="28270" spans="27:29">
      <c r="AA28270" s="298"/>
      <c r="AC28270" s="206"/>
    </row>
    <row r="28271" spans="27:29">
      <c r="AA28271" s="298"/>
      <c r="AC28271" s="206"/>
    </row>
    <row r="28272" spans="27:29">
      <c r="AA28272" s="298"/>
      <c r="AC28272" s="206"/>
    </row>
    <row r="28273" spans="27:29">
      <c r="AA28273" s="298"/>
      <c r="AC28273" s="206"/>
    </row>
    <row r="28274" spans="27:29">
      <c r="AA28274" s="298"/>
      <c r="AC28274" s="206"/>
    </row>
    <row r="28275" spans="27:29">
      <c r="AA28275" s="298"/>
      <c r="AC28275" s="206"/>
    </row>
    <row r="28276" spans="27:29">
      <c r="AA28276" s="298"/>
      <c r="AC28276" s="206"/>
    </row>
    <row r="28277" spans="27:29">
      <c r="AA28277" s="298"/>
      <c r="AC28277" s="206"/>
    </row>
    <row r="28278" spans="27:29">
      <c r="AA28278" s="298"/>
      <c r="AC28278" s="206"/>
    </row>
    <row r="28279" spans="27:29">
      <c r="AA28279" s="298"/>
      <c r="AC28279" s="206"/>
    </row>
    <row r="28280" spans="27:29">
      <c r="AA28280" s="298"/>
      <c r="AC28280" s="206"/>
    </row>
    <row r="28281" spans="27:29">
      <c r="AA28281" s="298"/>
      <c r="AC28281" s="206"/>
    </row>
    <row r="28282" spans="27:29">
      <c r="AA28282" s="298"/>
      <c r="AC28282" s="206"/>
    </row>
    <row r="28283" spans="27:29">
      <c r="AA28283" s="298"/>
      <c r="AC28283" s="206"/>
    </row>
    <row r="28284" spans="27:29">
      <c r="AA28284" s="298"/>
      <c r="AC28284" s="206"/>
    </row>
    <row r="28285" spans="27:29">
      <c r="AA28285" s="298"/>
      <c r="AC28285" s="206"/>
    </row>
    <row r="28286" spans="27:29">
      <c r="AA28286" s="298"/>
      <c r="AC28286" s="206"/>
    </row>
    <row r="28287" spans="27:29">
      <c r="AA28287" s="298"/>
      <c r="AC28287" s="206"/>
    </row>
    <row r="28288" spans="27:29">
      <c r="AA28288" s="298"/>
      <c r="AC28288" s="206"/>
    </row>
    <row r="28289" spans="27:29">
      <c r="AA28289" s="298"/>
      <c r="AC28289" s="206"/>
    </row>
    <row r="28290" spans="27:29">
      <c r="AA28290" s="298"/>
      <c r="AC28290" s="206"/>
    </row>
    <row r="28291" spans="27:29">
      <c r="AA28291" s="298"/>
      <c r="AC28291" s="206"/>
    </row>
    <row r="28292" spans="27:29">
      <c r="AA28292" s="298"/>
      <c r="AC28292" s="206"/>
    </row>
    <row r="28293" spans="27:29">
      <c r="AA28293" s="298"/>
      <c r="AC28293" s="206"/>
    </row>
    <row r="28294" spans="27:29">
      <c r="AA28294" s="298"/>
      <c r="AC28294" s="206"/>
    </row>
    <row r="28295" spans="27:29">
      <c r="AA28295" s="298"/>
      <c r="AC28295" s="206"/>
    </row>
    <row r="28296" spans="27:29">
      <c r="AA28296" s="298"/>
      <c r="AC28296" s="206"/>
    </row>
    <row r="28297" spans="27:29">
      <c r="AA28297" s="298"/>
      <c r="AC28297" s="206"/>
    </row>
    <row r="28298" spans="27:29">
      <c r="AA28298" s="298"/>
      <c r="AC28298" s="206"/>
    </row>
    <row r="28299" spans="27:29">
      <c r="AA28299" s="298"/>
      <c r="AC28299" s="206"/>
    </row>
    <row r="28300" spans="27:29">
      <c r="AA28300" s="298"/>
      <c r="AC28300" s="206"/>
    </row>
    <row r="28301" spans="27:29">
      <c r="AA28301" s="298"/>
      <c r="AC28301" s="206"/>
    </row>
    <row r="28302" spans="27:29">
      <c r="AA28302" s="298"/>
      <c r="AC28302" s="206"/>
    </row>
    <row r="28303" spans="27:29">
      <c r="AA28303" s="298"/>
      <c r="AC28303" s="206"/>
    </row>
    <row r="28304" spans="27:29">
      <c r="AA28304" s="298"/>
      <c r="AC28304" s="206"/>
    </row>
    <row r="28305" spans="27:29">
      <c r="AA28305" s="298"/>
      <c r="AC28305" s="206"/>
    </row>
    <row r="28306" spans="27:29">
      <c r="AA28306" s="298"/>
      <c r="AC28306" s="206"/>
    </row>
    <row r="28307" spans="27:29">
      <c r="AA28307" s="298"/>
      <c r="AC28307" s="206"/>
    </row>
    <row r="28308" spans="27:29">
      <c r="AA28308" s="298"/>
      <c r="AC28308" s="206"/>
    </row>
    <row r="28309" spans="27:29">
      <c r="AA28309" s="298"/>
      <c r="AC28309" s="206"/>
    </row>
    <row r="28310" spans="27:29">
      <c r="AA28310" s="298"/>
      <c r="AC28310" s="206"/>
    </row>
    <row r="28311" spans="27:29">
      <c r="AA28311" s="298"/>
      <c r="AC28311" s="206"/>
    </row>
    <row r="28312" spans="27:29">
      <c r="AA28312" s="298"/>
      <c r="AC28312" s="206"/>
    </row>
    <row r="28313" spans="27:29">
      <c r="AA28313" s="298"/>
      <c r="AC28313" s="206"/>
    </row>
    <row r="28314" spans="27:29">
      <c r="AA28314" s="298"/>
      <c r="AC28314" s="206"/>
    </row>
    <row r="28315" spans="27:29">
      <c r="AA28315" s="298"/>
      <c r="AC28315" s="206"/>
    </row>
    <row r="28316" spans="27:29">
      <c r="AA28316" s="298"/>
      <c r="AC28316" s="206"/>
    </row>
    <row r="28317" spans="27:29">
      <c r="AA28317" s="298"/>
      <c r="AC28317" s="206"/>
    </row>
    <row r="28318" spans="27:29">
      <c r="AA28318" s="298"/>
      <c r="AC28318" s="206"/>
    </row>
    <row r="28319" spans="27:29">
      <c r="AA28319" s="298"/>
      <c r="AC28319" s="206"/>
    </row>
    <row r="28320" spans="27:29">
      <c r="AA28320" s="298"/>
      <c r="AC28320" s="206"/>
    </row>
    <row r="28321" spans="27:29">
      <c r="AA28321" s="298"/>
      <c r="AC28321" s="206"/>
    </row>
    <row r="28322" spans="27:29">
      <c r="AA28322" s="298"/>
      <c r="AC28322" s="206"/>
    </row>
    <row r="28323" spans="27:29">
      <c r="AA28323" s="298"/>
      <c r="AC28323" s="206"/>
    </row>
    <row r="28324" spans="27:29">
      <c r="AA28324" s="298"/>
      <c r="AC28324" s="206"/>
    </row>
    <row r="28325" spans="27:29">
      <c r="AA28325" s="298"/>
      <c r="AC28325" s="206"/>
    </row>
    <row r="28326" spans="27:29">
      <c r="AA28326" s="298"/>
      <c r="AC28326" s="206"/>
    </row>
    <row r="28327" spans="27:29">
      <c r="AA28327" s="298"/>
      <c r="AC28327" s="206"/>
    </row>
    <row r="28328" spans="27:29">
      <c r="AA28328" s="298"/>
      <c r="AC28328" s="206"/>
    </row>
    <row r="28329" spans="27:29">
      <c r="AA28329" s="298"/>
      <c r="AC28329" s="206"/>
    </row>
    <row r="28330" spans="27:29">
      <c r="AA28330" s="298"/>
      <c r="AC28330" s="206"/>
    </row>
    <row r="28331" spans="27:29">
      <c r="AA28331" s="298"/>
      <c r="AC28331" s="206"/>
    </row>
    <row r="28332" spans="27:29">
      <c r="AA28332" s="298"/>
      <c r="AC28332" s="206"/>
    </row>
    <row r="28333" spans="27:29">
      <c r="AA28333" s="298"/>
      <c r="AC28333" s="206"/>
    </row>
    <row r="28334" spans="27:29">
      <c r="AA28334" s="298"/>
      <c r="AC28334" s="206"/>
    </row>
    <row r="28335" spans="27:29">
      <c r="AA28335" s="298"/>
      <c r="AC28335" s="206"/>
    </row>
    <row r="28336" spans="27:29">
      <c r="AA28336" s="298"/>
      <c r="AC28336" s="206"/>
    </row>
    <row r="28337" spans="27:29">
      <c r="AA28337" s="298"/>
      <c r="AC28337" s="206"/>
    </row>
    <row r="28338" spans="27:29">
      <c r="AA28338" s="298"/>
      <c r="AC28338" s="206"/>
    </row>
    <row r="28339" spans="27:29">
      <c r="AA28339" s="298"/>
      <c r="AC28339" s="206"/>
    </row>
    <row r="28340" spans="27:29">
      <c r="AA28340" s="298"/>
      <c r="AC28340" s="206"/>
    </row>
    <row r="28341" spans="27:29">
      <c r="AA28341" s="298"/>
      <c r="AC28341" s="206"/>
    </row>
    <row r="28342" spans="27:29">
      <c r="AA28342" s="298"/>
      <c r="AC28342" s="206"/>
    </row>
    <row r="28343" spans="27:29">
      <c r="AA28343" s="298"/>
      <c r="AC28343" s="206"/>
    </row>
    <row r="28344" spans="27:29">
      <c r="AA28344" s="298"/>
      <c r="AC28344" s="206"/>
    </row>
    <row r="28345" spans="27:29">
      <c r="AA28345" s="298"/>
      <c r="AC28345" s="206"/>
    </row>
    <row r="28346" spans="27:29">
      <c r="AA28346" s="298"/>
      <c r="AC28346" s="206"/>
    </row>
    <row r="28347" spans="27:29">
      <c r="AA28347" s="298"/>
      <c r="AC28347" s="206"/>
    </row>
    <row r="28348" spans="27:29">
      <c r="AA28348" s="298"/>
      <c r="AC28348" s="206"/>
    </row>
    <row r="28349" spans="27:29">
      <c r="AA28349" s="298"/>
      <c r="AC28349" s="206"/>
    </row>
    <row r="28350" spans="27:29">
      <c r="AA28350" s="298"/>
      <c r="AC28350" s="206"/>
    </row>
    <row r="28351" spans="27:29">
      <c r="AA28351" s="298"/>
      <c r="AC28351" s="206"/>
    </row>
    <row r="28352" spans="27:29">
      <c r="AA28352" s="298"/>
      <c r="AC28352" s="206"/>
    </row>
    <row r="28353" spans="27:29">
      <c r="AA28353" s="298"/>
      <c r="AC28353" s="206"/>
    </row>
    <row r="28354" spans="27:29">
      <c r="AA28354" s="298"/>
      <c r="AC28354" s="206"/>
    </row>
    <row r="28355" spans="27:29">
      <c r="AA28355" s="298"/>
      <c r="AC28355" s="206"/>
    </row>
    <row r="28356" spans="27:29">
      <c r="AA28356" s="298"/>
      <c r="AC28356" s="206"/>
    </row>
    <row r="28357" spans="27:29">
      <c r="AA28357" s="298"/>
      <c r="AC28357" s="206"/>
    </row>
    <row r="28358" spans="27:29">
      <c r="AA28358" s="298"/>
      <c r="AC28358" s="206"/>
    </row>
    <row r="28359" spans="27:29">
      <c r="AA28359" s="298"/>
      <c r="AC28359" s="206"/>
    </row>
    <row r="28360" spans="27:29">
      <c r="AA28360" s="298"/>
      <c r="AC28360" s="206"/>
    </row>
    <row r="28361" spans="27:29">
      <c r="AA28361" s="298"/>
      <c r="AC28361" s="206"/>
    </row>
    <row r="28362" spans="27:29">
      <c r="AA28362" s="298"/>
      <c r="AC28362" s="206"/>
    </row>
    <row r="28363" spans="27:29">
      <c r="AA28363" s="298"/>
      <c r="AC28363" s="206"/>
    </row>
    <row r="28364" spans="27:29">
      <c r="AA28364" s="298"/>
      <c r="AC28364" s="206"/>
    </row>
    <row r="28365" spans="27:29">
      <c r="AA28365" s="298"/>
      <c r="AC28365" s="206"/>
    </row>
    <row r="28366" spans="27:29">
      <c r="AA28366" s="298"/>
      <c r="AC28366" s="206"/>
    </row>
    <row r="28367" spans="27:29">
      <c r="AA28367" s="298"/>
      <c r="AC28367" s="206"/>
    </row>
    <row r="28368" spans="27:29">
      <c r="AA28368" s="298"/>
      <c r="AC28368" s="206"/>
    </row>
    <row r="28369" spans="27:29">
      <c r="AA28369" s="298"/>
      <c r="AC28369" s="206"/>
    </row>
    <row r="28370" spans="27:29">
      <c r="AA28370" s="298"/>
      <c r="AC28370" s="206"/>
    </row>
    <row r="28371" spans="27:29">
      <c r="AA28371" s="298"/>
      <c r="AC28371" s="206"/>
    </row>
    <row r="28372" spans="27:29">
      <c r="AA28372" s="298"/>
      <c r="AC28372" s="206"/>
    </row>
    <row r="28373" spans="27:29">
      <c r="AA28373" s="298"/>
      <c r="AC28373" s="206"/>
    </row>
    <row r="28374" spans="27:29">
      <c r="AA28374" s="298"/>
      <c r="AC28374" s="206"/>
    </row>
    <row r="28375" spans="27:29">
      <c r="AA28375" s="298"/>
      <c r="AC28375" s="206"/>
    </row>
    <row r="28376" spans="27:29">
      <c r="AA28376" s="298"/>
      <c r="AC28376" s="206"/>
    </row>
    <row r="28377" spans="27:29">
      <c r="AA28377" s="298"/>
      <c r="AC28377" s="206"/>
    </row>
    <row r="28378" spans="27:29">
      <c r="AA28378" s="298"/>
      <c r="AC28378" s="206"/>
    </row>
    <row r="28379" spans="27:29">
      <c r="AA28379" s="298"/>
      <c r="AC28379" s="206"/>
    </row>
    <row r="28380" spans="27:29">
      <c r="AA28380" s="298"/>
      <c r="AC28380" s="206"/>
    </row>
    <row r="28381" spans="27:29">
      <c r="AA28381" s="298"/>
      <c r="AC28381" s="206"/>
    </row>
    <row r="28382" spans="27:29">
      <c r="AA28382" s="298"/>
      <c r="AC28382" s="206"/>
    </row>
    <row r="28383" spans="27:29">
      <c r="AA28383" s="298"/>
      <c r="AC28383" s="206"/>
    </row>
    <row r="28384" spans="27:29">
      <c r="AA28384" s="298"/>
      <c r="AC28384" s="206"/>
    </row>
    <row r="28385" spans="27:29">
      <c r="AA28385" s="298"/>
      <c r="AC28385" s="206"/>
    </row>
    <row r="28386" spans="27:29">
      <c r="AA28386" s="298"/>
      <c r="AC28386" s="206"/>
    </row>
    <row r="28387" spans="27:29">
      <c r="AA28387" s="298"/>
      <c r="AC28387" s="206"/>
    </row>
    <row r="28388" spans="27:29">
      <c r="AA28388" s="298"/>
      <c r="AC28388" s="206"/>
    </row>
    <row r="28389" spans="27:29">
      <c r="AA28389" s="298"/>
      <c r="AC28389" s="206"/>
    </row>
    <row r="28390" spans="27:29">
      <c r="AA28390" s="298"/>
      <c r="AC28390" s="206"/>
    </row>
    <row r="28391" spans="27:29">
      <c r="AA28391" s="298"/>
      <c r="AC28391" s="206"/>
    </row>
    <row r="28392" spans="27:29">
      <c r="AA28392" s="298"/>
      <c r="AC28392" s="206"/>
    </row>
    <row r="28393" spans="27:29">
      <c r="AA28393" s="298"/>
      <c r="AC28393" s="206"/>
    </row>
    <row r="28394" spans="27:29">
      <c r="AA28394" s="298"/>
      <c r="AC28394" s="206"/>
    </row>
    <row r="28395" spans="27:29">
      <c r="AA28395" s="298"/>
      <c r="AC28395" s="206"/>
    </row>
    <row r="28396" spans="27:29">
      <c r="AA28396" s="298"/>
      <c r="AC28396" s="206"/>
    </row>
    <row r="28397" spans="27:29">
      <c r="AA28397" s="298"/>
      <c r="AC28397" s="206"/>
    </row>
    <row r="28398" spans="27:29">
      <c r="AA28398" s="298"/>
      <c r="AC28398" s="206"/>
    </row>
    <row r="28399" spans="27:29">
      <c r="AA28399" s="298"/>
      <c r="AC28399" s="206"/>
    </row>
    <row r="28400" spans="27:29">
      <c r="AA28400" s="298"/>
      <c r="AC28400" s="206"/>
    </row>
    <row r="28401" spans="27:29">
      <c r="AA28401" s="298"/>
      <c r="AC28401" s="206"/>
    </row>
    <row r="28402" spans="27:29">
      <c r="AA28402" s="298"/>
      <c r="AC28402" s="206"/>
    </row>
    <row r="28403" spans="27:29">
      <c r="AA28403" s="298"/>
      <c r="AC28403" s="206"/>
    </row>
    <row r="28404" spans="27:29">
      <c r="AA28404" s="298"/>
      <c r="AC28404" s="206"/>
    </row>
    <row r="28405" spans="27:29">
      <c r="AA28405" s="298"/>
      <c r="AC28405" s="206"/>
    </row>
    <row r="28406" spans="27:29">
      <c r="AA28406" s="298"/>
      <c r="AC28406" s="206"/>
    </row>
    <row r="28407" spans="27:29">
      <c r="AA28407" s="298"/>
      <c r="AC28407" s="206"/>
    </row>
    <row r="28408" spans="27:29">
      <c r="AA28408" s="298"/>
      <c r="AC28408" s="206"/>
    </row>
    <row r="28409" spans="27:29">
      <c r="AA28409" s="298"/>
      <c r="AC28409" s="206"/>
    </row>
    <row r="28410" spans="27:29">
      <c r="AA28410" s="298"/>
      <c r="AC28410" s="206"/>
    </row>
    <row r="28411" spans="27:29">
      <c r="AA28411" s="298"/>
      <c r="AC28411" s="206"/>
    </row>
    <row r="28412" spans="27:29">
      <c r="AA28412" s="298"/>
      <c r="AC28412" s="206"/>
    </row>
    <row r="28413" spans="27:29">
      <c r="AA28413" s="298"/>
      <c r="AC28413" s="206"/>
    </row>
    <row r="28414" spans="27:29">
      <c r="AA28414" s="298"/>
      <c r="AC28414" s="206"/>
    </row>
    <row r="28415" spans="27:29">
      <c r="AA28415" s="298"/>
      <c r="AC28415" s="206"/>
    </row>
    <row r="28416" spans="27:29">
      <c r="AA28416" s="298"/>
      <c r="AC28416" s="206"/>
    </row>
    <row r="28417" spans="27:29">
      <c r="AA28417" s="298"/>
      <c r="AC28417" s="206"/>
    </row>
    <row r="28418" spans="27:29">
      <c r="AA28418" s="298"/>
      <c r="AC28418" s="206"/>
    </row>
    <row r="28419" spans="27:29">
      <c r="AA28419" s="298"/>
      <c r="AC28419" s="206"/>
    </row>
    <row r="28420" spans="27:29">
      <c r="AA28420" s="298"/>
      <c r="AC28420" s="206"/>
    </row>
    <row r="28421" spans="27:29">
      <c r="AA28421" s="298"/>
      <c r="AC28421" s="206"/>
    </row>
    <row r="28422" spans="27:29">
      <c r="AA28422" s="298"/>
      <c r="AC28422" s="206"/>
    </row>
    <row r="28423" spans="27:29">
      <c r="AA28423" s="298"/>
      <c r="AC28423" s="206"/>
    </row>
    <row r="28424" spans="27:29">
      <c r="AA28424" s="298"/>
      <c r="AC28424" s="206"/>
    </row>
    <row r="28425" spans="27:29">
      <c r="AA28425" s="298"/>
      <c r="AC28425" s="206"/>
    </row>
    <row r="28426" spans="27:29">
      <c r="AA28426" s="298"/>
      <c r="AC28426" s="206"/>
    </row>
    <row r="28427" spans="27:29">
      <c r="AA28427" s="298"/>
      <c r="AC28427" s="206"/>
    </row>
    <row r="28428" spans="27:29">
      <c r="AA28428" s="298"/>
      <c r="AC28428" s="206"/>
    </row>
    <row r="28429" spans="27:29">
      <c r="AA28429" s="298"/>
      <c r="AC28429" s="206"/>
    </row>
    <row r="28430" spans="27:29">
      <c r="AA28430" s="298"/>
      <c r="AC28430" s="206"/>
    </row>
    <row r="28431" spans="27:29">
      <c r="AA28431" s="298"/>
      <c r="AC28431" s="206"/>
    </row>
    <row r="28432" spans="27:29">
      <c r="AA28432" s="298"/>
      <c r="AC28432" s="206"/>
    </row>
    <row r="28433" spans="27:29">
      <c r="AA28433" s="298"/>
      <c r="AC28433" s="206"/>
    </row>
    <row r="28434" spans="27:29">
      <c r="AA28434" s="298"/>
      <c r="AC28434" s="206"/>
    </row>
    <row r="28435" spans="27:29">
      <c r="AA28435" s="298"/>
      <c r="AC28435" s="206"/>
    </row>
    <row r="28436" spans="27:29">
      <c r="AA28436" s="298"/>
      <c r="AC28436" s="206"/>
    </row>
    <row r="28437" spans="27:29">
      <c r="AA28437" s="298"/>
      <c r="AC28437" s="206"/>
    </row>
    <row r="28438" spans="27:29">
      <c r="AA28438" s="298"/>
      <c r="AC28438" s="206"/>
    </row>
    <row r="28439" spans="27:29">
      <c r="AA28439" s="298"/>
      <c r="AC28439" s="206"/>
    </row>
    <row r="28440" spans="27:29">
      <c r="AA28440" s="298"/>
      <c r="AC28440" s="206"/>
    </row>
    <row r="28441" spans="27:29">
      <c r="AA28441" s="298"/>
      <c r="AC28441" s="206"/>
    </row>
    <row r="28442" spans="27:29">
      <c r="AA28442" s="298"/>
      <c r="AC28442" s="206"/>
    </row>
    <row r="28443" spans="27:29">
      <c r="AA28443" s="298"/>
      <c r="AC28443" s="206"/>
    </row>
    <row r="28444" spans="27:29">
      <c r="AA28444" s="298"/>
      <c r="AC28444" s="206"/>
    </row>
    <row r="28445" spans="27:29">
      <c r="AA28445" s="298"/>
      <c r="AC28445" s="206"/>
    </row>
    <row r="28446" spans="27:29">
      <c r="AA28446" s="298"/>
      <c r="AC28446" s="206"/>
    </row>
    <row r="28447" spans="27:29">
      <c r="AA28447" s="298"/>
      <c r="AC28447" s="206"/>
    </row>
    <row r="28448" spans="27:29">
      <c r="AA28448" s="298"/>
      <c r="AC28448" s="206"/>
    </row>
    <row r="28449" spans="27:29">
      <c r="AA28449" s="298"/>
      <c r="AC28449" s="206"/>
    </row>
    <row r="28450" spans="27:29">
      <c r="AA28450" s="298"/>
      <c r="AC28450" s="206"/>
    </row>
    <row r="28451" spans="27:29">
      <c r="AA28451" s="298"/>
      <c r="AC28451" s="206"/>
    </row>
    <row r="28452" spans="27:29">
      <c r="AA28452" s="298"/>
      <c r="AC28452" s="206"/>
    </row>
    <row r="28453" spans="27:29">
      <c r="AA28453" s="298"/>
      <c r="AC28453" s="206"/>
    </row>
    <row r="28454" spans="27:29">
      <c r="AA28454" s="298"/>
      <c r="AC28454" s="206"/>
    </row>
    <row r="28455" spans="27:29">
      <c r="AA28455" s="298"/>
      <c r="AC28455" s="206"/>
    </row>
    <row r="28456" spans="27:29">
      <c r="AA28456" s="298"/>
      <c r="AC28456" s="206"/>
    </row>
    <row r="28457" spans="27:29">
      <c r="AA28457" s="298"/>
      <c r="AC28457" s="206"/>
    </row>
    <row r="28458" spans="27:29">
      <c r="AA28458" s="298"/>
      <c r="AC28458" s="206"/>
    </row>
    <row r="28459" spans="27:29">
      <c r="AA28459" s="298"/>
      <c r="AC28459" s="206"/>
    </row>
    <row r="28460" spans="27:29">
      <c r="AA28460" s="298"/>
      <c r="AC28460" s="206"/>
    </row>
    <row r="28461" spans="27:29">
      <c r="AA28461" s="298"/>
      <c r="AC28461" s="206"/>
    </row>
    <row r="28462" spans="27:29">
      <c r="AA28462" s="298"/>
      <c r="AC28462" s="206"/>
    </row>
    <row r="28463" spans="27:29">
      <c r="AA28463" s="298"/>
      <c r="AC28463" s="206"/>
    </row>
    <row r="28464" spans="27:29">
      <c r="AA28464" s="298"/>
      <c r="AC28464" s="206"/>
    </row>
    <row r="28465" spans="27:29">
      <c r="AA28465" s="298"/>
      <c r="AC28465" s="206"/>
    </row>
    <row r="28466" spans="27:29">
      <c r="AA28466" s="298"/>
      <c r="AC28466" s="206"/>
    </row>
    <row r="28467" spans="27:29">
      <c r="AA28467" s="298"/>
      <c r="AC28467" s="206"/>
    </row>
    <row r="28468" spans="27:29">
      <c r="AA28468" s="298"/>
      <c r="AC28468" s="206"/>
    </row>
    <row r="28469" spans="27:29">
      <c r="AA28469" s="298"/>
      <c r="AC28469" s="206"/>
    </row>
    <row r="28470" spans="27:29">
      <c r="AA28470" s="298"/>
      <c r="AC28470" s="206"/>
    </row>
    <row r="28471" spans="27:29">
      <c r="AA28471" s="298"/>
      <c r="AC28471" s="206"/>
    </row>
    <row r="28472" spans="27:29">
      <c r="AA28472" s="298"/>
      <c r="AC28472" s="206"/>
    </row>
    <row r="28473" spans="27:29">
      <c r="AA28473" s="298"/>
      <c r="AC28473" s="206"/>
    </row>
    <row r="28474" spans="27:29">
      <c r="AA28474" s="298"/>
      <c r="AC28474" s="206"/>
    </row>
    <row r="28475" spans="27:29">
      <c r="AA28475" s="298"/>
      <c r="AC28475" s="206"/>
    </row>
    <row r="28476" spans="27:29">
      <c r="AA28476" s="298"/>
      <c r="AC28476" s="206"/>
    </row>
    <row r="28477" spans="27:29">
      <c r="AA28477" s="298"/>
      <c r="AC28477" s="206"/>
    </row>
    <row r="28478" spans="27:29">
      <c r="AA28478" s="298"/>
      <c r="AC28478" s="206"/>
    </row>
    <row r="28479" spans="27:29">
      <c r="AA28479" s="298"/>
      <c r="AC28479" s="206"/>
    </row>
    <row r="28480" spans="27:29">
      <c r="AA28480" s="298"/>
      <c r="AC28480" s="206"/>
    </row>
    <row r="28481" spans="27:29">
      <c r="AA28481" s="298"/>
      <c r="AC28481" s="206"/>
    </row>
    <row r="28482" spans="27:29">
      <c r="AA28482" s="298"/>
      <c r="AC28482" s="206"/>
    </row>
    <row r="28483" spans="27:29">
      <c r="AA28483" s="298"/>
      <c r="AC28483" s="206"/>
    </row>
    <row r="28484" spans="27:29">
      <c r="AA28484" s="298"/>
      <c r="AC28484" s="206"/>
    </row>
    <row r="28485" spans="27:29">
      <c r="AA28485" s="298"/>
      <c r="AC28485" s="206"/>
    </row>
    <row r="28486" spans="27:29">
      <c r="AA28486" s="298"/>
      <c r="AC28486" s="206"/>
    </row>
    <row r="28487" spans="27:29">
      <c r="AA28487" s="298"/>
      <c r="AC28487" s="206"/>
    </row>
    <row r="28488" spans="27:29">
      <c r="AA28488" s="298"/>
      <c r="AC28488" s="206"/>
    </row>
    <row r="28489" spans="27:29">
      <c r="AA28489" s="298"/>
      <c r="AC28489" s="206"/>
    </row>
    <row r="28490" spans="27:29">
      <c r="AA28490" s="298"/>
      <c r="AC28490" s="206"/>
    </row>
    <row r="28491" spans="27:29">
      <c r="AA28491" s="298"/>
      <c r="AC28491" s="206"/>
    </row>
    <row r="28492" spans="27:29">
      <c r="AA28492" s="298"/>
      <c r="AC28492" s="206"/>
    </row>
    <row r="28493" spans="27:29">
      <c r="AA28493" s="298"/>
      <c r="AC28493" s="206"/>
    </row>
    <row r="28494" spans="27:29">
      <c r="AA28494" s="298"/>
      <c r="AC28494" s="206"/>
    </row>
    <row r="28495" spans="27:29">
      <c r="AA28495" s="298"/>
      <c r="AC28495" s="206"/>
    </row>
    <row r="28496" spans="27:29">
      <c r="AA28496" s="298"/>
      <c r="AC28496" s="206"/>
    </row>
    <row r="28497" spans="27:29">
      <c r="AA28497" s="298"/>
      <c r="AC28497" s="206"/>
    </row>
    <row r="28498" spans="27:29">
      <c r="AA28498" s="298"/>
      <c r="AC28498" s="206"/>
    </row>
    <row r="28499" spans="27:29">
      <c r="AA28499" s="298"/>
      <c r="AC28499" s="206"/>
    </row>
    <row r="28500" spans="27:29">
      <c r="AA28500" s="298"/>
      <c r="AC28500" s="206"/>
    </row>
    <row r="28501" spans="27:29">
      <c r="AA28501" s="298"/>
      <c r="AC28501" s="206"/>
    </row>
    <row r="28502" spans="27:29">
      <c r="AA28502" s="298"/>
      <c r="AC28502" s="206"/>
    </row>
    <row r="28503" spans="27:29">
      <c r="AA28503" s="298"/>
      <c r="AC28503" s="206"/>
    </row>
    <row r="28504" spans="27:29">
      <c r="AA28504" s="298"/>
      <c r="AC28504" s="206"/>
    </row>
    <row r="28505" spans="27:29">
      <c r="AA28505" s="298"/>
      <c r="AC28505" s="206"/>
    </row>
    <row r="28506" spans="27:29">
      <c r="AA28506" s="298"/>
      <c r="AC28506" s="206"/>
    </row>
    <row r="28507" spans="27:29">
      <c r="AA28507" s="298"/>
      <c r="AC28507" s="206"/>
    </row>
    <row r="28508" spans="27:29">
      <c r="AA28508" s="298"/>
      <c r="AC28508" s="206"/>
    </row>
    <row r="28509" spans="27:29">
      <c r="AA28509" s="298"/>
      <c r="AC28509" s="206"/>
    </row>
    <row r="28510" spans="27:29">
      <c r="AA28510" s="298"/>
      <c r="AC28510" s="206"/>
    </row>
    <row r="28511" spans="27:29">
      <c r="AA28511" s="298"/>
      <c r="AC28511" s="206"/>
    </row>
    <row r="28512" spans="27:29">
      <c r="AA28512" s="298"/>
      <c r="AC28512" s="206"/>
    </row>
    <row r="28513" spans="27:29">
      <c r="AA28513" s="298"/>
      <c r="AC28513" s="206"/>
    </row>
    <row r="28514" spans="27:29">
      <c r="AA28514" s="298"/>
      <c r="AC28514" s="206"/>
    </row>
    <row r="28515" spans="27:29">
      <c r="AA28515" s="298"/>
      <c r="AC28515" s="206"/>
    </row>
    <row r="28516" spans="27:29">
      <c r="AA28516" s="298"/>
      <c r="AC28516" s="206"/>
    </row>
    <row r="28517" spans="27:29">
      <c r="AA28517" s="298"/>
      <c r="AC28517" s="206"/>
    </row>
    <row r="28518" spans="27:29">
      <c r="AA28518" s="298"/>
      <c r="AC28518" s="206"/>
    </row>
    <row r="28519" spans="27:29">
      <c r="AA28519" s="298"/>
      <c r="AC28519" s="206"/>
    </row>
    <row r="28520" spans="27:29">
      <c r="AA28520" s="298"/>
      <c r="AC28520" s="206"/>
    </row>
    <row r="28521" spans="27:29">
      <c r="AA28521" s="298"/>
      <c r="AC28521" s="206"/>
    </row>
    <row r="28522" spans="27:29">
      <c r="AA28522" s="298"/>
      <c r="AC28522" s="206"/>
    </row>
    <row r="28523" spans="27:29">
      <c r="AA28523" s="298"/>
      <c r="AC28523" s="206"/>
    </row>
    <row r="28524" spans="27:29">
      <c r="AA28524" s="298"/>
      <c r="AC28524" s="206"/>
    </row>
    <row r="28525" spans="27:29">
      <c r="AA28525" s="298"/>
      <c r="AC28525" s="206"/>
    </row>
    <row r="28526" spans="27:29">
      <c r="AA28526" s="298"/>
      <c r="AC28526" s="206"/>
    </row>
    <row r="28527" spans="27:29">
      <c r="AA28527" s="298"/>
      <c r="AC28527" s="206"/>
    </row>
    <row r="28528" spans="27:29">
      <c r="AA28528" s="298"/>
      <c r="AC28528" s="206"/>
    </row>
    <row r="28529" spans="27:29">
      <c r="AA28529" s="298"/>
      <c r="AC28529" s="206"/>
    </row>
    <row r="28530" spans="27:29">
      <c r="AA28530" s="298"/>
      <c r="AC28530" s="206"/>
    </row>
    <row r="28531" spans="27:29">
      <c r="AA28531" s="298"/>
      <c r="AC28531" s="206"/>
    </row>
    <row r="28532" spans="27:29">
      <c r="AA28532" s="298"/>
      <c r="AC28532" s="206"/>
    </row>
    <row r="28533" spans="27:29">
      <c r="AA28533" s="298"/>
      <c r="AC28533" s="206"/>
    </row>
    <row r="28534" spans="27:29">
      <c r="AA28534" s="298"/>
      <c r="AC28534" s="206"/>
    </row>
    <row r="28535" spans="27:29">
      <c r="AA28535" s="298"/>
      <c r="AC28535" s="206"/>
    </row>
    <row r="28536" spans="27:29">
      <c r="AA28536" s="298"/>
      <c r="AC28536" s="206"/>
    </row>
    <row r="28537" spans="27:29">
      <c r="AA28537" s="298"/>
      <c r="AC28537" s="206"/>
    </row>
    <row r="28538" spans="27:29">
      <c r="AA28538" s="298"/>
      <c r="AC28538" s="206"/>
    </row>
    <row r="28539" spans="27:29">
      <c r="AA28539" s="298"/>
      <c r="AC28539" s="206"/>
    </row>
    <row r="28540" spans="27:29">
      <c r="AA28540" s="298"/>
      <c r="AC28540" s="206"/>
    </row>
    <row r="28541" spans="27:29">
      <c r="AA28541" s="298"/>
      <c r="AC28541" s="206"/>
    </row>
    <row r="28542" spans="27:29">
      <c r="AA28542" s="298"/>
      <c r="AC28542" s="206"/>
    </row>
    <row r="28543" spans="27:29">
      <c r="AA28543" s="298"/>
      <c r="AC28543" s="206"/>
    </row>
    <row r="28544" spans="27:29">
      <c r="AA28544" s="298"/>
      <c r="AC28544" s="206"/>
    </row>
    <row r="28545" spans="27:29">
      <c r="AA28545" s="298"/>
      <c r="AC28545" s="206"/>
    </row>
    <row r="28546" spans="27:29">
      <c r="AA28546" s="298"/>
      <c r="AC28546" s="206"/>
    </row>
    <row r="28547" spans="27:29">
      <c r="AA28547" s="298"/>
      <c r="AC28547" s="206"/>
    </row>
    <row r="28548" spans="27:29">
      <c r="AA28548" s="298"/>
      <c r="AC28548" s="206"/>
    </row>
    <row r="28549" spans="27:29">
      <c r="AA28549" s="298"/>
      <c r="AC28549" s="206"/>
    </row>
    <row r="28550" spans="27:29">
      <c r="AA28550" s="298"/>
      <c r="AC28550" s="206"/>
    </row>
    <row r="28551" spans="27:29">
      <c r="AA28551" s="298"/>
      <c r="AC28551" s="206"/>
    </row>
    <row r="28552" spans="27:29">
      <c r="AA28552" s="298"/>
      <c r="AC28552" s="206"/>
    </row>
    <row r="28553" spans="27:29">
      <c r="AA28553" s="298"/>
      <c r="AC28553" s="206"/>
    </row>
    <row r="28554" spans="27:29">
      <c r="AA28554" s="298"/>
      <c r="AC28554" s="206"/>
    </row>
    <row r="28555" spans="27:29">
      <c r="AA28555" s="298"/>
      <c r="AC28555" s="206"/>
    </row>
    <row r="28556" spans="27:29">
      <c r="AA28556" s="298"/>
      <c r="AC28556" s="206"/>
    </row>
    <row r="28557" spans="27:29">
      <c r="AA28557" s="298"/>
      <c r="AC28557" s="206"/>
    </row>
    <row r="28558" spans="27:29">
      <c r="AA28558" s="298"/>
      <c r="AC28558" s="206"/>
    </row>
    <row r="28559" spans="27:29">
      <c r="AA28559" s="298"/>
      <c r="AC28559" s="206"/>
    </row>
    <row r="28560" spans="27:29">
      <c r="AA28560" s="298"/>
      <c r="AC28560" s="206"/>
    </row>
    <row r="28561" spans="27:29">
      <c r="AA28561" s="298"/>
      <c r="AC28561" s="206"/>
    </row>
    <row r="28562" spans="27:29">
      <c r="AA28562" s="298"/>
      <c r="AC28562" s="206"/>
    </row>
    <row r="28563" spans="27:29">
      <c r="AA28563" s="298"/>
      <c r="AC28563" s="206"/>
    </row>
    <row r="28564" spans="27:29">
      <c r="AA28564" s="298"/>
      <c r="AC28564" s="206"/>
    </row>
    <row r="28565" spans="27:29">
      <c r="AA28565" s="298"/>
      <c r="AC28565" s="206"/>
    </row>
    <row r="28566" spans="27:29">
      <c r="AA28566" s="298"/>
      <c r="AC28566" s="206"/>
    </row>
    <row r="28567" spans="27:29">
      <c r="AA28567" s="298"/>
      <c r="AC28567" s="206"/>
    </row>
    <row r="28568" spans="27:29">
      <c r="AA28568" s="298"/>
      <c r="AC28568" s="206"/>
    </row>
    <row r="28569" spans="27:29">
      <c r="AA28569" s="298"/>
      <c r="AC28569" s="206"/>
    </row>
    <row r="28570" spans="27:29">
      <c r="AA28570" s="298"/>
      <c r="AC28570" s="206"/>
    </row>
    <row r="28571" spans="27:29">
      <c r="AA28571" s="298"/>
      <c r="AC28571" s="206"/>
    </row>
    <row r="28572" spans="27:29">
      <c r="AA28572" s="298"/>
      <c r="AC28572" s="206"/>
    </row>
    <row r="28573" spans="27:29">
      <c r="AA28573" s="298"/>
      <c r="AC28573" s="206"/>
    </row>
    <row r="28574" spans="27:29">
      <c r="AA28574" s="298"/>
      <c r="AC28574" s="206"/>
    </row>
    <row r="28575" spans="27:29">
      <c r="AA28575" s="298"/>
      <c r="AC28575" s="206"/>
    </row>
    <row r="28576" spans="27:29">
      <c r="AA28576" s="298"/>
      <c r="AC28576" s="206"/>
    </row>
    <row r="28577" spans="27:29">
      <c r="AA28577" s="298"/>
      <c r="AC28577" s="206"/>
    </row>
    <row r="28578" spans="27:29">
      <c r="AA28578" s="298"/>
      <c r="AC28578" s="206"/>
    </row>
    <row r="28579" spans="27:29">
      <c r="AA28579" s="298"/>
      <c r="AC28579" s="206"/>
    </row>
    <row r="28580" spans="27:29">
      <c r="AA28580" s="298"/>
      <c r="AC28580" s="206"/>
    </row>
    <row r="28581" spans="27:29">
      <c r="AA28581" s="298"/>
      <c r="AC28581" s="206"/>
    </row>
    <row r="28582" spans="27:29">
      <c r="AA28582" s="298"/>
      <c r="AC28582" s="206"/>
    </row>
    <row r="28583" spans="27:29">
      <c r="AA28583" s="298"/>
      <c r="AC28583" s="206"/>
    </row>
    <row r="28584" spans="27:29">
      <c r="AA28584" s="298"/>
      <c r="AC28584" s="206"/>
    </row>
    <row r="28585" spans="27:29">
      <c r="AA28585" s="298"/>
      <c r="AC28585" s="206"/>
    </row>
    <row r="28586" spans="27:29">
      <c r="AA28586" s="298"/>
      <c r="AC28586" s="206"/>
    </row>
    <row r="28587" spans="27:29">
      <c r="AA28587" s="298"/>
      <c r="AC28587" s="206"/>
    </row>
    <row r="28588" spans="27:29">
      <c r="AA28588" s="298"/>
      <c r="AC28588" s="206"/>
    </row>
    <row r="28589" spans="27:29">
      <c r="AA28589" s="298"/>
      <c r="AC28589" s="206"/>
    </row>
    <row r="28590" spans="27:29">
      <c r="AA28590" s="298"/>
      <c r="AC28590" s="206"/>
    </row>
    <row r="28591" spans="27:29">
      <c r="AA28591" s="298"/>
      <c r="AC28591" s="206"/>
    </row>
    <row r="28592" spans="27:29">
      <c r="AA28592" s="298"/>
      <c r="AC28592" s="206"/>
    </row>
    <row r="28593" spans="27:29">
      <c r="AA28593" s="298"/>
      <c r="AC28593" s="206"/>
    </row>
    <row r="28594" spans="27:29">
      <c r="AA28594" s="298"/>
      <c r="AC28594" s="206"/>
    </row>
    <row r="28595" spans="27:29">
      <c r="AA28595" s="298"/>
      <c r="AC28595" s="206"/>
    </row>
    <row r="28596" spans="27:29">
      <c r="AA28596" s="298"/>
      <c r="AC28596" s="206"/>
    </row>
    <row r="28597" spans="27:29">
      <c r="AA28597" s="298"/>
      <c r="AC28597" s="206"/>
    </row>
    <row r="28598" spans="27:29">
      <c r="AA28598" s="298"/>
      <c r="AC28598" s="206"/>
    </row>
    <row r="28599" spans="27:29">
      <c r="AA28599" s="298"/>
      <c r="AC28599" s="206"/>
    </row>
    <row r="28600" spans="27:29">
      <c r="AA28600" s="298"/>
      <c r="AC28600" s="206"/>
    </row>
    <row r="28601" spans="27:29">
      <c r="AA28601" s="298"/>
      <c r="AC28601" s="206"/>
    </row>
    <row r="28602" spans="27:29">
      <c r="AA28602" s="298"/>
      <c r="AC28602" s="206"/>
    </row>
    <row r="28603" spans="27:29">
      <c r="AA28603" s="298"/>
      <c r="AC28603" s="206"/>
    </row>
    <row r="28604" spans="27:29">
      <c r="AA28604" s="298"/>
      <c r="AC28604" s="206"/>
    </row>
    <row r="28605" spans="27:29">
      <c r="AA28605" s="298"/>
      <c r="AC28605" s="206"/>
    </row>
    <row r="28606" spans="27:29">
      <c r="AA28606" s="298"/>
      <c r="AC28606" s="206"/>
    </row>
    <row r="28607" spans="27:29">
      <c r="AA28607" s="298"/>
      <c r="AC28607" s="206"/>
    </row>
    <row r="28608" spans="27:29">
      <c r="AA28608" s="298"/>
      <c r="AC28608" s="206"/>
    </row>
    <row r="28609" spans="27:29">
      <c r="AA28609" s="298"/>
      <c r="AC28609" s="206"/>
    </row>
    <row r="28610" spans="27:29">
      <c r="AA28610" s="298"/>
      <c r="AC28610" s="206"/>
    </row>
    <row r="28611" spans="27:29">
      <c r="AA28611" s="298"/>
      <c r="AC28611" s="206"/>
    </row>
    <row r="28612" spans="27:29">
      <c r="AA28612" s="298"/>
      <c r="AC28612" s="206"/>
    </row>
    <row r="28613" spans="27:29">
      <c r="AA28613" s="298"/>
      <c r="AC28613" s="206"/>
    </row>
    <row r="28614" spans="27:29">
      <c r="AA28614" s="298"/>
      <c r="AC28614" s="206"/>
    </row>
    <row r="28615" spans="27:29">
      <c r="AA28615" s="298"/>
      <c r="AC28615" s="206"/>
    </row>
    <row r="28616" spans="27:29">
      <c r="AA28616" s="298"/>
      <c r="AC28616" s="206"/>
    </row>
    <row r="28617" spans="27:29">
      <c r="AA28617" s="298"/>
      <c r="AC28617" s="206"/>
    </row>
    <row r="28618" spans="27:29">
      <c r="AA28618" s="298"/>
      <c r="AC28618" s="206"/>
    </row>
    <row r="28619" spans="27:29">
      <c r="AA28619" s="298"/>
      <c r="AC28619" s="206"/>
    </row>
    <row r="28620" spans="27:29">
      <c r="AA28620" s="298"/>
      <c r="AC28620" s="206"/>
    </row>
    <row r="28621" spans="27:29">
      <c r="AA28621" s="298"/>
      <c r="AC28621" s="206"/>
    </row>
    <row r="28622" spans="27:29">
      <c r="AA28622" s="298"/>
      <c r="AC28622" s="206"/>
    </row>
    <row r="28623" spans="27:29">
      <c r="AA28623" s="298"/>
      <c r="AC28623" s="206"/>
    </row>
    <row r="28624" spans="27:29">
      <c r="AA28624" s="298"/>
      <c r="AC28624" s="206"/>
    </row>
    <row r="28625" spans="27:29">
      <c r="AA28625" s="298"/>
      <c r="AC28625" s="206"/>
    </row>
    <row r="28626" spans="27:29">
      <c r="AA28626" s="298"/>
      <c r="AC28626" s="206"/>
    </row>
    <row r="28627" spans="27:29">
      <c r="AA28627" s="298"/>
      <c r="AC28627" s="206"/>
    </row>
    <row r="28628" spans="27:29">
      <c r="AA28628" s="298"/>
      <c r="AC28628" s="206"/>
    </row>
    <row r="28629" spans="27:29">
      <c r="AA28629" s="298"/>
      <c r="AC28629" s="206"/>
    </row>
    <row r="28630" spans="27:29">
      <c r="AA28630" s="298"/>
      <c r="AC28630" s="206"/>
    </row>
    <row r="28631" spans="27:29">
      <c r="AA28631" s="298"/>
      <c r="AC28631" s="206"/>
    </row>
    <row r="28632" spans="27:29">
      <c r="AA28632" s="298"/>
      <c r="AC28632" s="206"/>
    </row>
    <row r="28633" spans="27:29">
      <c r="AA28633" s="298"/>
      <c r="AC28633" s="206"/>
    </row>
    <row r="28634" spans="27:29">
      <c r="AA28634" s="298"/>
      <c r="AC28634" s="206"/>
    </row>
    <row r="28635" spans="27:29">
      <c r="AA28635" s="298"/>
      <c r="AC28635" s="206"/>
    </row>
    <row r="28636" spans="27:29">
      <c r="AA28636" s="298"/>
      <c r="AC28636" s="206"/>
    </row>
    <row r="28637" spans="27:29">
      <c r="AA28637" s="298"/>
      <c r="AC28637" s="206"/>
    </row>
    <row r="28638" spans="27:29">
      <c r="AA28638" s="298"/>
      <c r="AC28638" s="206"/>
    </row>
    <row r="28639" spans="27:29">
      <c r="AA28639" s="298"/>
      <c r="AC28639" s="206"/>
    </row>
    <row r="28640" spans="27:29">
      <c r="AA28640" s="298"/>
      <c r="AC28640" s="206"/>
    </row>
    <row r="28641" spans="27:29">
      <c r="AA28641" s="298"/>
      <c r="AC28641" s="206"/>
    </row>
    <row r="28642" spans="27:29">
      <c r="AA28642" s="298"/>
      <c r="AC28642" s="206"/>
    </row>
    <row r="28643" spans="27:29">
      <c r="AA28643" s="298"/>
      <c r="AC28643" s="206"/>
    </row>
    <row r="28644" spans="27:29">
      <c r="AA28644" s="298"/>
      <c r="AC28644" s="206"/>
    </row>
    <row r="28645" spans="27:29">
      <c r="AA28645" s="298"/>
      <c r="AC28645" s="206"/>
    </row>
    <row r="28646" spans="27:29">
      <c r="AA28646" s="298"/>
      <c r="AC28646" s="206"/>
    </row>
    <row r="28647" spans="27:29">
      <c r="AA28647" s="298"/>
      <c r="AC28647" s="206"/>
    </row>
    <row r="28648" spans="27:29">
      <c r="AA28648" s="298"/>
      <c r="AC28648" s="206"/>
    </row>
    <row r="28649" spans="27:29">
      <c r="AA28649" s="298"/>
      <c r="AC28649" s="206"/>
    </row>
    <row r="28650" spans="27:29">
      <c r="AA28650" s="298"/>
      <c r="AC28650" s="206"/>
    </row>
    <row r="28651" spans="27:29">
      <c r="AA28651" s="298"/>
      <c r="AC28651" s="206"/>
    </row>
    <row r="28652" spans="27:29">
      <c r="AA28652" s="298"/>
      <c r="AC28652" s="206"/>
    </row>
    <row r="28653" spans="27:29">
      <c r="AA28653" s="298"/>
      <c r="AC28653" s="206"/>
    </row>
    <row r="28654" spans="27:29">
      <c r="AA28654" s="298"/>
      <c r="AC28654" s="206"/>
    </row>
    <row r="28655" spans="27:29">
      <c r="AA28655" s="298"/>
      <c r="AC28655" s="206"/>
    </row>
    <row r="28656" spans="27:29">
      <c r="AA28656" s="298"/>
      <c r="AC28656" s="206"/>
    </row>
    <row r="28657" spans="27:29">
      <c r="AA28657" s="298"/>
      <c r="AC28657" s="206"/>
    </row>
    <row r="28658" spans="27:29">
      <c r="AA28658" s="298"/>
      <c r="AC28658" s="206"/>
    </row>
    <row r="28659" spans="27:29">
      <c r="AA28659" s="298"/>
      <c r="AC28659" s="206"/>
    </row>
    <row r="28660" spans="27:29">
      <c r="AA28660" s="298"/>
      <c r="AC28660" s="206"/>
    </row>
    <row r="28661" spans="27:29">
      <c r="AA28661" s="298"/>
      <c r="AC28661" s="206"/>
    </row>
    <row r="28662" spans="27:29">
      <c r="AA28662" s="298"/>
      <c r="AC28662" s="206"/>
    </row>
    <row r="28663" spans="27:29">
      <c r="AA28663" s="298"/>
      <c r="AC28663" s="206"/>
    </row>
    <row r="28664" spans="27:29">
      <c r="AA28664" s="298"/>
      <c r="AC28664" s="206"/>
    </row>
    <row r="28665" spans="27:29">
      <c r="AA28665" s="298"/>
      <c r="AC28665" s="206"/>
    </row>
    <row r="28666" spans="27:29">
      <c r="AA28666" s="298"/>
      <c r="AC28666" s="206"/>
    </row>
    <row r="28667" spans="27:29">
      <c r="AA28667" s="298"/>
      <c r="AC28667" s="206"/>
    </row>
    <row r="28668" spans="27:29">
      <c r="AA28668" s="298"/>
      <c r="AC28668" s="206"/>
    </row>
    <row r="28669" spans="27:29">
      <c r="AA28669" s="298"/>
      <c r="AC28669" s="206"/>
    </row>
    <row r="28670" spans="27:29">
      <c r="AA28670" s="298"/>
      <c r="AC28670" s="206"/>
    </row>
    <row r="28671" spans="27:29">
      <c r="AA28671" s="298"/>
      <c r="AC28671" s="206"/>
    </row>
    <row r="28672" spans="27:29">
      <c r="AA28672" s="298"/>
      <c r="AC28672" s="206"/>
    </row>
    <row r="28673" spans="27:29">
      <c r="AA28673" s="298"/>
      <c r="AC28673" s="206"/>
    </row>
    <row r="28674" spans="27:29">
      <c r="AA28674" s="298"/>
      <c r="AC28674" s="206"/>
    </row>
    <row r="28675" spans="27:29">
      <c r="AA28675" s="298"/>
      <c r="AC28675" s="206"/>
    </row>
    <row r="28676" spans="27:29">
      <c r="AA28676" s="298"/>
      <c r="AC28676" s="206"/>
    </row>
    <row r="28677" spans="27:29">
      <c r="AA28677" s="298"/>
      <c r="AC28677" s="206"/>
    </row>
    <row r="28678" spans="27:29">
      <c r="AA28678" s="298"/>
      <c r="AC28678" s="206"/>
    </row>
    <row r="28679" spans="27:29">
      <c r="AA28679" s="298"/>
      <c r="AC28679" s="206"/>
    </row>
    <row r="28680" spans="27:29">
      <c r="AA28680" s="298"/>
      <c r="AC28680" s="206"/>
    </row>
    <row r="28681" spans="27:29">
      <c r="AA28681" s="298"/>
      <c r="AC28681" s="206"/>
    </row>
    <row r="28682" spans="27:29">
      <c r="AA28682" s="298"/>
      <c r="AC28682" s="206"/>
    </row>
    <row r="28683" spans="27:29">
      <c r="AA28683" s="298"/>
      <c r="AC28683" s="206"/>
    </row>
    <row r="28684" spans="27:29">
      <c r="AA28684" s="298"/>
      <c r="AC28684" s="206"/>
    </row>
    <row r="28685" spans="27:29">
      <c r="AA28685" s="298"/>
      <c r="AC28685" s="206"/>
    </row>
    <row r="28686" spans="27:29">
      <c r="AA28686" s="298"/>
      <c r="AC28686" s="206"/>
    </row>
    <row r="28687" spans="27:29">
      <c r="AA28687" s="298"/>
      <c r="AC28687" s="206"/>
    </row>
    <row r="28688" spans="27:29">
      <c r="AA28688" s="298"/>
      <c r="AC28688" s="206"/>
    </row>
    <row r="28689" spans="27:29">
      <c r="AA28689" s="298"/>
      <c r="AC28689" s="206"/>
    </row>
    <row r="28690" spans="27:29">
      <c r="AA28690" s="298"/>
      <c r="AC28690" s="206"/>
    </row>
    <row r="28691" spans="27:29">
      <c r="AA28691" s="298"/>
      <c r="AC28691" s="206"/>
    </row>
    <row r="28692" spans="27:29">
      <c r="AA28692" s="298"/>
      <c r="AC28692" s="206"/>
    </row>
    <row r="28693" spans="27:29">
      <c r="AA28693" s="298"/>
      <c r="AC28693" s="206"/>
    </row>
    <row r="28694" spans="27:29">
      <c r="AA28694" s="298"/>
      <c r="AC28694" s="206"/>
    </row>
    <row r="28695" spans="27:29">
      <c r="AA28695" s="298"/>
      <c r="AC28695" s="206"/>
    </row>
    <row r="28696" spans="27:29">
      <c r="AA28696" s="298"/>
      <c r="AC28696" s="206"/>
    </row>
    <row r="28697" spans="27:29">
      <c r="AA28697" s="298"/>
      <c r="AC28697" s="206"/>
    </row>
    <row r="28698" spans="27:29">
      <c r="AA28698" s="298"/>
      <c r="AC28698" s="206"/>
    </row>
    <row r="28699" spans="27:29">
      <c r="AA28699" s="298"/>
      <c r="AC28699" s="206"/>
    </row>
    <row r="28700" spans="27:29">
      <c r="AA28700" s="298"/>
      <c r="AC28700" s="206"/>
    </row>
    <row r="28701" spans="27:29">
      <c r="AA28701" s="298"/>
      <c r="AC28701" s="206"/>
    </row>
    <row r="28702" spans="27:29">
      <c r="AA28702" s="298"/>
      <c r="AC28702" s="206"/>
    </row>
    <row r="28703" spans="27:29">
      <c r="AA28703" s="298"/>
      <c r="AC28703" s="206"/>
    </row>
    <row r="28704" spans="27:29">
      <c r="AA28704" s="298"/>
      <c r="AC28704" s="206"/>
    </row>
    <row r="28705" spans="27:29">
      <c r="AA28705" s="298"/>
      <c r="AC28705" s="206"/>
    </row>
    <row r="28706" spans="27:29">
      <c r="AA28706" s="298"/>
      <c r="AC28706" s="206"/>
    </row>
    <row r="28707" spans="27:29">
      <c r="AA28707" s="298"/>
      <c r="AC28707" s="206"/>
    </row>
    <row r="28708" spans="27:29">
      <c r="AA28708" s="298"/>
      <c r="AC28708" s="206"/>
    </row>
    <row r="28709" spans="27:29">
      <c r="AA28709" s="298"/>
      <c r="AC28709" s="206"/>
    </row>
    <row r="28710" spans="27:29">
      <c r="AA28710" s="298"/>
      <c r="AC28710" s="206"/>
    </row>
    <row r="28711" spans="27:29">
      <c r="AA28711" s="298"/>
      <c r="AC28711" s="206"/>
    </row>
    <row r="28712" spans="27:29">
      <c r="AA28712" s="298"/>
      <c r="AC28712" s="206"/>
    </row>
    <row r="28713" spans="27:29">
      <c r="AA28713" s="298"/>
      <c r="AC28713" s="206"/>
    </row>
    <row r="28714" spans="27:29">
      <c r="AA28714" s="298"/>
      <c r="AC28714" s="206"/>
    </row>
    <row r="28715" spans="27:29">
      <c r="AA28715" s="298"/>
      <c r="AC28715" s="206"/>
    </row>
    <row r="28716" spans="27:29">
      <c r="AA28716" s="298"/>
      <c r="AC28716" s="206"/>
    </row>
    <row r="28717" spans="27:29">
      <c r="AA28717" s="298"/>
      <c r="AC28717" s="206"/>
    </row>
    <row r="28718" spans="27:29">
      <c r="AA28718" s="298"/>
      <c r="AC28718" s="206"/>
    </row>
    <row r="28719" spans="27:29">
      <c r="AA28719" s="298"/>
      <c r="AC28719" s="206"/>
    </row>
    <row r="28720" spans="27:29">
      <c r="AA28720" s="298"/>
      <c r="AC28720" s="206"/>
    </row>
    <row r="28721" spans="27:29">
      <c r="AA28721" s="298"/>
      <c r="AC28721" s="206"/>
    </row>
    <row r="28722" spans="27:29">
      <c r="AA28722" s="298"/>
      <c r="AC28722" s="206"/>
    </row>
    <row r="28723" spans="27:29">
      <c r="AA28723" s="298"/>
      <c r="AC28723" s="206"/>
    </row>
    <row r="28724" spans="27:29">
      <c r="AA28724" s="298"/>
      <c r="AC28724" s="206"/>
    </row>
    <row r="28725" spans="27:29">
      <c r="AA28725" s="298"/>
      <c r="AC28725" s="206"/>
    </row>
    <row r="28726" spans="27:29">
      <c r="AA28726" s="298"/>
      <c r="AC28726" s="206"/>
    </row>
    <row r="28727" spans="27:29">
      <c r="AA28727" s="298"/>
      <c r="AC28727" s="206"/>
    </row>
    <row r="28728" spans="27:29">
      <c r="AA28728" s="298"/>
      <c r="AC28728" s="206"/>
    </row>
    <row r="28729" spans="27:29">
      <c r="AA28729" s="298"/>
      <c r="AC28729" s="206"/>
    </row>
    <row r="28730" spans="27:29">
      <c r="AA28730" s="298"/>
      <c r="AC28730" s="206"/>
    </row>
    <row r="28731" spans="27:29">
      <c r="AA28731" s="298"/>
      <c r="AC28731" s="206"/>
    </row>
    <row r="28732" spans="27:29">
      <c r="AA28732" s="298"/>
      <c r="AC28732" s="206"/>
    </row>
    <row r="28733" spans="27:29">
      <c r="AA28733" s="298"/>
      <c r="AC28733" s="206"/>
    </row>
    <row r="28734" spans="27:29">
      <c r="AA28734" s="298"/>
      <c r="AC28734" s="206"/>
    </row>
    <row r="28735" spans="27:29">
      <c r="AA28735" s="298"/>
      <c r="AC28735" s="206"/>
    </row>
    <row r="28736" spans="27:29">
      <c r="AA28736" s="298"/>
      <c r="AC28736" s="206"/>
    </row>
    <row r="28737" spans="27:29">
      <c r="AA28737" s="298"/>
      <c r="AC28737" s="206"/>
    </row>
    <row r="28738" spans="27:29">
      <c r="AA28738" s="298"/>
      <c r="AC28738" s="206"/>
    </row>
    <row r="28739" spans="27:29">
      <c r="AA28739" s="298"/>
      <c r="AC28739" s="206"/>
    </row>
    <row r="28740" spans="27:29">
      <c r="AA28740" s="298"/>
      <c r="AC28740" s="206"/>
    </row>
    <row r="28741" spans="27:29">
      <c r="AA28741" s="298"/>
      <c r="AC28741" s="206"/>
    </row>
    <row r="28742" spans="27:29">
      <c r="AA28742" s="298"/>
      <c r="AC28742" s="206"/>
    </row>
    <row r="28743" spans="27:29">
      <c r="AA28743" s="298"/>
      <c r="AC28743" s="206"/>
    </row>
    <row r="28744" spans="27:29">
      <c r="AA28744" s="298"/>
      <c r="AC28744" s="206"/>
    </row>
    <row r="28745" spans="27:29">
      <c r="AA28745" s="298"/>
      <c r="AC28745" s="206"/>
    </row>
    <row r="28746" spans="27:29">
      <c r="AA28746" s="298"/>
      <c r="AC28746" s="206"/>
    </row>
    <row r="28747" spans="27:29">
      <c r="AA28747" s="298"/>
      <c r="AC28747" s="206"/>
    </row>
    <row r="28748" spans="27:29">
      <c r="AA28748" s="298"/>
      <c r="AC28748" s="206"/>
    </row>
    <row r="28749" spans="27:29">
      <c r="AA28749" s="298"/>
      <c r="AC28749" s="206"/>
    </row>
    <row r="28750" spans="27:29">
      <c r="AA28750" s="298"/>
      <c r="AC28750" s="206"/>
    </row>
    <row r="28751" spans="27:29">
      <c r="AA28751" s="298"/>
      <c r="AC28751" s="206"/>
    </row>
    <row r="28752" spans="27:29">
      <c r="AA28752" s="298"/>
      <c r="AC28752" s="206"/>
    </row>
    <row r="28753" spans="27:29">
      <c r="AA28753" s="298"/>
      <c r="AC28753" s="206"/>
    </row>
    <row r="28754" spans="27:29">
      <c r="AA28754" s="298"/>
      <c r="AC28754" s="206"/>
    </row>
    <row r="28755" spans="27:29">
      <c r="AA28755" s="298"/>
      <c r="AC28755" s="206"/>
    </row>
    <row r="28756" spans="27:29">
      <c r="AA28756" s="298"/>
      <c r="AC28756" s="206"/>
    </row>
    <row r="28757" spans="27:29">
      <c r="AA28757" s="298"/>
      <c r="AC28757" s="206"/>
    </row>
    <row r="28758" spans="27:29">
      <c r="AA28758" s="298"/>
      <c r="AC28758" s="206"/>
    </row>
    <row r="28759" spans="27:29">
      <c r="AA28759" s="298"/>
      <c r="AC28759" s="206"/>
    </row>
    <row r="28760" spans="27:29">
      <c r="AA28760" s="298"/>
      <c r="AC28760" s="206"/>
    </row>
    <row r="28761" spans="27:29">
      <c r="AA28761" s="298"/>
      <c r="AC28761" s="206"/>
    </row>
    <row r="28762" spans="27:29">
      <c r="AA28762" s="298"/>
      <c r="AC28762" s="206"/>
    </row>
    <row r="28763" spans="27:29">
      <c r="AA28763" s="298"/>
      <c r="AC28763" s="206"/>
    </row>
    <row r="28764" spans="27:29">
      <c r="AA28764" s="298"/>
      <c r="AC28764" s="206"/>
    </row>
    <row r="28765" spans="27:29">
      <c r="AA28765" s="298"/>
      <c r="AC28765" s="206"/>
    </row>
    <row r="28766" spans="27:29">
      <c r="AA28766" s="298"/>
      <c r="AC28766" s="206"/>
    </row>
    <row r="28767" spans="27:29">
      <c r="AA28767" s="298"/>
      <c r="AC28767" s="206"/>
    </row>
    <row r="28768" spans="27:29">
      <c r="AA28768" s="298"/>
      <c r="AC28768" s="206"/>
    </row>
    <row r="28769" spans="27:29">
      <c r="AA28769" s="298"/>
      <c r="AC28769" s="206"/>
    </row>
    <row r="28770" spans="27:29">
      <c r="AA28770" s="298"/>
      <c r="AC28770" s="206"/>
    </row>
    <row r="28771" spans="27:29">
      <c r="AA28771" s="298"/>
      <c r="AC28771" s="206"/>
    </row>
    <row r="28772" spans="27:29">
      <c r="AA28772" s="298"/>
      <c r="AC28772" s="206"/>
    </row>
    <row r="28773" spans="27:29">
      <c r="AA28773" s="298"/>
      <c r="AC28773" s="206"/>
    </row>
    <row r="28774" spans="27:29">
      <c r="AA28774" s="298"/>
      <c r="AC28774" s="206"/>
    </row>
    <row r="28775" spans="27:29">
      <c r="AA28775" s="298"/>
      <c r="AC28775" s="206"/>
    </row>
    <row r="28776" spans="27:29">
      <c r="AA28776" s="298"/>
      <c r="AC28776" s="206"/>
    </row>
    <row r="28777" spans="27:29">
      <c r="AA28777" s="298"/>
      <c r="AC28777" s="206"/>
    </row>
    <row r="28778" spans="27:29">
      <c r="AA28778" s="298"/>
      <c r="AC28778" s="206"/>
    </row>
    <row r="28779" spans="27:29">
      <c r="AA28779" s="298"/>
      <c r="AC28779" s="206"/>
    </row>
    <row r="28780" spans="27:29">
      <c r="AA28780" s="298"/>
      <c r="AC28780" s="206"/>
    </row>
    <row r="28781" spans="27:29">
      <c r="AA28781" s="298"/>
      <c r="AC28781" s="206"/>
    </row>
    <row r="28782" spans="27:29">
      <c r="AA28782" s="298"/>
      <c r="AC28782" s="206"/>
    </row>
    <row r="28783" spans="27:29">
      <c r="AA28783" s="298"/>
      <c r="AC28783" s="206"/>
    </row>
    <row r="28784" spans="27:29">
      <c r="AA28784" s="298"/>
      <c r="AC28784" s="206"/>
    </row>
    <row r="28785" spans="27:29">
      <c r="AA28785" s="298"/>
      <c r="AC28785" s="206"/>
    </row>
    <row r="28786" spans="27:29">
      <c r="AA28786" s="298"/>
      <c r="AC28786" s="206"/>
    </row>
    <row r="28787" spans="27:29">
      <c r="AA28787" s="298"/>
      <c r="AC28787" s="206"/>
    </row>
    <row r="28788" spans="27:29">
      <c r="AA28788" s="298"/>
      <c r="AC28788" s="206"/>
    </row>
    <row r="28789" spans="27:29">
      <c r="AA28789" s="298"/>
      <c r="AC28789" s="206"/>
    </row>
    <row r="28790" spans="27:29">
      <c r="AA28790" s="298"/>
      <c r="AC28790" s="206"/>
    </row>
    <row r="28791" spans="27:29">
      <c r="AA28791" s="298"/>
      <c r="AC28791" s="206"/>
    </row>
    <row r="28792" spans="27:29">
      <c r="AA28792" s="298"/>
      <c r="AC28792" s="206"/>
    </row>
    <row r="28793" spans="27:29">
      <c r="AA28793" s="298"/>
      <c r="AC28793" s="206"/>
    </row>
    <row r="28794" spans="27:29">
      <c r="AA28794" s="298"/>
      <c r="AC28794" s="206"/>
    </row>
    <row r="28795" spans="27:29">
      <c r="AA28795" s="298"/>
      <c r="AC28795" s="206"/>
    </row>
    <row r="28796" spans="27:29">
      <c r="AA28796" s="298"/>
      <c r="AC28796" s="206"/>
    </row>
    <row r="28797" spans="27:29">
      <c r="AA28797" s="298"/>
      <c r="AC28797" s="206"/>
    </row>
    <row r="28798" spans="27:29">
      <c r="AA28798" s="298"/>
      <c r="AC28798" s="206"/>
    </row>
    <row r="28799" spans="27:29">
      <c r="AA28799" s="298"/>
      <c r="AC28799" s="206"/>
    </row>
    <row r="28800" spans="27:29">
      <c r="AA28800" s="298"/>
      <c r="AC28800" s="206"/>
    </row>
    <row r="28801" spans="27:29">
      <c r="AA28801" s="298"/>
      <c r="AC28801" s="206"/>
    </row>
    <row r="28802" spans="27:29">
      <c r="AA28802" s="298"/>
      <c r="AC28802" s="206"/>
    </row>
    <row r="28803" spans="27:29">
      <c r="AA28803" s="298"/>
      <c r="AC28803" s="206"/>
    </row>
    <row r="28804" spans="27:29">
      <c r="AA28804" s="298"/>
      <c r="AC28804" s="206"/>
    </row>
    <row r="28805" spans="27:29">
      <c r="AA28805" s="298"/>
      <c r="AC28805" s="206"/>
    </row>
    <row r="28806" spans="27:29">
      <c r="AA28806" s="298"/>
      <c r="AC28806" s="206"/>
    </row>
    <row r="28807" spans="27:29">
      <c r="AA28807" s="298"/>
      <c r="AC28807" s="206"/>
    </row>
    <row r="28808" spans="27:29">
      <c r="AA28808" s="298"/>
      <c r="AC28808" s="206"/>
    </row>
    <row r="28809" spans="27:29">
      <c r="AA28809" s="298"/>
      <c r="AC28809" s="206"/>
    </row>
    <row r="28810" spans="27:29">
      <c r="AA28810" s="298"/>
      <c r="AC28810" s="206"/>
    </row>
    <row r="28811" spans="27:29">
      <c r="AA28811" s="298"/>
      <c r="AC28811" s="206"/>
    </row>
    <row r="28812" spans="27:29">
      <c r="AA28812" s="298"/>
      <c r="AC28812" s="206"/>
    </row>
    <row r="28813" spans="27:29">
      <c r="AA28813" s="298"/>
      <c r="AC28813" s="206"/>
    </row>
    <row r="28814" spans="27:29">
      <c r="AA28814" s="298"/>
      <c r="AC28814" s="206"/>
    </row>
    <row r="28815" spans="27:29">
      <c r="AA28815" s="298"/>
      <c r="AC28815" s="206"/>
    </row>
    <row r="28816" spans="27:29">
      <c r="AA28816" s="298"/>
      <c r="AC28816" s="206"/>
    </row>
    <row r="28817" spans="27:29">
      <c r="AA28817" s="298"/>
      <c r="AC28817" s="206"/>
    </row>
    <row r="28818" spans="27:29">
      <c r="AA28818" s="298"/>
      <c r="AC28818" s="206"/>
    </row>
    <row r="28819" spans="27:29">
      <c r="AA28819" s="298"/>
      <c r="AC28819" s="206"/>
    </row>
    <row r="28820" spans="27:29">
      <c r="AA28820" s="298"/>
      <c r="AC28820" s="206"/>
    </row>
    <row r="28821" spans="27:29">
      <c r="AA28821" s="298"/>
      <c r="AC28821" s="206"/>
    </row>
    <row r="28822" spans="27:29">
      <c r="AA28822" s="298"/>
      <c r="AC28822" s="206"/>
    </row>
    <row r="28823" spans="27:29">
      <c r="AA28823" s="298"/>
      <c r="AC28823" s="206"/>
    </row>
    <row r="28824" spans="27:29">
      <c r="AA28824" s="298"/>
      <c r="AC28824" s="206"/>
    </row>
    <row r="28825" spans="27:29">
      <c r="AA28825" s="298"/>
      <c r="AC28825" s="206"/>
    </row>
    <row r="28826" spans="27:29">
      <c r="AA28826" s="298"/>
      <c r="AC28826" s="206"/>
    </row>
    <row r="28827" spans="27:29">
      <c r="AA28827" s="298"/>
      <c r="AC28827" s="206"/>
    </row>
    <row r="28828" spans="27:29">
      <c r="AA28828" s="298"/>
      <c r="AC28828" s="206"/>
    </row>
    <row r="28829" spans="27:29">
      <c r="AA28829" s="298"/>
      <c r="AC28829" s="206"/>
    </row>
    <row r="28830" spans="27:29">
      <c r="AA28830" s="298"/>
      <c r="AC28830" s="206"/>
    </row>
    <row r="28831" spans="27:29">
      <c r="AA28831" s="298"/>
      <c r="AC28831" s="206"/>
    </row>
    <row r="28832" spans="27:29">
      <c r="AA28832" s="298"/>
      <c r="AC28832" s="206"/>
    </row>
    <row r="28833" spans="27:29">
      <c r="AA28833" s="298"/>
      <c r="AC28833" s="206"/>
    </row>
    <row r="28834" spans="27:29">
      <c r="AA28834" s="298"/>
      <c r="AC28834" s="206"/>
    </row>
    <row r="28835" spans="27:29">
      <c r="AA28835" s="298"/>
      <c r="AC28835" s="206"/>
    </row>
    <row r="28836" spans="27:29">
      <c r="AA28836" s="298"/>
      <c r="AC28836" s="206"/>
    </row>
    <row r="28837" spans="27:29">
      <c r="AA28837" s="298"/>
      <c r="AC28837" s="206"/>
    </row>
    <row r="28838" spans="27:29">
      <c r="AA28838" s="298"/>
      <c r="AC28838" s="206"/>
    </row>
    <row r="28839" spans="27:29">
      <c r="AA28839" s="298"/>
      <c r="AC28839" s="206"/>
    </row>
    <row r="28840" spans="27:29">
      <c r="AA28840" s="298"/>
      <c r="AC28840" s="206"/>
    </row>
    <row r="28841" spans="27:29">
      <c r="AA28841" s="298"/>
      <c r="AC28841" s="206"/>
    </row>
    <row r="28842" spans="27:29">
      <c r="AA28842" s="298"/>
      <c r="AC28842" s="206"/>
    </row>
    <row r="28843" spans="27:29">
      <c r="AA28843" s="298"/>
      <c r="AC28843" s="206"/>
    </row>
    <row r="28844" spans="27:29">
      <c r="AA28844" s="298"/>
      <c r="AC28844" s="206"/>
    </row>
    <row r="28845" spans="27:29">
      <c r="AA28845" s="298"/>
      <c r="AC28845" s="206"/>
    </row>
    <row r="28846" spans="27:29">
      <c r="AA28846" s="298"/>
      <c r="AC28846" s="206"/>
    </row>
    <row r="28847" spans="27:29">
      <c r="AA28847" s="298"/>
      <c r="AC28847" s="206"/>
    </row>
    <row r="28848" spans="27:29">
      <c r="AA28848" s="298"/>
      <c r="AC28848" s="206"/>
    </row>
    <row r="28849" spans="27:29">
      <c r="AA28849" s="298"/>
      <c r="AC28849" s="206"/>
    </row>
    <row r="28850" spans="27:29">
      <c r="AA28850" s="298"/>
      <c r="AC28850" s="206"/>
    </row>
    <row r="28851" spans="27:29">
      <c r="AA28851" s="298"/>
      <c r="AC28851" s="206"/>
    </row>
    <row r="28852" spans="27:29">
      <c r="AA28852" s="298"/>
      <c r="AC28852" s="206"/>
    </row>
    <row r="28853" spans="27:29">
      <c r="AA28853" s="298"/>
      <c r="AC28853" s="206"/>
    </row>
    <row r="28854" spans="27:29">
      <c r="AA28854" s="298"/>
      <c r="AC28854" s="206"/>
    </row>
    <row r="28855" spans="27:29">
      <c r="AA28855" s="298"/>
      <c r="AC28855" s="206"/>
    </row>
    <row r="28856" spans="27:29">
      <c r="AA28856" s="298"/>
      <c r="AC28856" s="206"/>
    </row>
    <row r="28857" spans="27:29">
      <c r="AA28857" s="298"/>
      <c r="AC28857" s="206"/>
    </row>
    <row r="28858" spans="27:29">
      <c r="AA28858" s="298"/>
      <c r="AC28858" s="206"/>
    </row>
    <row r="28859" spans="27:29">
      <c r="AA28859" s="298"/>
      <c r="AC28859" s="206"/>
    </row>
    <row r="28860" spans="27:29">
      <c r="AA28860" s="298"/>
      <c r="AC28860" s="206"/>
    </row>
    <row r="28861" spans="27:29">
      <c r="AA28861" s="298"/>
      <c r="AC28861" s="206"/>
    </row>
    <row r="28862" spans="27:29">
      <c r="AA28862" s="298"/>
      <c r="AC28862" s="206"/>
    </row>
    <row r="28863" spans="27:29">
      <c r="AA28863" s="298"/>
      <c r="AC28863" s="206"/>
    </row>
    <row r="28864" spans="27:29">
      <c r="AA28864" s="298"/>
      <c r="AC28864" s="206"/>
    </row>
    <row r="28865" spans="27:29">
      <c r="AA28865" s="298"/>
      <c r="AC28865" s="206"/>
    </row>
    <row r="28866" spans="27:29">
      <c r="AA28866" s="298"/>
      <c r="AC28866" s="206"/>
    </row>
    <row r="28867" spans="27:29">
      <c r="AA28867" s="298"/>
      <c r="AC28867" s="206"/>
    </row>
    <row r="28868" spans="27:29">
      <c r="AA28868" s="298"/>
      <c r="AC28868" s="206"/>
    </row>
    <row r="28869" spans="27:29">
      <c r="AA28869" s="298"/>
      <c r="AC28869" s="206"/>
    </row>
    <row r="28870" spans="27:29">
      <c r="AA28870" s="298"/>
      <c r="AC28870" s="206"/>
    </row>
    <row r="28871" spans="27:29">
      <c r="AA28871" s="298"/>
      <c r="AC28871" s="206"/>
    </row>
    <row r="28872" spans="27:29">
      <c r="AA28872" s="298"/>
      <c r="AC28872" s="206"/>
    </row>
    <row r="28873" spans="27:29">
      <c r="AA28873" s="298"/>
      <c r="AC28873" s="206"/>
    </row>
    <row r="28874" spans="27:29">
      <c r="AA28874" s="298"/>
      <c r="AC28874" s="206"/>
    </row>
    <row r="28875" spans="27:29">
      <c r="AA28875" s="298"/>
      <c r="AC28875" s="206"/>
    </row>
    <row r="28876" spans="27:29">
      <c r="AA28876" s="298"/>
      <c r="AC28876" s="206"/>
    </row>
    <row r="28877" spans="27:29">
      <c r="AA28877" s="298"/>
      <c r="AC28877" s="206"/>
    </row>
    <row r="28878" spans="27:29">
      <c r="AA28878" s="298"/>
      <c r="AC28878" s="206"/>
    </row>
    <row r="28879" spans="27:29">
      <c r="AA28879" s="298"/>
      <c r="AC28879" s="206"/>
    </row>
    <row r="28880" spans="27:29">
      <c r="AA28880" s="298"/>
      <c r="AC28880" s="206"/>
    </row>
    <row r="28881" spans="27:29">
      <c r="AA28881" s="298"/>
      <c r="AC28881" s="206"/>
    </row>
    <row r="28882" spans="27:29">
      <c r="AA28882" s="298"/>
      <c r="AC28882" s="206"/>
    </row>
    <row r="28883" spans="27:29">
      <c r="AA28883" s="298"/>
      <c r="AC28883" s="206"/>
    </row>
    <row r="28884" spans="27:29">
      <c r="AA28884" s="298"/>
      <c r="AC28884" s="206"/>
    </row>
    <row r="28885" spans="27:29">
      <c r="AA28885" s="298"/>
      <c r="AC28885" s="206"/>
    </row>
    <row r="28886" spans="27:29">
      <c r="AA28886" s="298"/>
      <c r="AC28886" s="206"/>
    </row>
    <row r="28887" spans="27:29">
      <c r="AA28887" s="298"/>
      <c r="AC28887" s="206"/>
    </row>
    <row r="28888" spans="27:29">
      <c r="AA28888" s="298"/>
      <c r="AC28888" s="206"/>
    </row>
    <row r="28889" spans="27:29">
      <c r="AA28889" s="298"/>
      <c r="AC28889" s="206"/>
    </row>
    <row r="28890" spans="27:29">
      <c r="AA28890" s="298"/>
      <c r="AC28890" s="206"/>
    </row>
    <row r="28891" spans="27:29">
      <c r="AA28891" s="298"/>
      <c r="AC28891" s="206"/>
    </row>
    <row r="28892" spans="27:29">
      <c r="AA28892" s="298"/>
      <c r="AC28892" s="206"/>
    </row>
    <row r="28893" spans="27:29">
      <c r="AA28893" s="298"/>
      <c r="AC28893" s="206"/>
    </row>
    <row r="28894" spans="27:29">
      <c r="AA28894" s="298"/>
      <c r="AC28894" s="206"/>
    </row>
    <row r="28895" spans="27:29">
      <c r="AA28895" s="298"/>
      <c r="AC28895" s="206"/>
    </row>
    <row r="28896" spans="27:29">
      <c r="AA28896" s="298"/>
      <c r="AC28896" s="206"/>
    </row>
    <row r="28897" spans="27:29">
      <c r="AA28897" s="298"/>
      <c r="AC28897" s="206"/>
    </row>
    <row r="28898" spans="27:29">
      <c r="AA28898" s="298"/>
      <c r="AC28898" s="206"/>
    </row>
    <row r="28899" spans="27:29">
      <c r="AA28899" s="298"/>
      <c r="AC28899" s="206"/>
    </row>
    <row r="28900" spans="27:29">
      <c r="AA28900" s="298"/>
      <c r="AC28900" s="206"/>
    </row>
    <row r="28901" spans="27:29">
      <c r="AA28901" s="298"/>
      <c r="AC28901" s="206"/>
    </row>
    <row r="28902" spans="27:29">
      <c r="AA28902" s="298"/>
      <c r="AC28902" s="206"/>
    </row>
    <row r="28903" spans="27:29">
      <c r="AA28903" s="298"/>
      <c r="AC28903" s="206"/>
    </row>
    <row r="28904" spans="27:29">
      <c r="AA28904" s="298"/>
      <c r="AC28904" s="206"/>
    </row>
    <row r="28905" spans="27:29">
      <c r="AA28905" s="298"/>
      <c r="AC28905" s="206"/>
    </row>
    <row r="28906" spans="27:29">
      <c r="AA28906" s="298"/>
      <c r="AC28906" s="206"/>
    </row>
    <row r="28907" spans="27:29">
      <c r="AA28907" s="298"/>
      <c r="AC28907" s="206"/>
    </row>
    <row r="28908" spans="27:29">
      <c r="AA28908" s="298"/>
      <c r="AC28908" s="206"/>
    </row>
    <row r="28909" spans="27:29">
      <c r="AA28909" s="298"/>
      <c r="AC28909" s="206"/>
    </row>
    <row r="28910" spans="27:29">
      <c r="AA28910" s="298"/>
      <c r="AC28910" s="206"/>
    </row>
    <row r="28911" spans="27:29">
      <c r="AA28911" s="298"/>
      <c r="AC28911" s="206"/>
    </row>
    <row r="28912" spans="27:29">
      <c r="AA28912" s="298"/>
      <c r="AC28912" s="206"/>
    </row>
    <row r="28913" spans="27:29">
      <c r="AA28913" s="298"/>
      <c r="AC28913" s="206"/>
    </row>
    <row r="28914" spans="27:29">
      <c r="AA28914" s="298"/>
      <c r="AC28914" s="206"/>
    </row>
    <row r="28915" spans="27:29">
      <c r="AA28915" s="298"/>
      <c r="AC28915" s="206"/>
    </row>
    <row r="28916" spans="27:29">
      <c r="AA28916" s="298"/>
      <c r="AC28916" s="206"/>
    </row>
    <row r="28917" spans="27:29">
      <c r="AA28917" s="298"/>
      <c r="AC28917" s="206"/>
    </row>
    <row r="28918" spans="27:29">
      <c r="AA28918" s="298"/>
      <c r="AC28918" s="206"/>
    </row>
    <row r="28919" spans="27:29">
      <c r="AA28919" s="298"/>
      <c r="AC28919" s="206"/>
    </row>
    <row r="28920" spans="27:29">
      <c r="AA28920" s="298"/>
      <c r="AC28920" s="206"/>
    </row>
    <row r="28921" spans="27:29">
      <c r="AA28921" s="298"/>
      <c r="AC28921" s="206"/>
    </row>
    <row r="28922" spans="27:29">
      <c r="AA28922" s="298"/>
      <c r="AC28922" s="206"/>
    </row>
    <row r="28923" spans="27:29">
      <c r="AA28923" s="298"/>
      <c r="AC28923" s="206"/>
    </row>
    <row r="28924" spans="27:29">
      <c r="AA28924" s="298"/>
      <c r="AC28924" s="206"/>
    </row>
    <row r="28925" spans="27:29">
      <c r="AA28925" s="298"/>
      <c r="AC28925" s="206"/>
    </row>
    <row r="28926" spans="27:29">
      <c r="AA28926" s="298"/>
      <c r="AC28926" s="206"/>
    </row>
    <row r="28927" spans="27:29">
      <c r="AA28927" s="298"/>
      <c r="AC28927" s="206"/>
    </row>
    <row r="28928" spans="27:29">
      <c r="AA28928" s="298"/>
      <c r="AC28928" s="206"/>
    </row>
    <row r="28929" spans="27:29">
      <c r="AA28929" s="298"/>
      <c r="AC28929" s="206"/>
    </row>
    <row r="28930" spans="27:29">
      <c r="AA28930" s="298"/>
      <c r="AC28930" s="206"/>
    </row>
    <row r="28931" spans="27:29">
      <c r="AA28931" s="298"/>
      <c r="AC28931" s="206"/>
    </row>
    <row r="28932" spans="27:29">
      <c r="AA28932" s="298"/>
      <c r="AC28932" s="206"/>
    </row>
    <row r="28933" spans="27:29">
      <c r="AA28933" s="298"/>
      <c r="AC28933" s="206"/>
    </row>
    <row r="28934" spans="27:29">
      <c r="AA28934" s="298"/>
      <c r="AC28934" s="206"/>
    </row>
    <row r="28935" spans="27:29">
      <c r="AA28935" s="298"/>
      <c r="AC28935" s="206"/>
    </row>
    <row r="28936" spans="27:29">
      <c r="AA28936" s="298"/>
      <c r="AC28936" s="206"/>
    </row>
    <row r="28937" spans="27:29">
      <c r="AA28937" s="298"/>
      <c r="AC28937" s="206"/>
    </row>
    <row r="28938" spans="27:29">
      <c r="AA28938" s="298"/>
      <c r="AC28938" s="206"/>
    </row>
    <row r="28939" spans="27:29">
      <c r="AA28939" s="298"/>
      <c r="AC28939" s="206"/>
    </row>
    <row r="28940" spans="27:29">
      <c r="AA28940" s="298"/>
      <c r="AC28940" s="206"/>
    </row>
    <row r="28941" spans="27:29">
      <c r="AA28941" s="298"/>
      <c r="AC28941" s="206"/>
    </row>
    <row r="28942" spans="27:29">
      <c r="AA28942" s="298"/>
      <c r="AC28942" s="206"/>
    </row>
    <row r="28943" spans="27:29">
      <c r="AA28943" s="298"/>
      <c r="AC28943" s="206"/>
    </row>
    <row r="28944" spans="27:29">
      <c r="AA28944" s="298"/>
      <c r="AC28944" s="206"/>
    </row>
    <row r="28945" spans="27:29">
      <c r="AA28945" s="298"/>
      <c r="AC28945" s="206"/>
    </row>
    <row r="28946" spans="27:29">
      <c r="AA28946" s="298"/>
      <c r="AC28946" s="206"/>
    </row>
    <row r="28947" spans="27:29">
      <c r="AA28947" s="298"/>
      <c r="AC28947" s="206"/>
    </row>
    <row r="28948" spans="27:29">
      <c r="AA28948" s="298"/>
      <c r="AC28948" s="206"/>
    </row>
    <row r="28949" spans="27:29">
      <c r="AA28949" s="298"/>
      <c r="AC28949" s="206"/>
    </row>
    <row r="28950" spans="27:29">
      <c r="AA28950" s="298"/>
      <c r="AC28950" s="206"/>
    </row>
    <row r="28951" spans="27:29">
      <c r="AA28951" s="298"/>
      <c r="AC28951" s="206"/>
    </row>
    <row r="28952" spans="27:29">
      <c r="AA28952" s="298"/>
      <c r="AC28952" s="206"/>
    </row>
    <row r="28953" spans="27:29">
      <c r="AA28953" s="298"/>
      <c r="AC28953" s="206"/>
    </row>
    <row r="28954" spans="27:29">
      <c r="AA28954" s="298"/>
      <c r="AC28954" s="206"/>
    </row>
    <row r="28955" spans="27:29">
      <c r="AA28955" s="298"/>
      <c r="AC28955" s="206"/>
    </row>
    <row r="28956" spans="27:29">
      <c r="AA28956" s="298"/>
      <c r="AC28956" s="206"/>
    </row>
    <row r="28957" spans="27:29">
      <c r="AA28957" s="298"/>
      <c r="AC28957" s="206"/>
    </row>
    <row r="28958" spans="27:29">
      <c r="AA28958" s="298"/>
      <c r="AC28958" s="206"/>
    </row>
    <row r="28959" spans="27:29">
      <c r="AA28959" s="298"/>
      <c r="AC28959" s="206"/>
    </row>
    <row r="28960" spans="27:29">
      <c r="AA28960" s="298"/>
      <c r="AC28960" s="206"/>
    </row>
    <row r="28961" spans="27:29">
      <c r="AA28961" s="298"/>
      <c r="AC28961" s="206"/>
    </row>
    <row r="28962" spans="27:29">
      <c r="AA28962" s="298"/>
      <c r="AC28962" s="206"/>
    </row>
    <row r="28963" spans="27:29">
      <c r="AA28963" s="298"/>
      <c r="AC28963" s="206"/>
    </row>
    <row r="28964" spans="27:29">
      <c r="AA28964" s="298"/>
      <c r="AC28964" s="206"/>
    </row>
    <row r="28965" spans="27:29">
      <c r="AA28965" s="298"/>
      <c r="AC28965" s="206"/>
    </row>
    <row r="28966" spans="27:29">
      <c r="AA28966" s="298"/>
      <c r="AC28966" s="206"/>
    </row>
    <row r="28967" spans="27:29">
      <c r="AA28967" s="298"/>
      <c r="AC28967" s="206"/>
    </row>
    <row r="28968" spans="27:29">
      <c r="AA28968" s="298"/>
      <c r="AC28968" s="206"/>
    </row>
    <row r="28969" spans="27:29">
      <c r="AA28969" s="298"/>
      <c r="AC28969" s="206"/>
    </row>
    <row r="28970" spans="27:29">
      <c r="AA28970" s="298"/>
      <c r="AC28970" s="206"/>
    </row>
    <row r="28971" spans="27:29">
      <c r="AA28971" s="298"/>
      <c r="AC28971" s="206"/>
    </row>
    <row r="28972" spans="27:29">
      <c r="AA28972" s="298"/>
      <c r="AC28972" s="206"/>
    </row>
    <row r="28973" spans="27:29">
      <c r="AA28973" s="298"/>
      <c r="AC28973" s="206"/>
    </row>
    <row r="28974" spans="27:29">
      <c r="AA28974" s="298"/>
      <c r="AC28974" s="206"/>
    </row>
    <row r="28975" spans="27:29">
      <c r="AA28975" s="298"/>
      <c r="AC28975" s="206"/>
    </row>
    <row r="28976" spans="27:29">
      <c r="AA28976" s="298"/>
      <c r="AC28976" s="206"/>
    </row>
    <row r="28977" spans="27:29">
      <c r="AA28977" s="298"/>
      <c r="AC28977" s="206"/>
    </row>
    <row r="28978" spans="27:29">
      <c r="AA28978" s="298"/>
      <c r="AC28978" s="206"/>
    </row>
    <row r="28979" spans="27:29">
      <c r="AA28979" s="298"/>
      <c r="AC28979" s="206"/>
    </row>
    <row r="28980" spans="27:29">
      <c r="AA28980" s="298"/>
      <c r="AC28980" s="206"/>
    </row>
    <row r="28981" spans="27:29">
      <c r="AA28981" s="298"/>
      <c r="AC28981" s="206"/>
    </row>
    <row r="28982" spans="27:29">
      <c r="AA28982" s="298"/>
      <c r="AC28982" s="206"/>
    </row>
    <row r="28983" spans="27:29">
      <c r="AA28983" s="298"/>
      <c r="AC28983" s="206"/>
    </row>
    <row r="28984" spans="27:29">
      <c r="AA28984" s="298"/>
      <c r="AC28984" s="206"/>
    </row>
    <row r="28985" spans="27:29">
      <c r="AA28985" s="298"/>
      <c r="AC28985" s="206"/>
    </row>
    <row r="28986" spans="27:29">
      <c r="AA28986" s="298"/>
      <c r="AC28986" s="206"/>
    </row>
    <row r="28987" spans="27:29">
      <c r="AA28987" s="298"/>
      <c r="AC28987" s="206"/>
    </row>
    <row r="28988" spans="27:29">
      <c r="AA28988" s="298"/>
      <c r="AC28988" s="206"/>
    </row>
    <row r="28989" spans="27:29">
      <c r="AA28989" s="298"/>
      <c r="AC28989" s="206"/>
    </row>
    <row r="28990" spans="27:29">
      <c r="AA28990" s="298"/>
      <c r="AC28990" s="206"/>
    </row>
    <row r="28991" spans="27:29">
      <c r="AA28991" s="298"/>
      <c r="AC28991" s="206"/>
    </row>
    <row r="28992" spans="27:29">
      <c r="AA28992" s="298"/>
      <c r="AC28992" s="206"/>
    </row>
    <row r="28993" spans="27:29">
      <c r="AA28993" s="298"/>
      <c r="AC28993" s="206"/>
    </row>
    <row r="28994" spans="27:29">
      <c r="AA28994" s="298"/>
      <c r="AC28994" s="206"/>
    </row>
    <row r="28995" spans="27:29">
      <c r="AA28995" s="298"/>
      <c r="AC28995" s="206"/>
    </row>
    <row r="28996" spans="27:29">
      <c r="AA28996" s="298"/>
      <c r="AC28996" s="206"/>
    </row>
    <row r="28997" spans="27:29">
      <c r="AA28997" s="298"/>
      <c r="AC28997" s="206"/>
    </row>
    <row r="28998" spans="27:29">
      <c r="AA28998" s="298"/>
      <c r="AC28998" s="206"/>
    </row>
    <row r="28999" spans="27:29">
      <c r="AA28999" s="298"/>
      <c r="AC28999" s="206"/>
    </row>
    <row r="29000" spans="27:29">
      <c r="AA29000" s="298"/>
      <c r="AC29000" s="206"/>
    </row>
    <row r="29001" spans="27:29">
      <c r="AA29001" s="298"/>
      <c r="AC29001" s="206"/>
    </row>
    <row r="29002" spans="27:29">
      <c r="AA29002" s="298"/>
      <c r="AC29002" s="206"/>
    </row>
    <row r="29003" spans="27:29">
      <c r="AA29003" s="298"/>
      <c r="AC29003" s="206"/>
    </row>
    <row r="29004" spans="27:29">
      <c r="AA29004" s="298"/>
      <c r="AC29004" s="206"/>
    </row>
    <row r="29005" spans="27:29">
      <c r="AA29005" s="298"/>
      <c r="AC29005" s="206"/>
    </row>
    <row r="29006" spans="27:29">
      <c r="AA29006" s="298"/>
      <c r="AC29006" s="206"/>
    </row>
    <row r="29007" spans="27:29">
      <c r="AA29007" s="298"/>
      <c r="AC29007" s="206"/>
    </row>
    <row r="29008" spans="27:29">
      <c r="AA29008" s="298"/>
      <c r="AC29008" s="206"/>
    </row>
    <row r="29009" spans="27:29">
      <c r="AA29009" s="298"/>
      <c r="AC29009" s="206"/>
    </row>
    <row r="29010" spans="27:29">
      <c r="AA29010" s="298"/>
      <c r="AC29010" s="206"/>
    </row>
    <row r="29011" spans="27:29">
      <c r="AA29011" s="298"/>
      <c r="AC29011" s="206"/>
    </row>
    <row r="29012" spans="27:29">
      <c r="AA29012" s="298"/>
      <c r="AC29012" s="206"/>
    </row>
    <row r="29013" spans="27:29">
      <c r="AA29013" s="298"/>
      <c r="AC29013" s="206"/>
    </row>
    <row r="29014" spans="27:29">
      <c r="AA29014" s="298"/>
      <c r="AC29014" s="206"/>
    </row>
    <row r="29015" spans="27:29">
      <c r="AA29015" s="298"/>
      <c r="AC29015" s="206"/>
    </row>
    <row r="29016" spans="27:29">
      <c r="AA29016" s="298"/>
      <c r="AC29016" s="206"/>
    </row>
    <row r="29017" spans="27:29">
      <c r="AA29017" s="298"/>
      <c r="AC29017" s="206"/>
    </row>
    <row r="29018" spans="27:29">
      <c r="AA29018" s="298"/>
      <c r="AC29018" s="206"/>
    </row>
    <row r="29019" spans="27:29">
      <c r="AA29019" s="298"/>
      <c r="AC29019" s="206"/>
    </row>
    <row r="29020" spans="27:29">
      <c r="AA29020" s="298"/>
      <c r="AC29020" s="206"/>
    </row>
    <row r="29021" spans="27:29">
      <c r="AA29021" s="298"/>
      <c r="AC29021" s="206"/>
    </row>
    <row r="29022" spans="27:29">
      <c r="AA29022" s="298"/>
      <c r="AC29022" s="206"/>
    </row>
    <row r="29023" spans="27:29">
      <c r="AA29023" s="298"/>
      <c r="AC29023" s="206"/>
    </row>
    <row r="29024" spans="27:29">
      <c r="AA29024" s="298"/>
      <c r="AC29024" s="206"/>
    </row>
    <row r="29025" spans="27:29">
      <c r="AA29025" s="298"/>
      <c r="AC29025" s="206"/>
    </row>
    <row r="29026" spans="27:29">
      <c r="AA29026" s="298"/>
      <c r="AC29026" s="206"/>
    </row>
    <row r="29027" spans="27:29">
      <c r="AA29027" s="298"/>
      <c r="AC29027" s="206"/>
    </row>
    <row r="29028" spans="27:29">
      <c r="AA29028" s="298"/>
      <c r="AC29028" s="206"/>
    </row>
    <row r="29029" spans="27:29">
      <c r="AA29029" s="298"/>
      <c r="AC29029" s="206"/>
    </row>
    <row r="29030" spans="27:29">
      <c r="AA29030" s="298"/>
      <c r="AC29030" s="206"/>
    </row>
    <row r="29031" spans="27:29">
      <c r="AA29031" s="298"/>
      <c r="AC29031" s="206"/>
    </row>
    <row r="29032" spans="27:29">
      <c r="AA29032" s="298"/>
      <c r="AC29032" s="206"/>
    </row>
    <row r="29033" spans="27:29">
      <c r="AA29033" s="298"/>
      <c r="AC29033" s="206"/>
    </row>
    <row r="29034" spans="27:29">
      <c r="AA29034" s="298"/>
      <c r="AC29034" s="206"/>
    </row>
    <row r="29035" spans="27:29">
      <c r="AA29035" s="298"/>
      <c r="AC29035" s="206"/>
    </row>
    <row r="29036" spans="27:29">
      <c r="AA29036" s="298"/>
      <c r="AC29036" s="206"/>
    </row>
    <row r="29037" spans="27:29">
      <c r="AA29037" s="298"/>
      <c r="AC29037" s="206"/>
    </row>
    <row r="29038" spans="27:29">
      <c r="AA29038" s="298"/>
      <c r="AC29038" s="206"/>
    </row>
    <row r="29039" spans="27:29">
      <c r="AA29039" s="298"/>
      <c r="AC29039" s="206"/>
    </row>
    <row r="29040" spans="27:29">
      <c r="AA29040" s="298"/>
      <c r="AC29040" s="206"/>
    </row>
    <row r="29041" spans="27:29">
      <c r="AA29041" s="298"/>
      <c r="AC29041" s="206"/>
    </row>
    <row r="29042" spans="27:29">
      <c r="AA29042" s="298"/>
      <c r="AC29042" s="206"/>
    </row>
    <row r="29043" spans="27:29">
      <c r="AA29043" s="298"/>
      <c r="AC29043" s="206"/>
    </row>
    <row r="29044" spans="27:29">
      <c r="AA29044" s="298"/>
      <c r="AC29044" s="206"/>
    </row>
    <row r="29045" spans="27:29">
      <c r="AA29045" s="298"/>
      <c r="AC29045" s="206"/>
    </row>
    <row r="29046" spans="27:29">
      <c r="AA29046" s="298"/>
      <c r="AC29046" s="206"/>
    </row>
    <row r="29047" spans="27:29">
      <c r="AA29047" s="298"/>
      <c r="AC29047" s="206"/>
    </row>
    <row r="29048" spans="27:29">
      <c r="AA29048" s="298"/>
      <c r="AC29048" s="206"/>
    </row>
    <row r="29049" spans="27:29">
      <c r="AA29049" s="298"/>
      <c r="AC29049" s="206"/>
    </row>
    <row r="29050" spans="27:29">
      <c r="AA29050" s="298"/>
      <c r="AC29050" s="206"/>
    </row>
    <row r="29051" spans="27:29">
      <c r="AA29051" s="298"/>
      <c r="AC29051" s="206"/>
    </row>
    <row r="29052" spans="27:29">
      <c r="AA29052" s="298"/>
      <c r="AC29052" s="206"/>
    </row>
    <row r="29053" spans="27:29">
      <c r="AA29053" s="298"/>
      <c r="AC29053" s="206"/>
    </row>
    <row r="29054" spans="27:29">
      <c r="AA29054" s="298"/>
      <c r="AC29054" s="206"/>
    </row>
    <row r="29055" spans="27:29">
      <c r="AA29055" s="298"/>
      <c r="AC29055" s="206"/>
    </row>
    <row r="29056" spans="27:29">
      <c r="AA29056" s="298"/>
      <c r="AC29056" s="206"/>
    </row>
    <row r="29057" spans="27:29">
      <c r="AA29057" s="298"/>
      <c r="AC29057" s="206"/>
    </row>
    <row r="29058" spans="27:29">
      <c r="AA29058" s="298"/>
      <c r="AC29058" s="206"/>
    </row>
    <row r="29059" spans="27:29">
      <c r="AA29059" s="298"/>
      <c r="AC29059" s="206"/>
    </row>
    <row r="29060" spans="27:29">
      <c r="AA29060" s="298"/>
      <c r="AC29060" s="206"/>
    </row>
    <row r="29061" spans="27:29">
      <c r="AA29061" s="298"/>
      <c r="AC29061" s="206"/>
    </row>
    <row r="29062" spans="27:29">
      <c r="AA29062" s="298"/>
      <c r="AC29062" s="206"/>
    </row>
    <row r="29063" spans="27:29">
      <c r="AA29063" s="298"/>
      <c r="AC29063" s="206"/>
    </row>
    <row r="29064" spans="27:29">
      <c r="AA29064" s="298"/>
      <c r="AC29064" s="206"/>
    </row>
    <row r="29065" spans="27:29">
      <c r="AA29065" s="298"/>
      <c r="AC29065" s="206"/>
    </row>
    <row r="29066" spans="27:29">
      <c r="AA29066" s="298"/>
      <c r="AC29066" s="206"/>
    </row>
    <row r="29067" spans="27:29">
      <c r="AA29067" s="298"/>
      <c r="AC29067" s="206"/>
    </row>
    <row r="29068" spans="27:29">
      <c r="AA29068" s="298"/>
      <c r="AC29068" s="206"/>
    </row>
    <row r="29069" spans="27:29">
      <c r="AA29069" s="298"/>
      <c r="AC29069" s="206"/>
    </row>
    <row r="29070" spans="27:29">
      <c r="AA29070" s="298"/>
      <c r="AC29070" s="206"/>
    </row>
    <row r="29071" spans="27:29">
      <c r="AA29071" s="298"/>
      <c r="AC29071" s="206"/>
    </row>
    <row r="29072" spans="27:29">
      <c r="AA29072" s="298"/>
      <c r="AC29072" s="206"/>
    </row>
    <row r="29073" spans="27:29">
      <c r="AA29073" s="298"/>
      <c r="AC29073" s="206"/>
    </row>
    <row r="29074" spans="27:29">
      <c r="AA29074" s="298"/>
      <c r="AC29074" s="206"/>
    </row>
    <row r="29075" spans="27:29">
      <c r="AA29075" s="298"/>
      <c r="AC29075" s="206"/>
    </row>
    <row r="29076" spans="27:29">
      <c r="AA29076" s="298"/>
      <c r="AC29076" s="206"/>
    </row>
    <row r="29077" spans="27:29">
      <c r="AA29077" s="298"/>
      <c r="AC29077" s="206"/>
    </row>
    <row r="29078" spans="27:29">
      <c r="AA29078" s="298"/>
      <c r="AC29078" s="206"/>
    </row>
    <row r="29079" spans="27:29">
      <c r="AA29079" s="298"/>
      <c r="AC29079" s="206"/>
    </row>
    <row r="29080" spans="27:29">
      <c r="AA29080" s="298"/>
      <c r="AC29080" s="206"/>
    </row>
    <row r="29081" spans="27:29">
      <c r="AA29081" s="298"/>
      <c r="AC29081" s="206"/>
    </row>
    <row r="29082" spans="27:29">
      <c r="AA29082" s="298"/>
      <c r="AC29082" s="206"/>
    </row>
    <row r="29083" spans="27:29">
      <c r="AA29083" s="298"/>
      <c r="AC29083" s="206"/>
    </row>
    <row r="29084" spans="27:29">
      <c r="AA29084" s="298"/>
      <c r="AC29084" s="206"/>
    </row>
    <row r="29085" spans="27:29">
      <c r="AA29085" s="298"/>
      <c r="AC29085" s="206"/>
    </row>
    <row r="29086" spans="27:29">
      <c r="AA29086" s="298"/>
      <c r="AC29086" s="206"/>
    </row>
    <row r="29087" spans="27:29">
      <c r="AA29087" s="298"/>
      <c r="AC29087" s="206"/>
    </row>
    <row r="29088" spans="27:29">
      <c r="AA29088" s="298"/>
      <c r="AC29088" s="206"/>
    </row>
    <row r="29089" spans="27:29">
      <c r="AA29089" s="298"/>
      <c r="AC29089" s="206"/>
    </row>
    <row r="29090" spans="27:29">
      <c r="AA29090" s="298"/>
      <c r="AC29090" s="206"/>
    </row>
    <row r="29091" spans="27:29">
      <c r="AA29091" s="298"/>
      <c r="AC29091" s="206"/>
    </row>
    <row r="29092" spans="27:29">
      <c r="AA29092" s="298"/>
      <c r="AC29092" s="206"/>
    </row>
    <row r="29093" spans="27:29">
      <c r="AA29093" s="298"/>
      <c r="AC29093" s="206"/>
    </row>
    <row r="29094" spans="27:29">
      <c r="AA29094" s="298"/>
      <c r="AC29094" s="206"/>
    </row>
    <row r="29095" spans="27:29">
      <c r="AA29095" s="298"/>
      <c r="AC29095" s="206"/>
    </row>
    <row r="29096" spans="27:29">
      <c r="AA29096" s="298"/>
      <c r="AC29096" s="206"/>
    </row>
    <row r="29097" spans="27:29">
      <c r="AA29097" s="298"/>
      <c r="AC29097" s="206"/>
    </row>
    <row r="29098" spans="27:29">
      <c r="AA29098" s="298"/>
      <c r="AC29098" s="206"/>
    </row>
    <row r="29099" spans="27:29">
      <c r="AA29099" s="298"/>
      <c r="AC29099" s="206"/>
    </row>
    <row r="29100" spans="27:29">
      <c r="AA29100" s="298"/>
      <c r="AC29100" s="206"/>
    </row>
    <row r="29101" spans="27:29">
      <c r="AA29101" s="298"/>
      <c r="AC29101" s="206"/>
    </row>
    <row r="29102" spans="27:29">
      <c r="AA29102" s="298"/>
      <c r="AC29102" s="206"/>
    </row>
    <row r="29103" spans="27:29">
      <c r="AA29103" s="298"/>
      <c r="AC29103" s="206"/>
    </row>
    <row r="29104" spans="27:29">
      <c r="AA29104" s="298"/>
      <c r="AC29104" s="206"/>
    </row>
    <row r="29105" spans="27:29">
      <c r="AA29105" s="298"/>
      <c r="AC29105" s="206"/>
    </row>
    <row r="29106" spans="27:29">
      <c r="AA29106" s="298"/>
      <c r="AC29106" s="206"/>
    </row>
    <row r="29107" spans="27:29">
      <c r="AA29107" s="298"/>
      <c r="AC29107" s="206"/>
    </row>
    <row r="29108" spans="27:29">
      <c r="AA29108" s="298"/>
      <c r="AC29108" s="206"/>
    </row>
    <row r="29109" spans="27:29">
      <c r="AA29109" s="298"/>
      <c r="AC29109" s="206"/>
    </row>
    <row r="29110" spans="27:29">
      <c r="AA29110" s="298"/>
      <c r="AC29110" s="206"/>
    </row>
    <row r="29111" spans="27:29">
      <c r="AA29111" s="298"/>
      <c r="AC29111" s="206"/>
    </row>
    <row r="29112" spans="27:29">
      <c r="AA29112" s="298"/>
      <c r="AC29112" s="206"/>
    </row>
    <row r="29113" spans="27:29">
      <c r="AA29113" s="298"/>
      <c r="AC29113" s="206"/>
    </row>
    <row r="29114" spans="27:29">
      <c r="AA29114" s="298"/>
      <c r="AC29114" s="206"/>
    </row>
    <row r="29115" spans="27:29">
      <c r="AA29115" s="298"/>
      <c r="AC29115" s="206"/>
    </row>
    <row r="29116" spans="27:29">
      <c r="AA29116" s="298"/>
      <c r="AC29116" s="206"/>
    </row>
    <row r="29117" spans="27:29">
      <c r="AA29117" s="298"/>
      <c r="AC29117" s="206"/>
    </row>
    <row r="29118" spans="27:29">
      <c r="AA29118" s="298"/>
      <c r="AC29118" s="206"/>
    </row>
    <row r="29119" spans="27:29">
      <c r="AA29119" s="298"/>
      <c r="AC29119" s="206"/>
    </row>
    <row r="29120" spans="27:29">
      <c r="AA29120" s="298"/>
      <c r="AC29120" s="206"/>
    </row>
    <row r="29121" spans="27:29">
      <c r="AA29121" s="298"/>
      <c r="AC29121" s="206"/>
    </row>
    <row r="29122" spans="27:29">
      <c r="AA29122" s="298"/>
      <c r="AC29122" s="206"/>
    </row>
    <row r="29123" spans="27:29">
      <c r="AA29123" s="298"/>
      <c r="AC29123" s="206"/>
    </row>
    <row r="29124" spans="27:29">
      <c r="AA29124" s="298"/>
      <c r="AC29124" s="206"/>
    </row>
    <row r="29125" spans="27:29">
      <c r="AA29125" s="298"/>
      <c r="AC29125" s="206"/>
    </row>
    <row r="29126" spans="27:29">
      <c r="AA29126" s="298"/>
      <c r="AC29126" s="206"/>
    </row>
    <row r="29127" spans="27:29">
      <c r="AA29127" s="298"/>
      <c r="AC29127" s="206"/>
    </row>
    <row r="29128" spans="27:29">
      <c r="AA29128" s="298"/>
      <c r="AC29128" s="206"/>
    </row>
    <row r="29129" spans="27:29">
      <c r="AA29129" s="298"/>
      <c r="AC29129" s="206"/>
    </row>
    <row r="29130" spans="27:29">
      <c r="AA29130" s="298"/>
      <c r="AC29130" s="206"/>
    </row>
    <row r="29131" spans="27:29">
      <c r="AA29131" s="298"/>
      <c r="AC29131" s="206"/>
    </row>
    <row r="29132" spans="27:29">
      <c r="AA29132" s="298"/>
      <c r="AC29132" s="206"/>
    </row>
    <row r="29133" spans="27:29">
      <c r="AA29133" s="298"/>
      <c r="AC29133" s="206"/>
    </row>
    <row r="29134" spans="27:29">
      <c r="AA29134" s="298"/>
      <c r="AC29134" s="206"/>
    </row>
    <row r="29135" spans="27:29">
      <c r="AA29135" s="298"/>
      <c r="AC29135" s="206"/>
    </row>
    <row r="29136" spans="27:29">
      <c r="AA29136" s="298"/>
      <c r="AC29136" s="206"/>
    </row>
    <row r="29137" spans="27:29">
      <c r="AA29137" s="298"/>
      <c r="AC29137" s="206"/>
    </row>
    <row r="29138" spans="27:29">
      <c r="AA29138" s="298"/>
      <c r="AC29138" s="206"/>
    </row>
    <row r="29139" spans="27:29">
      <c r="AA29139" s="298"/>
      <c r="AC29139" s="206"/>
    </row>
    <row r="29140" spans="27:29">
      <c r="AA29140" s="298"/>
      <c r="AC29140" s="206"/>
    </row>
    <row r="29141" spans="27:29">
      <c r="AA29141" s="298"/>
      <c r="AC29141" s="206"/>
    </row>
    <row r="29142" spans="27:29">
      <c r="AA29142" s="298"/>
      <c r="AC29142" s="206"/>
    </row>
    <row r="29143" spans="27:29">
      <c r="AA29143" s="298"/>
      <c r="AC29143" s="206"/>
    </row>
    <row r="29144" spans="27:29">
      <c r="AA29144" s="298"/>
      <c r="AC29144" s="206"/>
    </row>
    <row r="29145" spans="27:29">
      <c r="AA29145" s="298"/>
      <c r="AC29145" s="206"/>
    </row>
    <row r="29146" spans="27:29">
      <c r="AA29146" s="298"/>
      <c r="AC29146" s="206"/>
    </row>
    <row r="29147" spans="27:29">
      <c r="AA29147" s="298"/>
      <c r="AC29147" s="206"/>
    </row>
    <row r="29148" spans="27:29">
      <c r="AA29148" s="298"/>
      <c r="AC29148" s="206"/>
    </row>
    <row r="29149" spans="27:29">
      <c r="AA29149" s="298"/>
      <c r="AC29149" s="206"/>
    </row>
    <row r="29150" spans="27:29">
      <c r="AA29150" s="298"/>
      <c r="AC29150" s="206"/>
    </row>
    <row r="29151" spans="27:29">
      <c r="AA29151" s="298"/>
      <c r="AC29151" s="206"/>
    </row>
    <row r="29152" spans="27:29">
      <c r="AA29152" s="298"/>
      <c r="AC29152" s="206"/>
    </row>
    <row r="29153" spans="27:29">
      <c r="AA29153" s="298"/>
      <c r="AC29153" s="206"/>
    </row>
    <row r="29154" spans="27:29">
      <c r="AA29154" s="298"/>
      <c r="AC29154" s="206"/>
    </row>
    <row r="29155" spans="27:29">
      <c r="AA29155" s="298"/>
      <c r="AC29155" s="206"/>
    </row>
    <row r="29156" spans="27:29">
      <c r="AA29156" s="298"/>
      <c r="AC29156" s="206"/>
    </row>
    <row r="29157" spans="27:29">
      <c r="AA29157" s="298"/>
      <c r="AC29157" s="206"/>
    </row>
    <row r="29158" spans="27:29">
      <c r="AA29158" s="298"/>
      <c r="AC29158" s="206"/>
    </row>
    <row r="29159" spans="27:29">
      <c r="AA29159" s="298"/>
      <c r="AC29159" s="206"/>
    </row>
    <row r="29160" spans="27:29">
      <c r="AA29160" s="298"/>
      <c r="AC29160" s="206"/>
    </row>
    <row r="29161" spans="27:29">
      <c r="AA29161" s="298"/>
      <c r="AC29161" s="206"/>
    </row>
    <row r="29162" spans="27:29">
      <c r="AA29162" s="298"/>
      <c r="AC29162" s="206"/>
    </row>
    <row r="29163" spans="27:29">
      <c r="AA29163" s="298"/>
      <c r="AC29163" s="206"/>
    </row>
    <row r="29164" spans="27:29">
      <c r="AA29164" s="298"/>
      <c r="AC29164" s="206"/>
    </row>
    <row r="29165" spans="27:29">
      <c r="AA29165" s="298"/>
      <c r="AC29165" s="206"/>
    </row>
    <row r="29166" spans="27:29">
      <c r="AA29166" s="298"/>
      <c r="AC29166" s="206"/>
    </row>
    <row r="29167" spans="27:29">
      <c r="AA29167" s="298"/>
      <c r="AC29167" s="206"/>
    </row>
    <row r="29168" spans="27:29">
      <c r="AA29168" s="298"/>
      <c r="AC29168" s="206"/>
    </row>
    <row r="29169" spans="27:29">
      <c r="AA29169" s="298"/>
      <c r="AC29169" s="206"/>
    </row>
    <row r="29170" spans="27:29">
      <c r="AA29170" s="298"/>
      <c r="AC29170" s="206"/>
    </row>
    <row r="29171" spans="27:29">
      <c r="AA29171" s="298"/>
      <c r="AC29171" s="206"/>
    </row>
    <row r="29172" spans="27:29">
      <c r="AA29172" s="298"/>
      <c r="AC29172" s="206"/>
    </row>
    <row r="29173" spans="27:29">
      <c r="AA29173" s="298"/>
      <c r="AC29173" s="206"/>
    </row>
    <row r="29174" spans="27:29">
      <c r="AA29174" s="298"/>
      <c r="AC29174" s="206"/>
    </row>
    <row r="29175" spans="27:29">
      <c r="AA29175" s="298"/>
      <c r="AC29175" s="206"/>
    </row>
    <row r="29176" spans="27:29">
      <c r="AA29176" s="298"/>
      <c r="AC29176" s="206"/>
    </row>
    <row r="29177" spans="27:29">
      <c r="AA29177" s="298"/>
      <c r="AC29177" s="206"/>
    </row>
    <row r="29178" spans="27:29">
      <c r="AA29178" s="298"/>
      <c r="AC29178" s="206"/>
    </row>
    <row r="29179" spans="27:29">
      <c r="AA29179" s="298"/>
      <c r="AC29179" s="206"/>
    </row>
    <row r="29180" spans="27:29">
      <c r="AA29180" s="298"/>
      <c r="AC29180" s="206"/>
    </row>
    <row r="29181" spans="27:29">
      <c r="AA29181" s="298"/>
      <c r="AC29181" s="206"/>
    </row>
    <row r="29182" spans="27:29">
      <c r="AA29182" s="298"/>
      <c r="AC29182" s="206"/>
    </row>
    <row r="29183" spans="27:29">
      <c r="AA29183" s="298"/>
      <c r="AC29183" s="206"/>
    </row>
    <row r="29184" spans="27:29">
      <c r="AA29184" s="298"/>
      <c r="AC29184" s="206"/>
    </row>
    <row r="29185" spans="27:29">
      <c r="AA29185" s="298"/>
      <c r="AC29185" s="206"/>
    </row>
    <row r="29186" spans="27:29">
      <c r="AA29186" s="298"/>
      <c r="AC29186" s="206"/>
    </row>
    <row r="29187" spans="27:29">
      <c r="AA29187" s="298"/>
      <c r="AC29187" s="206"/>
    </row>
    <row r="29188" spans="27:29">
      <c r="AA29188" s="298"/>
      <c r="AC29188" s="206"/>
    </row>
    <row r="29189" spans="27:29">
      <c r="AA29189" s="298"/>
      <c r="AC29189" s="206"/>
    </row>
    <row r="29190" spans="27:29">
      <c r="AA29190" s="298"/>
      <c r="AC29190" s="206"/>
    </row>
    <row r="29191" spans="27:29">
      <c r="AA29191" s="298"/>
      <c r="AC29191" s="206"/>
    </row>
    <row r="29192" spans="27:29">
      <c r="AA29192" s="298"/>
      <c r="AC29192" s="206"/>
    </row>
    <row r="29193" spans="27:29">
      <c r="AA29193" s="298"/>
      <c r="AC29193" s="206"/>
    </row>
    <row r="29194" spans="27:29">
      <c r="AA29194" s="298"/>
      <c r="AC29194" s="206"/>
    </row>
    <row r="29195" spans="27:29">
      <c r="AA29195" s="298"/>
      <c r="AC29195" s="206"/>
    </row>
    <row r="29196" spans="27:29">
      <c r="AA29196" s="298"/>
      <c r="AC29196" s="206"/>
    </row>
    <row r="29197" spans="27:29">
      <c r="AA29197" s="298"/>
      <c r="AC29197" s="206"/>
    </row>
    <row r="29198" spans="27:29">
      <c r="AA29198" s="298"/>
      <c r="AC29198" s="206"/>
    </row>
    <row r="29199" spans="27:29">
      <c r="AA29199" s="298"/>
      <c r="AC29199" s="206"/>
    </row>
    <row r="29200" spans="27:29">
      <c r="AA29200" s="298"/>
      <c r="AC29200" s="206"/>
    </row>
    <row r="29201" spans="27:29">
      <c r="AA29201" s="298"/>
      <c r="AC29201" s="206"/>
    </row>
    <row r="29202" spans="27:29">
      <c r="AA29202" s="298"/>
      <c r="AC29202" s="206"/>
    </row>
    <row r="29203" spans="27:29">
      <c r="AA29203" s="298"/>
      <c r="AC29203" s="206"/>
    </row>
    <row r="29204" spans="27:29">
      <c r="AA29204" s="298"/>
      <c r="AC29204" s="206"/>
    </row>
    <row r="29205" spans="27:29">
      <c r="AA29205" s="298"/>
      <c r="AC29205" s="206"/>
    </row>
    <row r="29206" spans="27:29">
      <c r="AA29206" s="298"/>
      <c r="AC29206" s="206"/>
    </row>
    <row r="29207" spans="27:29">
      <c r="AA29207" s="298"/>
      <c r="AC29207" s="206"/>
    </row>
    <row r="29208" spans="27:29">
      <c r="AA29208" s="298"/>
      <c r="AC29208" s="206"/>
    </row>
    <row r="29209" spans="27:29">
      <c r="AA29209" s="298"/>
      <c r="AC29209" s="206"/>
    </row>
    <row r="29210" spans="27:29">
      <c r="AA29210" s="298"/>
      <c r="AC29210" s="206"/>
    </row>
    <row r="29211" spans="27:29">
      <c r="AA29211" s="298"/>
      <c r="AC29211" s="206"/>
    </row>
    <row r="29212" spans="27:29">
      <c r="AA29212" s="298"/>
      <c r="AC29212" s="206"/>
    </row>
    <row r="29213" spans="27:29">
      <c r="AA29213" s="298"/>
      <c r="AC29213" s="206"/>
    </row>
    <row r="29214" spans="27:29">
      <c r="AA29214" s="298"/>
      <c r="AC29214" s="206"/>
    </row>
    <row r="29215" spans="27:29">
      <c r="AA29215" s="298"/>
      <c r="AC29215" s="206"/>
    </row>
    <row r="29216" spans="27:29">
      <c r="AA29216" s="298"/>
      <c r="AC29216" s="206"/>
    </row>
    <row r="29217" spans="27:29">
      <c r="AA29217" s="298"/>
      <c r="AC29217" s="206"/>
    </row>
    <row r="29218" spans="27:29">
      <c r="AA29218" s="298"/>
      <c r="AC29218" s="206"/>
    </row>
    <row r="29219" spans="27:29">
      <c r="AA29219" s="298"/>
      <c r="AC29219" s="206"/>
    </row>
    <row r="29220" spans="27:29">
      <c r="AA29220" s="298"/>
      <c r="AC29220" s="206"/>
    </row>
    <row r="29221" spans="27:29">
      <c r="AA29221" s="298"/>
      <c r="AC29221" s="206"/>
    </row>
    <row r="29222" spans="27:29">
      <c r="AA29222" s="298"/>
      <c r="AC29222" s="206"/>
    </row>
    <row r="29223" spans="27:29">
      <c r="AA29223" s="298"/>
      <c r="AC29223" s="206"/>
    </row>
    <row r="29224" spans="27:29">
      <c r="AA29224" s="298"/>
      <c r="AC29224" s="206"/>
    </row>
    <row r="29225" spans="27:29">
      <c r="AA29225" s="298"/>
      <c r="AC29225" s="206"/>
    </row>
    <row r="29226" spans="27:29">
      <c r="AA29226" s="298"/>
      <c r="AC29226" s="206"/>
    </row>
    <row r="29227" spans="27:29">
      <c r="AA29227" s="298"/>
      <c r="AC29227" s="206"/>
    </row>
    <row r="29228" spans="27:29">
      <c r="AA29228" s="298"/>
      <c r="AC29228" s="206"/>
    </row>
    <row r="29229" spans="27:29">
      <c r="AA29229" s="298"/>
      <c r="AC29229" s="206"/>
    </row>
    <row r="29230" spans="27:29">
      <c r="AA29230" s="298"/>
      <c r="AC29230" s="206"/>
    </row>
    <row r="29231" spans="27:29">
      <c r="AA29231" s="298"/>
      <c r="AC29231" s="206"/>
    </row>
    <row r="29232" spans="27:29">
      <c r="AA29232" s="298"/>
      <c r="AC29232" s="206"/>
    </row>
    <row r="29233" spans="27:29">
      <c r="AA29233" s="298"/>
      <c r="AC29233" s="206"/>
    </row>
    <row r="29234" spans="27:29">
      <c r="AA29234" s="298"/>
      <c r="AC29234" s="206"/>
    </row>
    <row r="29235" spans="27:29">
      <c r="AA29235" s="298"/>
      <c r="AC29235" s="206"/>
    </row>
    <row r="29236" spans="27:29">
      <c r="AA29236" s="298"/>
      <c r="AC29236" s="206"/>
    </row>
    <row r="29237" spans="27:29">
      <c r="AA29237" s="298"/>
      <c r="AC29237" s="206"/>
    </row>
    <row r="29238" spans="27:29">
      <c r="AA29238" s="298"/>
      <c r="AC29238" s="206"/>
    </row>
    <row r="29239" spans="27:29">
      <c r="AA29239" s="298"/>
      <c r="AC29239" s="206"/>
    </row>
    <row r="29240" spans="27:29">
      <c r="AA29240" s="298"/>
      <c r="AC29240" s="206"/>
    </row>
    <row r="29241" spans="27:29">
      <c r="AA29241" s="298"/>
      <c r="AC29241" s="206"/>
    </row>
    <row r="29242" spans="27:29">
      <c r="AA29242" s="298"/>
      <c r="AC29242" s="206"/>
    </row>
    <row r="29243" spans="27:29">
      <c r="AA29243" s="298"/>
      <c r="AC29243" s="206"/>
    </row>
    <row r="29244" spans="27:29">
      <c r="AA29244" s="298"/>
      <c r="AC29244" s="206"/>
    </row>
    <row r="29245" spans="27:29">
      <c r="AA29245" s="298"/>
      <c r="AC29245" s="206"/>
    </row>
    <row r="29246" spans="27:29">
      <c r="AA29246" s="298"/>
      <c r="AC29246" s="206"/>
    </row>
    <row r="29247" spans="27:29">
      <c r="AA29247" s="298"/>
      <c r="AC29247" s="206"/>
    </row>
    <row r="29248" spans="27:29">
      <c r="AA29248" s="298"/>
      <c r="AC29248" s="206"/>
    </row>
    <row r="29249" spans="27:29">
      <c r="AA29249" s="298"/>
      <c r="AC29249" s="206"/>
    </row>
    <row r="29250" spans="27:29">
      <c r="AA29250" s="298"/>
      <c r="AC29250" s="206"/>
    </row>
    <row r="29251" spans="27:29">
      <c r="AA29251" s="298"/>
      <c r="AC29251" s="206"/>
    </row>
    <row r="29252" spans="27:29">
      <c r="AA29252" s="298"/>
      <c r="AC29252" s="206"/>
    </row>
    <row r="29253" spans="27:29">
      <c r="AA29253" s="298"/>
      <c r="AC29253" s="206"/>
    </row>
    <row r="29254" spans="27:29">
      <c r="AA29254" s="298"/>
      <c r="AC29254" s="206"/>
    </row>
    <row r="29255" spans="27:29">
      <c r="AA29255" s="298"/>
      <c r="AC29255" s="206"/>
    </row>
    <row r="29256" spans="27:29">
      <c r="AA29256" s="298"/>
      <c r="AC29256" s="206"/>
    </row>
    <row r="29257" spans="27:29">
      <c r="AA29257" s="298"/>
      <c r="AC29257" s="206"/>
    </row>
    <row r="29258" spans="27:29">
      <c r="AA29258" s="298"/>
      <c r="AC29258" s="206"/>
    </row>
    <row r="29259" spans="27:29">
      <c r="AA29259" s="298"/>
      <c r="AC29259" s="206"/>
    </row>
    <row r="29260" spans="27:29">
      <c r="AA29260" s="298"/>
      <c r="AC29260" s="206"/>
    </row>
    <row r="29261" spans="27:29">
      <c r="AA29261" s="298"/>
      <c r="AC29261" s="206"/>
    </row>
    <row r="29262" spans="27:29">
      <c r="AA29262" s="298"/>
      <c r="AC29262" s="206"/>
    </row>
    <row r="29263" spans="27:29">
      <c r="AA29263" s="298"/>
      <c r="AC29263" s="206"/>
    </row>
    <row r="29264" spans="27:29">
      <c r="AA29264" s="298"/>
      <c r="AC29264" s="206"/>
    </row>
    <row r="29265" spans="27:29">
      <c r="AA29265" s="298"/>
      <c r="AC29265" s="206"/>
    </row>
    <row r="29266" spans="27:29">
      <c r="AA29266" s="298"/>
      <c r="AC29266" s="206"/>
    </row>
    <row r="29267" spans="27:29">
      <c r="AA29267" s="298"/>
      <c r="AC29267" s="206"/>
    </row>
    <row r="29268" spans="27:29">
      <c r="AA29268" s="298"/>
      <c r="AC29268" s="206"/>
    </row>
    <row r="29269" spans="27:29">
      <c r="AA29269" s="298"/>
      <c r="AC29269" s="206"/>
    </row>
    <row r="29270" spans="27:29">
      <c r="AA29270" s="298"/>
      <c r="AC29270" s="206"/>
    </row>
    <row r="29271" spans="27:29">
      <c r="AA29271" s="298"/>
      <c r="AC29271" s="206"/>
    </row>
    <row r="29272" spans="27:29">
      <c r="AA29272" s="298"/>
      <c r="AC29272" s="206"/>
    </row>
    <row r="29273" spans="27:29">
      <c r="AA29273" s="298"/>
      <c r="AC29273" s="206"/>
    </row>
    <row r="29274" spans="27:29">
      <c r="AA29274" s="298"/>
      <c r="AC29274" s="206"/>
    </row>
    <row r="29275" spans="27:29">
      <c r="AA29275" s="298"/>
      <c r="AC29275" s="206"/>
    </row>
    <row r="29276" spans="27:29">
      <c r="AA29276" s="298"/>
      <c r="AC29276" s="206"/>
    </row>
    <row r="29277" spans="27:29">
      <c r="AA29277" s="298"/>
      <c r="AC29277" s="206"/>
    </row>
    <row r="29278" spans="27:29">
      <c r="AA29278" s="298"/>
      <c r="AC29278" s="206"/>
    </row>
    <row r="29279" spans="27:29">
      <c r="AA29279" s="298"/>
      <c r="AC29279" s="206"/>
    </row>
    <row r="29280" spans="27:29">
      <c r="AA29280" s="298"/>
      <c r="AC29280" s="206"/>
    </row>
    <row r="29281" spans="27:29">
      <c r="AA29281" s="298"/>
      <c r="AC29281" s="206"/>
    </row>
    <row r="29282" spans="27:29">
      <c r="AA29282" s="298"/>
      <c r="AC29282" s="206"/>
    </row>
    <row r="29283" spans="27:29">
      <c r="AA29283" s="298"/>
      <c r="AC29283" s="206"/>
    </row>
    <row r="29284" spans="27:29">
      <c r="AA29284" s="298"/>
      <c r="AC29284" s="206"/>
    </row>
    <row r="29285" spans="27:29">
      <c r="AA29285" s="298"/>
      <c r="AC29285" s="206"/>
    </row>
    <row r="29286" spans="27:29">
      <c r="AA29286" s="298"/>
      <c r="AC29286" s="206"/>
    </row>
    <row r="29287" spans="27:29">
      <c r="AA29287" s="298"/>
      <c r="AC29287" s="206"/>
    </row>
    <row r="29288" spans="27:29">
      <c r="AA29288" s="298"/>
      <c r="AC29288" s="206"/>
    </row>
    <row r="29289" spans="27:29">
      <c r="AA29289" s="298"/>
      <c r="AC29289" s="206"/>
    </row>
    <row r="29290" spans="27:29">
      <c r="AA29290" s="298"/>
      <c r="AC29290" s="206"/>
    </row>
    <row r="29291" spans="27:29">
      <c r="AA29291" s="298"/>
      <c r="AC29291" s="206"/>
    </row>
    <row r="29292" spans="27:29">
      <c r="AA29292" s="298"/>
      <c r="AC29292" s="206"/>
    </row>
    <row r="29293" spans="27:29">
      <c r="AA29293" s="298"/>
      <c r="AC29293" s="206"/>
    </row>
    <row r="29294" spans="27:29">
      <c r="AA29294" s="298"/>
      <c r="AC29294" s="206"/>
    </row>
    <row r="29295" spans="27:29">
      <c r="AA29295" s="298"/>
      <c r="AC29295" s="206"/>
    </row>
    <row r="29296" spans="27:29">
      <c r="AA29296" s="298"/>
      <c r="AC29296" s="206"/>
    </row>
    <row r="29297" spans="27:29">
      <c r="AA29297" s="298"/>
      <c r="AC29297" s="206"/>
    </row>
    <row r="29298" spans="27:29">
      <c r="AA29298" s="298"/>
      <c r="AC29298" s="206"/>
    </row>
    <row r="29299" spans="27:29">
      <c r="AA29299" s="298"/>
      <c r="AC29299" s="206"/>
    </row>
    <row r="29300" spans="27:29">
      <c r="AA29300" s="298"/>
      <c r="AC29300" s="206"/>
    </row>
    <row r="29301" spans="27:29">
      <c r="AA29301" s="298"/>
      <c r="AC29301" s="206"/>
    </row>
    <row r="29302" spans="27:29">
      <c r="AA29302" s="298"/>
      <c r="AC29302" s="206"/>
    </row>
    <row r="29303" spans="27:29">
      <c r="AA29303" s="298"/>
      <c r="AC29303" s="206"/>
    </row>
    <row r="29304" spans="27:29">
      <c r="AA29304" s="298"/>
      <c r="AC29304" s="206"/>
    </row>
    <row r="29305" spans="27:29">
      <c r="AA29305" s="298"/>
      <c r="AC29305" s="206"/>
    </row>
    <row r="29306" spans="27:29">
      <c r="AA29306" s="298"/>
      <c r="AC29306" s="206"/>
    </row>
    <row r="29307" spans="27:29">
      <c r="AA29307" s="298"/>
      <c r="AC29307" s="206"/>
    </row>
    <row r="29308" spans="27:29">
      <c r="AA29308" s="298"/>
      <c r="AC29308" s="206"/>
    </row>
    <row r="29309" spans="27:29">
      <c r="AA29309" s="298"/>
      <c r="AC29309" s="206"/>
    </row>
    <row r="29310" spans="27:29">
      <c r="AA29310" s="298"/>
      <c r="AC29310" s="206"/>
    </row>
    <row r="29311" spans="27:29">
      <c r="AA29311" s="298"/>
      <c r="AC29311" s="206"/>
    </row>
    <row r="29312" spans="27:29">
      <c r="AA29312" s="298"/>
      <c r="AC29312" s="206"/>
    </row>
    <row r="29313" spans="27:29">
      <c r="AA29313" s="298"/>
      <c r="AC29313" s="206"/>
    </row>
    <row r="29314" spans="27:29">
      <c r="AA29314" s="298"/>
      <c r="AC29314" s="206"/>
    </row>
    <row r="29315" spans="27:29">
      <c r="AA29315" s="298"/>
      <c r="AC29315" s="206"/>
    </row>
    <row r="29316" spans="27:29">
      <c r="AA29316" s="298"/>
      <c r="AC29316" s="206"/>
    </row>
    <row r="29317" spans="27:29">
      <c r="AA29317" s="298"/>
      <c r="AC29317" s="206"/>
    </row>
    <row r="29318" spans="27:29">
      <c r="AA29318" s="298"/>
      <c r="AC29318" s="206"/>
    </row>
    <row r="29319" spans="27:29">
      <c r="AA29319" s="298"/>
      <c r="AC29319" s="206"/>
    </row>
    <row r="29320" spans="27:29">
      <c r="AA29320" s="298"/>
      <c r="AC29320" s="206"/>
    </row>
    <row r="29321" spans="27:29">
      <c r="AA29321" s="298"/>
      <c r="AC29321" s="206"/>
    </row>
    <row r="29322" spans="27:29">
      <c r="AA29322" s="298"/>
      <c r="AC29322" s="206"/>
    </row>
    <row r="29323" spans="27:29">
      <c r="AA29323" s="298"/>
      <c r="AC29323" s="206"/>
    </row>
    <row r="29324" spans="27:29">
      <c r="AA29324" s="298"/>
      <c r="AC29324" s="206"/>
    </row>
    <row r="29325" spans="27:29">
      <c r="AA29325" s="298"/>
      <c r="AC29325" s="206"/>
    </row>
    <row r="29326" spans="27:29">
      <c r="AA29326" s="298"/>
      <c r="AC29326" s="206"/>
    </row>
    <row r="29327" spans="27:29">
      <c r="AA29327" s="298"/>
      <c r="AC29327" s="206"/>
    </row>
    <row r="29328" spans="27:29">
      <c r="AA29328" s="298"/>
      <c r="AC29328" s="206"/>
    </row>
    <row r="29329" spans="27:29">
      <c r="AA29329" s="298"/>
      <c r="AC29329" s="206"/>
    </row>
    <row r="29330" spans="27:29">
      <c r="AA29330" s="298"/>
      <c r="AC29330" s="206"/>
    </row>
    <row r="29331" spans="27:29">
      <c r="AA29331" s="298"/>
      <c r="AC29331" s="206"/>
    </row>
    <row r="29332" spans="27:29">
      <c r="AA29332" s="298"/>
      <c r="AC29332" s="206"/>
    </row>
    <row r="29333" spans="27:29">
      <c r="AA29333" s="298"/>
      <c r="AC29333" s="206"/>
    </row>
    <row r="29334" spans="27:29">
      <c r="AA29334" s="298"/>
      <c r="AC29334" s="206"/>
    </row>
    <row r="29335" spans="27:29">
      <c r="AA29335" s="298"/>
      <c r="AC29335" s="206"/>
    </row>
    <row r="29336" spans="27:29">
      <c r="AA29336" s="298"/>
      <c r="AC29336" s="206"/>
    </row>
    <row r="29337" spans="27:29">
      <c r="AA29337" s="298"/>
      <c r="AC29337" s="206"/>
    </row>
    <row r="29338" spans="27:29">
      <c r="AA29338" s="298"/>
      <c r="AC29338" s="206"/>
    </row>
    <row r="29339" spans="27:29">
      <c r="AA29339" s="298"/>
      <c r="AC29339" s="206"/>
    </row>
    <row r="29340" spans="27:29">
      <c r="AA29340" s="298"/>
      <c r="AC29340" s="206"/>
    </row>
    <row r="29341" spans="27:29">
      <c r="AA29341" s="298"/>
      <c r="AC29341" s="206"/>
    </row>
    <row r="29342" spans="27:29">
      <c r="AA29342" s="298"/>
      <c r="AC29342" s="206"/>
    </row>
    <row r="29343" spans="27:29">
      <c r="AA29343" s="298"/>
      <c r="AC29343" s="206"/>
    </row>
    <row r="29344" spans="27:29">
      <c r="AA29344" s="298"/>
      <c r="AC29344" s="206"/>
    </row>
    <row r="29345" spans="27:29">
      <c r="AA29345" s="298"/>
      <c r="AC29345" s="206"/>
    </row>
    <row r="29346" spans="27:29">
      <c r="AA29346" s="298"/>
      <c r="AC29346" s="206"/>
    </row>
    <row r="29347" spans="27:29">
      <c r="AA29347" s="298"/>
      <c r="AC29347" s="206"/>
    </row>
    <row r="29348" spans="27:29">
      <c r="AA29348" s="298"/>
      <c r="AC29348" s="206"/>
    </row>
    <row r="29349" spans="27:29">
      <c r="AA29349" s="298"/>
      <c r="AC29349" s="206"/>
    </row>
    <row r="29350" spans="27:29">
      <c r="AA29350" s="298"/>
      <c r="AC29350" s="206"/>
    </row>
    <row r="29351" spans="27:29">
      <c r="AA29351" s="298"/>
      <c r="AC29351" s="206"/>
    </row>
    <row r="29352" spans="27:29">
      <c r="AA29352" s="298"/>
      <c r="AC29352" s="206"/>
    </row>
    <row r="29353" spans="27:29">
      <c r="AA29353" s="298"/>
      <c r="AC29353" s="206"/>
    </row>
    <row r="29354" spans="27:29">
      <c r="AA29354" s="298"/>
      <c r="AC29354" s="206"/>
    </row>
    <row r="29355" spans="27:29">
      <c r="AA29355" s="298"/>
      <c r="AC29355" s="206"/>
    </row>
    <row r="29356" spans="27:29">
      <c r="AA29356" s="298"/>
      <c r="AC29356" s="206"/>
    </row>
    <row r="29357" spans="27:29">
      <c r="AA29357" s="298"/>
      <c r="AC29357" s="206"/>
    </row>
    <row r="29358" spans="27:29">
      <c r="AA29358" s="298"/>
      <c r="AC29358" s="206"/>
    </row>
    <row r="29359" spans="27:29">
      <c r="AA29359" s="298"/>
      <c r="AC29359" s="206"/>
    </row>
    <row r="29360" spans="27:29">
      <c r="AA29360" s="298"/>
      <c r="AC29360" s="206"/>
    </row>
    <row r="29361" spans="27:29">
      <c r="AA29361" s="298"/>
      <c r="AC29361" s="206"/>
    </row>
    <row r="29362" spans="27:29">
      <c r="AA29362" s="298"/>
      <c r="AC29362" s="206"/>
    </row>
    <row r="29363" spans="27:29">
      <c r="AA29363" s="298"/>
      <c r="AC29363" s="206"/>
    </row>
    <row r="29364" spans="27:29">
      <c r="AA29364" s="298"/>
      <c r="AC29364" s="206"/>
    </row>
    <row r="29365" spans="27:29">
      <c r="AA29365" s="298"/>
      <c r="AC29365" s="206"/>
    </row>
    <row r="29366" spans="27:29">
      <c r="AA29366" s="298"/>
      <c r="AC29366" s="206"/>
    </row>
    <row r="29367" spans="27:29">
      <c r="AA29367" s="298"/>
      <c r="AC29367" s="206"/>
    </row>
    <row r="29368" spans="27:29">
      <c r="AA29368" s="298"/>
      <c r="AC29368" s="206"/>
    </row>
    <row r="29369" spans="27:29">
      <c r="AA29369" s="298"/>
      <c r="AC29369" s="206"/>
    </row>
    <row r="29370" spans="27:29">
      <c r="AA29370" s="298"/>
      <c r="AC29370" s="206"/>
    </row>
    <row r="29371" spans="27:29">
      <c r="AA29371" s="298"/>
      <c r="AC29371" s="206"/>
    </row>
    <row r="29372" spans="27:29">
      <c r="AA29372" s="298"/>
      <c r="AC29372" s="206"/>
    </row>
    <row r="29373" spans="27:29">
      <c r="AA29373" s="298"/>
      <c r="AC29373" s="206"/>
    </row>
    <row r="29374" spans="27:29">
      <c r="AA29374" s="298"/>
      <c r="AC29374" s="206"/>
    </row>
    <row r="29375" spans="27:29">
      <c r="AA29375" s="298"/>
      <c r="AC29375" s="206"/>
    </row>
    <row r="29376" spans="27:29">
      <c r="AA29376" s="298"/>
      <c r="AC29376" s="206"/>
    </row>
    <row r="29377" spans="27:29">
      <c r="AA29377" s="298"/>
      <c r="AC29377" s="206"/>
    </row>
    <row r="29378" spans="27:29">
      <c r="AA29378" s="298"/>
      <c r="AC29378" s="206"/>
    </row>
    <row r="29379" spans="27:29">
      <c r="AA29379" s="298"/>
      <c r="AC29379" s="206"/>
    </row>
    <row r="29380" spans="27:29">
      <c r="AA29380" s="298"/>
      <c r="AC29380" s="206"/>
    </row>
    <row r="29381" spans="27:29">
      <c r="AA29381" s="298"/>
      <c r="AC29381" s="206"/>
    </row>
    <row r="29382" spans="27:29">
      <c r="AA29382" s="298"/>
      <c r="AC29382" s="206"/>
    </row>
    <row r="29383" spans="27:29">
      <c r="AA29383" s="298"/>
      <c r="AC29383" s="206"/>
    </row>
    <row r="29384" spans="27:29">
      <c r="AA29384" s="298"/>
      <c r="AC29384" s="206"/>
    </row>
    <row r="29385" spans="27:29">
      <c r="AA29385" s="298"/>
      <c r="AC29385" s="206"/>
    </row>
    <row r="29386" spans="27:29">
      <c r="AA29386" s="298"/>
      <c r="AC29386" s="206"/>
    </row>
    <row r="29387" spans="27:29">
      <c r="AA29387" s="298"/>
      <c r="AC29387" s="206"/>
    </row>
    <row r="29388" spans="27:29">
      <c r="AA29388" s="298"/>
      <c r="AC29388" s="206"/>
    </row>
    <row r="29389" spans="27:29">
      <c r="AA29389" s="298"/>
      <c r="AC29389" s="206"/>
    </row>
    <row r="29390" spans="27:29">
      <c r="AA29390" s="298"/>
      <c r="AC29390" s="206"/>
    </row>
    <row r="29391" spans="27:29">
      <c r="AA29391" s="298"/>
      <c r="AC29391" s="206"/>
    </row>
    <row r="29392" spans="27:29">
      <c r="AA29392" s="298"/>
      <c r="AC29392" s="206"/>
    </row>
    <row r="29393" spans="27:29">
      <c r="AA29393" s="298"/>
      <c r="AC29393" s="206"/>
    </row>
    <row r="29394" spans="27:29">
      <c r="AA29394" s="298"/>
      <c r="AC29394" s="206"/>
    </row>
    <row r="29395" spans="27:29">
      <c r="AA29395" s="298"/>
      <c r="AC29395" s="206"/>
    </row>
    <row r="29396" spans="27:29">
      <c r="AA29396" s="298"/>
      <c r="AC29396" s="206"/>
    </row>
    <row r="29397" spans="27:29">
      <c r="AA29397" s="298"/>
      <c r="AC29397" s="206"/>
    </row>
    <row r="29398" spans="27:29">
      <c r="AA29398" s="298"/>
      <c r="AC29398" s="206"/>
    </row>
    <row r="29399" spans="27:29">
      <c r="AA29399" s="298"/>
      <c r="AC29399" s="206"/>
    </row>
    <row r="29400" spans="27:29">
      <c r="AA29400" s="298"/>
      <c r="AC29400" s="206"/>
    </row>
    <row r="29401" spans="27:29">
      <c r="AA29401" s="298"/>
      <c r="AC29401" s="206"/>
    </row>
    <row r="29402" spans="27:29">
      <c r="AA29402" s="298"/>
      <c r="AC29402" s="206"/>
    </row>
    <row r="29403" spans="27:29">
      <c r="AA29403" s="298"/>
      <c r="AC29403" s="206"/>
    </row>
    <row r="29404" spans="27:29">
      <c r="AA29404" s="298"/>
      <c r="AC29404" s="206"/>
    </row>
    <row r="29405" spans="27:29">
      <c r="AA29405" s="298"/>
      <c r="AC29405" s="206"/>
    </row>
    <row r="29406" spans="27:29">
      <c r="AA29406" s="298"/>
      <c r="AC29406" s="206"/>
    </row>
    <row r="29407" spans="27:29">
      <c r="AA29407" s="298"/>
      <c r="AC29407" s="206"/>
    </row>
    <row r="29408" spans="27:29">
      <c r="AA29408" s="298"/>
      <c r="AC29408" s="206"/>
    </row>
    <row r="29409" spans="27:29">
      <c r="AA29409" s="298"/>
      <c r="AC29409" s="206"/>
    </row>
    <row r="29410" spans="27:29">
      <c r="AA29410" s="298"/>
      <c r="AC29410" s="206"/>
    </row>
    <row r="29411" spans="27:29">
      <c r="AA29411" s="298"/>
      <c r="AC29411" s="206"/>
    </row>
    <row r="29412" spans="27:29">
      <c r="AA29412" s="298"/>
      <c r="AC29412" s="206"/>
    </row>
    <row r="29413" spans="27:29">
      <c r="AA29413" s="298"/>
      <c r="AC29413" s="206"/>
    </row>
    <row r="29414" spans="27:29">
      <c r="AA29414" s="298"/>
      <c r="AC29414" s="206"/>
    </row>
    <row r="29415" spans="27:29">
      <c r="AA29415" s="298"/>
      <c r="AC29415" s="206"/>
    </row>
    <row r="29416" spans="27:29">
      <c r="AA29416" s="298"/>
      <c r="AC29416" s="206"/>
    </row>
    <row r="29417" spans="27:29">
      <c r="AA29417" s="298"/>
      <c r="AC29417" s="206"/>
    </row>
    <row r="29418" spans="27:29">
      <c r="AA29418" s="298"/>
      <c r="AC29418" s="206"/>
    </row>
    <row r="29419" spans="27:29">
      <c r="AA29419" s="298"/>
      <c r="AC29419" s="206"/>
    </row>
    <row r="29420" spans="27:29">
      <c r="AA29420" s="298"/>
      <c r="AC29420" s="206"/>
    </row>
    <row r="29421" spans="27:29">
      <c r="AA29421" s="298"/>
      <c r="AC29421" s="206"/>
    </row>
    <row r="29422" spans="27:29">
      <c r="AA29422" s="298"/>
      <c r="AC29422" s="206"/>
    </row>
    <row r="29423" spans="27:29">
      <c r="AA29423" s="298"/>
      <c r="AC29423" s="206"/>
    </row>
    <row r="29424" spans="27:29">
      <c r="AA29424" s="298"/>
      <c r="AC29424" s="206"/>
    </row>
    <row r="29425" spans="27:29">
      <c r="AA29425" s="298"/>
      <c r="AC29425" s="206"/>
    </row>
    <row r="29426" spans="27:29">
      <c r="AA29426" s="298"/>
      <c r="AC29426" s="206"/>
    </row>
    <row r="29427" spans="27:29">
      <c r="AA29427" s="298"/>
      <c r="AC29427" s="206"/>
    </row>
    <row r="29428" spans="27:29">
      <c r="AA29428" s="298"/>
      <c r="AC29428" s="206"/>
    </row>
    <row r="29429" spans="27:29">
      <c r="AA29429" s="298"/>
      <c r="AC29429" s="206"/>
    </row>
    <row r="29430" spans="27:29">
      <c r="AA29430" s="298"/>
      <c r="AC29430" s="206"/>
    </row>
    <row r="29431" spans="27:29">
      <c r="AA29431" s="298"/>
      <c r="AC29431" s="206"/>
    </row>
    <row r="29432" spans="27:29">
      <c r="AA29432" s="298"/>
      <c r="AC29432" s="206"/>
    </row>
    <row r="29433" spans="27:29">
      <c r="AA29433" s="298"/>
      <c r="AC29433" s="206"/>
    </row>
    <row r="29434" spans="27:29">
      <c r="AA29434" s="298"/>
      <c r="AC29434" s="206"/>
    </row>
    <row r="29435" spans="27:29">
      <c r="AA29435" s="298"/>
      <c r="AC29435" s="206"/>
    </row>
    <row r="29436" spans="27:29">
      <c r="AA29436" s="298"/>
      <c r="AC29436" s="206"/>
    </row>
    <row r="29437" spans="27:29">
      <c r="AA29437" s="298"/>
      <c r="AC29437" s="206"/>
    </row>
    <row r="29438" spans="27:29">
      <c r="AA29438" s="298"/>
      <c r="AC29438" s="206"/>
    </row>
    <row r="29439" spans="27:29">
      <c r="AA29439" s="298"/>
      <c r="AC29439" s="206"/>
    </row>
    <row r="29440" spans="27:29">
      <c r="AA29440" s="298"/>
      <c r="AC29440" s="206"/>
    </row>
    <row r="29441" spans="27:29">
      <c r="AA29441" s="298"/>
      <c r="AC29441" s="206"/>
    </row>
    <row r="29442" spans="27:29">
      <c r="AA29442" s="298"/>
      <c r="AC29442" s="206"/>
    </row>
    <row r="29443" spans="27:29">
      <c r="AA29443" s="298"/>
      <c r="AC29443" s="206"/>
    </row>
    <row r="29444" spans="27:29">
      <c r="AA29444" s="298"/>
      <c r="AC29444" s="206"/>
    </row>
    <row r="29445" spans="27:29">
      <c r="AA29445" s="298"/>
      <c r="AC29445" s="206"/>
    </row>
    <row r="29446" spans="27:29">
      <c r="AA29446" s="298"/>
      <c r="AC29446" s="206"/>
    </row>
    <row r="29447" spans="27:29">
      <c r="AA29447" s="298"/>
      <c r="AC29447" s="206"/>
    </row>
    <row r="29448" spans="27:29">
      <c r="AA29448" s="298"/>
      <c r="AC29448" s="206"/>
    </row>
    <row r="29449" spans="27:29">
      <c r="AA29449" s="298"/>
      <c r="AC29449" s="206"/>
    </row>
    <row r="29450" spans="27:29">
      <c r="AA29450" s="298"/>
      <c r="AC29450" s="206"/>
    </row>
    <row r="29451" spans="27:29">
      <c r="AA29451" s="298"/>
      <c r="AC29451" s="206"/>
    </row>
    <row r="29452" spans="27:29">
      <c r="AA29452" s="298"/>
      <c r="AC29452" s="206"/>
    </row>
    <row r="29453" spans="27:29">
      <c r="AA29453" s="298"/>
      <c r="AC29453" s="206"/>
    </row>
    <row r="29454" spans="27:29">
      <c r="AA29454" s="298"/>
      <c r="AC29454" s="206"/>
    </row>
    <row r="29455" spans="27:29">
      <c r="AA29455" s="298"/>
      <c r="AC29455" s="206"/>
    </row>
    <row r="29456" spans="27:29">
      <c r="AA29456" s="298"/>
      <c r="AC29456" s="206"/>
    </row>
    <row r="29457" spans="27:29">
      <c r="AA29457" s="298"/>
      <c r="AC29457" s="206"/>
    </row>
    <row r="29458" spans="27:29">
      <c r="AA29458" s="298"/>
      <c r="AC29458" s="206"/>
    </row>
    <row r="29459" spans="27:29">
      <c r="AA29459" s="298"/>
      <c r="AC29459" s="206"/>
    </row>
    <row r="29460" spans="27:29">
      <c r="AA29460" s="298"/>
      <c r="AC29460" s="206"/>
    </row>
    <row r="29461" spans="27:29">
      <c r="AA29461" s="298"/>
      <c r="AC29461" s="206"/>
    </row>
    <row r="29462" spans="27:29">
      <c r="AA29462" s="298"/>
      <c r="AC29462" s="206"/>
    </row>
    <row r="29463" spans="27:29">
      <c r="AA29463" s="298"/>
      <c r="AC29463" s="206"/>
    </row>
    <row r="29464" spans="27:29">
      <c r="AA29464" s="298"/>
      <c r="AC29464" s="206"/>
    </row>
    <row r="29465" spans="27:29">
      <c r="AA29465" s="298"/>
      <c r="AC29465" s="206"/>
    </row>
    <row r="29466" spans="27:29">
      <c r="AA29466" s="298"/>
      <c r="AC29466" s="206"/>
    </row>
    <row r="29467" spans="27:29">
      <c r="AA29467" s="298"/>
      <c r="AC29467" s="206"/>
    </row>
    <row r="29468" spans="27:29">
      <c r="AA29468" s="298"/>
      <c r="AC29468" s="206"/>
    </row>
    <row r="29469" spans="27:29">
      <c r="AA29469" s="298"/>
      <c r="AC29469" s="206"/>
    </row>
    <row r="29470" spans="27:29">
      <c r="AA29470" s="298"/>
      <c r="AC29470" s="206"/>
    </row>
    <row r="29471" spans="27:29">
      <c r="AA29471" s="298"/>
      <c r="AC29471" s="206"/>
    </row>
    <row r="29472" spans="27:29">
      <c r="AA29472" s="298"/>
      <c r="AC29472" s="206"/>
    </row>
    <row r="29473" spans="27:29">
      <c r="AA29473" s="298"/>
      <c r="AC29473" s="206"/>
    </row>
    <row r="29474" spans="27:29">
      <c r="AA29474" s="298"/>
      <c r="AC29474" s="206"/>
    </row>
    <row r="29475" spans="27:29">
      <c r="AA29475" s="298"/>
      <c r="AC29475" s="206"/>
    </row>
    <row r="29476" spans="27:29">
      <c r="AA29476" s="298"/>
      <c r="AC29476" s="206"/>
    </row>
    <row r="29477" spans="27:29">
      <c r="AA29477" s="298"/>
      <c r="AC29477" s="206"/>
    </row>
    <row r="29478" spans="27:29">
      <c r="AA29478" s="298"/>
      <c r="AC29478" s="206"/>
    </row>
    <row r="29479" spans="27:29">
      <c r="AA29479" s="298"/>
      <c r="AC29479" s="206"/>
    </row>
    <row r="29480" spans="27:29">
      <c r="AA29480" s="298"/>
      <c r="AC29480" s="206"/>
    </row>
    <row r="29481" spans="27:29">
      <c r="AA29481" s="298"/>
      <c r="AC29481" s="206"/>
    </row>
    <row r="29482" spans="27:29">
      <c r="AA29482" s="298"/>
      <c r="AC29482" s="206"/>
    </row>
    <row r="29483" spans="27:29">
      <c r="AA29483" s="298"/>
      <c r="AC29483" s="206"/>
    </row>
    <row r="29484" spans="27:29">
      <c r="AA29484" s="298"/>
      <c r="AC29484" s="206"/>
    </row>
    <row r="29485" spans="27:29">
      <c r="AA29485" s="298"/>
      <c r="AC29485" s="206"/>
    </row>
    <row r="29486" spans="27:29">
      <c r="AA29486" s="298"/>
      <c r="AC29486" s="206"/>
    </row>
    <row r="29487" spans="27:29">
      <c r="AA29487" s="298"/>
      <c r="AC29487" s="206"/>
    </row>
    <row r="29488" spans="27:29">
      <c r="AA29488" s="298"/>
      <c r="AC29488" s="206"/>
    </row>
    <row r="29489" spans="27:29">
      <c r="AA29489" s="298"/>
      <c r="AC29489" s="206"/>
    </row>
    <row r="29490" spans="27:29">
      <c r="AA29490" s="298"/>
      <c r="AC29490" s="206"/>
    </row>
    <row r="29491" spans="27:29">
      <c r="AA29491" s="298"/>
      <c r="AC29491" s="206"/>
    </row>
    <row r="29492" spans="27:29">
      <c r="AA29492" s="298"/>
      <c r="AC29492" s="206"/>
    </row>
    <row r="29493" spans="27:29">
      <c r="AA29493" s="298"/>
      <c r="AC29493" s="206"/>
    </row>
    <row r="29494" spans="27:29">
      <c r="AA29494" s="298"/>
      <c r="AC29494" s="206"/>
    </row>
    <row r="29495" spans="27:29">
      <c r="AA29495" s="298"/>
      <c r="AC29495" s="206"/>
    </row>
    <row r="29496" spans="27:29">
      <c r="AA29496" s="298"/>
      <c r="AC29496" s="206"/>
    </row>
    <row r="29497" spans="27:29">
      <c r="AA29497" s="298"/>
      <c r="AC29497" s="206"/>
    </row>
    <row r="29498" spans="27:29">
      <c r="AA29498" s="298"/>
      <c r="AC29498" s="206"/>
    </row>
    <row r="29499" spans="27:29">
      <c r="AA29499" s="298"/>
      <c r="AC29499" s="206"/>
    </row>
    <row r="29500" spans="27:29">
      <c r="AA29500" s="298"/>
      <c r="AC29500" s="206"/>
    </row>
    <row r="29501" spans="27:29">
      <c r="AA29501" s="298"/>
      <c r="AC29501" s="206"/>
    </row>
    <row r="29502" spans="27:29">
      <c r="AA29502" s="298"/>
      <c r="AC29502" s="206"/>
    </row>
    <row r="29503" spans="27:29">
      <c r="AA29503" s="298"/>
      <c r="AC29503" s="206"/>
    </row>
    <row r="29504" spans="27:29">
      <c r="AA29504" s="298"/>
      <c r="AC29504" s="206"/>
    </row>
    <row r="29505" spans="27:29">
      <c r="AA29505" s="298"/>
      <c r="AC29505" s="206"/>
    </row>
    <row r="29506" spans="27:29">
      <c r="AA29506" s="298"/>
      <c r="AC29506" s="206"/>
    </row>
    <row r="29507" spans="27:29">
      <c r="AA29507" s="298"/>
      <c r="AC29507" s="206"/>
    </row>
    <row r="29508" spans="27:29">
      <c r="AA29508" s="298"/>
      <c r="AC29508" s="206"/>
    </row>
    <row r="29509" spans="27:29">
      <c r="AA29509" s="298"/>
      <c r="AC29509" s="206"/>
    </row>
    <row r="29510" spans="27:29">
      <c r="AA29510" s="298"/>
      <c r="AC29510" s="206"/>
    </row>
    <row r="29511" spans="27:29">
      <c r="AA29511" s="298"/>
      <c r="AC29511" s="206"/>
    </row>
    <row r="29512" spans="27:29">
      <c r="AA29512" s="298"/>
      <c r="AC29512" s="206"/>
    </row>
    <row r="29513" spans="27:29">
      <c r="AA29513" s="298"/>
      <c r="AC29513" s="206"/>
    </row>
    <row r="29514" spans="27:29">
      <c r="AA29514" s="298"/>
      <c r="AC29514" s="206"/>
    </row>
    <row r="29515" spans="27:29">
      <c r="AA29515" s="298"/>
      <c r="AC29515" s="206"/>
    </row>
    <row r="29516" spans="27:29">
      <c r="AA29516" s="298"/>
      <c r="AC29516" s="206"/>
    </row>
    <row r="29517" spans="27:29">
      <c r="AA29517" s="298"/>
      <c r="AC29517" s="206"/>
    </row>
    <row r="29518" spans="27:29">
      <c r="AA29518" s="298"/>
      <c r="AC29518" s="206"/>
    </row>
    <row r="29519" spans="27:29">
      <c r="AA29519" s="298"/>
      <c r="AC29519" s="206"/>
    </row>
    <row r="29520" spans="27:29">
      <c r="AA29520" s="298"/>
      <c r="AC29520" s="206"/>
    </row>
    <row r="29521" spans="27:29">
      <c r="AA29521" s="298"/>
      <c r="AC29521" s="206"/>
    </row>
    <row r="29522" spans="27:29">
      <c r="AA29522" s="298"/>
      <c r="AC29522" s="206"/>
    </row>
    <row r="29523" spans="27:29">
      <c r="AA29523" s="298"/>
      <c r="AC29523" s="206"/>
    </row>
    <row r="29524" spans="27:29">
      <c r="AA29524" s="298"/>
      <c r="AC29524" s="206"/>
    </row>
    <row r="29525" spans="27:29">
      <c r="AA29525" s="298"/>
      <c r="AC29525" s="206"/>
    </row>
    <row r="29526" spans="27:29">
      <c r="AA29526" s="298"/>
      <c r="AC29526" s="206"/>
    </row>
    <row r="29527" spans="27:29">
      <c r="AA29527" s="298"/>
      <c r="AC29527" s="206"/>
    </row>
    <row r="29528" spans="27:29">
      <c r="AA29528" s="298"/>
      <c r="AC29528" s="206"/>
    </row>
    <row r="29529" spans="27:29">
      <c r="AA29529" s="298"/>
      <c r="AC29529" s="206"/>
    </row>
    <row r="29530" spans="27:29">
      <c r="AA29530" s="298"/>
      <c r="AC29530" s="206"/>
    </row>
    <row r="29531" spans="27:29">
      <c r="AA29531" s="298"/>
      <c r="AC29531" s="206"/>
    </row>
    <row r="29532" spans="27:29">
      <c r="AA29532" s="298"/>
      <c r="AC29532" s="206"/>
    </row>
    <row r="29533" spans="27:29">
      <c r="AA29533" s="298"/>
      <c r="AC29533" s="206"/>
    </row>
    <row r="29534" spans="27:29">
      <c r="AA29534" s="298"/>
      <c r="AC29534" s="206"/>
    </row>
    <row r="29535" spans="27:29">
      <c r="AA29535" s="298"/>
      <c r="AC29535" s="206"/>
    </row>
    <row r="29536" spans="27:29">
      <c r="AA29536" s="298"/>
      <c r="AC29536" s="206"/>
    </row>
    <row r="29537" spans="27:29">
      <c r="AA29537" s="298"/>
      <c r="AC29537" s="206"/>
    </row>
    <row r="29538" spans="27:29">
      <c r="AA29538" s="298"/>
      <c r="AC29538" s="206"/>
    </row>
    <row r="29539" spans="27:29">
      <c r="AA29539" s="298"/>
      <c r="AC29539" s="206"/>
    </row>
    <row r="29540" spans="27:29">
      <c r="AA29540" s="298"/>
      <c r="AC29540" s="206"/>
    </row>
    <row r="29541" spans="27:29">
      <c r="AA29541" s="298"/>
      <c r="AC29541" s="206"/>
    </row>
    <row r="29542" spans="27:29">
      <c r="AA29542" s="298"/>
      <c r="AC29542" s="206"/>
    </row>
    <row r="29543" spans="27:29">
      <c r="AA29543" s="298"/>
      <c r="AC29543" s="206"/>
    </row>
    <row r="29544" spans="27:29">
      <c r="AA29544" s="298"/>
      <c r="AC29544" s="206"/>
    </row>
    <row r="29545" spans="27:29">
      <c r="AA29545" s="298"/>
      <c r="AC29545" s="206"/>
    </row>
    <row r="29546" spans="27:29">
      <c r="AA29546" s="298"/>
      <c r="AC29546" s="206"/>
    </row>
    <row r="29547" spans="27:29">
      <c r="AA29547" s="298"/>
      <c r="AC29547" s="206"/>
    </row>
    <row r="29548" spans="27:29">
      <c r="AA29548" s="298"/>
      <c r="AC29548" s="206"/>
    </row>
    <row r="29549" spans="27:29">
      <c r="AA29549" s="298"/>
      <c r="AC29549" s="206"/>
    </row>
    <row r="29550" spans="27:29">
      <c r="AA29550" s="298"/>
      <c r="AC29550" s="206"/>
    </row>
    <row r="29551" spans="27:29">
      <c r="AA29551" s="298"/>
      <c r="AC29551" s="206"/>
    </row>
    <row r="29552" spans="27:29">
      <c r="AA29552" s="298"/>
      <c r="AC29552" s="206"/>
    </row>
    <row r="29553" spans="27:29">
      <c r="AA29553" s="298"/>
      <c r="AC29553" s="206"/>
    </row>
    <row r="29554" spans="27:29">
      <c r="AA29554" s="298"/>
      <c r="AC29554" s="206"/>
    </row>
    <row r="29555" spans="27:29">
      <c r="AA29555" s="298"/>
      <c r="AC29555" s="206"/>
    </row>
    <row r="29556" spans="27:29">
      <c r="AA29556" s="298"/>
      <c r="AC29556" s="206"/>
    </row>
    <row r="29557" spans="27:29">
      <c r="AA29557" s="298"/>
      <c r="AC29557" s="206"/>
    </row>
    <row r="29558" spans="27:29">
      <c r="AA29558" s="298"/>
      <c r="AC29558" s="206"/>
    </row>
    <row r="29559" spans="27:29">
      <c r="AA29559" s="298"/>
      <c r="AC29559" s="206"/>
    </row>
    <row r="29560" spans="27:29">
      <c r="AA29560" s="298"/>
      <c r="AC29560" s="206"/>
    </row>
    <row r="29561" spans="27:29">
      <c r="AA29561" s="298"/>
      <c r="AC29561" s="206"/>
    </row>
    <row r="29562" spans="27:29">
      <c r="AA29562" s="298"/>
      <c r="AC29562" s="206"/>
    </row>
    <row r="29563" spans="27:29">
      <c r="AA29563" s="298"/>
      <c r="AC29563" s="206"/>
    </row>
    <row r="29564" spans="27:29">
      <c r="AA29564" s="298"/>
      <c r="AC29564" s="206"/>
    </row>
    <row r="29565" spans="27:29">
      <c r="AA29565" s="298"/>
      <c r="AC29565" s="206"/>
    </row>
    <row r="29566" spans="27:29">
      <c r="AA29566" s="298"/>
      <c r="AC29566" s="206"/>
    </row>
    <row r="29567" spans="27:29">
      <c r="AA29567" s="298"/>
      <c r="AC29567" s="206"/>
    </row>
    <row r="29568" spans="27:29">
      <c r="AA29568" s="298"/>
      <c r="AC29568" s="206"/>
    </row>
    <row r="29569" spans="27:29">
      <c r="AA29569" s="298"/>
      <c r="AC29569" s="206"/>
    </row>
    <row r="29570" spans="27:29">
      <c r="AA29570" s="298"/>
      <c r="AC29570" s="206"/>
    </row>
    <row r="29571" spans="27:29">
      <c r="AA29571" s="298"/>
      <c r="AC29571" s="206"/>
    </row>
    <row r="29572" spans="27:29">
      <c r="AA29572" s="298"/>
      <c r="AC29572" s="206"/>
    </row>
    <row r="29573" spans="27:29">
      <c r="AA29573" s="298"/>
      <c r="AC29573" s="206"/>
    </row>
    <row r="29574" spans="27:29">
      <c r="AA29574" s="298"/>
      <c r="AC29574" s="206"/>
    </row>
    <row r="29575" spans="27:29">
      <c r="AA29575" s="298"/>
      <c r="AC29575" s="206"/>
    </row>
    <row r="29576" spans="27:29">
      <c r="AA29576" s="298"/>
      <c r="AC29576" s="206"/>
    </row>
    <row r="29577" spans="27:29">
      <c r="AA29577" s="298"/>
      <c r="AC29577" s="206"/>
    </row>
    <row r="29578" spans="27:29">
      <c r="AA29578" s="298"/>
      <c r="AC29578" s="206"/>
    </row>
    <row r="29579" spans="27:29">
      <c r="AA29579" s="298"/>
      <c r="AC29579" s="206"/>
    </row>
    <row r="29580" spans="27:29">
      <c r="AA29580" s="298"/>
      <c r="AC29580" s="206"/>
    </row>
    <row r="29581" spans="27:29">
      <c r="AA29581" s="298"/>
      <c r="AC29581" s="206"/>
    </row>
    <row r="29582" spans="27:29">
      <c r="AA29582" s="298"/>
      <c r="AC29582" s="206"/>
    </row>
    <row r="29583" spans="27:29">
      <c r="AA29583" s="298"/>
      <c r="AC29583" s="206"/>
    </row>
    <row r="29584" spans="27:29">
      <c r="AA29584" s="298"/>
      <c r="AC29584" s="206"/>
    </row>
    <row r="29585" spans="27:29">
      <c r="AA29585" s="298"/>
      <c r="AC29585" s="206"/>
    </row>
    <row r="29586" spans="27:29">
      <c r="AA29586" s="298"/>
      <c r="AC29586" s="206"/>
    </row>
    <row r="29587" spans="27:29">
      <c r="AA29587" s="298"/>
      <c r="AC29587" s="206"/>
    </row>
    <row r="29588" spans="27:29">
      <c r="AA29588" s="298"/>
      <c r="AC29588" s="206"/>
    </row>
    <row r="29589" spans="27:29">
      <c r="AA29589" s="298"/>
      <c r="AC29589" s="206"/>
    </row>
    <row r="29590" spans="27:29">
      <c r="AA29590" s="298"/>
      <c r="AC29590" s="206"/>
    </row>
    <row r="29591" spans="27:29">
      <c r="AA29591" s="298"/>
      <c r="AC29591" s="206"/>
    </row>
    <row r="29592" spans="27:29">
      <c r="AA29592" s="298"/>
      <c r="AC29592" s="206"/>
    </row>
    <row r="29593" spans="27:29">
      <c r="AA29593" s="298"/>
      <c r="AC29593" s="206"/>
    </row>
    <row r="29594" spans="27:29">
      <c r="AA29594" s="298"/>
      <c r="AC29594" s="206"/>
    </row>
    <row r="29595" spans="27:29">
      <c r="AA29595" s="298"/>
      <c r="AC29595" s="206"/>
    </row>
    <row r="29596" spans="27:29">
      <c r="AA29596" s="298"/>
      <c r="AC29596" s="206"/>
    </row>
    <row r="29597" spans="27:29">
      <c r="AA29597" s="298"/>
      <c r="AC29597" s="206"/>
    </row>
    <row r="29598" spans="27:29">
      <c r="AA29598" s="298"/>
      <c r="AC29598" s="206"/>
    </row>
    <row r="29599" spans="27:29">
      <c r="AA29599" s="298"/>
      <c r="AC29599" s="206"/>
    </row>
    <row r="29600" spans="27:29">
      <c r="AA29600" s="298"/>
      <c r="AC29600" s="206"/>
    </row>
    <row r="29601" spans="27:29">
      <c r="AA29601" s="298"/>
      <c r="AC29601" s="206"/>
    </row>
    <row r="29602" spans="27:29">
      <c r="AA29602" s="298"/>
      <c r="AC29602" s="206"/>
    </row>
    <row r="29603" spans="27:29">
      <c r="AA29603" s="298"/>
      <c r="AC29603" s="206"/>
    </row>
    <row r="29604" spans="27:29">
      <c r="AA29604" s="298"/>
      <c r="AC29604" s="206"/>
    </row>
    <row r="29605" spans="27:29">
      <c r="AA29605" s="298"/>
      <c r="AC29605" s="206"/>
    </row>
    <row r="29606" spans="27:29">
      <c r="AA29606" s="298"/>
      <c r="AC29606" s="206"/>
    </row>
    <row r="29607" spans="27:29">
      <c r="AA29607" s="298"/>
      <c r="AC29607" s="206"/>
    </row>
    <row r="29608" spans="27:29">
      <c r="AA29608" s="298"/>
      <c r="AC29608" s="206"/>
    </row>
    <row r="29609" spans="27:29">
      <c r="AA29609" s="298"/>
      <c r="AC29609" s="206"/>
    </row>
    <row r="29610" spans="27:29">
      <c r="AA29610" s="298"/>
      <c r="AC29610" s="206"/>
    </row>
    <row r="29611" spans="27:29">
      <c r="AA29611" s="298"/>
      <c r="AC29611" s="206"/>
    </row>
    <row r="29612" spans="27:29">
      <c r="AA29612" s="298"/>
      <c r="AC29612" s="206"/>
    </row>
    <row r="29613" spans="27:29">
      <c r="AA29613" s="298"/>
      <c r="AC29613" s="206"/>
    </row>
    <row r="29614" spans="27:29">
      <c r="AA29614" s="298"/>
      <c r="AC29614" s="206"/>
    </row>
    <row r="29615" spans="27:29">
      <c r="AA29615" s="298"/>
      <c r="AC29615" s="206"/>
    </row>
    <row r="29616" spans="27:29">
      <c r="AA29616" s="298"/>
      <c r="AC29616" s="206"/>
    </row>
    <row r="29617" spans="27:29">
      <c r="AA29617" s="298"/>
      <c r="AC29617" s="206"/>
    </row>
    <row r="29618" spans="27:29">
      <c r="AA29618" s="298"/>
      <c r="AC29618" s="206"/>
    </row>
    <row r="29619" spans="27:29">
      <c r="AA29619" s="298"/>
      <c r="AC29619" s="206"/>
    </row>
    <row r="29620" spans="27:29">
      <c r="AA29620" s="298"/>
      <c r="AC29620" s="206"/>
    </row>
    <row r="29621" spans="27:29">
      <c r="AA29621" s="298"/>
      <c r="AC29621" s="206"/>
    </row>
    <row r="29622" spans="27:29">
      <c r="AA29622" s="298"/>
      <c r="AC29622" s="206"/>
    </row>
    <row r="29623" spans="27:29">
      <c r="AA29623" s="298"/>
      <c r="AC29623" s="206"/>
    </row>
    <row r="29624" spans="27:29">
      <c r="AA29624" s="298"/>
      <c r="AC29624" s="206"/>
    </row>
    <row r="29625" spans="27:29">
      <c r="AA29625" s="298"/>
      <c r="AC29625" s="206"/>
    </row>
    <row r="29626" spans="27:29">
      <c r="AA29626" s="298"/>
      <c r="AC29626" s="206"/>
    </row>
    <row r="29627" spans="27:29">
      <c r="AA29627" s="298"/>
      <c r="AC29627" s="206"/>
    </row>
    <row r="29628" spans="27:29">
      <c r="AA29628" s="298"/>
      <c r="AC29628" s="206"/>
    </row>
    <row r="29629" spans="27:29">
      <c r="AA29629" s="298"/>
      <c r="AC29629" s="206"/>
    </row>
    <row r="29630" spans="27:29">
      <c r="AA29630" s="298"/>
      <c r="AC29630" s="206"/>
    </row>
    <row r="29631" spans="27:29">
      <c r="AA29631" s="298"/>
      <c r="AC29631" s="206"/>
    </row>
    <row r="29632" spans="27:29">
      <c r="AA29632" s="298"/>
      <c r="AC29632" s="206"/>
    </row>
    <row r="29633" spans="27:29">
      <c r="AA29633" s="298"/>
      <c r="AC29633" s="206"/>
    </row>
    <row r="29634" spans="27:29">
      <c r="AA29634" s="298"/>
      <c r="AC29634" s="206"/>
    </row>
    <row r="29635" spans="27:29">
      <c r="AA29635" s="298"/>
      <c r="AC29635" s="206"/>
    </row>
    <row r="29636" spans="27:29">
      <c r="AA29636" s="298"/>
      <c r="AC29636" s="206"/>
    </row>
    <row r="29637" spans="27:29">
      <c r="AA29637" s="298"/>
      <c r="AC29637" s="206"/>
    </row>
    <row r="29638" spans="27:29">
      <c r="AA29638" s="298"/>
      <c r="AC29638" s="206"/>
    </row>
    <row r="29639" spans="27:29">
      <c r="AA29639" s="298"/>
      <c r="AC29639" s="206"/>
    </row>
    <row r="29640" spans="27:29">
      <c r="AA29640" s="298"/>
      <c r="AC29640" s="206"/>
    </row>
    <row r="29641" spans="27:29">
      <c r="AA29641" s="298"/>
      <c r="AC29641" s="206"/>
    </row>
    <row r="29642" spans="27:29">
      <c r="AA29642" s="298"/>
      <c r="AC29642" s="206"/>
    </row>
    <row r="29643" spans="27:29">
      <c r="AA29643" s="298"/>
      <c r="AC29643" s="206"/>
    </row>
    <row r="29644" spans="27:29">
      <c r="AA29644" s="298"/>
      <c r="AC29644" s="206"/>
    </row>
    <row r="29645" spans="27:29">
      <c r="AA29645" s="298"/>
      <c r="AC29645" s="206"/>
    </row>
    <row r="29646" spans="27:29">
      <c r="AA29646" s="298"/>
      <c r="AC29646" s="206"/>
    </row>
    <row r="29647" spans="27:29">
      <c r="AA29647" s="298"/>
      <c r="AC29647" s="206"/>
    </row>
    <row r="29648" spans="27:29">
      <c r="AA29648" s="298"/>
      <c r="AC29648" s="206"/>
    </row>
    <row r="29649" spans="27:29">
      <c r="AA29649" s="298"/>
      <c r="AC29649" s="206"/>
    </row>
    <row r="29650" spans="27:29">
      <c r="AA29650" s="298"/>
      <c r="AC29650" s="206"/>
    </row>
    <row r="29651" spans="27:29">
      <c r="AA29651" s="298"/>
      <c r="AC29651" s="206"/>
    </row>
    <row r="29652" spans="27:29">
      <c r="AA29652" s="298"/>
      <c r="AC29652" s="206"/>
    </row>
    <row r="29653" spans="27:29">
      <c r="AA29653" s="298"/>
      <c r="AC29653" s="206"/>
    </row>
    <row r="29654" spans="27:29">
      <c r="AA29654" s="298"/>
      <c r="AC29654" s="206"/>
    </row>
    <row r="29655" spans="27:29">
      <c r="AA29655" s="298"/>
      <c r="AC29655" s="206"/>
    </row>
    <row r="29656" spans="27:29">
      <c r="AA29656" s="298"/>
      <c r="AC29656" s="206"/>
    </row>
    <row r="29657" spans="27:29">
      <c r="AA29657" s="298"/>
      <c r="AC29657" s="206"/>
    </row>
    <row r="29658" spans="27:29">
      <c r="AA29658" s="298"/>
      <c r="AC29658" s="206"/>
    </row>
    <row r="29659" spans="27:29">
      <c r="AA29659" s="298"/>
      <c r="AC29659" s="206"/>
    </row>
    <row r="29660" spans="27:29">
      <c r="AA29660" s="298"/>
      <c r="AC29660" s="206"/>
    </row>
    <row r="29661" spans="27:29">
      <c r="AA29661" s="298"/>
      <c r="AC29661" s="206"/>
    </row>
    <row r="29662" spans="27:29">
      <c r="AA29662" s="298"/>
      <c r="AC29662" s="206"/>
    </row>
    <row r="29663" spans="27:29">
      <c r="AA29663" s="298"/>
      <c r="AC29663" s="206"/>
    </row>
    <row r="29664" spans="27:29">
      <c r="AA29664" s="298"/>
      <c r="AC29664" s="206"/>
    </row>
    <row r="29665" spans="27:29">
      <c r="AA29665" s="298"/>
      <c r="AC29665" s="206"/>
    </row>
    <row r="29666" spans="27:29">
      <c r="AA29666" s="298"/>
      <c r="AC29666" s="206"/>
    </row>
    <row r="29667" spans="27:29">
      <c r="AA29667" s="298"/>
      <c r="AC29667" s="206"/>
    </row>
    <row r="29668" spans="27:29">
      <c r="AA29668" s="298"/>
      <c r="AC29668" s="206"/>
    </row>
    <row r="29669" spans="27:29">
      <c r="AA29669" s="298"/>
      <c r="AC29669" s="206"/>
    </row>
    <row r="29670" spans="27:29">
      <c r="AA29670" s="298"/>
      <c r="AC29670" s="206"/>
    </row>
    <row r="29671" spans="27:29">
      <c r="AA29671" s="298"/>
      <c r="AC29671" s="206"/>
    </row>
    <row r="29672" spans="27:29">
      <c r="AA29672" s="298"/>
      <c r="AC29672" s="206"/>
    </row>
    <row r="29673" spans="27:29">
      <c r="AA29673" s="298"/>
      <c r="AC29673" s="206"/>
    </row>
    <row r="29674" spans="27:29">
      <c r="AA29674" s="298"/>
      <c r="AC29674" s="206"/>
    </row>
    <row r="29675" spans="27:29">
      <c r="AA29675" s="298"/>
      <c r="AC29675" s="206"/>
    </row>
    <row r="29676" spans="27:29">
      <c r="AA29676" s="298"/>
      <c r="AC29676" s="206"/>
    </row>
    <row r="29677" spans="27:29">
      <c r="AA29677" s="298"/>
      <c r="AC29677" s="206"/>
    </row>
    <row r="29678" spans="27:29">
      <c r="AA29678" s="298"/>
      <c r="AC29678" s="206"/>
    </row>
    <row r="29679" spans="27:29">
      <c r="AA29679" s="298"/>
      <c r="AC29679" s="206"/>
    </row>
    <row r="29680" spans="27:29">
      <c r="AA29680" s="298"/>
      <c r="AC29680" s="206"/>
    </row>
    <row r="29681" spans="27:29">
      <c r="AA29681" s="298"/>
      <c r="AC29681" s="206"/>
    </row>
    <row r="29682" spans="27:29">
      <c r="AA29682" s="298"/>
      <c r="AC29682" s="206"/>
    </row>
    <row r="29683" spans="27:29">
      <c r="AA29683" s="298"/>
      <c r="AC29683" s="206"/>
    </row>
    <row r="29684" spans="27:29">
      <c r="AA29684" s="298"/>
      <c r="AC29684" s="206"/>
    </row>
    <row r="29685" spans="27:29">
      <c r="AA29685" s="298"/>
      <c r="AC29685" s="206"/>
    </row>
    <row r="29686" spans="27:29">
      <c r="AA29686" s="298"/>
      <c r="AC29686" s="206"/>
    </row>
    <row r="29687" spans="27:29">
      <c r="AA29687" s="298"/>
      <c r="AC29687" s="206"/>
    </row>
    <row r="29688" spans="27:29">
      <c r="AA29688" s="298"/>
      <c r="AC29688" s="206"/>
    </row>
    <row r="29689" spans="27:29">
      <c r="AA29689" s="298"/>
      <c r="AC29689" s="206"/>
    </row>
    <row r="29690" spans="27:29">
      <c r="AA29690" s="298"/>
      <c r="AC29690" s="206"/>
    </row>
    <row r="29691" spans="27:29">
      <c r="AA29691" s="298"/>
      <c r="AC29691" s="206"/>
    </row>
    <row r="29692" spans="27:29">
      <c r="AA29692" s="298"/>
      <c r="AC29692" s="206"/>
    </row>
    <row r="29693" spans="27:29">
      <c r="AA29693" s="298"/>
      <c r="AC29693" s="206"/>
    </row>
    <row r="29694" spans="27:29">
      <c r="AA29694" s="298"/>
      <c r="AC29694" s="206"/>
    </row>
    <row r="29695" spans="27:29">
      <c r="AA29695" s="298"/>
      <c r="AC29695" s="206"/>
    </row>
    <row r="29696" spans="27:29">
      <c r="AA29696" s="298"/>
      <c r="AC29696" s="206"/>
    </row>
    <row r="29697" spans="27:29">
      <c r="AA29697" s="298"/>
      <c r="AC29697" s="206"/>
    </row>
    <row r="29698" spans="27:29">
      <c r="AA29698" s="298"/>
      <c r="AC29698" s="206"/>
    </row>
    <row r="29699" spans="27:29">
      <c r="AA29699" s="298"/>
      <c r="AC29699" s="206"/>
    </row>
    <row r="29700" spans="27:29">
      <c r="AA29700" s="298"/>
      <c r="AC29700" s="206"/>
    </row>
    <row r="29701" spans="27:29">
      <c r="AA29701" s="298"/>
      <c r="AC29701" s="206"/>
    </row>
    <row r="29702" spans="27:29">
      <c r="AA29702" s="298"/>
      <c r="AC29702" s="206"/>
    </row>
    <row r="29703" spans="27:29">
      <c r="AA29703" s="298"/>
      <c r="AC29703" s="206"/>
    </row>
    <row r="29704" spans="27:29">
      <c r="AA29704" s="298"/>
      <c r="AC29704" s="206"/>
    </row>
    <row r="29705" spans="27:29">
      <c r="AA29705" s="298"/>
      <c r="AC29705" s="206"/>
    </row>
    <row r="29706" spans="27:29">
      <c r="AA29706" s="298"/>
      <c r="AC29706" s="206"/>
    </row>
    <row r="29707" spans="27:29">
      <c r="AA29707" s="298"/>
      <c r="AC29707" s="206"/>
    </row>
    <row r="29708" spans="27:29">
      <c r="AA29708" s="298"/>
      <c r="AC29708" s="206"/>
    </row>
    <row r="29709" spans="27:29">
      <c r="AA29709" s="298"/>
      <c r="AC29709" s="206"/>
    </row>
    <row r="29710" spans="27:29">
      <c r="AA29710" s="298"/>
      <c r="AC29710" s="206"/>
    </row>
    <row r="29711" spans="27:29">
      <c r="AA29711" s="298"/>
      <c r="AC29711" s="206"/>
    </row>
    <row r="29712" spans="27:29">
      <c r="AA29712" s="298"/>
      <c r="AC29712" s="206"/>
    </row>
    <row r="29713" spans="27:29">
      <c r="AA29713" s="298"/>
      <c r="AC29713" s="206"/>
    </row>
    <row r="29714" spans="27:29">
      <c r="AA29714" s="298"/>
      <c r="AC29714" s="206"/>
    </row>
    <row r="29715" spans="27:29">
      <c r="AA29715" s="298"/>
      <c r="AC29715" s="206"/>
    </row>
    <row r="29716" spans="27:29">
      <c r="AA29716" s="298"/>
      <c r="AC29716" s="206"/>
    </row>
    <row r="29717" spans="27:29">
      <c r="AA29717" s="298"/>
      <c r="AC29717" s="206"/>
    </row>
    <row r="29718" spans="27:29">
      <c r="AA29718" s="298"/>
      <c r="AC29718" s="206"/>
    </row>
    <row r="29719" spans="27:29">
      <c r="AA29719" s="298"/>
      <c r="AC29719" s="206"/>
    </row>
    <row r="29720" spans="27:29">
      <c r="AA29720" s="298"/>
      <c r="AC29720" s="206"/>
    </row>
    <row r="29721" spans="27:29">
      <c r="AA29721" s="298"/>
      <c r="AC29721" s="206"/>
    </row>
    <row r="29722" spans="27:29">
      <c r="AA29722" s="298"/>
      <c r="AC29722" s="206"/>
    </row>
    <row r="29723" spans="27:29">
      <c r="AA29723" s="298"/>
      <c r="AC29723" s="206"/>
    </row>
    <row r="29724" spans="27:29">
      <c r="AA29724" s="298"/>
      <c r="AC29724" s="206"/>
    </row>
    <row r="29725" spans="27:29">
      <c r="AA29725" s="298"/>
      <c r="AC29725" s="206"/>
    </row>
    <row r="29726" spans="27:29">
      <c r="AA29726" s="298"/>
      <c r="AC29726" s="206"/>
    </row>
    <row r="29727" spans="27:29">
      <c r="AA29727" s="298"/>
      <c r="AC29727" s="206"/>
    </row>
    <row r="29728" spans="27:29">
      <c r="AA29728" s="298"/>
      <c r="AC29728" s="206"/>
    </row>
    <row r="29729" spans="27:29">
      <c r="AA29729" s="298"/>
      <c r="AC29729" s="206"/>
    </row>
    <row r="29730" spans="27:29">
      <c r="AA29730" s="298"/>
      <c r="AC29730" s="206"/>
    </row>
    <row r="29731" spans="27:29">
      <c r="AA29731" s="298"/>
      <c r="AC29731" s="206"/>
    </row>
    <row r="29732" spans="27:29">
      <c r="AA29732" s="298"/>
      <c r="AC29732" s="206"/>
    </row>
    <row r="29733" spans="27:29">
      <c r="AA29733" s="298"/>
      <c r="AC29733" s="206"/>
    </row>
    <row r="29734" spans="27:29">
      <c r="AA29734" s="298"/>
      <c r="AC29734" s="206"/>
    </row>
    <row r="29735" spans="27:29">
      <c r="AA29735" s="298"/>
      <c r="AC29735" s="206"/>
    </row>
    <row r="29736" spans="27:29">
      <c r="AA29736" s="298"/>
      <c r="AC29736" s="206"/>
    </row>
    <row r="29737" spans="27:29">
      <c r="AA29737" s="298"/>
      <c r="AC29737" s="206"/>
    </row>
    <row r="29738" spans="27:29">
      <c r="AA29738" s="298"/>
      <c r="AC29738" s="206"/>
    </row>
    <row r="29739" spans="27:29">
      <c r="AA29739" s="298"/>
      <c r="AC29739" s="206"/>
    </row>
    <row r="29740" spans="27:29">
      <c r="AA29740" s="298"/>
      <c r="AC29740" s="206"/>
    </row>
    <row r="29741" spans="27:29">
      <c r="AA29741" s="298"/>
      <c r="AC29741" s="206"/>
    </row>
    <row r="29742" spans="27:29">
      <c r="AA29742" s="298"/>
      <c r="AC29742" s="206"/>
    </row>
    <row r="29743" spans="27:29">
      <c r="AA29743" s="298"/>
      <c r="AC29743" s="206"/>
    </row>
    <row r="29744" spans="27:29">
      <c r="AA29744" s="298"/>
      <c r="AC29744" s="206"/>
    </row>
    <row r="29745" spans="27:29">
      <c r="AA29745" s="298"/>
      <c r="AC29745" s="206"/>
    </row>
    <row r="29746" spans="27:29">
      <c r="AA29746" s="298"/>
      <c r="AC29746" s="206"/>
    </row>
    <row r="29747" spans="27:29">
      <c r="AA29747" s="298"/>
      <c r="AC29747" s="206"/>
    </row>
    <row r="29748" spans="27:29">
      <c r="AA29748" s="298"/>
      <c r="AC29748" s="206"/>
    </row>
    <row r="29749" spans="27:29">
      <c r="AA29749" s="298"/>
      <c r="AC29749" s="206"/>
    </row>
    <row r="29750" spans="27:29">
      <c r="AA29750" s="298"/>
      <c r="AC29750" s="206"/>
    </row>
    <row r="29751" spans="27:29">
      <c r="AA29751" s="298"/>
      <c r="AC29751" s="206"/>
    </row>
    <row r="29752" spans="27:29">
      <c r="AA29752" s="298"/>
      <c r="AC29752" s="206"/>
    </row>
    <row r="29753" spans="27:29">
      <c r="AA29753" s="298"/>
      <c r="AC29753" s="206"/>
    </row>
    <row r="29754" spans="27:29">
      <c r="AA29754" s="298"/>
      <c r="AC29754" s="206"/>
    </row>
    <row r="29755" spans="27:29">
      <c r="AA29755" s="298"/>
      <c r="AC29755" s="206"/>
    </row>
    <row r="29756" spans="27:29">
      <c r="AA29756" s="298"/>
      <c r="AC29756" s="206"/>
    </row>
    <row r="29757" spans="27:29">
      <c r="AA29757" s="298"/>
      <c r="AC29757" s="206"/>
    </row>
    <row r="29758" spans="27:29">
      <c r="AA29758" s="298"/>
      <c r="AC29758" s="206"/>
    </row>
    <row r="29759" spans="27:29">
      <c r="AA29759" s="298"/>
      <c r="AC29759" s="206"/>
    </row>
    <row r="29760" spans="27:29">
      <c r="AA29760" s="298"/>
      <c r="AC29760" s="206"/>
    </row>
    <row r="29761" spans="27:29">
      <c r="AA29761" s="298"/>
      <c r="AC29761" s="206"/>
    </row>
    <row r="29762" spans="27:29">
      <c r="AA29762" s="298"/>
      <c r="AC29762" s="206"/>
    </row>
    <row r="29763" spans="27:29">
      <c r="AA29763" s="298"/>
      <c r="AC29763" s="206"/>
    </row>
    <row r="29764" spans="27:29">
      <c r="AA29764" s="298"/>
      <c r="AC29764" s="206"/>
    </row>
    <row r="29765" spans="27:29">
      <c r="AA29765" s="298"/>
      <c r="AC29765" s="206"/>
    </row>
    <row r="29766" spans="27:29">
      <c r="AA29766" s="298"/>
      <c r="AC29766" s="206"/>
    </row>
    <row r="29767" spans="27:29">
      <c r="AA29767" s="298"/>
      <c r="AC29767" s="206"/>
    </row>
    <row r="29768" spans="27:29">
      <c r="AA29768" s="298"/>
      <c r="AC29768" s="206"/>
    </row>
    <row r="29769" spans="27:29">
      <c r="AA29769" s="298"/>
      <c r="AC29769" s="206"/>
    </row>
    <row r="29770" spans="27:29">
      <c r="AA29770" s="298"/>
      <c r="AC29770" s="206"/>
    </row>
    <row r="29771" spans="27:29">
      <c r="AA29771" s="298"/>
      <c r="AC29771" s="206"/>
    </row>
    <row r="29772" spans="27:29">
      <c r="AA29772" s="298"/>
      <c r="AC29772" s="206"/>
    </row>
    <row r="29773" spans="27:29">
      <c r="AA29773" s="298"/>
      <c r="AC29773" s="206"/>
    </row>
    <row r="29774" spans="27:29">
      <c r="AA29774" s="298"/>
      <c r="AC29774" s="206"/>
    </row>
    <row r="29775" spans="27:29">
      <c r="AA29775" s="298"/>
      <c r="AC29775" s="206"/>
    </row>
    <row r="29776" spans="27:29">
      <c r="AA29776" s="298"/>
      <c r="AC29776" s="206"/>
    </row>
    <row r="29777" spans="27:29">
      <c r="AA29777" s="298"/>
      <c r="AC29777" s="206"/>
    </row>
    <row r="29778" spans="27:29">
      <c r="AA29778" s="298"/>
      <c r="AC29778" s="206"/>
    </row>
    <row r="29779" spans="27:29">
      <c r="AA29779" s="298"/>
      <c r="AC29779" s="206"/>
    </row>
    <row r="29780" spans="27:29">
      <c r="AA29780" s="298"/>
      <c r="AC29780" s="206"/>
    </row>
    <row r="29781" spans="27:29">
      <c r="AA29781" s="298"/>
      <c r="AC29781" s="206"/>
    </row>
    <row r="29782" spans="27:29">
      <c r="AA29782" s="298"/>
      <c r="AC29782" s="206"/>
    </row>
    <row r="29783" spans="27:29">
      <c r="AA29783" s="298"/>
      <c r="AC29783" s="206"/>
    </row>
    <row r="29784" spans="27:29">
      <c r="AA29784" s="298"/>
      <c r="AC29784" s="206"/>
    </row>
    <row r="29785" spans="27:29">
      <c r="AA29785" s="298"/>
      <c r="AC29785" s="206"/>
    </row>
    <row r="29786" spans="27:29">
      <c r="AA29786" s="298"/>
      <c r="AC29786" s="206"/>
    </row>
    <row r="29787" spans="27:29">
      <c r="AA29787" s="298"/>
      <c r="AC29787" s="206"/>
    </row>
    <row r="29788" spans="27:29">
      <c r="AA29788" s="298"/>
      <c r="AC29788" s="206"/>
    </row>
    <row r="29789" spans="27:29">
      <c r="AA29789" s="298"/>
      <c r="AC29789" s="206"/>
    </row>
    <row r="29790" spans="27:29">
      <c r="AA29790" s="298"/>
      <c r="AC29790" s="206"/>
    </row>
    <row r="29791" spans="27:29">
      <c r="AA29791" s="298"/>
      <c r="AC29791" s="206"/>
    </row>
    <row r="29792" spans="27:29">
      <c r="AA29792" s="298"/>
      <c r="AC29792" s="206"/>
    </row>
    <row r="29793" spans="27:29">
      <c r="AA29793" s="298"/>
      <c r="AC29793" s="206"/>
    </row>
    <row r="29794" spans="27:29">
      <c r="AA29794" s="298"/>
      <c r="AC29794" s="206"/>
    </row>
    <row r="29795" spans="27:29">
      <c r="AA29795" s="298"/>
      <c r="AC29795" s="206"/>
    </row>
    <row r="29796" spans="27:29">
      <c r="AA29796" s="298"/>
      <c r="AC29796" s="206"/>
    </row>
    <row r="29797" spans="27:29">
      <c r="AA29797" s="298"/>
      <c r="AC29797" s="206"/>
    </row>
    <row r="29798" spans="27:29">
      <c r="AA29798" s="298"/>
      <c r="AC29798" s="206"/>
    </row>
    <row r="29799" spans="27:29">
      <c r="AA29799" s="298"/>
      <c r="AC29799" s="206"/>
    </row>
    <row r="29800" spans="27:29">
      <c r="AA29800" s="298"/>
      <c r="AC29800" s="206"/>
    </row>
    <row r="29801" spans="27:29">
      <c r="AA29801" s="298"/>
      <c r="AC29801" s="206"/>
    </row>
    <row r="29802" spans="27:29">
      <c r="AA29802" s="298"/>
      <c r="AC29802" s="206"/>
    </row>
    <row r="29803" spans="27:29">
      <c r="AA29803" s="298"/>
      <c r="AC29803" s="206"/>
    </row>
    <row r="29804" spans="27:29">
      <c r="AA29804" s="298"/>
      <c r="AC29804" s="206"/>
    </row>
    <row r="29805" spans="27:29">
      <c r="AA29805" s="298"/>
      <c r="AC29805" s="206"/>
    </row>
    <row r="29806" spans="27:29">
      <c r="AA29806" s="298"/>
      <c r="AC29806" s="206"/>
    </row>
    <row r="29807" spans="27:29">
      <c r="AA29807" s="298"/>
      <c r="AC29807" s="206"/>
    </row>
    <row r="29808" spans="27:29">
      <c r="AA29808" s="298"/>
      <c r="AC29808" s="206"/>
    </row>
    <row r="29809" spans="27:29">
      <c r="AA29809" s="298"/>
      <c r="AC29809" s="206"/>
    </row>
    <row r="29810" spans="27:29">
      <c r="AA29810" s="298"/>
      <c r="AC29810" s="206"/>
    </row>
    <row r="29811" spans="27:29">
      <c r="AA29811" s="298"/>
      <c r="AC29811" s="206"/>
    </row>
    <row r="29812" spans="27:29">
      <c r="AA29812" s="298"/>
      <c r="AC29812" s="206"/>
    </row>
    <row r="29813" spans="27:29">
      <c r="AA29813" s="298"/>
      <c r="AC29813" s="206"/>
    </row>
    <row r="29814" spans="27:29">
      <c r="AA29814" s="298"/>
      <c r="AC29814" s="206"/>
    </row>
    <row r="29815" spans="27:29">
      <c r="AA29815" s="298"/>
      <c r="AC29815" s="206"/>
    </row>
    <row r="29816" spans="27:29">
      <c r="AA29816" s="298"/>
      <c r="AC29816" s="206"/>
    </row>
    <row r="29817" spans="27:29">
      <c r="AA29817" s="298"/>
      <c r="AC29817" s="206"/>
    </row>
    <row r="29818" spans="27:29">
      <c r="AA29818" s="298"/>
      <c r="AC29818" s="206"/>
    </row>
    <row r="29819" spans="27:29">
      <c r="AA29819" s="298"/>
      <c r="AC29819" s="206"/>
    </row>
    <row r="29820" spans="27:29">
      <c r="AA29820" s="298"/>
      <c r="AC29820" s="206"/>
    </row>
    <row r="29821" spans="27:29">
      <c r="AA29821" s="298"/>
      <c r="AC29821" s="206"/>
    </row>
    <row r="29822" spans="27:29">
      <c r="AA29822" s="298"/>
      <c r="AC29822" s="206"/>
    </row>
    <row r="29823" spans="27:29">
      <c r="AA29823" s="298"/>
      <c r="AC29823" s="206"/>
    </row>
    <row r="29824" spans="27:29">
      <c r="AA29824" s="298"/>
      <c r="AC29824" s="206"/>
    </row>
    <row r="29825" spans="27:29">
      <c r="AA29825" s="298"/>
      <c r="AC29825" s="206"/>
    </row>
    <row r="29826" spans="27:29">
      <c r="AA29826" s="298"/>
      <c r="AC29826" s="206"/>
    </row>
    <row r="29827" spans="27:29">
      <c r="AA29827" s="298"/>
      <c r="AC29827" s="206"/>
    </row>
    <row r="29828" spans="27:29">
      <c r="AA29828" s="298"/>
      <c r="AC29828" s="206"/>
    </row>
    <row r="29829" spans="27:29">
      <c r="AA29829" s="298"/>
      <c r="AC29829" s="206"/>
    </row>
    <row r="29830" spans="27:29">
      <c r="AA29830" s="298"/>
      <c r="AC29830" s="206"/>
    </row>
    <row r="29831" spans="27:29">
      <c r="AA29831" s="298"/>
      <c r="AC29831" s="206"/>
    </row>
    <row r="29832" spans="27:29">
      <c r="AA29832" s="298"/>
      <c r="AC29832" s="206"/>
    </row>
    <row r="29833" spans="27:29">
      <c r="AA29833" s="298"/>
      <c r="AC29833" s="206"/>
    </row>
    <row r="29834" spans="27:29">
      <c r="AA29834" s="298"/>
      <c r="AC29834" s="206"/>
    </row>
    <row r="29835" spans="27:29">
      <c r="AA29835" s="298"/>
      <c r="AC29835" s="206"/>
    </row>
    <row r="29836" spans="27:29">
      <c r="AA29836" s="298"/>
      <c r="AC29836" s="206"/>
    </row>
    <row r="29837" spans="27:29">
      <c r="AA29837" s="298"/>
      <c r="AC29837" s="206"/>
    </row>
    <row r="29838" spans="27:29">
      <c r="AA29838" s="298"/>
      <c r="AC29838" s="206"/>
    </row>
    <row r="29839" spans="27:29">
      <c r="AA29839" s="298"/>
      <c r="AC29839" s="206"/>
    </row>
    <row r="29840" spans="27:29">
      <c r="AA29840" s="298"/>
      <c r="AC29840" s="206"/>
    </row>
    <row r="29841" spans="27:29">
      <c r="AA29841" s="298"/>
      <c r="AC29841" s="206"/>
    </row>
    <row r="29842" spans="27:29">
      <c r="AA29842" s="298"/>
      <c r="AC29842" s="206"/>
    </row>
    <row r="29843" spans="27:29">
      <c r="AA29843" s="298"/>
      <c r="AC29843" s="206"/>
    </row>
    <row r="29844" spans="27:29">
      <c r="AA29844" s="298"/>
      <c r="AC29844" s="206"/>
    </row>
    <row r="29845" spans="27:29">
      <c r="AA29845" s="298"/>
      <c r="AC29845" s="206"/>
    </row>
    <row r="29846" spans="27:29">
      <c r="AA29846" s="298"/>
      <c r="AC29846" s="206"/>
    </row>
    <row r="29847" spans="27:29">
      <c r="AA29847" s="298"/>
      <c r="AC29847" s="206"/>
    </row>
    <row r="29848" spans="27:29">
      <c r="AA29848" s="298"/>
      <c r="AC29848" s="206"/>
    </row>
    <row r="29849" spans="27:29">
      <c r="AA29849" s="298"/>
      <c r="AC29849" s="206"/>
    </row>
    <row r="29850" spans="27:29">
      <c r="AA29850" s="298"/>
      <c r="AC29850" s="206"/>
    </row>
    <row r="29851" spans="27:29">
      <c r="AA29851" s="298"/>
      <c r="AC29851" s="206"/>
    </row>
    <row r="29852" spans="27:29">
      <c r="AA29852" s="298"/>
      <c r="AC29852" s="206"/>
    </row>
    <row r="29853" spans="27:29">
      <c r="AA29853" s="298"/>
      <c r="AC29853" s="206"/>
    </row>
    <row r="29854" spans="27:29">
      <c r="AA29854" s="298"/>
      <c r="AC29854" s="206"/>
    </row>
    <row r="29855" spans="27:29">
      <c r="AA29855" s="298"/>
      <c r="AC29855" s="206"/>
    </row>
    <row r="29856" spans="27:29">
      <c r="AA29856" s="298"/>
      <c r="AC29856" s="206"/>
    </row>
    <row r="29857" spans="27:29">
      <c r="AA29857" s="298"/>
      <c r="AC29857" s="206"/>
    </row>
    <row r="29858" spans="27:29">
      <c r="AA29858" s="298"/>
      <c r="AC29858" s="206"/>
    </row>
    <row r="29859" spans="27:29">
      <c r="AA29859" s="298"/>
      <c r="AC29859" s="206"/>
    </row>
    <row r="29860" spans="27:29">
      <c r="AA29860" s="298"/>
      <c r="AC29860" s="206"/>
    </row>
    <row r="29861" spans="27:29">
      <c r="AA29861" s="298"/>
      <c r="AC29861" s="206"/>
    </row>
    <row r="29862" spans="27:29">
      <c r="AA29862" s="298"/>
      <c r="AC29862" s="206"/>
    </row>
    <row r="29863" spans="27:29">
      <c r="AA29863" s="298"/>
      <c r="AC29863" s="206"/>
    </row>
    <row r="29864" spans="27:29">
      <c r="AA29864" s="298"/>
      <c r="AC29864" s="206"/>
    </row>
    <row r="29865" spans="27:29">
      <c r="AA29865" s="298"/>
      <c r="AC29865" s="206"/>
    </row>
    <row r="29866" spans="27:29">
      <c r="AA29866" s="298"/>
      <c r="AC29866" s="206"/>
    </row>
    <row r="29867" spans="27:29">
      <c r="AA29867" s="298"/>
      <c r="AC29867" s="206"/>
    </row>
    <row r="29868" spans="27:29">
      <c r="AA29868" s="298"/>
      <c r="AC29868" s="206"/>
    </row>
    <row r="29869" spans="27:29">
      <c r="AA29869" s="298"/>
      <c r="AC29869" s="206"/>
    </row>
    <row r="29870" spans="27:29">
      <c r="AA29870" s="298"/>
      <c r="AC29870" s="206"/>
    </row>
    <row r="29871" spans="27:29">
      <c r="AA29871" s="298"/>
      <c r="AC29871" s="206"/>
    </row>
    <row r="29872" spans="27:29">
      <c r="AA29872" s="298"/>
      <c r="AC29872" s="206"/>
    </row>
    <row r="29873" spans="27:29">
      <c r="AA29873" s="298"/>
      <c r="AC29873" s="206"/>
    </row>
    <row r="29874" spans="27:29">
      <c r="AA29874" s="298"/>
      <c r="AC29874" s="206"/>
    </row>
    <row r="29875" spans="27:29">
      <c r="AA29875" s="298"/>
      <c r="AC29875" s="206"/>
    </row>
    <row r="29876" spans="27:29">
      <c r="AA29876" s="298"/>
      <c r="AC29876" s="206"/>
    </row>
    <row r="29877" spans="27:29">
      <c r="AA29877" s="298"/>
      <c r="AC29877" s="206"/>
    </row>
    <row r="29878" spans="27:29">
      <c r="AA29878" s="298"/>
      <c r="AC29878" s="206"/>
    </row>
    <row r="29879" spans="27:29">
      <c r="AA29879" s="298"/>
      <c r="AC29879" s="206"/>
    </row>
    <row r="29880" spans="27:29">
      <c r="AA29880" s="298"/>
      <c r="AC29880" s="206"/>
    </row>
    <row r="29881" spans="27:29">
      <c r="AA29881" s="298"/>
      <c r="AC29881" s="206"/>
    </row>
    <row r="29882" spans="27:29">
      <c r="AA29882" s="298"/>
      <c r="AC29882" s="206"/>
    </row>
    <row r="29883" spans="27:29">
      <c r="AA29883" s="298"/>
      <c r="AC29883" s="206"/>
    </row>
    <row r="29884" spans="27:29">
      <c r="AA29884" s="298"/>
      <c r="AC29884" s="206"/>
    </row>
    <row r="29885" spans="27:29">
      <c r="AA29885" s="298"/>
      <c r="AC29885" s="206"/>
    </row>
    <row r="29886" spans="27:29">
      <c r="AA29886" s="298"/>
      <c r="AC29886" s="206"/>
    </row>
    <row r="29887" spans="27:29">
      <c r="AA29887" s="298"/>
      <c r="AC29887" s="206"/>
    </row>
    <row r="29888" spans="27:29">
      <c r="AA29888" s="298"/>
      <c r="AC29888" s="206"/>
    </row>
    <row r="29889" spans="27:29">
      <c r="AA29889" s="298"/>
      <c r="AC29889" s="206"/>
    </row>
    <row r="29890" spans="27:29">
      <c r="AA29890" s="298"/>
      <c r="AC29890" s="206"/>
    </row>
    <row r="29891" spans="27:29">
      <c r="AA29891" s="298"/>
      <c r="AC29891" s="206"/>
    </row>
    <row r="29892" spans="27:29">
      <c r="AA29892" s="298"/>
      <c r="AC29892" s="206"/>
    </row>
    <row r="29893" spans="27:29">
      <c r="AA29893" s="298"/>
      <c r="AC29893" s="206"/>
    </row>
    <row r="29894" spans="27:29">
      <c r="AA29894" s="298"/>
      <c r="AC29894" s="206"/>
    </row>
    <row r="29895" spans="27:29">
      <c r="AA29895" s="298"/>
      <c r="AC29895" s="206"/>
    </row>
    <row r="29896" spans="27:29">
      <c r="AA29896" s="298"/>
      <c r="AC29896" s="206"/>
    </row>
    <row r="29897" spans="27:29">
      <c r="AA29897" s="298"/>
      <c r="AC29897" s="206"/>
    </row>
    <row r="29898" spans="27:29">
      <c r="AA29898" s="298"/>
      <c r="AC29898" s="206"/>
    </row>
    <row r="29899" spans="27:29">
      <c r="AA29899" s="298"/>
      <c r="AC29899" s="206"/>
    </row>
    <row r="29900" spans="27:29">
      <c r="AA29900" s="298"/>
      <c r="AC29900" s="206"/>
    </row>
    <row r="29901" spans="27:29">
      <c r="AA29901" s="298"/>
      <c r="AC29901" s="206"/>
    </row>
    <row r="29902" spans="27:29">
      <c r="AA29902" s="298"/>
      <c r="AC29902" s="206"/>
    </row>
    <row r="29903" spans="27:29">
      <c r="AA29903" s="298"/>
      <c r="AC29903" s="206"/>
    </row>
    <row r="29904" spans="27:29">
      <c r="AA29904" s="298"/>
      <c r="AC29904" s="206"/>
    </row>
    <row r="29905" spans="27:29">
      <c r="AA29905" s="298"/>
      <c r="AC29905" s="206"/>
    </row>
    <row r="29906" spans="27:29">
      <c r="AA29906" s="298"/>
      <c r="AC29906" s="206"/>
    </row>
    <row r="29907" spans="27:29">
      <c r="AA29907" s="298"/>
      <c r="AC29907" s="206"/>
    </row>
    <row r="29908" spans="27:29">
      <c r="AA29908" s="298"/>
      <c r="AC29908" s="206"/>
    </row>
    <row r="29909" spans="27:29">
      <c r="AA29909" s="298"/>
      <c r="AC29909" s="206"/>
    </row>
    <row r="29910" spans="27:29">
      <c r="AA29910" s="298"/>
      <c r="AC29910" s="206"/>
    </row>
    <row r="29911" spans="27:29">
      <c r="AA29911" s="298"/>
      <c r="AC29911" s="206"/>
    </row>
    <row r="29912" spans="27:29">
      <c r="AA29912" s="298"/>
      <c r="AC29912" s="206"/>
    </row>
    <row r="29913" spans="27:29">
      <c r="AA29913" s="298"/>
      <c r="AC29913" s="206"/>
    </row>
    <row r="29914" spans="27:29">
      <c r="AA29914" s="298"/>
      <c r="AC29914" s="206"/>
    </row>
    <row r="29915" spans="27:29">
      <c r="AA29915" s="298"/>
      <c r="AC29915" s="206"/>
    </row>
    <row r="29916" spans="27:29">
      <c r="AA29916" s="298"/>
      <c r="AC29916" s="206"/>
    </row>
    <row r="29917" spans="27:29">
      <c r="AA29917" s="298"/>
      <c r="AC29917" s="206"/>
    </row>
    <row r="29918" spans="27:29">
      <c r="AA29918" s="298"/>
      <c r="AC29918" s="206"/>
    </row>
    <row r="29919" spans="27:29">
      <c r="AA29919" s="298"/>
      <c r="AC29919" s="206"/>
    </row>
    <row r="29920" spans="27:29">
      <c r="AA29920" s="298"/>
      <c r="AC29920" s="206"/>
    </row>
    <row r="29921" spans="27:29">
      <c r="AA29921" s="298"/>
      <c r="AC29921" s="206"/>
    </row>
    <row r="29922" spans="27:29">
      <c r="AA29922" s="298"/>
      <c r="AC29922" s="206"/>
    </row>
    <row r="29923" spans="27:29">
      <c r="AA29923" s="298"/>
      <c r="AC29923" s="206"/>
    </row>
    <row r="29924" spans="27:29">
      <c r="AA29924" s="298"/>
      <c r="AC29924" s="206"/>
    </row>
    <row r="29925" spans="27:29">
      <c r="AA29925" s="298"/>
      <c r="AC29925" s="206"/>
    </row>
    <row r="29926" spans="27:29">
      <c r="AA29926" s="298"/>
      <c r="AC29926" s="206"/>
    </row>
    <row r="29927" spans="27:29">
      <c r="AA29927" s="298"/>
      <c r="AC29927" s="206"/>
    </row>
    <row r="29928" spans="27:29">
      <c r="AA29928" s="298"/>
      <c r="AC29928" s="206"/>
    </row>
    <row r="29929" spans="27:29">
      <c r="AA29929" s="298"/>
      <c r="AC29929" s="206"/>
    </row>
    <row r="29930" spans="27:29">
      <c r="AA29930" s="298"/>
      <c r="AC29930" s="206"/>
    </row>
    <row r="29931" spans="27:29">
      <c r="AA29931" s="298"/>
      <c r="AC29931" s="206"/>
    </row>
    <row r="29932" spans="27:29">
      <c r="AA29932" s="298"/>
      <c r="AC29932" s="206"/>
    </row>
    <row r="29933" spans="27:29">
      <c r="AA29933" s="298"/>
      <c r="AC29933" s="206"/>
    </row>
    <row r="29934" spans="27:29">
      <c r="AA29934" s="298"/>
      <c r="AC29934" s="206"/>
    </row>
    <row r="29935" spans="27:29">
      <c r="AA29935" s="298"/>
      <c r="AC29935" s="206"/>
    </row>
    <row r="29936" spans="27:29">
      <c r="AA29936" s="298"/>
      <c r="AC29936" s="206"/>
    </row>
    <row r="29937" spans="27:29">
      <c r="AA29937" s="298"/>
      <c r="AC29937" s="206"/>
    </row>
    <row r="29938" spans="27:29">
      <c r="AA29938" s="298"/>
      <c r="AC29938" s="206"/>
    </row>
    <row r="29939" spans="27:29">
      <c r="AA29939" s="298"/>
      <c r="AC29939" s="206"/>
    </row>
    <row r="29940" spans="27:29">
      <c r="AA29940" s="298"/>
      <c r="AC29940" s="206"/>
    </row>
    <row r="29941" spans="27:29">
      <c r="AA29941" s="298"/>
      <c r="AC29941" s="206"/>
    </row>
    <row r="29942" spans="27:29">
      <c r="AA29942" s="298"/>
      <c r="AC29942" s="206"/>
    </row>
    <row r="29943" spans="27:29">
      <c r="AA29943" s="298"/>
      <c r="AC29943" s="206"/>
    </row>
    <row r="29944" spans="27:29">
      <c r="AA29944" s="298"/>
      <c r="AC29944" s="206"/>
    </row>
    <row r="29945" spans="27:29">
      <c r="AA29945" s="298"/>
      <c r="AC29945" s="206"/>
    </row>
    <row r="29946" spans="27:29">
      <c r="AA29946" s="298"/>
      <c r="AC29946" s="206"/>
    </row>
    <row r="29947" spans="27:29">
      <c r="AA29947" s="298"/>
      <c r="AC29947" s="206"/>
    </row>
    <row r="29948" spans="27:29">
      <c r="AA29948" s="298"/>
      <c r="AC29948" s="206"/>
    </row>
    <row r="29949" spans="27:29">
      <c r="AA29949" s="298"/>
      <c r="AC29949" s="206"/>
    </row>
    <row r="29950" spans="27:29">
      <c r="AA29950" s="298"/>
      <c r="AC29950" s="206"/>
    </row>
    <row r="29951" spans="27:29">
      <c r="AA29951" s="298"/>
      <c r="AC29951" s="206"/>
    </row>
    <row r="29952" spans="27:29">
      <c r="AA29952" s="298"/>
      <c r="AC29952" s="206"/>
    </row>
    <row r="29953" spans="27:29">
      <c r="AA29953" s="298"/>
      <c r="AC29953" s="206"/>
    </row>
    <row r="29954" spans="27:29">
      <c r="AA29954" s="298"/>
      <c r="AC29954" s="206"/>
    </row>
    <row r="29955" spans="27:29">
      <c r="AA29955" s="298"/>
      <c r="AC29955" s="206"/>
    </row>
    <row r="29956" spans="27:29">
      <c r="AA29956" s="298"/>
      <c r="AC29956" s="206"/>
    </row>
    <row r="29957" spans="27:29">
      <c r="AA29957" s="298"/>
      <c r="AC29957" s="206"/>
    </row>
    <row r="29958" spans="27:29">
      <c r="AA29958" s="298"/>
      <c r="AC29958" s="206"/>
    </row>
    <row r="29959" spans="27:29">
      <c r="AA29959" s="298"/>
      <c r="AC29959" s="206"/>
    </row>
    <row r="29960" spans="27:29">
      <c r="AA29960" s="298"/>
      <c r="AC29960" s="206"/>
    </row>
    <row r="29961" spans="27:29">
      <c r="AA29961" s="298"/>
      <c r="AC29961" s="206"/>
    </row>
    <row r="29962" spans="27:29">
      <c r="AA29962" s="298"/>
      <c r="AC29962" s="206"/>
    </row>
    <row r="29963" spans="27:29">
      <c r="AA29963" s="298"/>
      <c r="AC29963" s="206"/>
    </row>
    <row r="29964" spans="27:29">
      <c r="AA29964" s="298"/>
      <c r="AC29964" s="206"/>
    </row>
    <row r="29965" spans="27:29">
      <c r="AA29965" s="298"/>
      <c r="AC29965" s="206"/>
    </row>
    <row r="29966" spans="27:29">
      <c r="AA29966" s="298"/>
      <c r="AC29966" s="206"/>
    </row>
    <row r="29967" spans="27:29">
      <c r="AA29967" s="298"/>
      <c r="AC29967" s="206"/>
    </row>
    <row r="29968" spans="27:29">
      <c r="AA29968" s="298"/>
      <c r="AC29968" s="206"/>
    </row>
    <row r="29969" spans="27:29">
      <c r="AA29969" s="298"/>
      <c r="AC29969" s="206"/>
    </row>
    <row r="29970" spans="27:29">
      <c r="AA29970" s="298"/>
      <c r="AC29970" s="206"/>
    </row>
    <row r="29971" spans="27:29">
      <c r="AA29971" s="298"/>
      <c r="AC29971" s="206"/>
    </row>
    <row r="29972" spans="27:29">
      <c r="AA29972" s="298"/>
      <c r="AC29972" s="206"/>
    </row>
    <row r="29973" spans="27:29">
      <c r="AA29973" s="298"/>
      <c r="AC29973" s="206"/>
    </row>
    <row r="29974" spans="27:29">
      <c r="AA29974" s="298"/>
      <c r="AC29974" s="206"/>
    </row>
    <row r="29975" spans="27:29">
      <c r="AA29975" s="298"/>
      <c r="AC29975" s="206"/>
    </row>
    <row r="29976" spans="27:29">
      <c r="AA29976" s="298"/>
      <c r="AC29976" s="206"/>
    </row>
    <row r="29977" spans="27:29">
      <c r="AA29977" s="298"/>
      <c r="AC29977" s="206"/>
    </row>
    <row r="29978" spans="27:29">
      <c r="AA29978" s="298"/>
      <c r="AC29978" s="206"/>
    </row>
    <row r="29979" spans="27:29">
      <c r="AA29979" s="298"/>
      <c r="AC29979" s="206"/>
    </row>
    <row r="29980" spans="27:29">
      <c r="AA29980" s="298"/>
      <c r="AC29980" s="206"/>
    </row>
    <row r="29981" spans="27:29">
      <c r="AA29981" s="298"/>
      <c r="AC29981" s="206"/>
    </row>
    <row r="29982" spans="27:29">
      <c r="AA29982" s="298"/>
      <c r="AC29982" s="206"/>
    </row>
    <row r="29983" spans="27:29">
      <c r="AA29983" s="298"/>
      <c r="AC29983" s="206"/>
    </row>
    <row r="29984" spans="27:29">
      <c r="AA29984" s="298"/>
      <c r="AC29984" s="206"/>
    </row>
    <row r="29985" spans="27:29">
      <c r="AA29985" s="298"/>
      <c r="AC29985" s="206"/>
    </row>
    <row r="29986" spans="27:29">
      <c r="AA29986" s="298"/>
      <c r="AC29986" s="206"/>
    </row>
    <row r="29987" spans="27:29">
      <c r="AA29987" s="298"/>
      <c r="AC29987" s="206"/>
    </row>
    <row r="29988" spans="27:29">
      <c r="AA29988" s="298"/>
      <c r="AC29988" s="206"/>
    </row>
    <row r="29989" spans="27:29">
      <c r="AA29989" s="298"/>
      <c r="AC29989" s="206"/>
    </row>
    <row r="29990" spans="27:29">
      <c r="AA29990" s="298"/>
      <c r="AC29990" s="206"/>
    </row>
    <row r="29991" spans="27:29">
      <c r="AA29991" s="298"/>
      <c r="AC29991" s="206"/>
    </row>
    <row r="29992" spans="27:29">
      <c r="AA29992" s="298"/>
      <c r="AC29992" s="206"/>
    </row>
    <row r="29993" spans="27:29">
      <c r="AA29993" s="298"/>
      <c r="AC29993" s="206"/>
    </row>
    <row r="29994" spans="27:29">
      <c r="AA29994" s="298"/>
      <c r="AC29994" s="206"/>
    </row>
    <row r="29995" spans="27:29">
      <c r="AA29995" s="298"/>
      <c r="AC29995" s="206"/>
    </row>
    <row r="29996" spans="27:29">
      <c r="AA29996" s="298"/>
      <c r="AC29996" s="206"/>
    </row>
    <row r="29997" spans="27:29">
      <c r="AA29997" s="298"/>
      <c r="AC29997" s="206"/>
    </row>
    <row r="29998" spans="27:29">
      <c r="AA29998" s="298"/>
      <c r="AC29998" s="206"/>
    </row>
    <row r="29999" spans="27:29">
      <c r="AA29999" s="298"/>
      <c r="AC29999" s="206"/>
    </row>
    <row r="30000" spans="27:29">
      <c r="AA30000" s="298"/>
      <c r="AC30000" s="206"/>
    </row>
    <row r="30001" spans="27:29">
      <c r="AA30001" s="298"/>
      <c r="AC30001" s="206"/>
    </row>
    <row r="30002" spans="27:29">
      <c r="AA30002" s="298"/>
      <c r="AC30002" s="206"/>
    </row>
    <row r="30003" spans="27:29">
      <c r="AA30003" s="298"/>
      <c r="AC30003" s="206"/>
    </row>
    <row r="30004" spans="27:29">
      <c r="AA30004" s="298"/>
      <c r="AC30004" s="206"/>
    </row>
    <row r="30005" spans="27:29">
      <c r="AA30005" s="298"/>
      <c r="AC30005" s="206"/>
    </row>
    <row r="30006" spans="27:29">
      <c r="AA30006" s="298"/>
      <c r="AC30006" s="206"/>
    </row>
    <row r="30007" spans="27:29">
      <c r="AA30007" s="298"/>
      <c r="AC30007" s="206"/>
    </row>
    <row r="30008" spans="27:29">
      <c r="AA30008" s="298"/>
      <c r="AC30008" s="206"/>
    </row>
    <row r="30009" spans="27:29">
      <c r="AA30009" s="298"/>
      <c r="AC30009" s="206"/>
    </row>
    <row r="30010" spans="27:29">
      <c r="AA30010" s="298"/>
      <c r="AC30010" s="206"/>
    </row>
    <row r="30011" spans="27:29">
      <c r="AA30011" s="298"/>
      <c r="AC30011" s="206"/>
    </row>
    <row r="30012" spans="27:29">
      <c r="AA30012" s="298"/>
      <c r="AC30012" s="206"/>
    </row>
    <row r="30013" spans="27:29">
      <c r="AA30013" s="298"/>
      <c r="AC30013" s="206"/>
    </row>
    <row r="30014" spans="27:29">
      <c r="AA30014" s="298"/>
      <c r="AC30014" s="206"/>
    </row>
    <row r="30015" spans="27:29">
      <c r="AA30015" s="298"/>
      <c r="AC30015" s="206"/>
    </row>
    <row r="30016" spans="27:29">
      <c r="AA30016" s="298"/>
      <c r="AC30016" s="206"/>
    </row>
    <row r="30017" spans="27:29">
      <c r="AA30017" s="298"/>
      <c r="AC30017" s="206"/>
    </row>
    <row r="30018" spans="27:29">
      <c r="AA30018" s="298"/>
      <c r="AC30018" s="206"/>
    </row>
    <row r="30019" spans="27:29">
      <c r="AA30019" s="298"/>
      <c r="AC30019" s="206"/>
    </row>
    <row r="30020" spans="27:29">
      <c r="AA30020" s="298"/>
      <c r="AC30020" s="206"/>
    </row>
    <row r="30021" spans="27:29">
      <c r="AA30021" s="298"/>
      <c r="AC30021" s="206"/>
    </row>
    <row r="30022" spans="27:29">
      <c r="AA30022" s="298"/>
      <c r="AC30022" s="206"/>
    </row>
    <row r="30023" spans="27:29">
      <c r="AA30023" s="298"/>
      <c r="AC30023" s="206"/>
    </row>
    <row r="30024" spans="27:29">
      <c r="AA30024" s="298"/>
      <c r="AC30024" s="206"/>
    </row>
    <row r="30025" spans="27:29">
      <c r="AA30025" s="298"/>
      <c r="AC30025" s="206"/>
    </row>
    <row r="30026" spans="27:29">
      <c r="AA30026" s="298"/>
      <c r="AC30026" s="206"/>
    </row>
    <row r="30027" spans="27:29">
      <c r="AA30027" s="298"/>
      <c r="AC30027" s="206"/>
    </row>
    <row r="30028" spans="27:29">
      <c r="AA30028" s="298"/>
      <c r="AC30028" s="206"/>
    </row>
    <row r="30029" spans="27:29">
      <c r="AA30029" s="298"/>
      <c r="AC30029" s="206"/>
    </row>
    <row r="30030" spans="27:29">
      <c r="AA30030" s="298"/>
      <c r="AC30030" s="206"/>
    </row>
    <row r="30031" spans="27:29">
      <c r="AA30031" s="298"/>
      <c r="AC30031" s="206"/>
    </row>
    <row r="30032" spans="27:29">
      <c r="AA30032" s="298"/>
      <c r="AC30032" s="206"/>
    </row>
    <row r="30033" spans="27:29">
      <c r="AA30033" s="298"/>
      <c r="AC30033" s="206"/>
    </row>
    <row r="30034" spans="27:29">
      <c r="AA30034" s="298"/>
      <c r="AC30034" s="206"/>
    </row>
    <row r="30035" spans="27:29">
      <c r="AA30035" s="298"/>
      <c r="AC30035" s="206"/>
    </row>
    <row r="30036" spans="27:29">
      <c r="AA30036" s="298"/>
      <c r="AC30036" s="206"/>
    </row>
    <row r="30037" spans="27:29">
      <c r="AA30037" s="298"/>
      <c r="AC30037" s="206"/>
    </row>
    <row r="30038" spans="27:29">
      <c r="AA30038" s="298"/>
      <c r="AC30038" s="206"/>
    </row>
    <row r="30039" spans="27:29">
      <c r="AA30039" s="298"/>
      <c r="AC30039" s="206"/>
    </row>
    <row r="30040" spans="27:29">
      <c r="AA30040" s="298"/>
      <c r="AC30040" s="206"/>
    </row>
    <row r="30041" spans="27:29">
      <c r="AA30041" s="298"/>
      <c r="AC30041" s="206"/>
    </row>
    <row r="30042" spans="27:29">
      <c r="AA30042" s="298"/>
      <c r="AC30042" s="206"/>
    </row>
    <row r="30043" spans="27:29">
      <c r="AA30043" s="298"/>
      <c r="AC30043" s="206"/>
    </row>
    <row r="30044" spans="27:29">
      <c r="AA30044" s="298"/>
      <c r="AC30044" s="206"/>
    </row>
    <row r="30045" spans="27:29">
      <c r="AA30045" s="298"/>
      <c r="AC30045" s="206"/>
    </row>
    <row r="30046" spans="27:29">
      <c r="AA30046" s="298"/>
      <c r="AC30046" s="206"/>
    </row>
    <row r="30047" spans="27:29">
      <c r="AA30047" s="298"/>
      <c r="AC30047" s="206"/>
    </row>
    <row r="30048" spans="27:29">
      <c r="AA30048" s="298"/>
      <c r="AC30048" s="206"/>
    </row>
    <row r="30049" spans="27:29">
      <c r="AA30049" s="298"/>
      <c r="AC30049" s="206"/>
    </row>
    <row r="30050" spans="27:29">
      <c r="AA30050" s="298"/>
      <c r="AC30050" s="206"/>
    </row>
    <row r="30051" spans="27:29">
      <c r="AA30051" s="298"/>
      <c r="AC30051" s="206"/>
    </row>
    <row r="30052" spans="27:29">
      <c r="AA30052" s="298"/>
      <c r="AC30052" s="206"/>
    </row>
    <row r="30053" spans="27:29">
      <c r="AA30053" s="298"/>
      <c r="AC30053" s="206"/>
    </row>
    <row r="30054" spans="27:29">
      <c r="AA30054" s="298"/>
      <c r="AC30054" s="206"/>
    </row>
    <row r="30055" spans="27:29">
      <c r="AA30055" s="298"/>
      <c r="AC30055" s="206"/>
    </row>
    <row r="30056" spans="27:29">
      <c r="AA30056" s="298"/>
      <c r="AC30056" s="206"/>
    </row>
    <row r="30057" spans="27:29">
      <c r="AA30057" s="298"/>
      <c r="AC30057" s="206"/>
    </row>
    <row r="30058" spans="27:29">
      <c r="AA30058" s="298"/>
      <c r="AC30058" s="206"/>
    </row>
    <row r="30059" spans="27:29">
      <c r="AA30059" s="298"/>
      <c r="AC30059" s="206"/>
    </row>
    <row r="30060" spans="27:29">
      <c r="AA30060" s="298"/>
      <c r="AC30060" s="206"/>
    </row>
    <row r="30061" spans="27:29">
      <c r="AA30061" s="298"/>
      <c r="AC30061" s="206"/>
    </row>
    <row r="30062" spans="27:29">
      <c r="AA30062" s="298"/>
      <c r="AC30062" s="206"/>
    </row>
    <row r="30063" spans="27:29">
      <c r="AA30063" s="298"/>
      <c r="AC30063" s="206"/>
    </row>
    <row r="30064" spans="27:29">
      <c r="AA30064" s="298"/>
      <c r="AC30064" s="206"/>
    </row>
    <row r="30065" spans="27:29">
      <c r="AA30065" s="298"/>
      <c r="AC30065" s="206"/>
    </row>
    <row r="30066" spans="27:29">
      <c r="AA30066" s="298"/>
      <c r="AC30066" s="206"/>
    </row>
    <row r="30067" spans="27:29">
      <c r="AA30067" s="298"/>
      <c r="AC30067" s="206"/>
    </row>
    <row r="30068" spans="27:29">
      <c r="AA30068" s="298"/>
      <c r="AC30068" s="206"/>
    </row>
    <row r="30069" spans="27:29">
      <c r="AA30069" s="298"/>
      <c r="AC30069" s="206"/>
    </row>
    <row r="30070" spans="27:29">
      <c r="AA30070" s="298"/>
      <c r="AC30070" s="206"/>
    </row>
    <row r="30071" spans="27:29">
      <c r="AA30071" s="298"/>
      <c r="AC30071" s="206"/>
    </row>
    <row r="30072" spans="27:29">
      <c r="AA30072" s="298"/>
      <c r="AC30072" s="206"/>
    </row>
    <row r="30073" spans="27:29">
      <c r="AA30073" s="298"/>
      <c r="AC30073" s="206"/>
    </row>
    <row r="30074" spans="27:29">
      <c r="AA30074" s="298"/>
      <c r="AC30074" s="206"/>
    </row>
    <row r="30075" spans="27:29">
      <c r="AA30075" s="298"/>
      <c r="AC30075" s="206"/>
    </row>
    <row r="30076" spans="27:29">
      <c r="AA30076" s="298"/>
      <c r="AC30076" s="206"/>
    </row>
    <row r="30077" spans="27:29">
      <c r="AA30077" s="298"/>
      <c r="AC30077" s="206"/>
    </row>
    <row r="30078" spans="27:29">
      <c r="AA30078" s="298"/>
      <c r="AC30078" s="206"/>
    </row>
    <row r="30079" spans="27:29">
      <c r="AA30079" s="298"/>
      <c r="AC30079" s="206"/>
    </row>
    <row r="30080" spans="27:29">
      <c r="AA30080" s="298"/>
      <c r="AC30080" s="206"/>
    </row>
    <row r="30081" spans="27:29">
      <c r="AA30081" s="298"/>
      <c r="AC30081" s="206"/>
    </row>
    <row r="30082" spans="27:29">
      <c r="AA30082" s="298"/>
      <c r="AC30082" s="206"/>
    </row>
    <row r="30083" spans="27:29">
      <c r="AA30083" s="298"/>
      <c r="AC30083" s="206"/>
    </row>
    <row r="30084" spans="27:29">
      <c r="AA30084" s="298"/>
      <c r="AC30084" s="206"/>
    </row>
    <row r="30085" spans="27:29">
      <c r="AA30085" s="298"/>
      <c r="AC30085" s="206"/>
    </row>
    <row r="30086" spans="27:29">
      <c r="AA30086" s="298"/>
      <c r="AC30086" s="206"/>
    </row>
    <row r="30087" spans="27:29">
      <c r="AA30087" s="298"/>
      <c r="AC30087" s="206"/>
    </row>
    <row r="30088" spans="27:29">
      <c r="AA30088" s="298"/>
      <c r="AC30088" s="206"/>
    </row>
    <row r="30089" spans="27:29">
      <c r="AA30089" s="298"/>
      <c r="AC30089" s="206"/>
    </row>
    <row r="30090" spans="27:29">
      <c r="AA30090" s="298"/>
      <c r="AC30090" s="206"/>
    </row>
    <row r="30091" spans="27:29">
      <c r="AA30091" s="298"/>
      <c r="AC30091" s="206"/>
    </row>
    <row r="30092" spans="27:29">
      <c r="AA30092" s="298"/>
      <c r="AC30092" s="206"/>
    </row>
    <row r="30093" spans="27:29">
      <c r="AA30093" s="298"/>
      <c r="AC30093" s="206"/>
    </row>
    <row r="30094" spans="27:29">
      <c r="AA30094" s="298"/>
      <c r="AC30094" s="206"/>
    </row>
    <row r="30095" spans="27:29">
      <c r="AA30095" s="298"/>
      <c r="AC30095" s="206"/>
    </row>
    <row r="30096" spans="27:29">
      <c r="AA30096" s="298"/>
      <c r="AC30096" s="206"/>
    </row>
    <row r="30097" spans="27:29">
      <c r="AA30097" s="298"/>
      <c r="AC30097" s="206"/>
    </row>
    <row r="30098" spans="27:29">
      <c r="AA30098" s="298"/>
      <c r="AC30098" s="206"/>
    </row>
    <row r="30099" spans="27:29">
      <c r="AA30099" s="298"/>
      <c r="AC30099" s="206"/>
    </row>
    <row r="30100" spans="27:29">
      <c r="AA30100" s="298"/>
      <c r="AC30100" s="206"/>
    </row>
    <row r="30101" spans="27:29">
      <c r="AA30101" s="298"/>
      <c r="AC30101" s="206"/>
    </row>
    <row r="30102" spans="27:29">
      <c r="AA30102" s="298"/>
      <c r="AC30102" s="206"/>
    </row>
    <row r="30103" spans="27:29">
      <c r="AA30103" s="298"/>
      <c r="AC30103" s="206"/>
    </row>
    <row r="30104" spans="27:29">
      <c r="AA30104" s="298"/>
      <c r="AC30104" s="206"/>
    </row>
    <row r="30105" spans="27:29">
      <c r="AA30105" s="298"/>
      <c r="AC30105" s="206"/>
    </row>
    <row r="30106" spans="27:29">
      <c r="AA30106" s="298"/>
      <c r="AC30106" s="206"/>
    </row>
    <row r="30107" spans="27:29">
      <c r="AA30107" s="298"/>
      <c r="AC30107" s="206"/>
    </row>
    <row r="30108" spans="27:29">
      <c r="AA30108" s="298"/>
      <c r="AC30108" s="206"/>
    </row>
    <row r="30109" spans="27:29">
      <c r="AA30109" s="298"/>
      <c r="AC30109" s="206"/>
    </row>
    <row r="30110" spans="27:29">
      <c r="AA30110" s="298"/>
      <c r="AC30110" s="206"/>
    </row>
    <row r="30111" spans="27:29">
      <c r="AA30111" s="298"/>
      <c r="AC30111" s="206"/>
    </row>
    <row r="30112" spans="27:29">
      <c r="AA30112" s="298"/>
      <c r="AC30112" s="206"/>
    </row>
    <row r="30113" spans="27:29">
      <c r="AA30113" s="298"/>
      <c r="AC30113" s="206"/>
    </row>
    <row r="30114" spans="27:29">
      <c r="AA30114" s="298"/>
      <c r="AC30114" s="206"/>
    </row>
    <row r="30115" spans="27:29">
      <c r="AA30115" s="298"/>
      <c r="AC30115" s="206"/>
    </row>
    <row r="30116" spans="27:29">
      <c r="AA30116" s="298"/>
      <c r="AC30116" s="206"/>
    </row>
    <row r="30117" spans="27:29">
      <c r="AA30117" s="298"/>
      <c r="AC30117" s="206"/>
    </row>
    <row r="30118" spans="27:29">
      <c r="AA30118" s="298"/>
      <c r="AC30118" s="206"/>
    </row>
    <row r="30119" spans="27:29">
      <c r="AA30119" s="298"/>
      <c r="AC30119" s="206"/>
    </row>
    <row r="30120" spans="27:29">
      <c r="AA30120" s="298"/>
      <c r="AC30120" s="206"/>
    </row>
    <row r="30121" spans="27:29">
      <c r="AA30121" s="298"/>
      <c r="AC30121" s="206"/>
    </row>
    <row r="30122" spans="27:29">
      <c r="AA30122" s="298"/>
      <c r="AC30122" s="206"/>
    </row>
    <row r="30123" spans="27:29">
      <c r="AA30123" s="298"/>
      <c r="AC30123" s="206"/>
    </row>
    <row r="30124" spans="27:29">
      <c r="AA30124" s="298"/>
      <c r="AC30124" s="206"/>
    </row>
    <row r="30125" spans="27:29">
      <c r="AA30125" s="298"/>
      <c r="AC30125" s="206"/>
    </row>
    <row r="30126" spans="27:29">
      <c r="AA30126" s="298"/>
      <c r="AC30126" s="206"/>
    </row>
    <row r="30127" spans="27:29">
      <c r="AA30127" s="298"/>
      <c r="AC30127" s="206"/>
    </row>
    <row r="30128" spans="27:29">
      <c r="AA30128" s="298"/>
      <c r="AC30128" s="206"/>
    </row>
    <row r="30129" spans="27:29">
      <c r="AA30129" s="298"/>
      <c r="AC30129" s="206"/>
    </row>
    <row r="30130" spans="27:29">
      <c r="AA30130" s="298"/>
      <c r="AC30130" s="206"/>
    </row>
    <row r="30131" spans="27:29">
      <c r="AA30131" s="298"/>
      <c r="AC30131" s="206"/>
    </row>
    <row r="30132" spans="27:29">
      <c r="AA30132" s="298"/>
      <c r="AC30132" s="206"/>
    </row>
    <row r="30133" spans="27:29">
      <c r="AA30133" s="298"/>
      <c r="AC30133" s="206"/>
    </row>
    <row r="30134" spans="27:29">
      <c r="AA30134" s="298"/>
      <c r="AC30134" s="206"/>
    </row>
    <row r="30135" spans="27:29">
      <c r="AA30135" s="298"/>
      <c r="AC30135" s="206"/>
    </row>
    <row r="30136" spans="27:29">
      <c r="AA30136" s="298"/>
      <c r="AC30136" s="206"/>
    </row>
    <row r="30137" spans="27:29">
      <c r="AA30137" s="298"/>
      <c r="AC30137" s="206"/>
    </row>
    <row r="30138" spans="27:29">
      <c r="AA30138" s="298"/>
      <c r="AC30138" s="206"/>
    </row>
    <row r="30139" spans="27:29">
      <c r="AA30139" s="298"/>
      <c r="AC30139" s="206"/>
    </row>
    <row r="30140" spans="27:29">
      <c r="AA30140" s="298"/>
      <c r="AC30140" s="206"/>
    </row>
    <row r="30141" spans="27:29">
      <c r="AA30141" s="298"/>
      <c r="AC30141" s="206"/>
    </row>
    <row r="30142" spans="27:29">
      <c r="AA30142" s="298"/>
      <c r="AC30142" s="206"/>
    </row>
    <row r="30143" spans="27:29">
      <c r="AA30143" s="298"/>
      <c r="AC30143" s="206"/>
    </row>
    <row r="30144" spans="27:29">
      <c r="AA30144" s="298"/>
      <c r="AC30144" s="206"/>
    </row>
    <row r="30145" spans="27:29">
      <c r="AA30145" s="298"/>
      <c r="AC30145" s="206"/>
    </row>
    <row r="30146" spans="27:29">
      <c r="AA30146" s="298"/>
      <c r="AC30146" s="206"/>
    </row>
    <row r="30147" spans="27:29">
      <c r="AA30147" s="298"/>
      <c r="AC30147" s="206"/>
    </row>
    <row r="30148" spans="27:29">
      <c r="AA30148" s="298"/>
      <c r="AC30148" s="206"/>
    </row>
    <row r="30149" spans="27:29">
      <c r="AA30149" s="298"/>
      <c r="AC30149" s="206"/>
    </row>
    <row r="30150" spans="27:29">
      <c r="AA30150" s="298"/>
      <c r="AC30150" s="206"/>
    </row>
    <row r="30151" spans="27:29">
      <c r="AA30151" s="298"/>
      <c r="AC30151" s="206"/>
    </row>
    <row r="30152" spans="27:29">
      <c r="AA30152" s="298"/>
      <c r="AC30152" s="206"/>
    </row>
    <row r="30153" spans="27:29">
      <c r="AA30153" s="298"/>
      <c r="AC30153" s="206"/>
    </row>
    <row r="30154" spans="27:29">
      <c r="AA30154" s="298"/>
      <c r="AC30154" s="206"/>
    </row>
    <row r="30155" spans="27:29">
      <c r="AA30155" s="298"/>
      <c r="AC30155" s="206"/>
    </row>
    <row r="30156" spans="27:29">
      <c r="AA30156" s="298"/>
      <c r="AC30156" s="206"/>
    </row>
    <row r="30157" spans="27:29">
      <c r="AA30157" s="298"/>
      <c r="AC30157" s="206"/>
    </row>
    <row r="30158" spans="27:29">
      <c r="AA30158" s="298"/>
      <c r="AC30158" s="206"/>
    </row>
    <row r="30159" spans="27:29">
      <c r="AA30159" s="298"/>
      <c r="AC30159" s="206"/>
    </row>
    <row r="30160" spans="27:29">
      <c r="AA30160" s="298"/>
      <c r="AC30160" s="206"/>
    </row>
    <row r="30161" spans="27:29">
      <c r="AA30161" s="298"/>
      <c r="AC30161" s="206"/>
    </row>
    <row r="30162" spans="27:29">
      <c r="AA30162" s="298"/>
      <c r="AC30162" s="206"/>
    </row>
    <row r="30163" spans="27:29">
      <c r="AA30163" s="298"/>
      <c r="AC30163" s="206"/>
    </row>
    <row r="30164" spans="27:29">
      <c r="AA30164" s="298"/>
      <c r="AC30164" s="206"/>
    </row>
    <row r="30165" spans="27:29">
      <c r="AA30165" s="298"/>
      <c r="AC30165" s="206"/>
    </row>
    <row r="30166" spans="27:29">
      <c r="AA30166" s="298"/>
      <c r="AC30166" s="206"/>
    </row>
    <row r="30167" spans="27:29">
      <c r="AA30167" s="298"/>
      <c r="AC30167" s="206"/>
    </row>
    <row r="30168" spans="27:29">
      <c r="AA30168" s="298"/>
      <c r="AC30168" s="206"/>
    </row>
    <row r="30169" spans="27:29">
      <c r="AA30169" s="298"/>
      <c r="AC30169" s="206"/>
    </row>
    <row r="30170" spans="27:29">
      <c r="AA30170" s="298"/>
      <c r="AC30170" s="206"/>
    </row>
    <row r="30171" spans="27:29">
      <c r="AA30171" s="298"/>
      <c r="AC30171" s="206"/>
    </row>
    <row r="30172" spans="27:29">
      <c r="AA30172" s="298"/>
      <c r="AC30172" s="206"/>
    </row>
    <row r="30173" spans="27:29">
      <c r="AA30173" s="298"/>
      <c r="AC30173" s="206"/>
    </row>
    <row r="30174" spans="27:29">
      <c r="AA30174" s="298"/>
      <c r="AC30174" s="206"/>
    </row>
    <row r="30175" spans="27:29">
      <c r="AA30175" s="298"/>
      <c r="AC30175" s="206"/>
    </row>
    <row r="30176" spans="27:29">
      <c r="AA30176" s="298"/>
      <c r="AC30176" s="206"/>
    </row>
    <row r="30177" spans="27:29">
      <c r="AA30177" s="298"/>
      <c r="AC30177" s="206"/>
    </row>
    <row r="30178" spans="27:29">
      <c r="AA30178" s="298"/>
      <c r="AC30178" s="206"/>
    </row>
    <row r="30179" spans="27:29">
      <c r="AA30179" s="298"/>
      <c r="AC30179" s="206"/>
    </row>
    <row r="30180" spans="27:29">
      <c r="AA30180" s="298"/>
      <c r="AC30180" s="206"/>
    </row>
    <row r="30181" spans="27:29">
      <c r="AA30181" s="298"/>
      <c r="AC30181" s="206"/>
    </row>
    <row r="30182" spans="27:29">
      <c r="AA30182" s="298"/>
      <c r="AC30182" s="206"/>
    </row>
    <row r="30183" spans="27:29">
      <c r="AA30183" s="298"/>
      <c r="AC30183" s="206"/>
    </row>
    <row r="30184" spans="27:29">
      <c r="AA30184" s="298"/>
      <c r="AC30184" s="206"/>
    </row>
    <row r="30185" spans="27:29">
      <c r="AA30185" s="298"/>
      <c r="AC30185" s="206"/>
    </row>
    <row r="30186" spans="27:29">
      <c r="AA30186" s="298"/>
      <c r="AC30186" s="206"/>
    </row>
    <row r="30187" spans="27:29">
      <c r="AA30187" s="298"/>
      <c r="AC30187" s="206"/>
    </row>
    <row r="30188" spans="27:29">
      <c r="AA30188" s="298"/>
      <c r="AC30188" s="206"/>
    </row>
    <row r="30189" spans="27:29">
      <c r="AA30189" s="298"/>
      <c r="AC30189" s="206"/>
    </row>
    <row r="30190" spans="27:29">
      <c r="AA30190" s="298"/>
      <c r="AC30190" s="206"/>
    </row>
    <row r="30191" spans="27:29">
      <c r="AA30191" s="298"/>
      <c r="AC30191" s="206"/>
    </row>
    <row r="30192" spans="27:29">
      <c r="AA30192" s="298"/>
      <c r="AC30192" s="206"/>
    </row>
    <row r="30193" spans="27:29">
      <c r="AA30193" s="298"/>
      <c r="AC30193" s="206"/>
    </row>
    <row r="30194" spans="27:29">
      <c r="AA30194" s="298"/>
      <c r="AC30194" s="206"/>
    </row>
    <row r="30195" spans="27:29">
      <c r="AA30195" s="298"/>
      <c r="AC30195" s="206"/>
    </row>
    <row r="30196" spans="27:29">
      <c r="AA30196" s="298"/>
      <c r="AC30196" s="206"/>
    </row>
    <row r="30197" spans="27:29">
      <c r="AA30197" s="298"/>
      <c r="AC30197" s="206"/>
    </row>
    <row r="30198" spans="27:29">
      <c r="AA30198" s="298"/>
      <c r="AC30198" s="206"/>
    </row>
    <row r="30199" spans="27:29">
      <c r="AA30199" s="298"/>
      <c r="AC30199" s="206"/>
    </row>
    <row r="30200" spans="27:29">
      <c r="AA30200" s="298"/>
      <c r="AC30200" s="206"/>
    </row>
    <row r="30201" spans="27:29">
      <c r="AA30201" s="298"/>
      <c r="AC30201" s="206"/>
    </row>
    <row r="30202" spans="27:29">
      <c r="AA30202" s="298"/>
      <c r="AC30202" s="206"/>
    </row>
    <row r="30203" spans="27:29">
      <c r="AA30203" s="298"/>
      <c r="AC30203" s="206"/>
    </row>
    <row r="30204" spans="27:29">
      <c r="AA30204" s="298"/>
      <c r="AC30204" s="206"/>
    </row>
    <row r="30205" spans="27:29">
      <c r="AA30205" s="298"/>
      <c r="AC30205" s="206"/>
    </row>
    <row r="30206" spans="27:29">
      <c r="AA30206" s="298"/>
      <c r="AC30206" s="206"/>
    </row>
    <row r="30207" spans="27:29">
      <c r="AA30207" s="298"/>
      <c r="AC30207" s="206"/>
    </row>
    <row r="30208" spans="27:29">
      <c r="AA30208" s="298"/>
      <c r="AC30208" s="206"/>
    </row>
    <row r="30209" spans="27:29">
      <c r="AA30209" s="298"/>
      <c r="AC30209" s="206"/>
    </row>
    <row r="30210" spans="27:29">
      <c r="AA30210" s="298"/>
      <c r="AC30210" s="206"/>
    </row>
    <row r="30211" spans="27:29">
      <c r="AA30211" s="298"/>
      <c r="AC30211" s="206"/>
    </row>
    <row r="30212" spans="27:29">
      <c r="AA30212" s="298"/>
      <c r="AC30212" s="206"/>
    </row>
    <row r="30213" spans="27:29">
      <c r="AA30213" s="298"/>
      <c r="AC30213" s="206"/>
    </row>
    <row r="30214" spans="27:29">
      <c r="AA30214" s="298"/>
      <c r="AC30214" s="206"/>
    </row>
    <row r="30215" spans="27:29">
      <c r="AA30215" s="298"/>
      <c r="AC30215" s="206"/>
    </row>
    <row r="30216" spans="27:29">
      <c r="AA30216" s="298"/>
      <c r="AC30216" s="206"/>
    </row>
    <row r="30217" spans="27:29">
      <c r="AA30217" s="298"/>
      <c r="AC30217" s="206"/>
    </row>
    <row r="30218" spans="27:29">
      <c r="AA30218" s="298"/>
      <c r="AC30218" s="206"/>
    </row>
    <row r="30219" spans="27:29">
      <c r="AA30219" s="298"/>
      <c r="AC30219" s="206"/>
    </row>
    <row r="30220" spans="27:29">
      <c r="AA30220" s="298"/>
      <c r="AC30220" s="206"/>
    </row>
    <row r="30221" spans="27:29">
      <c r="AA30221" s="298"/>
      <c r="AC30221" s="206"/>
    </row>
    <row r="30222" spans="27:29">
      <c r="AA30222" s="298"/>
      <c r="AC30222" s="206"/>
    </row>
    <row r="30223" spans="27:29">
      <c r="AA30223" s="298"/>
      <c r="AC30223" s="206"/>
    </row>
    <row r="30224" spans="27:29">
      <c r="AA30224" s="298"/>
      <c r="AC30224" s="206"/>
    </row>
    <row r="30225" spans="27:29">
      <c r="AA30225" s="298"/>
      <c r="AC30225" s="206"/>
    </row>
    <row r="30226" spans="27:29">
      <c r="AA30226" s="298"/>
      <c r="AC30226" s="206"/>
    </row>
    <row r="30227" spans="27:29">
      <c r="AA30227" s="298"/>
      <c r="AC30227" s="206"/>
    </row>
    <row r="30228" spans="27:29">
      <c r="AA30228" s="298"/>
      <c r="AC30228" s="206"/>
    </row>
    <row r="30229" spans="27:29">
      <c r="AA30229" s="298"/>
      <c r="AC30229" s="206"/>
    </row>
    <row r="30230" spans="27:29">
      <c r="AA30230" s="298"/>
      <c r="AC30230" s="206"/>
    </row>
    <row r="30231" spans="27:29">
      <c r="AA30231" s="298"/>
      <c r="AC30231" s="206"/>
    </row>
    <row r="30232" spans="27:29">
      <c r="AA30232" s="298"/>
      <c r="AC30232" s="206"/>
    </row>
    <row r="30233" spans="27:29">
      <c r="AA30233" s="298"/>
      <c r="AC30233" s="206"/>
    </row>
    <row r="30234" spans="27:29">
      <c r="AA30234" s="298"/>
      <c r="AC30234" s="206"/>
    </row>
    <row r="30235" spans="27:29">
      <c r="AA30235" s="298"/>
      <c r="AC30235" s="206"/>
    </row>
    <row r="30236" spans="27:29">
      <c r="AA30236" s="298"/>
      <c r="AC30236" s="206"/>
    </row>
    <row r="30237" spans="27:29">
      <c r="AA30237" s="298"/>
      <c r="AC30237" s="206"/>
    </row>
    <row r="30238" spans="27:29">
      <c r="AA30238" s="298"/>
      <c r="AC30238" s="206"/>
    </row>
    <row r="30239" spans="27:29">
      <c r="AA30239" s="298"/>
      <c r="AC30239" s="206"/>
    </row>
    <row r="30240" spans="27:29">
      <c r="AA30240" s="298"/>
      <c r="AC30240" s="206"/>
    </row>
    <row r="30241" spans="27:29">
      <c r="AA30241" s="298"/>
      <c r="AC30241" s="206"/>
    </row>
    <row r="30242" spans="27:29">
      <c r="AA30242" s="298"/>
      <c r="AC30242" s="206"/>
    </row>
    <row r="30243" spans="27:29">
      <c r="AA30243" s="298"/>
      <c r="AC30243" s="206"/>
    </row>
    <row r="30244" spans="27:29">
      <c r="AA30244" s="298"/>
      <c r="AC30244" s="206"/>
    </row>
    <row r="30245" spans="27:29">
      <c r="AA30245" s="298"/>
      <c r="AC30245" s="206"/>
    </row>
    <row r="30246" spans="27:29">
      <c r="AA30246" s="298"/>
      <c r="AC30246" s="206"/>
    </row>
    <row r="30247" spans="27:29">
      <c r="AA30247" s="298"/>
      <c r="AC30247" s="206"/>
    </row>
    <row r="30248" spans="27:29">
      <c r="AA30248" s="298"/>
      <c r="AC30248" s="206"/>
    </row>
    <row r="30249" spans="27:29">
      <c r="AA30249" s="298"/>
      <c r="AC30249" s="206"/>
    </row>
    <row r="30250" spans="27:29">
      <c r="AA30250" s="298"/>
      <c r="AC30250" s="206"/>
    </row>
    <row r="30251" spans="27:29">
      <c r="AA30251" s="298"/>
      <c r="AC30251" s="206"/>
    </row>
    <row r="30252" spans="27:29">
      <c r="AA30252" s="298"/>
      <c r="AC30252" s="206"/>
    </row>
    <row r="30253" spans="27:29">
      <c r="AA30253" s="298"/>
      <c r="AC30253" s="206"/>
    </row>
    <row r="30254" spans="27:29">
      <c r="AA30254" s="298"/>
      <c r="AC30254" s="206"/>
    </row>
    <row r="30255" spans="27:29">
      <c r="AA30255" s="298"/>
      <c r="AC30255" s="206"/>
    </row>
    <row r="30256" spans="27:29">
      <c r="AA30256" s="298"/>
      <c r="AC30256" s="206"/>
    </row>
    <row r="30257" spans="27:29">
      <c r="AA30257" s="298"/>
      <c r="AC30257" s="206"/>
    </row>
    <row r="30258" spans="27:29">
      <c r="AA30258" s="298"/>
      <c r="AC30258" s="206"/>
    </row>
    <row r="30259" spans="27:29">
      <c r="AA30259" s="298"/>
      <c r="AC30259" s="206"/>
    </row>
    <row r="30260" spans="27:29">
      <c r="AA30260" s="298"/>
      <c r="AC30260" s="206"/>
    </row>
    <row r="30261" spans="27:29">
      <c r="AA30261" s="298"/>
      <c r="AC30261" s="206"/>
    </row>
    <row r="30262" spans="27:29">
      <c r="AA30262" s="298"/>
      <c r="AC30262" s="206"/>
    </row>
    <row r="30263" spans="27:29">
      <c r="AA30263" s="298"/>
      <c r="AC30263" s="206"/>
    </row>
    <row r="30264" spans="27:29">
      <c r="AA30264" s="298"/>
      <c r="AC30264" s="206"/>
    </row>
    <row r="30265" spans="27:29">
      <c r="AA30265" s="298"/>
      <c r="AC30265" s="206"/>
    </row>
    <row r="30266" spans="27:29">
      <c r="AA30266" s="298"/>
      <c r="AC30266" s="206"/>
    </row>
    <row r="30267" spans="27:29">
      <c r="AA30267" s="298"/>
      <c r="AC30267" s="206"/>
    </row>
    <row r="30268" spans="27:29">
      <c r="AA30268" s="298"/>
      <c r="AC30268" s="206"/>
    </row>
    <row r="30269" spans="27:29">
      <c r="AA30269" s="298"/>
      <c r="AC30269" s="206"/>
    </row>
    <row r="30270" spans="27:29">
      <c r="AA30270" s="298"/>
      <c r="AC30270" s="206"/>
    </row>
    <row r="30271" spans="27:29">
      <c r="AA30271" s="298"/>
      <c r="AC30271" s="206"/>
    </row>
    <row r="30272" spans="27:29">
      <c r="AA30272" s="298"/>
      <c r="AC30272" s="206"/>
    </row>
    <row r="30273" spans="27:29">
      <c r="AA30273" s="298"/>
      <c r="AC30273" s="206"/>
    </row>
    <row r="30274" spans="27:29">
      <c r="AA30274" s="298"/>
      <c r="AC30274" s="206"/>
    </row>
    <row r="30275" spans="27:29">
      <c r="AA30275" s="298"/>
      <c r="AC30275" s="206"/>
    </row>
    <row r="30276" spans="27:29">
      <c r="AA30276" s="298"/>
      <c r="AC30276" s="206"/>
    </row>
    <row r="30277" spans="27:29">
      <c r="AA30277" s="298"/>
      <c r="AC30277" s="206"/>
    </row>
    <row r="30278" spans="27:29">
      <c r="AA30278" s="298"/>
      <c r="AC30278" s="206"/>
    </row>
    <row r="30279" spans="27:29">
      <c r="AA30279" s="298"/>
      <c r="AC30279" s="206"/>
    </row>
    <row r="30280" spans="27:29">
      <c r="AA30280" s="298"/>
      <c r="AC30280" s="206"/>
    </row>
    <row r="30281" spans="27:29">
      <c r="AA30281" s="298"/>
      <c r="AC30281" s="206"/>
    </row>
    <row r="30282" spans="27:29">
      <c r="AA30282" s="298"/>
      <c r="AC30282" s="206"/>
    </row>
    <row r="30283" spans="27:29">
      <c r="AA30283" s="298"/>
      <c r="AC30283" s="206"/>
    </row>
    <row r="30284" spans="27:29">
      <c r="AA30284" s="298"/>
      <c r="AC30284" s="206"/>
    </row>
    <row r="30285" spans="27:29">
      <c r="AA30285" s="298"/>
      <c r="AC30285" s="206"/>
    </row>
    <row r="30286" spans="27:29">
      <c r="AA30286" s="298"/>
      <c r="AC30286" s="206"/>
    </row>
    <row r="30287" spans="27:29">
      <c r="AA30287" s="298"/>
      <c r="AC30287" s="206"/>
    </row>
    <row r="30288" spans="27:29">
      <c r="AA30288" s="298"/>
      <c r="AC30288" s="206"/>
    </row>
    <row r="30289" spans="27:29">
      <c r="AA30289" s="298"/>
      <c r="AC30289" s="206"/>
    </row>
    <row r="30290" spans="27:29">
      <c r="AA30290" s="298"/>
      <c r="AC30290" s="206"/>
    </row>
    <row r="30291" spans="27:29">
      <c r="AA30291" s="298"/>
      <c r="AC30291" s="206"/>
    </row>
    <row r="30292" spans="27:29">
      <c r="AA30292" s="298"/>
      <c r="AC30292" s="206"/>
    </row>
    <row r="30293" spans="27:29">
      <c r="AA30293" s="298"/>
      <c r="AC30293" s="206"/>
    </row>
    <row r="30294" spans="27:29">
      <c r="AA30294" s="298"/>
      <c r="AC30294" s="206"/>
    </row>
    <row r="30295" spans="27:29">
      <c r="AA30295" s="298"/>
      <c r="AC30295" s="206"/>
    </row>
    <row r="30296" spans="27:29">
      <c r="AA30296" s="298"/>
      <c r="AC30296" s="206"/>
    </row>
    <row r="30297" spans="27:29">
      <c r="AA30297" s="298"/>
      <c r="AC30297" s="206"/>
    </row>
    <row r="30298" spans="27:29">
      <c r="AA30298" s="298"/>
      <c r="AC30298" s="206"/>
    </row>
    <row r="30299" spans="27:29">
      <c r="AA30299" s="298"/>
      <c r="AC30299" s="206"/>
    </row>
    <row r="30300" spans="27:29">
      <c r="AA30300" s="298"/>
      <c r="AC30300" s="206"/>
    </row>
    <row r="30301" spans="27:29">
      <c r="AA30301" s="298"/>
      <c r="AC30301" s="206"/>
    </row>
    <row r="30302" spans="27:29">
      <c r="AA30302" s="298"/>
      <c r="AC30302" s="206"/>
    </row>
    <row r="30303" spans="27:29">
      <c r="AA30303" s="298"/>
      <c r="AC30303" s="206"/>
    </row>
    <row r="30304" spans="27:29">
      <c r="AA30304" s="298"/>
      <c r="AC30304" s="206"/>
    </row>
    <row r="30305" spans="27:29">
      <c r="AA30305" s="298"/>
      <c r="AC30305" s="206"/>
    </row>
    <row r="30306" spans="27:29">
      <c r="AA30306" s="298"/>
      <c r="AC30306" s="206"/>
    </row>
    <row r="30307" spans="27:29">
      <c r="AA30307" s="298"/>
      <c r="AC30307" s="206"/>
    </row>
    <row r="30308" spans="27:29">
      <c r="AA30308" s="298"/>
      <c r="AC30308" s="206"/>
    </row>
    <row r="30309" spans="27:29">
      <c r="AA30309" s="298"/>
      <c r="AC30309" s="206"/>
    </row>
    <row r="30310" spans="27:29">
      <c r="AA30310" s="298"/>
      <c r="AC30310" s="206"/>
    </row>
    <row r="30311" spans="27:29">
      <c r="AA30311" s="298"/>
      <c r="AC30311" s="206"/>
    </row>
    <row r="30312" spans="27:29">
      <c r="AA30312" s="298"/>
      <c r="AC30312" s="206"/>
    </row>
    <row r="30313" spans="27:29">
      <c r="AA30313" s="298"/>
      <c r="AC30313" s="206"/>
    </row>
    <row r="30314" spans="27:29">
      <c r="AA30314" s="298"/>
      <c r="AC30314" s="206"/>
    </row>
    <row r="30315" spans="27:29">
      <c r="AA30315" s="298"/>
      <c r="AC30315" s="206"/>
    </row>
    <row r="30316" spans="27:29">
      <c r="AA30316" s="298"/>
      <c r="AC30316" s="206"/>
    </row>
    <row r="30317" spans="27:29">
      <c r="AA30317" s="298"/>
      <c r="AC30317" s="206"/>
    </row>
    <row r="30318" spans="27:29">
      <c r="AA30318" s="298"/>
      <c r="AC30318" s="206"/>
    </row>
    <row r="30319" spans="27:29">
      <c r="AA30319" s="298"/>
      <c r="AC30319" s="206"/>
    </row>
    <row r="30320" spans="27:29">
      <c r="AA30320" s="298"/>
      <c r="AC30320" s="206"/>
    </row>
    <row r="30321" spans="27:29">
      <c r="AA30321" s="298"/>
      <c r="AC30321" s="206"/>
    </row>
    <row r="30322" spans="27:29">
      <c r="AA30322" s="298"/>
      <c r="AC30322" s="206"/>
    </row>
    <row r="30323" spans="27:29">
      <c r="AA30323" s="298"/>
      <c r="AC30323" s="206"/>
    </row>
    <row r="30324" spans="27:29">
      <c r="AA30324" s="298"/>
      <c r="AC30324" s="206"/>
    </row>
    <row r="30325" spans="27:29">
      <c r="AA30325" s="298"/>
      <c r="AC30325" s="206"/>
    </row>
    <row r="30326" spans="27:29">
      <c r="AA30326" s="298"/>
      <c r="AC30326" s="206"/>
    </row>
    <row r="30327" spans="27:29">
      <c r="AA30327" s="298"/>
      <c r="AC30327" s="206"/>
    </row>
    <row r="30328" spans="27:29">
      <c r="AA30328" s="298"/>
      <c r="AC30328" s="206"/>
    </row>
    <row r="30329" spans="27:29">
      <c r="AA30329" s="298"/>
      <c r="AC30329" s="206"/>
    </row>
    <row r="30330" spans="27:29">
      <c r="AA30330" s="298"/>
      <c r="AC30330" s="206"/>
    </row>
    <row r="30331" spans="27:29">
      <c r="AA30331" s="298"/>
      <c r="AC30331" s="206"/>
    </row>
    <row r="30332" spans="27:29">
      <c r="AA30332" s="298"/>
      <c r="AC30332" s="206"/>
    </row>
    <row r="30333" spans="27:29">
      <c r="AA30333" s="298"/>
      <c r="AC30333" s="206"/>
    </row>
    <row r="30334" spans="27:29">
      <c r="AA30334" s="298"/>
      <c r="AC30334" s="206"/>
    </row>
    <row r="30335" spans="27:29">
      <c r="AA30335" s="298"/>
      <c r="AC30335" s="206"/>
    </row>
    <row r="30336" spans="27:29">
      <c r="AA30336" s="298"/>
      <c r="AC30336" s="206"/>
    </row>
    <row r="30337" spans="27:29">
      <c r="AA30337" s="298"/>
      <c r="AC30337" s="206"/>
    </row>
    <row r="30338" spans="27:29">
      <c r="AA30338" s="298"/>
      <c r="AC30338" s="206"/>
    </row>
    <row r="30339" spans="27:29">
      <c r="AA30339" s="298"/>
      <c r="AC30339" s="206"/>
    </row>
    <row r="30340" spans="27:29">
      <c r="AA30340" s="298"/>
      <c r="AC30340" s="206"/>
    </row>
    <row r="30341" spans="27:29">
      <c r="AA30341" s="298"/>
      <c r="AC30341" s="206"/>
    </row>
    <row r="30342" spans="27:29">
      <c r="AA30342" s="298"/>
      <c r="AC30342" s="206"/>
    </row>
    <row r="30343" spans="27:29">
      <c r="AA30343" s="298"/>
      <c r="AC30343" s="206"/>
    </row>
    <row r="30344" spans="27:29">
      <c r="AA30344" s="298"/>
      <c r="AC30344" s="206"/>
    </row>
    <row r="30345" spans="27:29">
      <c r="AA30345" s="298"/>
      <c r="AC30345" s="206"/>
    </row>
    <row r="30346" spans="27:29">
      <c r="AA30346" s="298"/>
      <c r="AC30346" s="206"/>
    </row>
    <row r="30347" spans="27:29">
      <c r="AA30347" s="298"/>
      <c r="AC30347" s="206"/>
    </row>
    <row r="30348" spans="27:29">
      <c r="AA30348" s="298"/>
      <c r="AC30348" s="206"/>
    </row>
    <row r="30349" spans="27:29">
      <c r="AA30349" s="298"/>
      <c r="AC30349" s="206"/>
    </row>
    <row r="30350" spans="27:29">
      <c r="AA30350" s="298"/>
      <c r="AC30350" s="206"/>
    </row>
    <row r="30351" spans="27:29">
      <c r="AA30351" s="298"/>
      <c r="AC30351" s="206"/>
    </row>
    <row r="30352" spans="27:29">
      <c r="AA30352" s="298"/>
      <c r="AC30352" s="206"/>
    </row>
    <row r="30353" spans="27:29">
      <c r="AA30353" s="298"/>
      <c r="AC30353" s="206"/>
    </row>
    <row r="30354" spans="27:29">
      <c r="AA30354" s="298"/>
      <c r="AC30354" s="206"/>
    </row>
    <row r="30355" spans="27:29">
      <c r="AA30355" s="298"/>
      <c r="AC30355" s="206"/>
    </row>
    <row r="30356" spans="27:29">
      <c r="AA30356" s="298"/>
      <c r="AC30356" s="206"/>
    </row>
    <row r="30357" spans="27:29">
      <c r="AA30357" s="298"/>
      <c r="AC30357" s="206"/>
    </row>
    <row r="30358" spans="27:29">
      <c r="AA30358" s="298"/>
      <c r="AC30358" s="206"/>
    </row>
    <row r="30359" spans="27:29">
      <c r="AA30359" s="298"/>
      <c r="AC30359" s="206"/>
    </row>
    <row r="30360" spans="27:29">
      <c r="AA30360" s="298"/>
      <c r="AC30360" s="206"/>
    </row>
    <row r="30361" spans="27:29">
      <c r="AA30361" s="298"/>
      <c r="AC30361" s="206"/>
    </row>
    <row r="30362" spans="27:29">
      <c r="AA30362" s="298"/>
      <c r="AC30362" s="206"/>
    </row>
    <row r="30363" spans="27:29">
      <c r="AA30363" s="298"/>
      <c r="AC30363" s="206"/>
    </row>
    <row r="30364" spans="27:29">
      <c r="AA30364" s="298"/>
      <c r="AC30364" s="206"/>
    </row>
    <row r="30365" spans="27:29">
      <c r="AA30365" s="298"/>
      <c r="AC30365" s="206"/>
    </row>
    <row r="30366" spans="27:29">
      <c r="AA30366" s="298"/>
      <c r="AC30366" s="206"/>
    </row>
    <row r="30367" spans="27:29">
      <c r="AA30367" s="298"/>
      <c r="AC30367" s="206"/>
    </row>
    <row r="30368" spans="27:29">
      <c r="AA30368" s="298"/>
      <c r="AC30368" s="206"/>
    </row>
    <row r="30369" spans="27:29">
      <c r="AA30369" s="298"/>
      <c r="AC30369" s="206"/>
    </row>
    <row r="30370" spans="27:29">
      <c r="AA30370" s="298"/>
      <c r="AC30370" s="206"/>
    </row>
    <row r="30371" spans="27:29">
      <c r="AA30371" s="298"/>
      <c r="AC30371" s="206"/>
    </row>
    <row r="30372" spans="27:29">
      <c r="AA30372" s="298"/>
      <c r="AC30372" s="206"/>
    </row>
    <row r="30373" spans="27:29">
      <c r="AA30373" s="298"/>
      <c r="AC30373" s="206"/>
    </row>
    <row r="30374" spans="27:29">
      <c r="AA30374" s="298"/>
      <c r="AC30374" s="206"/>
    </row>
    <row r="30375" spans="27:29">
      <c r="AA30375" s="298"/>
      <c r="AC30375" s="206"/>
    </row>
    <row r="30376" spans="27:29">
      <c r="AA30376" s="298"/>
      <c r="AC30376" s="206"/>
    </row>
    <row r="30377" spans="27:29">
      <c r="AA30377" s="298"/>
      <c r="AC30377" s="206"/>
    </row>
    <row r="30378" spans="27:29">
      <c r="AA30378" s="298"/>
      <c r="AC30378" s="206"/>
    </row>
    <row r="30379" spans="27:29">
      <c r="AA30379" s="298"/>
      <c r="AC30379" s="206"/>
    </row>
    <row r="30380" spans="27:29">
      <c r="AA30380" s="298"/>
      <c r="AC30380" s="206"/>
    </row>
    <row r="30381" spans="27:29">
      <c r="AA30381" s="298"/>
      <c r="AC30381" s="206"/>
    </row>
    <row r="30382" spans="27:29">
      <c r="AA30382" s="298"/>
      <c r="AC30382" s="206"/>
    </row>
    <row r="30383" spans="27:29">
      <c r="AA30383" s="298"/>
      <c r="AC30383" s="206"/>
    </row>
    <row r="30384" spans="27:29">
      <c r="AA30384" s="298"/>
      <c r="AC30384" s="206"/>
    </row>
    <row r="30385" spans="27:29">
      <c r="AA30385" s="298"/>
      <c r="AC30385" s="206"/>
    </row>
    <row r="30386" spans="27:29">
      <c r="AA30386" s="298"/>
      <c r="AC30386" s="206"/>
    </row>
    <row r="30387" spans="27:29">
      <c r="AA30387" s="298"/>
      <c r="AC30387" s="206"/>
    </row>
    <row r="30388" spans="27:29">
      <c r="AA30388" s="298"/>
      <c r="AC30388" s="206"/>
    </row>
    <row r="30389" spans="27:29">
      <c r="AA30389" s="298"/>
      <c r="AC30389" s="206"/>
    </row>
    <row r="30390" spans="27:29">
      <c r="AA30390" s="298"/>
      <c r="AC30390" s="206"/>
    </row>
    <row r="30391" spans="27:29">
      <c r="AA30391" s="298"/>
      <c r="AC30391" s="206"/>
    </row>
    <row r="30392" spans="27:29">
      <c r="AA30392" s="298"/>
      <c r="AC30392" s="206"/>
    </row>
    <row r="30393" spans="27:29">
      <c r="AA30393" s="298"/>
      <c r="AC30393" s="206"/>
    </row>
    <row r="30394" spans="27:29">
      <c r="AA30394" s="298"/>
      <c r="AC30394" s="206"/>
    </row>
    <row r="30395" spans="27:29">
      <c r="AA30395" s="298"/>
      <c r="AC30395" s="206"/>
    </row>
    <row r="30396" spans="27:29">
      <c r="AA30396" s="298"/>
      <c r="AC30396" s="206"/>
    </row>
    <row r="30397" spans="27:29">
      <c r="AA30397" s="298"/>
      <c r="AC30397" s="206"/>
    </row>
    <row r="30398" spans="27:29">
      <c r="AA30398" s="298"/>
      <c r="AC30398" s="206"/>
    </row>
    <row r="30399" spans="27:29">
      <c r="AA30399" s="298"/>
      <c r="AC30399" s="206"/>
    </row>
    <row r="30400" spans="27:29">
      <c r="AA30400" s="298"/>
      <c r="AC30400" s="206"/>
    </row>
    <row r="30401" spans="27:29">
      <c r="AA30401" s="298"/>
      <c r="AC30401" s="206"/>
    </row>
    <row r="30402" spans="27:29">
      <c r="AA30402" s="298"/>
      <c r="AC30402" s="206"/>
    </row>
    <row r="30403" spans="27:29">
      <c r="AA30403" s="298"/>
      <c r="AC30403" s="206"/>
    </row>
    <row r="30404" spans="27:29">
      <c r="AA30404" s="298"/>
      <c r="AC30404" s="206"/>
    </row>
    <row r="30405" spans="27:29">
      <c r="AA30405" s="298"/>
      <c r="AC30405" s="206"/>
    </row>
    <row r="30406" spans="27:29">
      <c r="AA30406" s="298"/>
      <c r="AC30406" s="206"/>
    </row>
    <row r="30407" spans="27:29">
      <c r="AA30407" s="298"/>
      <c r="AC30407" s="206"/>
    </row>
    <row r="30408" spans="27:29">
      <c r="AA30408" s="298"/>
      <c r="AC30408" s="206"/>
    </row>
    <row r="30409" spans="27:29">
      <c r="AA30409" s="298"/>
      <c r="AC30409" s="206"/>
    </row>
    <row r="30410" spans="27:29">
      <c r="AA30410" s="298"/>
      <c r="AC30410" s="206"/>
    </row>
    <row r="30411" spans="27:29">
      <c r="AA30411" s="298"/>
      <c r="AC30411" s="206"/>
    </row>
    <row r="30412" spans="27:29">
      <c r="AA30412" s="298"/>
      <c r="AC30412" s="206"/>
    </row>
    <row r="30413" spans="27:29">
      <c r="AA30413" s="298"/>
      <c r="AC30413" s="206"/>
    </row>
    <row r="30414" spans="27:29">
      <c r="AA30414" s="298"/>
      <c r="AC30414" s="206"/>
    </row>
    <row r="30415" spans="27:29">
      <c r="AA30415" s="298"/>
      <c r="AC30415" s="206"/>
    </row>
    <row r="30416" spans="27:29">
      <c r="AA30416" s="298"/>
      <c r="AC30416" s="206"/>
    </row>
    <row r="30417" spans="27:29">
      <c r="AA30417" s="298"/>
      <c r="AC30417" s="206"/>
    </row>
    <row r="30418" spans="27:29">
      <c r="AA30418" s="298"/>
      <c r="AC30418" s="206"/>
    </row>
    <row r="30419" spans="27:29">
      <c r="AA30419" s="298"/>
      <c r="AC30419" s="206"/>
    </row>
    <row r="30420" spans="27:29">
      <c r="AA30420" s="298"/>
      <c r="AC30420" s="206"/>
    </row>
    <row r="30421" spans="27:29">
      <c r="AA30421" s="298"/>
      <c r="AC30421" s="206"/>
    </row>
    <row r="30422" spans="27:29">
      <c r="AA30422" s="298"/>
      <c r="AC30422" s="206"/>
    </row>
    <row r="30423" spans="27:29">
      <c r="AA30423" s="298"/>
      <c r="AC30423" s="206"/>
    </row>
    <row r="30424" spans="27:29">
      <c r="AA30424" s="298"/>
      <c r="AC30424" s="206"/>
    </row>
    <row r="30425" spans="27:29">
      <c r="AA30425" s="298"/>
      <c r="AC30425" s="206"/>
    </row>
    <row r="30426" spans="27:29">
      <c r="AA30426" s="298"/>
      <c r="AC30426" s="206"/>
    </row>
    <row r="30427" spans="27:29">
      <c r="AA30427" s="298"/>
      <c r="AC30427" s="206"/>
    </row>
    <row r="30428" spans="27:29">
      <c r="AA30428" s="298"/>
      <c r="AC30428" s="206"/>
    </row>
    <row r="30429" spans="27:29">
      <c r="AA30429" s="298"/>
      <c r="AC30429" s="206"/>
    </row>
    <row r="30430" spans="27:29">
      <c r="AA30430" s="298"/>
      <c r="AC30430" s="206"/>
    </row>
    <row r="30431" spans="27:29">
      <c r="AA30431" s="298"/>
      <c r="AC30431" s="206"/>
    </row>
    <row r="30432" spans="27:29">
      <c r="AA30432" s="298"/>
      <c r="AC30432" s="206"/>
    </row>
    <row r="30433" spans="27:29">
      <c r="AA30433" s="298"/>
      <c r="AC30433" s="206"/>
    </row>
    <row r="30434" spans="27:29">
      <c r="AA30434" s="298"/>
      <c r="AC30434" s="206"/>
    </row>
    <row r="30435" spans="27:29">
      <c r="AA30435" s="298"/>
      <c r="AC30435" s="206"/>
    </row>
    <row r="30436" spans="27:29">
      <c r="AA30436" s="298"/>
      <c r="AC30436" s="206"/>
    </row>
    <row r="30437" spans="27:29">
      <c r="AA30437" s="298"/>
      <c r="AC30437" s="206"/>
    </row>
    <row r="30438" spans="27:29">
      <c r="AA30438" s="298"/>
      <c r="AC30438" s="206"/>
    </row>
    <row r="30439" spans="27:29">
      <c r="AA30439" s="298"/>
      <c r="AC30439" s="206"/>
    </row>
    <row r="30440" spans="27:29">
      <c r="AA30440" s="298"/>
      <c r="AC30440" s="206"/>
    </row>
    <row r="30441" spans="27:29">
      <c r="AA30441" s="298"/>
      <c r="AC30441" s="206"/>
    </row>
    <row r="30442" spans="27:29">
      <c r="AA30442" s="298"/>
      <c r="AC30442" s="206"/>
    </row>
    <row r="30443" spans="27:29">
      <c r="AA30443" s="298"/>
      <c r="AC30443" s="206"/>
    </row>
    <row r="30444" spans="27:29">
      <c r="AA30444" s="298"/>
      <c r="AC30444" s="206"/>
    </row>
    <row r="30445" spans="27:29">
      <c r="AA30445" s="298"/>
      <c r="AC30445" s="206"/>
    </row>
    <row r="30446" spans="27:29">
      <c r="AA30446" s="298"/>
      <c r="AC30446" s="206"/>
    </row>
    <row r="30447" spans="27:29">
      <c r="AA30447" s="298"/>
      <c r="AC30447" s="206"/>
    </row>
    <row r="30448" spans="27:29">
      <c r="AA30448" s="298"/>
      <c r="AC30448" s="206"/>
    </row>
    <row r="30449" spans="27:29">
      <c r="AA30449" s="298"/>
      <c r="AC30449" s="206"/>
    </row>
    <row r="30450" spans="27:29">
      <c r="AA30450" s="298"/>
      <c r="AC30450" s="206"/>
    </row>
    <row r="30451" spans="27:29">
      <c r="AA30451" s="298"/>
      <c r="AC30451" s="206"/>
    </row>
    <row r="30452" spans="27:29">
      <c r="AA30452" s="298"/>
      <c r="AC30452" s="206"/>
    </row>
    <row r="30453" spans="27:29">
      <c r="AA30453" s="298"/>
      <c r="AC30453" s="206"/>
    </row>
    <row r="30454" spans="27:29">
      <c r="AA30454" s="298"/>
      <c r="AC30454" s="206"/>
    </row>
    <row r="30455" spans="27:29">
      <c r="AA30455" s="298"/>
      <c r="AC30455" s="206"/>
    </row>
    <row r="30456" spans="27:29">
      <c r="AA30456" s="298"/>
      <c r="AC30456" s="206"/>
    </row>
    <row r="30457" spans="27:29">
      <c r="AA30457" s="298"/>
      <c r="AC30457" s="206"/>
    </row>
    <row r="30458" spans="27:29">
      <c r="AA30458" s="298"/>
      <c r="AC30458" s="206"/>
    </row>
    <row r="30459" spans="27:29">
      <c r="AA30459" s="298"/>
      <c r="AC30459" s="206"/>
    </row>
    <row r="30460" spans="27:29">
      <c r="AA30460" s="298"/>
      <c r="AC30460" s="206"/>
    </row>
    <row r="30461" spans="27:29">
      <c r="AA30461" s="298"/>
      <c r="AC30461" s="206"/>
    </row>
    <row r="30462" spans="27:29">
      <c r="AA30462" s="298"/>
      <c r="AC30462" s="206"/>
    </row>
    <row r="30463" spans="27:29">
      <c r="AA30463" s="298"/>
      <c r="AC30463" s="206"/>
    </row>
    <row r="30464" spans="27:29">
      <c r="AA30464" s="298"/>
      <c r="AC30464" s="206"/>
    </row>
    <row r="30465" spans="27:29">
      <c r="AA30465" s="298"/>
      <c r="AC30465" s="206"/>
    </row>
    <row r="30466" spans="27:29">
      <c r="AA30466" s="298"/>
      <c r="AC30466" s="206"/>
    </row>
    <row r="30467" spans="27:29">
      <c r="AA30467" s="298"/>
      <c r="AC30467" s="206"/>
    </row>
    <row r="30468" spans="27:29">
      <c r="AA30468" s="298"/>
      <c r="AC30468" s="206"/>
    </row>
    <row r="30469" spans="27:29">
      <c r="AA30469" s="298"/>
      <c r="AC30469" s="206"/>
    </row>
    <row r="30470" spans="27:29">
      <c r="AA30470" s="298"/>
      <c r="AC30470" s="206"/>
    </row>
    <row r="30471" spans="27:29">
      <c r="AA30471" s="298"/>
      <c r="AC30471" s="206"/>
    </row>
    <row r="30472" spans="27:29">
      <c r="AA30472" s="298"/>
      <c r="AC30472" s="206"/>
    </row>
    <row r="30473" spans="27:29">
      <c r="AA30473" s="298"/>
      <c r="AC30473" s="206"/>
    </row>
    <row r="30474" spans="27:29">
      <c r="AA30474" s="298"/>
      <c r="AC30474" s="206"/>
    </row>
    <row r="30475" spans="27:29">
      <c r="AA30475" s="298"/>
      <c r="AC30475" s="206"/>
    </row>
    <row r="30476" spans="27:29">
      <c r="AA30476" s="298"/>
      <c r="AC30476" s="206"/>
    </row>
    <row r="30477" spans="27:29">
      <c r="AA30477" s="298"/>
      <c r="AC30477" s="206"/>
    </row>
    <row r="30478" spans="27:29">
      <c r="AA30478" s="298"/>
      <c r="AC30478" s="206"/>
    </row>
    <row r="30479" spans="27:29">
      <c r="AA30479" s="298"/>
      <c r="AC30479" s="206"/>
    </row>
    <row r="30480" spans="27:29">
      <c r="AA30480" s="298"/>
      <c r="AC30480" s="206"/>
    </row>
    <row r="30481" spans="27:29">
      <c r="AA30481" s="298"/>
      <c r="AC30481" s="206"/>
    </row>
    <row r="30482" spans="27:29">
      <c r="AA30482" s="298"/>
      <c r="AC30482" s="206"/>
    </row>
    <row r="30483" spans="27:29">
      <c r="AA30483" s="298"/>
      <c r="AC30483" s="206"/>
    </row>
    <row r="30484" spans="27:29">
      <c r="AA30484" s="298"/>
      <c r="AC30484" s="206"/>
    </row>
    <row r="30485" spans="27:29">
      <c r="AA30485" s="298"/>
      <c r="AC30485" s="206"/>
    </row>
    <row r="30486" spans="27:29">
      <c r="AA30486" s="298"/>
      <c r="AC30486" s="206"/>
    </row>
    <row r="30487" spans="27:29">
      <c r="AA30487" s="298"/>
      <c r="AC30487" s="206"/>
    </row>
    <row r="30488" spans="27:29">
      <c r="AA30488" s="298"/>
      <c r="AC30488" s="206"/>
    </row>
    <row r="30489" spans="27:29">
      <c r="AA30489" s="298"/>
      <c r="AC30489" s="206"/>
    </row>
    <row r="30490" spans="27:29">
      <c r="AA30490" s="298"/>
      <c r="AC30490" s="206"/>
    </row>
    <row r="30491" spans="27:29">
      <c r="AA30491" s="298"/>
      <c r="AC30491" s="206"/>
    </row>
    <row r="30492" spans="27:29">
      <c r="AA30492" s="298"/>
      <c r="AC30492" s="206"/>
    </row>
    <row r="30493" spans="27:29">
      <c r="AA30493" s="298"/>
      <c r="AC30493" s="206"/>
    </row>
    <row r="30494" spans="27:29">
      <c r="AA30494" s="298"/>
      <c r="AC30494" s="206"/>
    </row>
    <row r="30495" spans="27:29">
      <c r="AA30495" s="298"/>
      <c r="AC30495" s="206"/>
    </row>
    <row r="30496" spans="27:29">
      <c r="AA30496" s="298"/>
      <c r="AC30496" s="206"/>
    </row>
    <row r="30497" spans="27:29">
      <c r="AA30497" s="298"/>
      <c r="AC30497" s="206"/>
    </row>
    <row r="30498" spans="27:29">
      <c r="AA30498" s="298"/>
      <c r="AC30498" s="206"/>
    </row>
    <row r="30499" spans="27:29">
      <c r="AA30499" s="298"/>
      <c r="AC30499" s="206"/>
    </row>
    <row r="30500" spans="27:29">
      <c r="AA30500" s="298"/>
      <c r="AC30500" s="206"/>
    </row>
    <row r="30501" spans="27:29">
      <c r="AA30501" s="298"/>
      <c r="AC30501" s="206"/>
    </row>
    <row r="30502" spans="27:29">
      <c r="AA30502" s="298"/>
      <c r="AC30502" s="206"/>
    </row>
    <row r="30503" spans="27:29">
      <c r="AA30503" s="298"/>
      <c r="AC30503" s="206"/>
    </row>
    <row r="30504" spans="27:29">
      <c r="AA30504" s="298"/>
      <c r="AC30504" s="206"/>
    </row>
    <row r="30505" spans="27:29">
      <c r="AA30505" s="298"/>
      <c r="AC30505" s="206"/>
    </row>
    <row r="30506" spans="27:29">
      <c r="AA30506" s="298"/>
      <c r="AC30506" s="206"/>
    </row>
    <row r="30507" spans="27:29">
      <c r="AA30507" s="298"/>
      <c r="AC30507" s="206"/>
    </row>
    <row r="30508" spans="27:29">
      <c r="AA30508" s="298"/>
      <c r="AC30508" s="206"/>
    </row>
    <row r="30509" spans="27:29">
      <c r="AA30509" s="298"/>
      <c r="AC30509" s="206"/>
    </row>
    <row r="30510" spans="27:29">
      <c r="AA30510" s="298"/>
      <c r="AC30510" s="206"/>
    </row>
    <row r="30511" spans="27:29">
      <c r="AA30511" s="298"/>
      <c r="AC30511" s="206"/>
    </row>
    <row r="30512" spans="27:29">
      <c r="AA30512" s="298"/>
      <c r="AC30512" s="206"/>
    </row>
    <row r="30513" spans="27:29">
      <c r="AA30513" s="298"/>
      <c r="AC30513" s="206"/>
    </row>
    <row r="30514" spans="27:29">
      <c r="AA30514" s="298"/>
      <c r="AC30514" s="206"/>
    </row>
    <row r="30515" spans="27:29">
      <c r="AA30515" s="298"/>
      <c r="AC30515" s="206"/>
    </row>
    <row r="30516" spans="27:29">
      <c r="AA30516" s="298"/>
      <c r="AC30516" s="206"/>
    </row>
    <row r="30517" spans="27:29">
      <c r="AA30517" s="298"/>
      <c r="AC30517" s="206"/>
    </row>
    <row r="30518" spans="27:29">
      <c r="AA30518" s="298"/>
      <c r="AC30518" s="206"/>
    </row>
    <row r="30519" spans="27:29">
      <c r="AA30519" s="298"/>
      <c r="AC30519" s="206"/>
    </row>
    <row r="30520" spans="27:29">
      <c r="AA30520" s="298"/>
      <c r="AC30520" s="206"/>
    </row>
    <row r="30521" spans="27:29">
      <c r="AA30521" s="298"/>
      <c r="AC30521" s="206"/>
    </row>
    <row r="30522" spans="27:29">
      <c r="AA30522" s="298"/>
      <c r="AC30522" s="206"/>
    </row>
    <row r="30523" spans="27:29">
      <c r="AA30523" s="298"/>
      <c r="AC30523" s="206"/>
    </row>
    <row r="30524" spans="27:29">
      <c r="AA30524" s="298"/>
      <c r="AC30524" s="206"/>
    </row>
    <row r="30525" spans="27:29">
      <c r="AA30525" s="298"/>
      <c r="AC30525" s="206"/>
    </row>
    <row r="30526" spans="27:29">
      <c r="AA30526" s="298"/>
      <c r="AC30526" s="206"/>
    </row>
    <row r="30527" spans="27:29">
      <c r="AA30527" s="298"/>
      <c r="AC30527" s="206"/>
    </row>
    <row r="30528" spans="27:29">
      <c r="AA30528" s="298"/>
      <c r="AC30528" s="206"/>
    </row>
    <row r="30529" spans="27:29">
      <c r="AA30529" s="298"/>
      <c r="AC30529" s="206"/>
    </row>
    <row r="30530" spans="27:29">
      <c r="AA30530" s="298"/>
      <c r="AC30530" s="206"/>
    </row>
    <row r="30531" spans="27:29">
      <c r="AA30531" s="298"/>
      <c r="AC30531" s="206"/>
    </row>
    <row r="30532" spans="27:29">
      <c r="AA30532" s="298"/>
      <c r="AC30532" s="206"/>
    </row>
    <row r="30533" spans="27:29">
      <c r="AA30533" s="298"/>
      <c r="AC30533" s="206"/>
    </row>
    <row r="30534" spans="27:29">
      <c r="AA30534" s="298"/>
      <c r="AC30534" s="206"/>
    </row>
    <row r="30535" spans="27:29">
      <c r="AA30535" s="298"/>
      <c r="AC30535" s="206"/>
    </row>
    <row r="30536" spans="27:29">
      <c r="AA30536" s="298"/>
      <c r="AC30536" s="206"/>
    </row>
    <row r="30537" spans="27:29">
      <c r="AA30537" s="298"/>
      <c r="AC30537" s="206"/>
    </row>
    <row r="30538" spans="27:29">
      <c r="AA30538" s="298"/>
      <c r="AC30538" s="206"/>
    </row>
    <row r="30539" spans="27:29">
      <c r="AA30539" s="298"/>
      <c r="AC30539" s="206"/>
    </row>
    <row r="30540" spans="27:29">
      <c r="AA30540" s="298"/>
      <c r="AC30540" s="206"/>
    </row>
    <row r="30541" spans="27:29">
      <c r="AA30541" s="298"/>
      <c r="AC30541" s="206"/>
    </row>
    <row r="30542" spans="27:29">
      <c r="AA30542" s="298"/>
      <c r="AC30542" s="206"/>
    </row>
    <row r="30543" spans="27:29">
      <c r="AA30543" s="298"/>
      <c r="AC30543" s="206"/>
    </row>
    <row r="30544" spans="27:29">
      <c r="AA30544" s="298"/>
      <c r="AC30544" s="206"/>
    </row>
    <row r="30545" spans="27:29">
      <c r="AA30545" s="298"/>
      <c r="AC30545" s="206"/>
    </row>
    <row r="30546" spans="27:29">
      <c r="AA30546" s="298"/>
      <c r="AC30546" s="206"/>
    </row>
    <row r="30547" spans="27:29">
      <c r="AA30547" s="298"/>
      <c r="AC30547" s="206"/>
    </row>
    <row r="30548" spans="27:29">
      <c r="AA30548" s="298"/>
      <c r="AC30548" s="206"/>
    </row>
    <row r="30549" spans="27:29">
      <c r="AA30549" s="298"/>
      <c r="AC30549" s="206"/>
    </row>
    <row r="30550" spans="27:29">
      <c r="AA30550" s="298"/>
      <c r="AC30550" s="206"/>
    </row>
    <row r="30551" spans="27:29">
      <c r="AA30551" s="298"/>
      <c r="AC30551" s="206"/>
    </row>
    <row r="30552" spans="27:29">
      <c r="AA30552" s="298"/>
      <c r="AC30552" s="206"/>
    </row>
    <row r="30553" spans="27:29">
      <c r="AA30553" s="298"/>
      <c r="AC30553" s="206"/>
    </row>
    <row r="30554" spans="27:29">
      <c r="AA30554" s="298"/>
      <c r="AC30554" s="206"/>
    </row>
    <row r="30555" spans="27:29">
      <c r="AA30555" s="298"/>
      <c r="AC30555" s="206"/>
    </row>
    <row r="30556" spans="27:29">
      <c r="AA30556" s="298"/>
      <c r="AC30556" s="206"/>
    </row>
    <row r="30557" spans="27:29">
      <c r="AA30557" s="298"/>
      <c r="AC30557" s="206"/>
    </row>
    <row r="30558" spans="27:29">
      <c r="AA30558" s="298"/>
      <c r="AC30558" s="206"/>
    </row>
    <row r="30559" spans="27:29">
      <c r="AA30559" s="298"/>
      <c r="AC30559" s="206"/>
    </row>
    <row r="30560" spans="27:29">
      <c r="AA30560" s="298"/>
      <c r="AC30560" s="206"/>
    </row>
    <row r="30561" spans="27:29">
      <c r="AA30561" s="298"/>
      <c r="AC30561" s="206"/>
    </row>
    <row r="30562" spans="27:29">
      <c r="AA30562" s="298"/>
      <c r="AC30562" s="206"/>
    </row>
    <row r="30563" spans="27:29">
      <c r="AA30563" s="298"/>
      <c r="AC30563" s="206"/>
    </row>
    <row r="30564" spans="27:29">
      <c r="AA30564" s="298"/>
      <c r="AC30564" s="206"/>
    </row>
    <row r="30565" spans="27:29">
      <c r="AA30565" s="298"/>
      <c r="AC30565" s="206"/>
    </row>
    <row r="30566" spans="27:29">
      <c r="AA30566" s="298"/>
      <c r="AC30566" s="206"/>
    </row>
    <row r="30567" spans="27:29">
      <c r="AA30567" s="298"/>
      <c r="AC30567" s="206"/>
    </row>
    <row r="30568" spans="27:29">
      <c r="AA30568" s="298"/>
      <c r="AC30568" s="206"/>
    </row>
    <row r="30569" spans="27:29">
      <c r="AA30569" s="298"/>
      <c r="AC30569" s="206"/>
    </row>
    <row r="30570" spans="27:29">
      <c r="AA30570" s="298"/>
      <c r="AC30570" s="206"/>
    </row>
    <row r="30571" spans="27:29">
      <c r="AA30571" s="298"/>
      <c r="AC30571" s="206"/>
    </row>
    <row r="30572" spans="27:29">
      <c r="AA30572" s="298"/>
      <c r="AC30572" s="206"/>
    </row>
    <row r="30573" spans="27:29">
      <c r="AA30573" s="298"/>
      <c r="AC30573" s="206"/>
    </row>
    <row r="30574" spans="27:29">
      <c r="AA30574" s="298"/>
      <c r="AC30574" s="206"/>
    </row>
    <row r="30575" spans="27:29">
      <c r="AA30575" s="298"/>
      <c r="AC30575" s="206"/>
    </row>
    <row r="30576" spans="27:29">
      <c r="AA30576" s="298"/>
      <c r="AC30576" s="206"/>
    </row>
    <row r="30577" spans="27:29">
      <c r="AA30577" s="298"/>
      <c r="AC30577" s="206"/>
    </row>
    <row r="30578" spans="27:29">
      <c r="AA30578" s="298"/>
      <c r="AC30578" s="206"/>
    </row>
    <row r="30579" spans="27:29">
      <c r="AA30579" s="298"/>
      <c r="AC30579" s="206"/>
    </row>
    <row r="30580" spans="27:29">
      <c r="AA30580" s="298"/>
      <c r="AC30580" s="206"/>
    </row>
    <row r="30581" spans="27:29">
      <c r="AA30581" s="298"/>
      <c r="AC30581" s="206"/>
    </row>
    <row r="30582" spans="27:29">
      <c r="AA30582" s="298"/>
      <c r="AC30582" s="206"/>
    </row>
    <row r="30583" spans="27:29">
      <c r="AA30583" s="298"/>
      <c r="AC30583" s="206"/>
    </row>
    <row r="30584" spans="27:29">
      <c r="AA30584" s="298"/>
      <c r="AC30584" s="206"/>
    </row>
    <row r="30585" spans="27:29">
      <c r="AA30585" s="298"/>
      <c r="AC30585" s="206"/>
    </row>
    <row r="30586" spans="27:29">
      <c r="AA30586" s="298"/>
      <c r="AC30586" s="206"/>
    </row>
    <row r="30587" spans="27:29">
      <c r="AA30587" s="298"/>
      <c r="AC30587" s="206"/>
    </row>
    <row r="30588" spans="27:29">
      <c r="AA30588" s="298"/>
      <c r="AC30588" s="206"/>
    </row>
    <row r="30589" spans="27:29">
      <c r="AA30589" s="298"/>
      <c r="AC30589" s="206"/>
    </row>
    <row r="30590" spans="27:29">
      <c r="AA30590" s="298"/>
      <c r="AC30590" s="206"/>
    </row>
    <row r="30591" spans="27:29">
      <c r="AA30591" s="298"/>
      <c r="AC30591" s="206"/>
    </row>
    <row r="30592" spans="27:29">
      <c r="AA30592" s="298"/>
      <c r="AC30592" s="206"/>
    </row>
    <row r="30593" spans="27:29">
      <c r="AA30593" s="298"/>
      <c r="AC30593" s="206"/>
    </row>
    <row r="30594" spans="27:29">
      <c r="AA30594" s="298"/>
      <c r="AC30594" s="206"/>
    </row>
    <row r="30595" spans="27:29">
      <c r="AA30595" s="298"/>
      <c r="AC30595" s="206"/>
    </row>
    <row r="30596" spans="27:29">
      <c r="AA30596" s="298"/>
      <c r="AC30596" s="206"/>
    </row>
    <row r="30597" spans="27:29">
      <c r="AA30597" s="298"/>
      <c r="AC30597" s="206"/>
    </row>
    <row r="30598" spans="27:29">
      <c r="AA30598" s="298"/>
      <c r="AC30598" s="206"/>
    </row>
    <row r="30599" spans="27:29">
      <c r="AA30599" s="298"/>
      <c r="AC30599" s="206"/>
    </row>
    <row r="30600" spans="27:29">
      <c r="AA30600" s="298"/>
      <c r="AC30600" s="206"/>
    </row>
    <row r="30601" spans="27:29">
      <c r="AA30601" s="298"/>
      <c r="AC30601" s="206"/>
    </row>
    <row r="30602" spans="27:29">
      <c r="AA30602" s="298"/>
      <c r="AC30602" s="206"/>
    </row>
    <row r="30603" spans="27:29">
      <c r="AA30603" s="298"/>
      <c r="AC30603" s="206"/>
    </row>
    <row r="30604" spans="27:29">
      <c r="AA30604" s="298"/>
      <c r="AC30604" s="206"/>
    </row>
    <row r="30605" spans="27:29">
      <c r="AA30605" s="298"/>
      <c r="AC30605" s="206"/>
    </row>
    <row r="30606" spans="27:29">
      <c r="AA30606" s="298"/>
      <c r="AC30606" s="206"/>
    </row>
    <row r="30607" spans="27:29">
      <c r="AA30607" s="298"/>
      <c r="AC30607" s="206"/>
    </row>
    <row r="30608" spans="27:29">
      <c r="AA30608" s="298"/>
      <c r="AC30608" s="206"/>
    </row>
    <row r="30609" spans="27:29">
      <c r="AA30609" s="298"/>
      <c r="AC30609" s="206"/>
    </row>
    <row r="30610" spans="27:29">
      <c r="AA30610" s="298"/>
      <c r="AC30610" s="206"/>
    </row>
    <row r="30611" spans="27:29">
      <c r="AA30611" s="298"/>
      <c r="AC30611" s="206"/>
    </row>
    <row r="30612" spans="27:29">
      <c r="AA30612" s="298"/>
      <c r="AC30612" s="206"/>
    </row>
    <row r="30613" spans="27:29">
      <c r="AA30613" s="298"/>
      <c r="AC30613" s="206"/>
    </row>
    <row r="30614" spans="27:29">
      <c r="AA30614" s="298"/>
      <c r="AC30614" s="206"/>
    </row>
    <row r="30615" spans="27:29">
      <c r="AA30615" s="298"/>
      <c r="AC30615" s="206"/>
    </row>
    <row r="30616" spans="27:29">
      <c r="AA30616" s="298"/>
      <c r="AC30616" s="206"/>
    </row>
    <row r="30617" spans="27:29">
      <c r="AA30617" s="298"/>
      <c r="AC30617" s="206"/>
    </row>
    <row r="30618" spans="27:29">
      <c r="AA30618" s="298"/>
      <c r="AC30618" s="206"/>
    </row>
    <row r="30619" spans="27:29">
      <c r="AA30619" s="298"/>
      <c r="AC30619" s="206"/>
    </row>
    <row r="30620" spans="27:29">
      <c r="AA30620" s="298"/>
      <c r="AC30620" s="206"/>
    </row>
    <row r="30621" spans="27:29">
      <c r="AA30621" s="298"/>
      <c r="AC30621" s="206"/>
    </row>
    <row r="30622" spans="27:29">
      <c r="AA30622" s="298"/>
      <c r="AC30622" s="206"/>
    </row>
    <row r="30623" spans="27:29">
      <c r="AA30623" s="298"/>
      <c r="AC30623" s="206"/>
    </row>
    <row r="30624" spans="27:29">
      <c r="AA30624" s="298"/>
      <c r="AC30624" s="206"/>
    </row>
    <row r="30625" spans="27:29">
      <c r="AA30625" s="298"/>
      <c r="AC30625" s="206"/>
    </row>
    <row r="30626" spans="27:29">
      <c r="AA30626" s="298"/>
      <c r="AC30626" s="206"/>
    </row>
    <row r="30627" spans="27:29">
      <c r="AA30627" s="298"/>
      <c r="AC30627" s="206"/>
    </row>
    <row r="30628" spans="27:29">
      <c r="AA30628" s="298"/>
      <c r="AC30628" s="206"/>
    </row>
    <row r="30629" spans="27:29">
      <c r="AA30629" s="298"/>
      <c r="AC30629" s="206"/>
    </row>
    <row r="30630" spans="27:29">
      <c r="AA30630" s="298"/>
      <c r="AC30630" s="206"/>
    </row>
    <row r="30631" spans="27:29">
      <c r="AA30631" s="298"/>
      <c r="AC30631" s="206"/>
    </row>
    <row r="30632" spans="27:29">
      <c r="AA30632" s="298"/>
      <c r="AC30632" s="206"/>
    </row>
    <row r="30633" spans="27:29">
      <c r="AA30633" s="298"/>
      <c r="AC30633" s="206"/>
    </row>
    <row r="30634" spans="27:29">
      <c r="AA30634" s="298"/>
      <c r="AC30634" s="206"/>
    </row>
    <row r="30635" spans="27:29">
      <c r="AA30635" s="298"/>
      <c r="AC30635" s="206"/>
    </row>
    <row r="30636" spans="27:29">
      <c r="AA30636" s="298"/>
      <c r="AC30636" s="206"/>
    </row>
    <row r="30637" spans="27:29">
      <c r="AA30637" s="298"/>
      <c r="AC30637" s="206"/>
    </row>
    <row r="30638" spans="27:29">
      <c r="AA30638" s="298"/>
      <c r="AC30638" s="206"/>
    </row>
    <row r="30639" spans="27:29">
      <c r="AA30639" s="298"/>
      <c r="AC30639" s="206"/>
    </row>
    <row r="30640" spans="27:29">
      <c r="AA30640" s="298"/>
      <c r="AC30640" s="206"/>
    </row>
    <row r="30641" spans="27:29">
      <c r="AA30641" s="298"/>
      <c r="AC30641" s="206"/>
    </row>
    <row r="30642" spans="27:29">
      <c r="AA30642" s="298"/>
      <c r="AC30642" s="206"/>
    </row>
    <row r="30643" spans="27:29">
      <c r="AA30643" s="298"/>
      <c r="AC30643" s="206"/>
    </row>
    <row r="30644" spans="27:29">
      <c r="AA30644" s="298"/>
      <c r="AC30644" s="206"/>
    </row>
    <row r="30645" spans="27:29">
      <c r="AA30645" s="298"/>
      <c r="AC30645" s="206"/>
    </row>
    <row r="30646" spans="27:29">
      <c r="AA30646" s="298"/>
      <c r="AC30646" s="206"/>
    </row>
    <row r="30647" spans="27:29">
      <c r="AA30647" s="298"/>
      <c r="AC30647" s="206"/>
    </row>
    <row r="30648" spans="27:29">
      <c r="AA30648" s="298"/>
      <c r="AC30648" s="206"/>
    </row>
    <row r="30649" spans="27:29">
      <c r="AA30649" s="298"/>
      <c r="AC30649" s="206"/>
    </row>
    <row r="30650" spans="27:29">
      <c r="AA30650" s="298"/>
      <c r="AC30650" s="206"/>
    </row>
    <row r="30651" spans="27:29">
      <c r="AA30651" s="298"/>
      <c r="AC30651" s="206"/>
    </row>
    <row r="30652" spans="27:29">
      <c r="AA30652" s="298"/>
      <c r="AC30652" s="206"/>
    </row>
    <row r="30653" spans="27:29">
      <c r="AA30653" s="298"/>
      <c r="AC30653" s="206"/>
    </row>
    <row r="30654" spans="27:29">
      <c r="AA30654" s="298"/>
      <c r="AC30654" s="206"/>
    </row>
    <row r="30655" spans="27:29">
      <c r="AA30655" s="298"/>
      <c r="AC30655" s="206"/>
    </row>
    <row r="30656" spans="27:29">
      <c r="AA30656" s="298"/>
      <c r="AC30656" s="206"/>
    </row>
    <row r="30657" spans="27:29">
      <c r="AA30657" s="298"/>
      <c r="AC30657" s="206"/>
    </row>
    <row r="30658" spans="27:29">
      <c r="AA30658" s="298"/>
      <c r="AC30658" s="206"/>
    </row>
    <row r="30659" spans="27:29">
      <c r="AA30659" s="298"/>
      <c r="AC30659" s="206"/>
    </row>
    <row r="30660" spans="27:29">
      <c r="AA30660" s="298"/>
      <c r="AC30660" s="206"/>
    </row>
    <row r="30661" spans="27:29">
      <c r="AA30661" s="298"/>
      <c r="AC30661" s="206"/>
    </row>
    <row r="30662" spans="27:29">
      <c r="AA30662" s="298"/>
      <c r="AC30662" s="206"/>
    </row>
    <row r="30663" spans="27:29">
      <c r="AA30663" s="298"/>
      <c r="AC30663" s="206"/>
    </row>
    <row r="30664" spans="27:29">
      <c r="AA30664" s="298"/>
      <c r="AC30664" s="206"/>
    </row>
    <row r="30665" spans="27:29">
      <c r="AA30665" s="298"/>
      <c r="AC30665" s="206"/>
    </row>
    <row r="30666" spans="27:29">
      <c r="AA30666" s="298"/>
      <c r="AC30666" s="206"/>
    </row>
    <row r="30667" spans="27:29">
      <c r="AA30667" s="298"/>
      <c r="AC30667" s="206"/>
    </row>
    <row r="30668" spans="27:29">
      <c r="AA30668" s="298"/>
      <c r="AC30668" s="206"/>
    </row>
    <row r="30669" spans="27:29">
      <c r="AA30669" s="298"/>
      <c r="AC30669" s="206"/>
    </row>
    <row r="30670" spans="27:29">
      <c r="AA30670" s="298"/>
      <c r="AC30670" s="206"/>
    </row>
    <row r="30671" spans="27:29">
      <c r="AA30671" s="298"/>
      <c r="AC30671" s="206"/>
    </row>
    <row r="30672" spans="27:29">
      <c r="AA30672" s="298"/>
      <c r="AC30672" s="206"/>
    </row>
    <row r="30673" spans="27:29">
      <c r="AA30673" s="298"/>
      <c r="AC30673" s="206"/>
    </row>
    <row r="30674" spans="27:29">
      <c r="AA30674" s="298"/>
      <c r="AC30674" s="206"/>
    </row>
    <row r="30675" spans="27:29">
      <c r="AA30675" s="298"/>
      <c r="AC30675" s="206"/>
    </row>
    <row r="30676" spans="27:29">
      <c r="AA30676" s="298"/>
      <c r="AC30676" s="206"/>
    </row>
    <row r="30677" spans="27:29">
      <c r="AA30677" s="298"/>
      <c r="AC30677" s="206"/>
    </row>
    <row r="30678" spans="27:29">
      <c r="AA30678" s="298"/>
      <c r="AC30678" s="206"/>
    </row>
    <row r="30679" spans="27:29">
      <c r="AA30679" s="298"/>
      <c r="AC30679" s="206"/>
    </row>
    <row r="30680" spans="27:29">
      <c r="AA30680" s="298"/>
      <c r="AC30680" s="206"/>
    </row>
    <row r="30681" spans="27:29">
      <c r="AA30681" s="298"/>
      <c r="AC30681" s="206"/>
    </row>
    <row r="30682" spans="27:29">
      <c r="AA30682" s="298"/>
      <c r="AC30682" s="206"/>
    </row>
    <row r="30683" spans="27:29">
      <c r="AA30683" s="298"/>
      <c r="AC30683" s="206"/>
    </row>
    <row r="30684" spans="27:29">
      <c r="AA30684" s="298"/>
      <c r="AC30684" s="206"/>
    </row>
    <row r="30685" spans="27:29">
      <c r="AA30685" s="298"/>
      <c r="AC30685" s="206"/>
    </row>
    <row r="30686" spans="27:29">
      <c r="AA30686" s="298"/>
      <c r="AC30686" s="206"/>
    </row>
    <row r="30687" spans="27:29">
      <c r="AA30687" s="298"/>
      <c r="AC30687" s="206"/>
    </row>
    <row r="30688" spans="27:29">
      <c r="AA30688" s="298"/>
      <c r="AC30688" s="206"/>
    </row>
    <row r="30689" spans="27:29">
      <c r="AA30689" s="298"/>
      <c r="AC30689" s="206"/>
    </row>
    <row r="30690" spans="27:29">
      <c r="AA30690" s="298"/>
      <c r="AC30690" s="206"/>
    </row>
    <row r="30691" spans="27:29">
      <c r="AA30691" s="298"/>
      <c r="AC30691" s="206"/>
    </row>
    <row r="30692" spans="27:29">
      <c r="AA30692" s="298"/>
      <c r="AC30692" s="206"/>
    </row>
    <row r="30693" spans="27:29">
      <c r="AA30693" s="298"/>
      <c r="AC30693" s="206"/>
    </row>
    <row r="30694" spans="27:29">
      <c r="AA30694" s="298"/>
      <c r="AC30694" s="206"/>
    </row>
    <row r="30695" spans="27:29">
      <c r="AA30695" s="298"/>
      <c r="AC30695" s="206"/>
    </row>
    <row r="30696" spans="27:29">
      <c r="AA30696" s="298"/>
      <c r="AC30696" s="206"/>
    </row>
    <row r="30697" spans="27:29">
      <c r="AA30697" s="298"/>
      <c r="AC30697" s="206"/>
    </row>
    <row r="30698" spans="27:29">
      <c r="AA30698" s="298"/>
      <c r="AC30698" s="206"/>
    </row>
    <row r="30699" spans="27:29">
      <c r="AA30699" s="298"/>
      <c r="AC30699" s="206"/>
    </row>
    <row r="30700" spans="27:29">
      <c r="AA30700" s="298"/>
      <c r="AC30700" s="206"/>
    </row>
    <row r="30701" spans="27:29">
      <c r="AA30701" s="298"/>
      <c r="AC30701" s="206"/>
    </row>
    <row r="30702" spans="27:29">
      <c r="AA30702" s="298"/>
      <c r="AC30702" s="206"/>
    </row>
    <row r="30703" spans="27:29">
      <c r="AA30703" s="298"/>
      <c r="AC30703" s="206"/>
    </row>
    <row r="30704" spans="27:29">
      <c r="AA30704" s="298"/>
      <c r="AC30704" s="206"/>
    </row>
    <row r="30705" spans="27:29">
      <c r="AA30705" s="298"/>
      <c r="AC30705" s="206"/>
    </row>
    <row r="30706" spans="27:29">
      <c r="AA30706" s="298"/>
      <c r="AC30706" s="206"/>
    </row>
    <row r="30707" spans="27:29">
      <c r="AA30707" s="298"/>
      <c r="AC30707" s="206"/>
    </row>
    <row r="30708" spans="27:29">
      <c r="AA30708" s="298"/>
      <c r="AC30708" s="206"/>
    </row>
    <row r="30709" spans="27:29">
      <c r="AA30709" s="298"/>
      <c r="AC30709" s="206"/>
    </row>
    <row r="30710" spans="27:29">
      <c r="AA30710" s="298"/>
      <c r="AC30710" s="206"/>
    </row>
    <row r="30711" spans="27:29">
      <c r="AA30711" s="298"/>
      <c r="AC30711" s="206"/>
    </row>
    <row r="30712" spans="27:29">
      <c r="AA30712" s="298"/>
      <c r="AC30712" s="206"/>
    </row>
    <row r="30713" spans="27:29">
      <c r="AA30713" s="298"/>
      <c r="AC30713" s="206"/>
    </row>
    <row r="30714" spans="27:29">
      <c r="AA30714" s="298"/>
      <c r="AC30714" s="206"/>
    </row>
    <row r="30715" spans="27:29">
      <c r="AA30715" s="298"/>
      <c r="AC30715" s="206"/>
    </row>
    <row r="30716" spans="27:29">
      <c r="AA30716" s="298"/>
      <c r="AC30716" s="206"/>
    </row>
    <row r="30717" spans="27:29">
      <c r="AA30717" s="298"/>
      <c r="AC30717" s="206"/>
    </row>
    <row r="30718" spans="27:29">
      <c r="AA30718" s="298"/>
      <c r="AC30718" s="206"/>
    </row>
    <row r="30719" spans="27:29">
      <c r="AA30719" s="298"/>
      <c r="AC30719" s="206"/>
    </row>
    <row r="30720" spans="27:29">
      <c r="AA30720" s="298"/>
      <c r="AC30720" s="206"/>
    </row>
    <row r="30721" spans="27:29">
      <c r="AA30721" s="298"/>
      <c r="AC30721" s="206"/>
    </row>
    <row r="30722" spans="27:29">
      <c r="AA30722" s="298"/>
      <c r="AC30722" s="206"/>
    </row>
    <row r="30723" spans="27:29">
      <c r="AA30723" s="298"/>
      <c r="AC30723" s="206"/>
    </row>
    <row r="30724" spans="27:29">
      <c r="AA30724" s="298"/>
      <c r="AC30724" s="206"/>
    </row>
    <row r="30725" spans="27:29">
      <c r="AA30725" s="298"/>
      <c r="AC30725" s="206"/>
    </row>
    <row r="30726" spans="27:29">
      <c r="AA30726" s="298"/>
      <c r="AC30726" s="206"/>
    </row>
    <row r="30727" spans="27:29">
      <c r="AA30727" s="298"/>
      <c r="AC30727" s="206"/>
    </row>
    <row r="30728" spans="27:29">
      <c r="AA30728" s="298"/>
      <c r="AC30728" s="206"/>
    </row>
    <row r="30729" spans="27:29">
      <c r="AA30729" s="298"/>
      <c r="AC30729" s="206"/>
    </row>
    <row r="30730" spans="27:29">
      <c r="AA30730" s="298"/>
      <c r="AC30730" s="206"/>
    </row>
    <row r="30731" spans="27:29">
      <c r="AA30731" s="298"/>
      <c r="AC30731" s="206"/>
    </row>
    <row r="30732" spans="27:29">
      <c r="AA30732" s="298"/>
      <c r="AC30732" s="206"/>
    </row>
    <row r="30733" spans="27:29">
      <c r="AA30733" s="298"/>
      <c r="AC30733" s="206"/>
    </row>
    <row r="30734" spans="27:29">
      <c r="AA30734" s="298"/>
      <c r="AC30734" s="206"/>
    </row>
    <row r="30735" spans="27:29">
      <c r="AA30735" s="298"/>
      <c r="AC30735" s="206"/>
    </row>
    <row r="30736" spans="27:29">
      <c r="AA30736" s="298"/>
      <c r="AC30736" s="206"/>
    </row>
    <row r="30737" spans="27:29">
      <c r="AA30737" s="298"/>
      <c r="AC30737" s="206"/>
    </row>
    <row r="30738" spans="27:29">
      <c r="AA30738" s="298"/>
      <c r="AC30738" s="206"/>
    </row>
    <row r="30739" spans="27:29">
      <c r="AA30739" s="298"/>
      <c r="AC30739" s="206"/>
    </row>
    <row r="30740" spans="27:29">
      <c r="AA30740" s="298"/>
      <c r="AC30740" s="206"/>
    </row>
    <row r="30741" spans="27:29">
      <c r="AA30741" s="298"/>
      <c r="AC30741" s="206"/>
    </row>
    <row r="30742" spans="27:29">
      <c r="AA30742" s="298"/>
      <c r="AC30742" s="206"/>
    </row>
    <row r="30743" spans="27:29">
      <c r="AA30743" s="298"/>
      <c r="AC30743" s="206"/>
    </row>
    <row r="30744" spans="27:29">
      <c r="AA30744" s="298"/>
      <c r="AC30744" s="206"/>
    </row>
    <row r="30745" spans="27:29">
      <c r="AA30745" s="298"/>
      <c r="AC30745" s="206"/>
    </row>
    <row r="30746" spans="27:29">
      <c r="AA30746" s="298"/>
      <c r="AC30746" s="206"/>
    </row>
    <row r="30747" spans="27:29">
      <c r="AA30747" s="298"/>
      <c r="AC30747" s="206"/>
    </row>
    <row r="30748" spans="27:29">
      <c r="AA30748" s="298"/>
      <c r="AC30748" s="206"/>
    </row>
    <row r="30749" spans="27:29">
      <c r="AA30749" s="298"/>
      <c r="AC30749" s="206"/>
    </row>
    <row r="30750" spans="27:29">
      <c r="AA30750" s="298"/>
      <c r="AC30750" s="206"/>
    </row>
    <row r="30751" spans="27:29">
      <c r="AA30751" s="298"/>
      <c r="AC30751" s="206"/>
    </row>
    <row r="30752" spans="27:29">
      <c r="AA30752" s="298"/>
      <c r="AC30752" s="206"/>
    </row>
    <row r="30753" spans="27:29">
      <c r="AA30753" s="298"/>
      <c r="AC30753" s="206"/>
    </row>
    <row r="30754" spans="27:29">
      <c r="AA30754" s="298"/>
      <c r="AC30754" s="206"/>
    </row>
    <row r="30755" spans="27:29">
      <c r="AA30755" s="298"/>
      <c r="AC30755" s="206"/>
    </row>
    <row r="30756" spans="27:29">
      <c r="AA30756" s="298"/>
      <c r="AC30756" s="206"/>
    </row>
    <row r="30757" spans="27:29">
      <c r="AA30757" s="298"/>
      <c r="AC30757" s="206"/>
    </row>
    <row r="30758" spans="27:29">
      <c r="AA30758" s="298"/>
      <c r="AC30758" s="206"/>
    </row>
    <row r="30759" spans="27:29">
      <c r="AA30759" s="298"/>
      <c r="AC30759" s="206"/>
    </row>
    <row r="30760" spans="27:29">
      <c r="AA30760" s="298"/>
      <c r="AC30760" s="206"/>
    </row>
    <row r="30761" spans="27:29">
      <c r="AA30761" s="298"/>
      <c r="AC30761" s="206"/>
    </row>
    <row r="30762" spans="27:29">
      <c r="AA30762" s="298"/>
      <c r="AC30762" s="206"/>
    </row>
    <row r="30763" spans="27:29">
      <c r="AA30763" s="298"/>
      <c r="AC30763" s="206"/>
    </row>
    <row r="30764" spans="27:29">
      <c r="AA30764" s="298"/>
      <c r="AC30764" s="206"/>
    </row>
    <row r="30765" spans="27:29">
      <c r="AA30765" s="298"/>
      <c r="AC30765" s="206"/>
    </row>
    <row r="30766" spans="27:29">
      <c r="AA30766" s="298"/>
      <c r="AC30766" s="206"/>
    </row>
    <row r="30767" spans="27:29">
      <c r="AA30767" s="298"/>
      <c r="AC30767" s="206"/>
    </row>
    <row r="30768" spans="27:29">
      <c r="AA30768" s="298"/>
      <c r="AC30768" s="206"/>
    </row>
    <row r="30769" spans="27:29">
      <c r="AA30769" s="298"/>
      <c r="AC30769" s="206"/>
    </row>
    <row r="30770" spans="27:29">
      <c r="AA30770" s="298"/>
      <c r="AC30770" s="206"/>
    </row>
    <row r="30771" spans="27:29">
      <c r="AA30771" s="298"/>
      <c r="AC30771" s="206"/>
    </row>
    <row r="30772" spans="27:29">
      <c r="AA30772" s="298"/>
      <c r="AC30772" s="206"/>
    </row>
    <row r="30773" spans="27:29">
      <c r="AA30773" s="298"/>
      <c r="AC30773" s="206"/>
    </row>
    <row r="30774" spans="27:29">
      <c r="AA30774" s="298"/>
      <c r="AC30774" s="206"/>
    </row>
    <row r="30775" spans="27:29">
      <c r="AA30775" s="298"/>
      <c r="AC30775" s="206"/>
    </row>
    <row r="30776" spans="27:29">
      <c r="AA30776" s="298"/>
      <c r="AC30776" s="206"/>
    </row>
    <row r="30777" spans="27:29">
      <c r="AA30777" s="298"/>
      <c r="AC30777" s="206"/>
    </row>
    <row r="30778" spans="27:29">
      <c r="AA30778" s="298"/>
      <c r="AC30778" s="206"/>
    </row>
    <row r="30779" spans="27:29">
      <c r="AA30779" s="298"/>
      <c r="AC30779" s="206"/>
    </row>
    <row r="30780" spans="27:29">
      <c r="AA30780" s="298"/>
      <c r="AC30780" s="206"/>
    </row>
    <row r="30781" spans="27:29">
      <c r="AA30781" s="298"/>
      <c r="AC30781" s="206"/>
    </row>
    <row r="30782" spans="27:29">
      <c r="AA30782" s="298"/>
      <c r="AC30782" s="206"/>
    </row>
    <row r="30783" spans="27:29">
      <c r="AA30783" s="298"/>
      <c r="AC30783" s="206"/>
    </row>
    <row r="30784" spans="27:29">
      <c r="AA30784" s="298"/>
      <c r="AC30784" s="206"/>
    </row>
    <row r="30785" spans="27:29">
      <c r="AA30785" s="298"/>
      <c r="AC30785" s="206"/>
    </row>
    <row r="30786" spans="27:29">
      <c r="AA30786" s="298"/>
      <c r="AC30786" s="206"/>
    </row>
    <row r="30787" spans="27:29">
      <c r="AA30787" s="298"/>
      <c r="AC30787" s="206"/>
    </row>
    <row r="30788" spans="27:29">
      <c r="AA30788" s="298"/>
      <c r="AC30788" s="206"/>
    </row>
    <row r="30789" spans="27:29">
      <c r="AA30789" s="298"/>
      <c r="AC30789" s="206"/>
    </row>
    <row r="30790" spans="27:29">
      <c r="AA30790" s="298"/>
      <c r="AC30790" s="206"/>
    </row>
    <row r="30791" spans="27:29">
      <c r="AA30791" s="298"/>
      <c r="AC30791" s="206"/>
    </row>
    <row r="30792" spans="27:29">
      <c r="AA30792" s="298"/>
      <c r="AC30792" s="206"/>
    </row>
    <row r="30793" spans="27:29">
      <c r="AA30793" s="298"/>
      <c r="AC30793" s="206"/>
    </row>
    <row r="30794" spans="27:29">
      <c r="AA30794" s="298"/>
      <c r="AC30794" s="206"/>
    </row>
    <row r="30795" spans="27:29">
      <c r="AA30795" s="298"/>
      <c r="AC30795" s="206"/>
    </row>
    <row r="30796" spans="27:29">
      <c r="AA30796" s="298"/>
      <c r="AC30796" s="206"/>
    </row>
    <row r="30797" spans="27:29">
      <c r="AA30797" s="298"/>
      <c r="AC30797" s="206"/>
    </row>
    <row r="30798" spans="27:29">
      <c r="AA30798" s="298"/>
      <c r="AC30798" s="206"/>
    </row>
    <row r="30799" spans="27:29">
      <c r="AA30799" s="298"/>
      <c r="AC30799" s="206"/>
    </row>
    <row r="30800" spans="27:29">
      <c r="AA30800" s="298"/>
      <c r="AC30800" s="206"/>
    </row>
    <row r="30801" spans="27:29">
      <c r="AA30801" s="298"/>
      <c r="AC30801" s="206"/>
    </row>
    <row r="30802" spans="27:29">
      <c r="AA30802" s="298"/>
      <c r="AC30802" s="206"/>
    </row>
    <row r="30803" spans="27:29">
      <c r="AA30803" s="298"/>
      <c r="AC30803" s="206"/>
    </row>
    <row r="30804" spans="27:29">
      <c r="AA30804" s="298"/>
      <c r="AC30804" s="206"/>
    </row>
    <row r="30805" spans="27:29">
      <c r="AA30805" s="298"/>
      <c r="AC30805" s="206"/>
    </row>
    <row r="30806" spans="27:29">
      <c r="AA30806" s="298"/>
      <c r="AC30806" s="206"/>
    </row>
    <row r="30807" spans="27:29">
      <c r="AA30807" s="298"/>
      <c r="AC30807" s="206"/>
    </row>
    <row r="30808" spans="27:29">
      <c r="AA30808" s="298"/>
      <c r="AC30808" s="206"/>
    </row>
    <row r="30809" spans="27:29">
      <c r="AA30809" s="298"/>
      <c r="AC30809" s="206"/>
    </row>
    <row r="30810" spans="27:29">
      <c r="AA30810" s="298"/>
      <c r="AC30810" s="206"/>
    </row>
    <row r="30811" spans="27:29">
      <c r="AA30811" s="298"/>
      <c r="AC30811" s="206"/>
    </row>
    <row r="30812" spans="27:29">
      <c r="AA30812" s="298"/>
      <c r="AC30812" s="206"/>
    </row>
    <row r="30813" spans="27:29">
      <c r="AA30813" s="298"/>
      <c r="AC30813" s="206"/>
    </row>
    <row r="30814" spans="27:29">
      <c r="AA30814" s="298"/>
      <c r="AC30814" s="206"/>
    </row>
    <row r="30815" spans="27:29">
      <c r="AA30815" s="298"/>
      <c r="AC30815" s="206"/>
    </row>
    <row r="30816" spans="27:29">
      <c r="AA30816" s="298"/>
      <c r="AC30816" s="206"/>
    </row>
    <row r="30817" spans="27:29">
      <c r="AA30817" s="298"/>
      <c r="AC30817" s="206"/>
    </row>
    <row r="30818" spans="27:29">
      <c r="AA30818" s="298"/>
      <c r="AC30818" s="206"/>
    </row>
    <row r="30819" spans="27:29">
      <c r="AA30819" s="298"/>
      <c r="AC30819" s="206"/>
    </row>
    <row r="30820" spans="27:29">
      <c r="AA30820" s="298"/>
      <c r="AC30820" s="206"/>
    </row>
    <row r="30821" spans="27:29">
      <c r="AA30821" s="298"/>
      <c r="AC30821" s="206"/>
    </row>
    <row r="30822" spans="27:29">
      <c r="AA30822" s="298"/>
      <c r="AC30822" s="206"/>
    </row>
    <row r="30823" spans="27:29">
      <c r="AA30823" s="298"/>
      <c r="AC30823" s="206"/>
    </row>
    <row r="30824" spans="27:29">
      <c r="AA30824" s="298"/>
      <c r="AC30824" s="206"/>
    </row>
    <row r="30825" spans="27:29">
      <c r="AA30825" s="298"/>
      <c r="AC30825" s="206"/>
    </row>
    <row r="30826" spans="27:29">
      <c r="AA30826" s="298"/>
      <c r="AC30826" s="206"/>
    </row>
    <row r="30827" spans="27:29">
      <c r="AA30827" s="298"/>
      <c r="AC30827" s="206"/>
    </row>
    <row r="30828" spans="27:29">
      <c r="AA30828" s="298"/>
      <c r="AC30828" s="206"/>
    </row>
    <row r="30829" spans="27:29">
      <c r="AA30829" s="298"/>
      <c r="AC30829" s="206"/>
    </row>
    <row r="30830" spans="27:29">
      <c r="AA30830" s="298"/>
      <c r="AC30830" s="206"/>
    </row>
    <row r="30831" spans="27:29">
      <c r="AA30831" s="298"/>
      <c r="AC30831" s="206"/>
    </row>
    <row r="30832" spans="27:29">
      <c r="AA30832" s="298"/>
      <c r="AC30832" s="206"/>
    </row>
    <row r="30833" spans="27:29">
      <c r="AA30833" s="298"/>
      <c r="AC30833" s="206"/>
    </row>
    <row r="30834" spans="27:29">
      <c r="AA30834" s="298"/>
      <c r="AC30834" s="206"/>
    </row>
    <row r="30835" spans="27:29">
      <c r="AA30835" s="298"/>
      <c r="AC30835" s="206"/>
    </row>
    <row r="30836" spans="27:29">
      <c r="AA30836" s="298"/>
      <c r="AC30836" s="206"/>
    </row>
    <row r="30837" spans="27:29">
      <c r="AA30837" s="298"/>
      <c r="AC30837" s="206"/>
    </row>
    <row r="30838" spans="27:29">
      <c r="AA30838" s="298"/>
      <c r="AC30838" s="206"/>
    </row>
    <row r="30839" spans="27:29">
      <c r="AA30839" s="298"/>
      <c r="AC30839" s="206"/>
    </row>
    <row r="30840" spans="27:29">
      <c r="AA30840" s="298"/>
      <c r="AC30840" s="206"/>
    </row>
    <row r="30841" spans="27:29">
      <c r="AA30841" s="298"/>
      <c r="AC30841" s="206"/>
    </row>
    <row r="30842" spans="27:29">
      <c r="AA30842" s="298"/>
      <c r="AC30842" s="206"/>
    </row>
    <row r="30843" spans="27:29">
      <c r="AA30843" s="298"/>
      <c r="AC30843" s="206"/>
    </row>
    <row r="30844" spans="27:29">
      <c r="AA30844" s="298"/>
      <c r="AC30844" s="206"/>
    </row>
    <row r="30845" spans="27:29">
      <c r="AA30845" s="298"/>
      <c r="AC30845" s="206"/>
    </row>
    <row r="30846" spans="27:29">
      <c r="AA30846" s="298"/>
      <c r="AC30846" s="206"/>
    </row>
    <row r="30847" spans="27:29">
      <c r="AA30847" s="298"/>
      <c r="AC30847" s="206"/>
    </row>
    <row r="30848" spans="27:29">
      <c r="AA30848" s="298"/>
      <c r="AC30848" s="206"/>
    </row>
    <row r="30849" spans="27:29">
      <c r="AA30849" s="298"/>
      <c r="AC30849" s="206"/>
    </row>
    <row r="30850" spans="27:29">
      <c r="AA30850" s="298"/>
      <c r="AC30850" s="206"/>
    </row>
    <row r="30851" spans="27:29">
      <c r="AA30851" s="298"/>
      <c r="AC30851" s="206"/>
    </row>
    <row r="30852" spans="27:29">
      <c r="AA30852" s="298"/>
      <c r="AC30852" s="206"/>
    </row>
    <row r="30853" spans="27:29">
      <c r="AA30853" s="298"/>
      <c r="AC30853" s="206"/>
    </row>
    <row r="30854" spans="27:29">
      <c r="AA30854" s="298"/>
      <c r="AC30854" s="206"/>
    </row>
    <row r="30855" spans="27:29">
      <c r="AA30855" s="298"/>
      <c r="AC30855" s="206"/>
    </row>
    <row r="30856" spans="27:29">
      <c r="AA30856" s="298"/>
      <c r="AC30856" s="206"/>
    </row>
    <row r="30857" spans="27:29">
      <c r="AA30857" s="298"/>
      <c r="AC30857" s="206"/>
    </row>
    <row r="30858" spans="27:29">
      <c r="AA30858" s="298"/>
      <c r="AC30858" s="206"/>
    </row>
    <row r="30859" spans="27:29">
      <c r="AA30859" s="298"/>
      <c r="AC30859" s="206"/>
    </row>
    <row r="30860" spans="27:29">
      <c r="AA30860" s="298"/>
      <c r="AC30860" s="206"/>
    </row>
    <row r="30861" spans="27:29">
      <c r="AA30861" s="298"/>
      <c r="AC30861" s="206"/>
    </row>
    <row r="30862" spans="27:29">
      <c r="AA30862" s="298"/>
      <c r="AC30862" s="206"/>
    </row>
    <row r="30863" spans="27:29">
      <c r="AA30863" s="298"/>
      <c r="AC30863" s="206"/>
    </row>
    <row r="30864" spans="27:29">
      <c r="AA30864" s="298"/>
      <c r="AC30864" s="206"/>
    </row>
    <row r="30865" spans="27:29">
      <c r="AA30865" s="298"/>
      <c r="AC30865" s="206"/>
    </row>
    <row r="30866" spans="27:29">
      <c r="AA30866" s="298"/>
      <c r="AC30866" s="206"/>
    </row>
    <row r="30867" spans="27:29">
      <c r="AA30867" s="298"/>
      <c r="AC30867" s="206"/>
    </row>
    <row r="30868" spans="27:29">
      <c r="AA30868" s="298"/>
      <c r="AC30868" s="206"/>
    </row>
    <row r="30869" spans="27:29">
      <c r="AA30869" s="298"/>
      <c r="AC30869" s="206"/>
    </row>
    <row r="30870" spans="27:29">
      <c r="AA30870" s="298"/>
      <c r="AC30870" s="206"/>
    </row>
    <row r="30871" spans="27:29">
      <c r="AA30871" s="298"/>
      <c r="AC30871" s="206"/>
    </row>
    <row r="30872" spans="27:29">
      <c r="AA30872" s="298"/>
      <c r="AC30872" s="206"/>
    </row>
    <row r="30873" spans="27:29">
      <c r="AA30873" s="298"/>
      <c r="AC30873" s="206"/>
    </row>
    <row r="30874" spans="27:29">
      <c r="AA30874" s="298"/>
      <c r="AC30874" s="206"/>
    </row>
    <row r="30875" spans="27:29">
      <c r="AA30875" s="298"/>
      <c r="AC30875" s="206"/>
    </row>
    <row r="30876" spans="27:29">
      <c r="AA30876" s="298"/>
      <c r="AC30876" s="206"/>
    </row>
    <row r="30877" spans="27:29">
      <c r="AA30877" s="298"/>
      <c r="AC30877" s="206"/>
    </row>
    <row r="30878" spans="27:29">
      <c r="AA30878" s="298"/>
      <c r="AC30878" s="206"/>
    </row>
    <row r="30879" spans="27:29">
      <c r="AA30879" s="298"/>
      <c r="AC30879" s="206"/>
    </row>
    <row r="30880" spans="27:29">
      <c r="AA30880" s="298"/>
      <c r="AC30880" s="206"/>
    </row>
    <row r="30881" spans="27:29">
      <c r="AA30881" s="298"/>
      <c r="AC30881" s="206"/>
    </row>
    <row r="30882" spans="27:29">
      <c r="AA30882" s="298"/>
      <c r="AC30882" s="206"/>
    </row>
    <row r="30883" spans="27:29">
      <c r="AA30883" s="298"/>
      <c r="AC30883" s="206"/>
    </row>
    <row r="30884" spans="27:29">
      <c r="AA30884" s="298"/>
      <c r="AC30884" s="206"/>
    </row>
    <row r="30885" spans="27:29">
      <c r="AA30885" s="298"/>
      <c r="AC30885" s="206"/>
    </row>
    <row r="30886" spans="27:29">
      <c r="AA30886" s="298"/>
      <c r="AC30886" s="206"/>
    </row>
    <row r="30887" spans="27:29">
      <c r="AA30887" s="298"/>
      <c r="AC30887" s="206"/>
    </row>
    <row r="30888" spans="27:29">
      <c r="AA30888" s="298"/>
      <c r="AC30888" s="206"/>
    </row>
    <row r="30889" spans="27:29">
      <c r="AA30889" s="298"/>
      <c r="AC30889" s="206"/>
    </row>
    <row r="30890" spans="27:29">
      <c r="AA30890" s="298"/>
      <c r="AC30890" s="206"/>
    </row>
    <row r="30891" spans="27:29">
      <c r="AA30891" s="298"/>
      <c r="AC30891" s="206"/>
    </row>
    <row r="30892" spans="27:29">
      <c r="AA30892" s="298"/>
      <c r="AC30892" s="206"/>
    </row>
    <row r="30893" spans="27:29">
      <c r="AA30893" s="298"/>
      <c r="AC30893" s="206"/>
    </row>
    <row r="30894" spans="27:29">
      <c r="AA30894" s="298"/>
      <c r="AC30894" s="206"/>
    </row>
    <row r="30895" spans="27:29">
      <c r="AA30895" s="298"/>
      <c r="AC30895" s="206"/>
    </row>
    <row r="30896" spans="27:29">
      <c r="AA30896" s="298"/>
      <c r="AC30896" s="206"/>
    </row>
    <row r="30897" spans="27:29">
      <c r="AA30897" s="298"/>
      <c r="AC30897" s="206"/>
    </row>
    <row r="30898" spans="27:29">
      <c r="AA30898" s="298"/>
      <c r="AC30898" s="206"/>
    </row>
    <row r="30899" spans="27:29">
      <c r="AA30899" s="298"/>
      <c r="AC30899" s="206"/>
    </row>
    <row r="30900" spans="27:29">
      <c r="AA30900" s="298"/>
      <c r="AC30900" s="206"/>
    </row>
    <row r="30901" spans="27:29">
      <c r="AA30901" s="298"/>
      <c r="AC30901" s="206"/>
    </row>
    <row r="30902" spans="27:29">
      <c r="AA30902" s="298"/>
      <c r="AC30902" s="206"/>
    </row>
    <row r="30903" spans="27:29">
      <c r="AA30903" s="298"/>
      <c r="AC30903" s="206"/>
    </row>
    <row r="30904" spans="27:29">
      <c r="AA30904" s="298"/>
      <c r="AC30904" s="206"/>
    </row>
    <row r="30905" spans="27:29">
      <c r="AA30905" s="298"/>
      <c r="AC30905" s="206"/>
    </row>
    <row r="30906" spans="27:29">
      <c r="AA30906" s="298"/>
      <c r="AC30906" s="206"/>
    </row>
    <row r="30907" spans="27:29">
      <c r="AA30907" s="298"/>
      <c r="AC30907" s="206"/>
    </row>
    <row r="30908" spans="27:29">
      <c r="AA30908" s="298"/>
      <c r="AC30908" s="206"/>
    </row>
    <row r="30909" spans="27:29">
      <c r="AA30909" s="298"/>
      <c r="AC30909" s="206"/>
    </row>
    <row r="30910" spans="27:29">
      <c r="AA30910" s="298"/>
      <c r="AC30910" s="206"/>
    </row>
    <row r="30911" spans="27:29">
      <c r="AA30911" s="298"/>
      <c r="AC30911" s="206"/>
    </row>
    <row r="30912" spans="27:29">
      <c r="AA30912" s="298"/>
      <c r="AC30912" s="206"/>
    </row>
    <row r="30913" spans="27:29">
      <c r="AA30913" s="298"/>
      <c r="AC30913" s="206"/>
    </row>
    <row r="30914" spans="27:29">
      <c r="AA30914" s="298"/>
      <c r="AC30914" s="206"/>
    </row>
    <row r="30915" spans="27:29">
      <c r="AA30915" s="298"/>
      <c r="AC30915" s="206"/>
    </row>
    <row r="30916" spans="27:29">
      <c r="AA30916" s="298"/>
      <c r="AC30916" s="206"/>
    </row>
    <row r="30917" spans="27:29">
      <c r="AA30917" s="298"/>
      <c r="AC30917" s="206"/>
    </row>
    <row r="30918" spans="27:29">
      <c r="AA30918" s="298"/>
      <c r="AC30918" s="206"/>
    </row>
    <row r="30919" spans="27:29">
      <c r="AA30919" s="298"/>
      <c r="AC30919" s="206"/>
    </row>
    <row r="30920" spans="27:29">
      <c r="AA30920" s="298"/>
      <c r="AC30920" s="206"/>
    </row>
    <row r="30921" spans="27:29">
      <c r="AA30921" s="298"/>
      <c r="AC30921" s="206"/>
    </row>
    <row r="30922" spans="27:29">
      <c r="AA30922" s="298"/>
      <c r="AC30922" s="206"/>
    </row>
    <row r="30923" spans="27:29">
      <c r="AA30923" s="298"/>
      <c r="AC30923" s="206"/>
    </row>
    <row r="30924" spans="27:29">
      <c r="AA30924" s="298"/>
      <c r="AC30924" s="206"/>
    </row>
    <row r="30925" spans="27:29">
      <c r="AA30925" s="298"/>
      <c r="AC30925" s="206"/>
    </row>
    <row r="30926" spans="27:29">
      <c r="AA30926" s="298"/>
      <c r="AC30926" s="206"/>
    </row>
    <row r="30927" spans="27:29">
      <c r="AA30927" s="298"/>
      <c r="AC30927" s="206"/>
    </row>
    <row r="30928" spans="27:29">
      <c r="AA30928" s="298"/>
      <c r="AC30928" s="206"/>
    </row>
    <row r="30929" spans="27:29">
      <c r="AA30929" s="298"/>
      <c r="AC30929" s="206"/>
    </row>
    <row r="30930" spans="27:29">
      <c r="AA30930" s="298"/>
      <c r="AC30930" s="206"/>
    </row>
    <row r="30931" spans="27:29">
      <c r="AA30931" s="298"/>
      <c r="AC30931" s="206"/>
    </row>
    <row r="30932" spans="27:29">
      <c r="AA30932" s="298"/>
      <c r="AC30932" s="206"/>
    </row>
    <row r="30933" spans="27:29">
      <c r="AA30933" s="298"/>
      <c r="AC30933" s="206"/>
    </row>
    <row r="30934" spans="27:29">
      <c r="AA30934" s="298"/>
      <c r="AC30934" s="206"/>
    </row>
    <row r="30935" spans="27:29">
      <c r="AA30935" s="298"/>
      <c r="AC30935" s="206"/>
    </row>
    <row r="30936" spans="27:29">
      <c r="AA30936" s="298"/>
      <c r="AC30936" s="206"/>
    </row>
    <row r="30937" spans="27:29">
      <c r="AA30937" s="298"/>
      <c r="AC30937" s="206"/>
    </row>
    <row r="30938" spans="27:29">
      <c r="AA30938" s="298"/>
      <c r="AC30938" s="206"/>
    </row>
    <row r="30939" spans="27:29">
      <c r="AA30939" s="298"/>
      <c r="AC30939" s="206"/>
    </row>
    <row r="30940" spans="27:29">
      <c r="AA30940" s="298"/>
      <c r="AC30940" s="206"/>
    </row>
    <row r="30941" spans="27:29">
      <c r="AA30941" s="298"/>
      <c r="AC30941" s="206"/>
    </row>
    <row r="30942" spans="27:29">
      <c r="AA30942" s="298"/>
      <c r="AC30942" s="206"/>
    </row>
    <row r="30943" spans="27:29">
      <c r="AA30943" s="298"/>
      <c r="AC30943" s="206"/>
    </row>
    <row r="30944" spans="27:29">
      <c r="AA30944" s="298"/>
      <c r="AC30944" s="206"/>
    </row>
    <row r="30945" spans="27:29">
      <c r="AA30945" s="298"/>
      <c r="AC30945" s="206"/>
    </row>
    <row r="30946" spans="27:29">
      <c r="AA30946" s="298"/>
      <c r="AC30946" s="206"/>
    </row>
    <row r="30947" spans="27:29">
      <c r="AA30947" s="298"/>
      <c r="AC30947" s="206"/>
    </row>
    <row r="30948" spans="27:29">
      <c r="AA30948" s="298"/>
      <c r="AC30948" s="206"/>
    </row>
    <row r="30949" spans="27:29">
      <c r="AA30949" s="298"/>
      <c r="AC30949" s="206"/>
    </row>
    <row r="30950" spans="27:29">
      <c r="AA30950" s="298"/>
      <c r="AC30950" s="206"/>
    </row>
    <row r="30951" spans="27:29">
      <c r="AA30951" s="298"/>
      <c r="AC30951" s="206"/>
    </row>
    <row r="30952" spans="27:29">
      <c r="AA30952" s="298"/>
      <c r="AC30952" s="206"/>
    </row>
    <row r="30953" spans="27:29">
      <c r="AA30953" s="298"/>
      <c r="AC30953" s="206"/>
    </row>
    <row r="30954" spans="27:29">
      <c r="AA30954" s="298"/>
      <c r="AC30954" s="206"/>
    </row>
    <row r="30955" spans="27:29">
      <c r="AA30955" s="298"/>
      <c r="AC30955" s="206"/>
    </row>
    <row r="30956" spans="27:29">
      <c r="AA30956" s="298"/>
      <c r="AC30956" s="206"/>
    </row>
    <row r="30957" spans="27:29">
      <c r="AA30957" s="298"/>
      <c r="AC30957" s="206"/>
    </row>
    <row r="30958" spans="27:29">
      <c r="AA30958" s="298"/>
      <c r="AC30958" s="206"/>
    </row>
    <row r="30959" spans="27:29">
      <c r="AA30959" s="298"/>
      <c r="AC30959" s="206"/>
    </row>
    <row r="30960" spans="27:29">
      <c r="AA30960" s="298"/>
      <c r="AC30960" s="206"/>
    </row>
    <row r="30961" spans="27:29">
      <c r="AA30961" s="298"/>
      <c r="AC30961" s="206"/>
    </row>
    <row r="30962" spans="27:29">
      <c r="AA30962" s="298"/>
      <c r="AC30962" s="206"/>
    </row>
    <row r="30963" spans="27:29">
      <c r="AA30963" s="298"/>
      <c r="AC30963" s="206"/>
    </row>
    <row r="30964" spans="27:29">
      <c r="AA30964" s="298"/>
      <c r="AC30964" s="206"/>
    </row>
    <row r="30965" spans="27:29">
      <c r="AA30965" s="298"/>
      <c r="AC30965" s="206"/>
    </row>
    <row r="30966" spans="27:29">
      <c r="AA30966" s="298"/>
      <c r="AC30966" s="206"/>
    </row>
    <row r="30967" spans="27:29">
      <c r="AA30967" s="298"/>
      <c r="AC30967" s="206"/>
    </row>
    <row r="30968" spans="27:29">
      <c r="AA30968" s="298"/>
      <c r="AC30968" s="206"/>
    </row>
    <row r="30969" spans="27:29">
      <c r="AA30969" s="298"/>
      <c r="AC30969" s="206"/>
    </row>
    <row r="30970" spans="27:29">
      <c r="AA30970" s="298"/>
      <c r="AC30970" s="206"/>
    </row>
    <row r="30971" spans="27:29">
      <c r="AA30971" s="298"/>
      <c r="AC30971" s="206"/>
    </row>
    <row r="30972" spans="27:29">
      <c r="AA30972" s="298"/>
      <c r="AC30972" s="206"/>
    </row>
    <row r="30973" spans="27:29">
      <c r="AA30973" s="298"/>
      <c r="AC30973" s="206"/>
    </row>
    <row r="30974" spans="27:29">
      <c r="AA30974" s="298"/>
      <c r="AC30974" s="206"/>
    </row>
    <row r="30975" spans="27:29">
      <c r="AA30975" s="298"/>
      <c r="AC30975" s="206"/>
    </row>
    <row r="30976" spans="27:29">
      <c r="AA30976" s="298"/>
      <c r="AC30976" s="206"/>
    </row>
    <row r="30977" spans="27:29">
      <c r="AA30977" s="298"/>
      <c r="AC30977" s="206"/>
    </row>
    <row r="30978" spans="27:29">
      <c r="AA30978" s="298"/>
      <c r="AC30978" s="206"/>
    </row>
    <row r="30979" spans="27:29">
      <c r="AA30979" s="298"/>
      <c r="AC30979" s="206"/>
    </row>
    <row r="30980" spans="27:29">
      <c r="AA30980" s="298"/>
      <c r="AC30980" s="206"/>
    </row>
    <row r="30981" spans="27:29">
      <c r="AA30981" s="298"/>
      <c r="AC30981" s="206"/>
    </row>
    <row r="30982" spans="27:29">
      <c r="AA30982" s="298"/>
      <c r="AC30982" s="206"/>
    </row>
    <row r="30983" spans="27:29">
      <c r="AA30983" s="298"/>
      <c r="AC30983" s="206"/>
    </row>
    <row r="30984" spans="27:29">
      <c r="AA30984" s="298"/>
      <c r="AC30984" s="206"/>
    </row>
    <row r="30985" spans="27:29">
      <c r="AA30985" s="298"/>
      <c r="AC30985" s="206"/>
    </row>
    <row r="30986" spans="27:29">
      <c r="AA30986" s="298"/>
      <c r="AC30986" s="206"/>
    </row>
    <row r="30987" spans="27:29">
      <c r="AA30987" s="298"/>
      <c r="AC30987" s="206"/>
    </row>
    <row r="30988" spans="27:29">
      <c r="AA30988" s="298"/>
      <c r="AC30988" s="206"/>
    </row>
    <row r="30989" spans="27:29">
      <c r="AA30989" s="298"/>
      <c r="AC30989" s="206"/>
    </row>
    <row r="30990" spans="27:29">
      <c r="AA30990" s="298"/>
      <c r="AC30990" s="206"/>
    </row>
    <row r="30991" spans="27:29">
      <c r="AA30991" s="298"/>
      <c r="AC30991" s="206"/>
    </row>
    <row r="30992" spans="27:29">
      <c r="AA30992" s="298"/>
      <c r="AC30992" s="206"/>
    </row>
    <row r="30993" spans="27:29">
      <c r="AA30993" s="298"/>
      <c r="AC30993" s="206"/>
    </row>
    <row r="30994" spans="27:29">
      <c r="AA30994" s="298"/>
      <c r="AC30994" s="206"/>
    </row>
    <row r="30995" spans="27:29">
      <c r="AA30995" s="298"/>
      <c r="AC30995" s="206"/>
    </row>
    <row r="30996" spans="27:29">
      <c r="AA30996" s="298"/>
      <c r="AC30996" s="206"/>
    </row>
    <row r="30997" spans="27:29">
      <c r="AA30997" s="298"/>
      <c r="AC30997" s="206"/>
    </row>
    <row r="30998" spans="27:29">
      <c r="AA30998" s="298"/>
      <c r="AC30998" s="206"/>
    </row>
    <row r="30999" spans="27:29">
      <c r="AA30999" s="298"/>
      <c r="AC30999" s="206"/>
    </row>
    <row r="31000" spans="27:29">
      <c r="AA31000" s="298"/>
      <c r="AC31000" s="206"/>
    </row>
    <row r="31001" spans="27:29">
      <c r="AA31001" s="298"/>
      <c r="AC31001" s="206"/>
    </row>
    <row r="31002" spans="27:29">
      <c r="AA31002" s="298"/>
      <c r="AC31002" s="206"/>
    </row>
    <row r="31003" spans="27:29">
      <c r="AA31003" s="298"/>
      <c r="AC31003" s="206"/>
    </row>
    <row r="31004" spans="27:29">
      <c r="AA31004" s="298"/>
      <c r="AC31004" s="206"/>
    </row>
    <row r="31005" spans="27:29">
      <c r="AA31005" s="298"/>
      <c r="AC31005" s="206"/>
    </row>
    <row r="31006" spans="27:29">
      <c r="AA31006" s="298"/>
      <c r="AC31006" s="206"/>
    </row>
    <row r="31007" spans="27:29">
      <c r="AA31007" s="298"/>
      <c r="AC31007" s="206"/>
    </row>
    <row r="31008" spans="27:29">
      <c r="AA31008" s="298"/>
      <c r="AC31008" s="206"/>
    </row>
    <row r="31009" spans="27:29">
      <c r="AA31009" s="298"/>
      <c r="AC31009" s="206"/>
    </row>
    <row r="31010" spans="27:29">
      <c r="AA31010" s="298"/>
      <c r="AC31010" s="206"/>
    </row>
    <row r="31011" spans="27:29">
      <c r="AA31011" s="298"/>
      <c r="AC31011" s="206"/>
    </row>
    <row r="31012" spans="27:29">
      <c r="AA31012" s="298"/>
      <c r="AC31012" s="206"/>
    </row>
    <row r="31013" spans="27:29">
      <c r="AA31013" s="298"/>
      <c r="AC31013" s="206"/>
    </row>
    <row r="31014" spans="27:29">
      <c r="AA31014" s="298"/>
      <c r="AC31014" s="206"/>
    </row>
    <row r="31015" spans="27:29">
      <c r="AA31015" s="298"/>
      <c r="AC31015" s="206"/>
    </row>
    <row r="31016" spans="27:29">
      <c r="AA31016" s="298"/>
      <c r="AC31016" s="206"/>
    </row>
    <row r="31017" spans="27:29">
      <c r="AA31017" s="298"/>
      <c r="AC31017" s="206"/>
    </row>
    <row r="31018" spans="27:29">
      <c r="AA31018" s="298"/>
      <c r="AC31018" s="206"/>
    </row>
    <row r="31019" spans="27:29">
      <c r="AA31019" s="298"/>
      <c r="AC31019" s="206"/>
    </row>
    <row r="31020" spans="27:29">
      <c r="AA31020" s="298"/>
      <c r="AC31020" s="206"/>
    </row>
    <row r="31021" spans="27:29">
      <c r="AA31021" s="298"/>
      <c r="AC31021" s="206"/>
    </row>
    <row r="31022" spans="27:29">
      <c r="AA31022" s="298"/>
      <c r="AC31022" s="206"/>
    </row>
    <row r="31023" spans="27:29">
      <c r="AA31023" s="298"/>
      <c r="AC31023" s="206"/>
    </row>
    <row r="31024" spans="27:29">
      <c r="AA31024" s="298"/>
      <c r="AC31024" s="206"/>
    </row>
    <row r="31025" spans="27:29">
      <c r="AA31025" s="298"/>
      <c r="AC31025" s="206"/>
    </row>
    <row r="31026" spans="27:29">
      <c r="AA31026" s="298"/>
      <c r="AC31026" s="206"/>
    </row>
    <row r="31027" spans="27:29">
      <c r="AA31027" s="298"/>
      <c r="AC31027" s="206"/>
    </row>
    <row r="31028" spans="27:29">
      <c r="AA31028" s="298"/>
      <c r="AC31028" s="206"/>
    </row>
    <row r="31029" spans="27:29">
      <c r="AA31029" s="298"/>
      <c r="AC31029" s="206"/>
    </row>
    <row r="31030" spans="27:29">
      <c r="AA31030" s="298"/>
      <c r="AC31030" s="206"/>
    </row>
    <row r="31031" spans="27:29">
      <c r="AA31031" s="298"/>
      <c r="AC31031" s="206"/>
    </row>
    <row r="31032" spans="27:29">
      <c r="AA31032" s="298"/>
      <c r="AC31032" s="206"/>
    </row>
    <row r="31033" spans="27:29">
      <c r="AA31033" s="298"/>
      <c r="AC31033" s="206"/>
    </row>
    <row r="31034" spans="27:29">
      <c r="AA31034" s="298"/>
      <c r="AC31034" s="206"/>
    </row>
    <row r="31035" spans="27:29">
      <c r="AA31035" s="298"/>
      <c r="AC31035" s="206"/>
    </row>
    <row r="31036" spans="27:29">
      <c r="AA31036" s="298"/>
      <c r="AC31036" s="206"/>
    </row>
    <row r="31037" spans="27:29">
      <c r="AA31037" s="298"/>
      <c r="AC31037" s="206"/>
    </row>
    <row r="31038" spans="27:29">
      <c r="AA31038" s="298"/>
      <c r="AC31038" s="206"/>
    </row>
    <row r="31039" spans="27:29">
      <c r="AA31039" s="298"/>
      <c r="AC31039" s="206"/>
    </row>
    <row r="31040" spans="27:29">
      <c r="AA31040" s="298"/>
      <c r="AC31040" s="206"/>
    </row>
    <row r="31041" spans="27:29">
      <c r="AA31041" s="298"/>
      <c r="AC31041" s="206"/>
    </row>
    <row r="31042" spans="27:29">
      <c r="AA31042" s="298"/>
      <c r="AC31042" s="206"/>
    </row>
    <row r="31043" spans="27:29">
      <c r="AA31043" s="298"/>
      <c r="AC31043" s="206"/>
    </row>
    <row r="31044" spans="27:29">
      <c r="AA31044" s="298"/>
      <c r="AC31044" s="206"/>
    </row>
    <row r="31045" spans="27:29">
      <c r="AA31045" s="298"/>
      <c r="AC31045" s="206"/>
    </row>
    <row r="31046" spans="27:29">
      <c r="AA31046" s="298"/>
      <c r="AC31046" s="206"/>
    </row>
    <row r="31047" spans="27:29">
      <c r="AA31047" s="298"/>
      <c r="AC31047" s="206"/>
    </row>
    <row r="31048" spans="27:29">
      <c r="AA31048" s="298"/>
      <c r="AC31048" s="206"/>
    </row>
    <row r="31049" spans="27:29">
      <c r="AA31049" s="298"/>
      <c r="AC31049" s="206"/>
    </row>
    <row r="31050" spans="27:29">
      <c r="AA31050" s="298"/>
      <c r="AC31050" s="206"/>
    </row>
    <row r="31051" spans="27:29">
      <c r="AA31051" s="298"/>
      <c r="AC31051" s="206"/>
    </row>
    <row r="31052" spans="27:29">
      <c r="AA31052" s="298"/>
      <c r="AC31052" s="206"/>
    </row>
    <row r="31053" spans="27:29">
      <c r="AA31053" s="298"/>
      <c r="AC31053" s="206"/>
    </row>
    <row r="31054" spans="27:29">
      <c r="AA31054" s="298"/>
      <c r="AC31054" s="206"/>
    </row>
    <row r="31055" spans="27:29">
      <c r="AA31055" s="298"/>
      <c r="AC31055" s="206"/>
    </row>
    <row r="31056" spans="27:29">
      <c r="AA31056" s="298"/>
      <c r="AC31056" s="206"/>
    </row>
    <row r="31057" spans="27:29">
      <c r="AA31057" s="298"/>
      <c r="AC31057" s="206"/>
    </row>
    <row r="31058" spans="27:29">
      <c r="AA31058" s="298"/>
      <c r="AC31058" s="206"/>
    </row>
    <row r="31059" spans="27:29">
      <c r="AA31059" s="298"/>
      <c r="AC31059" s="206"/>
    </row>
    <row r="31060" spans="27:29">
      <c r="AA31060" s="298"/>
      <c r="AC31060" s="206"/>
    </row>
    <row r="31061" spans="27:29">
      <c r="AA31061" s="298"/>
      <c r="AC31061" s="206"/>
    </row>
    <row r="31062" spans="27:29">
      <c r="AA31062" s="298"/>
      <c r="AC31062" s="206"/>
    </row>
    <row r="31063" spans="27:29">
      <c r="AA31063" s="298"/>
      <c r="AC31063" s="206"/>
    </row>
    <row r="31064" spans="27:29">
      <c r="AA31064" s="298"/>
      <c r="AC31064" s="206"/>
    </row>
    <row r="31065" spans="27:29">
      <c r="AA31065" s="298"/>
      <c r="AC31065" s="206"/>
    </row>
    <row r="31066" spans="27:29">
      <c r="AA31066" s="298"/>
      <c r="AC31066" s="206"/>
    </row>
    <row r="31067" spans="27:29">
      <c r="AA31067" s="298"/>
      <c r="AC31067" s="206"/>
    </row>
    <row r="31068" spans="27:29">
      <c r="AA31068" s="298"/>
      <c r="AC31068" s="206"/>
    </row>
    <row r="31069" spans="27:29">
      <c r="AA31069" s="298"/>
      <c r="AC31069" s="206"/>
    </row>
    <row r="31070" spans="27:29">
      <c r="AA31070" s="298"/>
      <c r="AC31070" s="206"/>
    </row>
    <row r="31071" spans="27:29">
      <c r="AA31071" s="298"/>
      <c r="AC31071" s="206"/>
    </row>
    <row r="31072" spans="27:29">
      <c r="AA31072" s="298"/>
      <c r="AC31072" s="206"/>
    </row>
    <row r="31073" spans="27:29">
      <c r="AA31073" s="298"/>
      <c r="AC31073" s="206"/>
    </row>
    <row r="31074" spans="27:29">
      <c r="AA31074" s="298"/>
      <c r="AC31074" s="206"/>
    </row>
    <row r="31075" spans="27:29">
      <c r="AA31075" s="298"/>
      <c r="AC31075" s="206"/>
    </row>
    <row r="31076" spans="27:29">
      <c r="AA31076" s="298"/>
      <c r="AC31076" s="206"/>
    </row>
    <row r="31077" spans="27:29">
      <c r="AA31077" s="298"/>
      <c r="AC31077" s="206"/>
    </row>
    <row r="31078" spans="27:29">
      <c r="AA31078" s="298"/>
      <c r="AC31078" s="206"/>
    </row>
    <row r="31079" spans="27:29">
      <c r="AA31079" s="298"/>
      <c r="AC31079" s="206"/>
    </row>
    <row r="31080" spans="27:29">
      <c r="AA31080" s="298"/>
      <c r="AC31080" s="206"/>
    </row>
    <row r="31081" spans="27:29">
      <c r="AA31081" s="298"/>
      <c r="AC31081" s="206"/>
    </row>
    <row r="31082" spans="27:29">
      <c r="AA31082" s="298"/>
      <c r="AC31082" s="206"/>
    </row>
    <row r="31083" spans="27:29">
      <c r="AA31083" s="298"/>
      <c r="AC31083" s="206"/>
    </row>
    <row r="31084" spans="27:29">
      <c r="AA31084" s="298"/>
      <c r="AC31084" s="206"/>
    </row>
    <row r="31085" spans="27:29">
      <c r="AA31085" s="298"/>
      <c r="AC31085" s="206"/>
    </row>
    <row r="31086" spans="27:29">
      <c r="AA31086" s="298"/>
      <c r="AC31086" s="206"/>
    </row>
    <row r="31087" spans="27:29">
      <c r="AA31087" s="298"/>
      <c r="AC31087" s="206"/>
    </row>
    <row r="31088" spans="27:29">
      <c r="AA31088" s="298"/>
      <c r="AC31088" s="206"/>
    </row>
    <row r="31089" spans="27:29">
      <c r="AA31089" s="298"/>
      <c r="AC31089" s="206"/>
    </row>
    <row r="31090" spans="27:29">
      <c r="AA31090" s="298"/>
      <c r="AC31090" s="206"/>
    </row>
    <row r="31091" spans="27:29">
      <c r="AA31091" s="298"/>
      <c r="AC31091" s="206"/>
    </row>
    <row r="31092" spans="27:29">
      <c r="AA31092" s="298"/>
      <c r="AC31092" s="206"/>
    </row>
    <row r="31093" spans="27:29">
      <c r="AA31093" s="298"/>
      <c r="AC31093" s="206"/>
    </row>
    <row r="31094" spans="27:29">
      <c r="AA31094" s="298"/>
      <c r="AC31094" s="206"/>
    </row>
    <row r="31095" spans="27:29">
      <c r="AA31095" s="298"/>
      <c r="AC31095" s="206"/>
    </row>
    <row r="31096" spans="27:29">
      <c r="AA31096" s="298"/>
      <c r="AC31096" s="206"/>
    </row>
    <row r="31097" spans="27:29">
      <c r="AA31097" s="298"/>
      <c r="AC31097" s="206"/>
    </row>
    <row r="31098" spans="27:29">
      <c r="AA31098" s="298"/>
      <c r="AC31098" s="206"/>
    </row>
    <row r="31099" spans="27:29">
      <c r="AA31099" s="298"/>
      <c r="AC31099" s="206"/>
    </row>
    <row r="31100" spans="27:29">
      <c r="AA31100" s="298"/>
      <c r="AC31100" s="206"/>
    </row>
    <row r="31101" spans="27:29">
      <c r="AA31101" s="298"/>
      <c r="AC31101" s="206"/>
    </row>
    <row r="31102" spans="27:29">
      <c r="AA31102" s="298"/>
      <c r="AC31102" s="206"/>
    </row>
    <row r="31103" spans="27:29">
      <c r="AA31103" s="298"/>
      <c r="AC31103" s="206"/>
    </row>
    <row r="31104" spans="27:29">
      <c r="AA31104" s="298"/>
      <c r="AC31104" s="206"/>
    </row>
    <row r="31105" spans="27:29">
      <c r="AA31105" s="298"/>
      <c r="AC31105" s="206"/>
    </row>
    <row r="31106" spans="27:29">
      <c r="AA31106" s="298"/>
      <c r="AC31106" s="206"/>
    </row>
    <row r="31107" spans="27:29">
      <c r="AA31107" s="298"/>
      <c r="AC31107" s="206"/>
    </row>
    <row r="31108" spans="27:29">
      <c r="AA31108" s="298"/>
      <c r="AC31108" s="206"/>
    </row>
    <row r="31109" spans="27:29">
      <c r="AA31109" s="298"/>
      <c r="AC31109" s="206"/>
    </row>
    <row r="31110" spans="27:29">
      <c r="AA31110" s="298"/>
      <c r="AC31110" s="206"/>
    </row>
    <row r="31111" spans="27:29">
      <c r="AA31111" s="298"/>
      <c r="AC31111" s="206"/>
    </row>
    <row r="31112" spans="27:29">
      <c r="AA31112" s="298"/>
      <c r="AC31112" s="206"/>
    </row>
    <row r="31113" spans="27:29">
      <c r="AA31113" s="298"/>
      <c r="AC31113" s="206"/>
    </row>
    <row r="31114" spans="27:29">
      <c r="AA31114" s="298"/>
      <c r="AC31114" s="206"/>
    </row>
    <row r="31115" spans="27:29">
      <c r="AA31115" s="298"/>
      <c r="AC31115" s="206"/>
    </row>
    <row r="31116" spans="27:29">
      <c r="AA31116" s="298"/>
      <c r="AC31116" s="206"/>
    </row>
    <row r="31117" spans="27:29">
      <c r="AA31117" s="298"/>
      <c r="AC31117" s="206"/>
    </row>
    <row r="31118" spans="27:29">
      <c r="AA31118" s="298"/>
      <c r="AC31118" s="206"/>
    </row>
    <row r="31119" spans="27:29">
      <c r="AA31119" s="298"/>
      <c r="AC31119" s="206"/>
    </row>
    <row r="31120" spans="27:29">
      <c r="AA31120" s="298"/>
      <c r="AC31120" s="206"/>
    </row>
    <row r="31121" spans="27:29">
      <c r="AA31121" s="298"/>
      <c r="AC31121" s="206"/>
    </row>
    <row r="31122" spans="27:29">
      <c r="AA31122" s="298"/>
      <c r="AC31122" s="206"/>
    </row>
    <row r="31123" spans="27:29">
      <c r="AA31123" s="298"/>
      <c r="AC31123" s="206"/>
    </row>
    <row r="31124" spans="27:29">
      <c r="AA31124" s="298"/>
      <c r="AC31124" s="206"/>
    </row>
    <row r="31125" spans="27:29">
      <c r="AA31125" s="298"/>
      <c r="AC31125" s="206"/>
    </row>
    <row r="31126" spans="27:29">
      <c r="AA31126" s="298"/>
      <c r="AC31126" s="206"/>
    </row>
    <row r="31127" spans="27:29">
      <c r="AA31127" s="298"/>
      <c r="AC31127" s="206"/>
    </row>
    <row r="31128" spans="27:29">
      <c r="AA31128" s="298"/>
      <c r="AC31128" s="206"/>
    </row>
    <row r="31129" spans="27:29">
      <c r="AA31129" s="298"/>
      <c r="AC31129" s="206"/>
    </row>
    <row r="31130" spans="27:29">
      <c r="AA31130" s="298"/>
      <c r="AC31130" s="206"/>
    </row>
    <row r="31131" spans="27:29">
      <c r="AA31131" s="298"/>
      <c r="AC31131" s="206"/>
    </row>
    <row r="31132" spans="27:29">
      <c r="AA31132" s="298"/>
      <c r="AC31132" s="206"/>
    </row>
    <row r="31133" spans="27:29">
      <c r="AA31133" s="298"/>
      <c r="AC31133" s="206"/>
    </row>
    <row r="31134" spans="27:29">
      <c r="AA31134" s="298"/>
      <c r="AC31134" s="206"/>
    </row>
    <row r="31135" spans="27:29">
      <c r="AA31135" s="298"/>
      <c r="AC31135" s="206"/>
    </row>
    <row r="31136" spans="27:29">
      <c r="AA31136" s="298"/>
      <c r="AC31136" s="206"/>
    </row>
    <row r="31137" spans="27:29">
      <c r="AA31137" s="298"/>
      <c r="AC31137" s="206"/>
    </row>
    <row r="31138" spans="27:29">
      <c r="AA31138" s="298"/>
      <c r="AC31138" s="206"/>
    </row>
    <row r="31139" spans="27:29">
      <c r="AA31139" s="298"/>
      <c r="AC31139" s="206"/>
    </row>
    <row r="31140" spans="27:29">
      <c r="AA31140" s="298"/>
      <c r="AC31140" s="206"/>
    </row>
    <row r="31141" spans="27:29">
      <c r="AA31141" s="298"/>
      <c r="AC31141" s="206"/>
    </row>
    <row r="31142" spans="27:29">
      <c r="AA31142" s="298"/>
      <c r="AC31142" s="206"/>
    </row>
    <row r="31143" spans="27:29">
      <c r="AA31143" s="298"/>
      <c r="AC31143" s="206"/>
    </row>
    <row r="31144" spans="27:29">
      <c r="AA31144" s="298"/>
      <c r="AC31144" s="206"/>
    </row>
    <row r="31145" spans="27:29">
      <c r="AA31145" s="298"/>
      <c r="AC31145" s="206"/>
    </row>
    <row r="31146" spans="27:29">
      <c r="AA31146" s="298"/>
      <c r="AC31146" s="206"/>
    </row>
    <row r="31147" spans="27:29">
      <c r="AA31147" s="298"/>
      <c r="AC31147" s="206"/>
    </row>
    <row r="31148" spans="27:29">
      <c r="AA31148" s="298"/>
      <c r="AC31148" s="206"/>
    </row>
    <row r="31149" spans="27:29">
      <c r="AA31149" s="298"/>
      <c r="AC31149" s="206"/>
    </row>
    <row r="31150" spans="27:29">
      <c r="AA31150" s="298"/>
      <c r="AC31150" s="206"/>
    </row>
    <row r="31151" spans="27:29">
      <c r="AA31151" s="298"/>
      <c r="AC31151" s="206"/>
    </row>
    <row r="31152" spans="27:29">
      <c r="AA31152" s="298"/>
      <c r="AC31152" s="206"/>
    </row>
    <row r="31153" spans="27:29">
      <c r="AA31153" s="298"/>
      <c r="AC31153" s="206"/>
    </row>
    <row r="31154" spans="27:29">
      <c r="AA31154" s="298"/>
      <c r="AC31154" s="206"/>
    </row>
    <row r="31155" spans="27:29">
      <c r="AA31155" s="298"/>
      <c r="AC31155" s="206"/>
    </row>
    <row r="31156" spans="27:29">
      <c r="AA31156" s="298"/>
      <c r="AC31156" s="206"/>
    </row>
    <row r="31157" spans="27:29">
      <c r="AA31157" s="298"/>
      <c r="AC31157" s="206"/>
    </row>
    <row r="31158" spans="27:29">
      <c r="AA31158" s="298"/>
      <c r="AC31158" s="206"/>
    </row>
    <row r="31159" spans="27:29">
      <c r="AA31159" s="298"/>
      <c r="AC31159" s="206"/>
    </row>
    <row r="31160" spans="27:29">
      <c r="AA31160" s="298"/>
      <c r="AC31160" s="206"/>
    </row>
    <row r="31161" spans="27:29">
      <c r="AA31161" s="298"/>
      <c r="AC31161" s="206"/>
    </row>
    <row r="31162" spans="27:29">
      <c r="AA31162" s="298"/>
      <c r="AC31162" s="206"/>
    </row>
    <row r="31163" spans="27:29">
      <c r="AA31163" s="298"/>
      <c r="AC31163" s="206"/>
    </row>
    <row r="31164" spans="27:29">
      <c r="AA31164" s="298"/>
      <c r="AC31164" s="206"/>
    </row>
    <row r="31165" spans="27:29">
      <c r="AA31165" s="298"/>
      <c r="AC31165" s="206"/>
    </row>
    <row r="31166" spans="27:29">
      <c r="AA31166" s="298"/>
      <c r="AC31166" s="206"/>
    </row>
    <row r="31167" spans="27:29">
      <c r="AA31167" s="298"/>
      <c r="AC31167" s="206"/>
    </row>
    <row r="31168" spans="27:29">
      <c r="AA31168" s="298"/>
      <c r="AC31168" s="206"/>
    </row>
    <row r="31169" spans="27:29">
      <c r="AA31169" s="298"/>
      <c r="AC31169" s="206"/>
    </row>
    <row r="31170" spans="27:29">
      <c r="AA31170" s="298"/>
      <c r="AC31170" s="206"/>
    </row>
    <row r="31171" spans="27:29">
      <c r="AA31171" s="298"/>
      <c r="AC31171" s="206"/>
    </row>
    <row r="31172" spans="27:29">
      <c r="AA31172" s="298"/>
      <c r="AC31172" s="206"/>
    </row>
    <row r="31173" spans="27:29">
      <c r="AA31173" s="298"/>
      <c r="AC31173" s="206"/>
    </row>
    <row r="31174" spans="27:29">
      <c r="AA31174" s="298"/>
      <c r="AC31174" s="206"/>
    </row>
    <row r="31175" spans="27:29">
      <c r="AA31175" s="298"/>
      <c r="AC31175" s="206"/>
    </row>
    <row r="31176" spans="27:29">
      <c r="AA31176" s="298"/>
      <c r="AC31176" s="206"/>
    </row>
    <row r="31177" spans="27:29">
      <c r="AA31177" s="298"/>
      <c r="AC31177" s="206"/>
    </row>
    <row r="31178" spans="27:29">
      <c r="AA31178" s="298"/>
      <c r="AC31178" s="206"/>
    </row>
    <row r="31179" spans="27:29">
      <c r="AA31179" s="298"/>
      <c r="AC31179" s="206"/>
    </row>
    <row r="31180" spans="27:29">
      <c r="AA31180" s="298"/>
      <c r="AC31180" s="206"/>
    </row>
    <row r="31181" spans="27:29">
      <c r="AA31181" s="298"/>
      <c r="AC31181" s="206"/>
    </row>
    <row r="31182" spans="27:29">
      <c r="AA31182" s="298"/>
      <c r="AC31182" s="206"/>
    </row>
    <row r="31183" spans="27:29">
      <c r="AA31183" s="298"/>
      <c r="AC31183" s="206"/>
    </row>
    <row r="31184" spans="27:29">
      <c r="AA31184" s="298"/>
      <c r="AC31184" s="206"/>
    </row>
    <row r="31185" spans="27:29">
      <c r="AA31185" s="298"/>
      <c r="AC31185" s="206"/>
    </row>
    <row r="31186" spans="27:29">
      <c r="AA31186" s="298"/>
      <c r="AC31186" s="206"/>
    </row>
    <row r="31187" spans="27:29">
      <c r="AA31187" s="298"/>
      <c r="AC31187" s="206"/>
    </row>
    <row r="31188" spans="27:29">
      <c r="AA31188" s="298"/>
      <c r="AC31188" s="206"/>
    </row>
    <row r="31189" spans="27:29">
      <c r="AA31189" s="298"/>
      <c r="AC31189" s="206"/>
    </row>
    <row r="31190" spans="27:29">
      <c r="AA31190" s="298"/>
      <c r="AC31190" s="206"/>
    </row>
    <row r="31191" spans="27:29">
      <c r="AA31191" s="298"/>
      <c r="AC31191" s="206"/>
    </row>
    <row r="31192" spans="27:29">
      <c r="AA31192" s="298"/>
      <c r="AC31192" s="206"/>
    </row>
    <row r="31193" spans="27:29">
      <c r="AA31193" s="298"/>
      <c r="AC31193" s="206"/>
    </row>
    <row r="31194" spans="27:29">
      <c r="AA31194" s="298"/>
      <c r="AC31194" s="206"/>
    </row>
    <row r="31195" spans="27:29">
      <c r="AA31195" s="298"/>
      <c r="AC31195" s="206"/>
    </row>
    <row r="31196" spans="27:29">
      <c r="AA31196" s="298"/>
      <c r="AC31196" s="206"/>
    </row>
    <row r="31197" spans="27:29">
      <c r="AA31197" s="298"/>
      <c r="AC31197" s="206"/>
    </row>
    <row r="31198" spans="27:29">
      <c r="AA31198" s="298"/>
      <c r="AC31198" s="206"/>
    </row>
    <row r="31199" spans="27:29">
      <c r="AA31199" s="298"/>
      <c r="AC31199" s="206"/>
    </row>
    <row r="31200" spans="27:29">
      <c r="AA31200" s="298"/>
      <c r="AC31200" s="206"/>
    </row>
    <row r="31201" spans="27:29">
      <c r="AA31201" s="298"/>
      <c r="AC31201" s="206"/>
    </row>
    <row r="31202" spans="27:29">
      <c r="AA31202" s="298"/>
      <c r="AC31202" s="206"/>
    </row>
    <row r="31203" spans="27:29">
      <c r="AA31203" s="298"/>
      <c r="AC31203" s="206"/>
    </row>
    <row r="31204" spans="27:29">
      <c r="AA31204" s="298"/>
      <c r="AC31204" s="206"/>
    </row>
    <row r="31205" spans="27:29">
      <c r="AA31205" s="298"/>
      <c r="AC31205" s="206"/>
    </row>
    <row r="31206" spans="27:29">
      <c r="AA31206" s="298"/>
      <c r="AC31206" s="206"/>
    </row>
    <row r="31207" spans="27:29">
      <c r="AA31207" s="298"/>
      <c r="AC31207" s="206"/>
    </row>
    <row r="31208" spans="27:29">
      <c r="AA31208" s="298"/>
      <c r="AC31208" s="206"/>
    </row>
    <row r="31209" spans="27:29">
      <c r="AA31209" s="298"/>
      <c r="AC31209" s="206"/>
    </row>
    <row r="31210" spans="27:29">
      <c r="AA31210" s="298"/>
      <c r="AC31210" s="206"/>
    </row>
    <row r="31211" spans="27:29">
      <c r="AA31211" s="298"/>
      <c r="AC31211" s="206"/>
    </row>
    <row r="31212" spans="27:29">
      <c r="AA31212" s="298"/>
      <c r="AC31212" s="206"/>
    </row>
    <row r="31213" spans="27:29">
      <c r="AA31213" s="298"/>
      <c r="AC31213" s="206"/>
    </row>
    <row r="31214" spans="27:29">
      <c r="AA31214" s="298"/>
      <c r="AC31214" s="206"/>
    </row>
    <row r="31215" spans="27:29">
      <c r="AA31215" s="298"/>
      <c r="AC31215" s="206"/>
    </row>
    <row r="31216" spans="27:29">
      <c r="AA31216" s="298"/>
      <c r="AC31216" s="206"/>
    </row>
    <row r="31217" spans="27:29">
      <c r="AA31217" s="298"/>
      <c r="AC31217" s="206"/>
    </row>
    <row r="31218" spans="27:29">
      <c r="AA31218" s="298"/>
      <c r="AC31218" s="206"/>
    </row>
    <row r="31219" spans="27:29">
      <c r="AA31219" s="298"/>
      <c r="AC31219" s="206"/>
    </row>
    <row r="31220" spans="27:29">
      <c r="AA31220" s="298"/>
      <c r="AC31220" s="206"/>
    </row>
    <row r="31221" spans="27:29">
      <c r="AA31221" s="298"/>
      <c r="AC31221" s="206"/>
    </row>
    <row r="31222" spans="27:29">
      <c r="AA31222" s="298"/>
      <c r="AC31222" s="206"/>
    </row>
    <row r="31223" spans="27:29">
      <c r="AA31223" s="298"/>
      <c r="AC31223" s="206"/>
    </row>
    <row r="31224" spans="27:29">
      <c r="AA31224" s="298"/>
      <c r="AC31224" s="206"/>
    </row>
    <row r="31225" spans="27:29">
      <c r="AA31225" s="298"/>
      <c r="AC31225" s="206"/>
    </row>
    <row r="31226" spans="27:29">
      <c r="AA31226" s="298"/>
      <c r="AC31226" s="206"/>
    </row>
    <row r="31227" spans="27:29">
      <c r="AA31227" s="298"/>
      <c r="AC31227" s="206"/>
    </row>
    <row r="31228" spans="27:29">
      <c r="AA31228" s="298"/>
      <c r="AC31228" s="206"/>
    </row>
    <row r="31229" spans="27:29">
      <c r="AA31229" s="298"/>
      <c r="AC31229" s="206"/>
    </row>
    <row r="31230" spans="27:29">
      <c r="AA31230" s="298"/>
      <c r="AC31230" s="206"/>
    </row>
    <row r="31231" spans="27:29">
      <c r="AA31231" s="298"/>
      <c r="AC31231" s="206"/>
    </row>
    <row r="31232" spans="27:29">
      <c r="AA31232" s="298"/>
      <c r="AC31232" s="206"/>
    </row>
    <row r="31233" spans="27:29">
      <c r="AA31233" s="298"/>
      <c r="AC31233" s="206"/>
    </row>
    <row r="31234" spans="27:29">
      <c r="AA31234" s="298"/>
      <c r="AC31234" s="206"/>
    </row>
    <row r="31235" spans="27:29">
      <c r="AA31235" s="298"/>
      <c r="AC31235" s="206"/>
    </row>
    <row r="31236" spans="27:29">
      <c r="AA31236" s="298"/>
      <c r="AC31236" s="206"/>
    </row>
    <row r="31237" spans="27:29">
      <c r="AA31237" s="298"/>
      <c r="AC31237" s="206"/>
    </row>
    <row r="31238" spans="27:29">
      <c r="AA31238" s="298"/>
      <c r="AC31238" s="206"/>
    </row>
    <row r="31239" spans="27:29">
      <c r="AA31239" s="298"/>
      <c r="AC31239" s="206"/>
    </row>
    <row r="31240" spans="27:29">
      <c r="AA31240" s="298"/>
      <c r="AC31240" s="206"/>
    </row>
    <row r="31241" spans="27:29">
      <c r="AA31241" s="298"/>
      <c r="AC31241" s="206"/>
    </row>
    <row r="31242" spans="27:29">
      <c r="AA31242" s="298"/>
      <c r="AC31242" s="206"/>
    </row>
    <row r="31243" spans="27:29">
      <c r="AA31243" s="298"/>
      <c r="AC31243" s="206"/>
    </row>
    <row r="31244" spans="27:29">
      <c r="AA31244" s="298"/>
      <c r="AC31244" s="206"/>
    </row>
    <row r="31245" spans="27:29">
      <c r="AA31245" s="298"/>
      <c r="AC31245" s="206"/>
    </row>
    <row r="31246" spans="27:29">
      <c r="AA31246" s="298"/>
      <c r="AC31246" s="206"/>
    </row>
    <row r="31247" spans="27:29">
      <c r="AA31247" s="298"/>
      <c r="AC31247" s="206"/>
    </row>
    <row r="31248" spans="27:29">
      <c r="AA31248" s="298"/>
      <c r="AC31248" s="206"/>
    </row>
    <row r="31249" spans="27:29">
      <c r="AA31249" s="298"/>
      <c r="AC31249" s="206"/>
    </row>
    <row r="31250" spans="27:29">
      <c r="AA31250" s="298"/>
      <c r="AC31250" s="206"/>
    </row>
    <row r="31251" spans="27:29">
      <c r="AA31251" s="298"/>
      <c r="AC31251" s="206"/>
    </row>
    <row r="31252" spans="27:29">
      <c r="AA31252" s="298"/>
      <c r="AC31252" s="206"/>
    </row>
    <row r="31253" spans="27:29">
      <c r="AA31253" s="298"/>
      <c r="AC31253" s="206"/>
    </row>
    <row r="31254" spans="27:29">
      <c r="AA31254" s="298"/>
      <c r="AC31254" s="206"/>
    </row>
    <row r="31255" spans="27:29">
      <c r="AA31255" s="298"/>
      <c r="AC31255" s="206"/>
    </row>
    <row r="31256" spans="27:29">
      <c r="AA31256" s="298"/>
      <c r="AC31256" s="206"/>
    </row>
    <row r="31257" spans="27:29">
      <c r="AA31257" s="298"/>
      <c r="AC31257" s="206"/>
    </row>
    <row r="31258" spans="27:29">
      <c r="AA31258" s="298"/>
      <c r="AC31258" s="206"/>
    </row>
    <row r="31259" spans="27:29">
      <c r="AA31259" s="298"/>
      <c r="AC31259" s="206"/>
    </row>
    <row r="31260" spans="27:29">
      <c r="AA31260" s="298"/>
      <c r="AC31260" s="206"/>
    </row>
    <row r="31261" spans="27:29">
      <c r="AA31261" s="298"/>
      <c r="AC31261" s="206"/>
    </row>
    <row r="31262" spans="27:29">
      <c r="AA31262" s="298"/>
      <c r="AC31262" s="206"/>
    </row>
    <row r="31263" spans="27:29">
      <c r="AA31263" s="298"/>
      <c r="AC31263" s="206"/>
    </row>
    <row r="31264" spans="27:29">
      <c r="AA31264" s="298"/>
      <c r="AC31264" s="206"/>
    </row>
    <row r="31265" spans="27:29">
      <c r="AA31265" s="298"/>
      <c r="AC31265" s="206"/>
    </row>
    <row r="31266" spans="27:29">
      <c r="AA31266" s="298"/>
      <c r="AC31266" s="206"/>
    </row>
    <row r="31267" spans="27:29">
      <c r="AA31267" s="298"/>
      <c r="AC31267" s="206"/>
    </row>
    <row r="31268" spans="27:29">
      <c r="AA31268" s="298"/>
      <c r="AC31268" s="206"/>
    </row>
    <row r="31269" spans="27:29">
      <c r="AA31269" s="298"/>
      <c r="AC31269" s="206"/>
    </row>
    <row r="31270" spans="27:29">
      <c r="AA31270" s="298"/>
      <c r="AC31270" s="206"/>
    </row>
    <row r="31271" spans="27:29">
      <c r="AA31271" s="298"/>
      <c r="AC31271" s="206"/>
    </row>
    <row r="31272" spans="27:29">
      <c r="AA31272" s="298"/>
      <c r="AC31272" s="206"/>
    </row>
    <row r="31273" spans="27:29">
      <c r="AA31273" s="298"/>
      <c r="AC31273" s="206"/>
    </row>
    <row r="31274" spans="27:29">
      <c r="AA31274" s="298"/>
      <c r="AC31274" s="206"/>
    </row>
    <row r="31275" spans="27:29">
      <c r="AA31275" s="298"/>
      <c r="AC31275" s="206"/>
    </row>
    <row r="31276" spans="27:29">
      <c r="AA31276" s="298"/>
      <c r="AC31276" s="206"/>
    </row>
    <row r="31277" spans="27:29">
      <c r="AA31277" s="298"/>
      <c r="AC31277" s="206"/>
    </row>
    <row r="31278" spans="27:29">
      <c r="AA31278" s="298"/>
      <c r="AC31278" s="206"/>
    </row>
    <row r="31279" spans="27:29">
      <c r="AA31279" s="298"/>
      <c r="AC31279" s="206"/>
    </row>
    <row r="31280" spans="27:29">
      <c r="AA31280" s="298"/>
      <c r="AC31280" s="206"/>
    </row>
    <row r="31281" spans="27:29">
      <c r="AA31281" s="298"/>
      <c r="AC31281" s="206"/>
    </row>
    <row r="31282" spans="27:29">
      <c r="AA31282" s="298"/>
      <c r="AC31282" s="206"/>
    </row>
    <row r="31283" spans="27:29">
      <c r="AA31283" s="298"/>
      <c r="AC31283" s="206"/>
    </row>
    <row r="31284" spans="27:29">
      <c r="AA31284" s="298"/>
      <c r="AC31284" s="206"/>
    </row>
    <row r="31285" spans="27:29">
      <c r="AA31285" s="298"/>
      <c r="AC31285" s="206"/>
    </row>
    <row r="31286" spans="27:29">
      <c r="AA31286" s="298"/>
      <c r="AC31286" s="206"/>
    </row>
    <row r="31287" spans="27:29">
      <c r="AA31287" s="298"/>
      <c r="AC31287" s="206"/>
    </row>
    <row r="31288" spans="27:29">
      <c r="AA31288" s="298"/>
      <c r="AC31288" s="206"/>
    </row>
    <row r="31289" spans="27:29">
      <c r="AA31289" s="298"/>
      <c r="AC31289" s="206"/>
    </row>
    <row r="31290" spans="27:29">
      <c r="AA31290" s="298"/>
      <c r="AC31290" s="206"/>
    </row>
    <row r="31291" spans="27:29">
      <c r="AA31291" s="298"/>
      <c r="AC31291" s="206"/>
    </row>
    <row r="31292" spans="27:29">
      <c r="AA31292" s="298"/>
      <c r="AC31292" s="206"/>
    </row>
    <row r="31293" spans="27:29">
      <c r="AA31293" s="298"/>
      <c r="AC31293" s="206"/>
    </row>
    <row r="31294" spans="27:29">
      <c r="AA31294" s="298"/>
      <c r="AC31294" s="206"/>
    </row>
    <row r="31295" spans="27:29">
      <c r="AA31295" s="298"/>
      <c r="AC31295" s="206"/>
    </row>
    <row r="31296" spans="27:29">
      <c r="AA31296" s="298"/>
      <c r="AC31296" s="206"/>
    </row>
    <row r="31297" spans="27:29">
      <c r="AA31297" s="298"/>
      <c r="AC31297" s="206"/>
    </row>
    <row r="31298" spans="27:29">
      <c r="AA31298" s="298"/>
      <c r="AC31298" s="206"/>
    </row>
    <row r="31299" spans="27:29">
      <c r="AA31299" s="298"/>
      <c r="AC31299" s="206"/>
    </row>
    <row r="31300" spans="27:29">
      <c r="AA31300" s="298"/>
      <c r="AC31300" s="206"/>
    </row>
    <row r="31301" spans="27:29">
      <c r="AA31301" s="298"/>
      <c r="AC31301" s="206"/>
    </row>
    <row r="31302" spans="27:29">
      <c r="AA31302" s="298"/>
      <c r="AC31302" s="206"/>
    </row>
    <row r="31303" spans="27:29">
      <c r="AA31303" s="298"/>
      <c r="AC31303" s="206"/>
    </row>
    <row r="31304" spans="27:29">
      <c r="AA31304" s="298"/>
      <c r="AC31304" s="206"/>
    </row>
    <row r="31305" spans="27:29">
      <c r="AA31305" s="298"/>
      <c r="AC31305" s="206"/>
    </row>
    <row r="31306" spans="27:29">
      <c r="AA31306" s="298"/>
      <c r="AC31306" s="206"/>
    </row>
    <row r="31307" spans="27:29">
      <c r="AA31307" s="298"/>
      <c r="AC31307" s="206"/>
    </row>
    <row r="31308" spans="27:29">
      <c r="AA31308" s="298"/>
      <c r="AC31308" s="206"/>
    </row>
    <row r="31309" spans="27:29">
      <c r="AA31309" s="298"/>
      <c r="AC31309" s="206"/>
    </row>
    <row r="31310" spans="27:29">
      <c r="AA31310" s="298"/>
      <c r="AC31310" s="206"/>
    </row>
    <row r="31311" spans="27:29">
      <c r="AA31311" s="298"/>
      <c r="AC31311" s="206"/>
    </row>
    <row r="31312" spans="27:29">
      <c r="AA31312" s="298"/>
      <c r="AC31312" s="206"/>
    </row>
    <row r="31313" spans="27:29">
      <c r="AA31313" s="298"/>
      <c r="AC31313" s="206"/>
    </row>
    <row r="31314" spans="27:29">
      <c r="AA31314" s="298"/>
      <c r="AC31314" s="206"/>
    </row>
    <row r="31315" spans="27:29">
      <c r="AA31315" s="298"/>
      <c r="AC31315" s="206"/>
    </row>
    <row r="31316" spans="27:29">
      <c r="AA31316" s="298"/>
      <c r="AC31316" s="206"/>
    </row>
    <row r="31317" spans="27:29">
      <c r="AA31317" s="298"/>
      <c r="AC31317" s="206"/>
    </row>
    <row r="31318" spans="27:29">
      <c r="AA31318" s="298"/>
      <c r="AC31318" s="206"/>
    </row>
    <row r="31319" spans="27:29">
      <c r="AA31319" s="298"/>
      <c r="AC31319" s="206"/>
    </row>
    <row r="31320" spans="27:29">
      <c r="AA31320" s="298"/>
      <c r="AC31320" s="206"/>
    </row>
    <row r="31321" spans="27:29">
      <c r="AA31321" s="298"/>
      <c r="AC31321" s="206"/>
    </row>
    <row r="31322" spans="27:29">
      <c r="AA31322" s="298"/>
      <c r="AC31322" s="206"/>
    </row>
    <row r="31323" spans="27:29">
      <c r="AA31323" s="298"/>
      <c r="AC31323" s="206"/>
    </row>
    <row r="31324" spans="27:29">
      <c r="AA31324" s="298"/>
      <c r="AC31324" s="206"/>
    </row>
    <row r="31325" spans="27:29">
      <c r="AA31325" s="298"/>
      <c r="AC31325" s="206"/>
    </row>
    <row r="31326" spans="27:29">
      <c r="AA31326" s="298"/>
      <c r="AC31326" s="206"/>
    </row>
    <row r="31327" spans="27:29">
      <c r="AA31327" s="298"/>
      <c r="AC31327" s="206"/>
    </row>
    <row r="31328" spans="27:29">
      <c r="AA31328" s="298"/>
      <c r="AC31328" s="206"/>
    </row>
    <row r="31329" spans="27:29">
      <c r="AA31329" s="298"/>
      <c r="AC31329" s="206"/>
    </row>
    <row r="31330" spans="27:29">
      <c r="AA31330" s="298"/>
      <c r="AC31330" s="206"/>
    </row>
    <row r="31331" spans="27:29">
      <c r="AA31331" s="298"/>
      <c r="AC31331" s="206"/>
    </row>
    <row r="31332" spans="27:29">
      <c r="AA31332" s="298"/>
      <c r="AC31332" s="206"/>
    </row>
    <row r="31333" spans="27:29">
      <c r="AA31333" s="298"/>
      <c r="AC31333" s="206"/>
    </row>
    <row r="31334" spans="27:29">
      <c r="AA31334" s="298"/>
      <c r="AC31334" s="206"/>
    </row>
    <row r="31335" spans="27:29">
      <c r="AA31335" s="298"/>
      <c r="AC31335" s="206"/>
    </row>
    <row r="31336" spans="27:29">
      <c r="AA31336" s="298"/>
      <c r="AC31336" s="206"/>
    </row>
    <row r="31337" spans="27:29">
      <c r="AA31337" s="298"/>
      <c r="AC31337" s="206"/>
    </row>
    <row r="31338" spans="27:29">
      <c r="AA31338" s="298"/>
      <c r="AC31338" s="206"/>
    </row>
    <row r="31339" spans="27:29">
      <c r="AA31339" s="298"/>
      <c r="AC31339" s="206"/>
    </row>
    <row r="31340" spans="27:29">
      <c r="AA31340" s="298"/>
      <c r="AC31340" s="206"/>
    </row>
    <row r="31341" spans="27:29">
      <c r="AA31341" s="298"/>
      <c r="AC31341" s="206"/>
    </row>
    <row r="31342" spans="27:29">
      <c r="AA31342" s="298"/>
      <c r="AC31342" s="206"/>
    </row>
    <row r="31343" spans="27:29">
      <c r="AA31343" s="298"/>
      <c r="AC31343" s="206"/>
    </row>
    <row r="31344" spans="27:29">
      <c r="AA31344" s="298"/>
      <c r="AC31344" s="206"/>
    </row>
    <row r="31345" spans="27:29">
      <c r="AA31345" s="298"/>
      <c r="AC31345" s="206"/>
    </row>
    <row r="31346" spans="27:29">
      <c r="AA31346" s="298"/>
      <c r="AC31346" s="206"/>
    </row>
    <row r="31347" spans="27:29">
      <c r="AA31347" s="298"/>
      <c r="AC31347" s="206"/>
    </row>
    <row r="31348" spans="27:29">
      <c r="AA31348" s="298"/>
      <c r="AC31348" s="206"/>
    </row>
    <row r="31349" spans="27:29">
      <c r="AA31349" s="298"/>
      <c r="AC31349" s="206"/>
    </row>
    <row r="31350" spans="27:29">
      <c r="AA31350" s="298"/>
      <c r="AC31350" s="206"/>
    </row>
    <row r="31351" spans="27:29">
      <c r="AA31351" s="298"/>
      <c r="AC31351" s="206"/>
    </row>
    <row r="31352" spans="27:29">
      <c r="AA31352" s="298"/>
      <c r="AC31352" s="206"/>
    </row>
    <row r="31353" spans="27:29">
      <c r="AA31353" s="298"/>
      <c r="AC31353" s="206"/>
    </row>
    <row r="31354" spans="27:29">
      <c r="AA31354" s="298"/>
      <c r="AC31354" s="206"/>
    </row>
    <row r="31355" spans="27:29">
      <c r="AA31355" s="298"/>
      <c r="AC31355" s="206"/>
    </row>
    <row r="31356" spans="27:29">
      <c r="AA31356" s="298"/>
      <c r="AC31356" s="206"/>
    </row>
    <row r="31357" spans="27:29">
      <c r="AA31357" s="298"/>
      <c r="AC31357" s="206"/>
    </row>
    <row r="31358" spans="27:29">
      <c r="AA31358" s="298"/>
      <c r="AC31358" s="206"/>
    </row>
    <row r="31359" spans="27:29">
      <c r="AA31359" s="298"/>
      <c r="AC31359" s="206"/>
    </row>
    <row r="31360" spans="27:29">
      <c r="AA31360" s="298"/>
      <c r="AC31360" s="206"/>
    </row>
    <row r="31361" spans="27:29">
      <c r="AA31361" s="298"/>
      <c r="AC31361" s="206"/>
    </row>
    <row r="31362" spans="27:29">
      <c r="AA31362" s="298"/>
      <c r="AC31362" s="206"/>
    </row>
    <row r="31363" spans="27:29">
      <c r="AA31363" s="298"/>
      <c r="AC31363" s="206"/>
    </row>
    <row r="31364" spans="27:29">
      <c r="AA31364" s="298"/>
      <c r="AC31364" s="206"/>
    </row>
    <row r="31365" spans="27:29">
      <c r="AA31365" s="298"/>
      <c r="AC31365" s="206"/>
    </row>
    <row r="31366" spans="27:29">
      <c r="AA31366" s="298"/>
      <c r="AC31366" s="206"/>
    </row>
    <row r="31367" spans="27:29">
      <c r="AA31367" s="298"/>
      <c r="AC31367" s="206"/>
    </row>
    <row r="31368" spans="27:29">
      <c r="AA31368" s="298"/>
      <c r="AC31368" s="206"/>
    </row>
    <row r="31369" spans="27:29">
      <c r="AA31369" s="298"/>
      <c r="AC31369" s="206"/>
    </row>
    <row r="31370" spans="27:29">
      <c r="AA31370" s="298"/>
      <c r="AC31370" s="206"/>
    </row>
    <row r="31371" spans="27:29">
      <c r="AA31371" s="298"/>
      <c r="AC31371" s="206"/>
    </row>
    <row r="31372" spans="27:29">
      <c r="AA31372" s="298"/>
      <c r="AC31372" s="206"/>
    </row>
    <row r="31373" spans="27:29">
      <c r="AA31373" s="298"/>
      <c r="AC31373" s="206"/>
    </row>
    <row r="31374" spans="27:29">
      <c r="AA31374" s="298"/>
      <c r="AC31374" s="206"/>
    </row>
    <row r="31375" spans="27:29">
      <c r="AA31375" s="298"/>
      <c r="AC31375" s="206"/>
    </row>
    <row r="31376" spans="27:29">
      <c r="AA31376" s="298"/>
      <c r="AC31376" s="206"/>
    </row>
    <row r="31377" spans="27:29">
      <c r="AA31377" s="298"/>
      <c r="AC31377" s="206"/>
    </row>
    <row r="31378" spans="27:29">
      <c r="AA31378" s="298"/>
      <c r="AC31378" s="206"/>
    </row>
    <row r="31379" spans="27:29">
      <c r="AA31379" s="298"/>
      <c r="AC31379" s="206"/>
    </row>
    <row r="31380" spans="27:29">
      <c r="AA31380" s="298"/>
      <c r="AC31380" s="206"/>
    </row>
    <row r="31381" spans="27:29">
      <c r="AA31381" s="298"/>
      <c r="AC31381" s="206"/>
    </row>
    <row r="31382" spans="27:29">
      <c r="AA31382" s="298"/>
      <c r="AC31382" s="206"/>
    </row>
    <row r="31383" spans="27:29">
      <c r="AA31383" s="298"/>
      <c r="AC31383" s="206"/>
    </row>
    <row r="31384" spans="27:29">
      <c r="AA31384" s="298"/>
      <c r="AC31384" s="206"/>
    </row>
    <row r="31385" spans="27:29">
      <c r="AA31385" s="298"/>
      <c r="AC31385" s="206"/>
    </row>
    <row r="31386" spans="27:29">
      <c r="AA31386" s="298"/>
      <c r="AC31386" s="206"/>
    </row>
    <row r="31387" spans="27:29">
      <c r="AA31387" s="298"/>
      <c r="AC31387" s="206"/>
    </row>
    <row r="31388" spans="27:29">
      <c r="AA31388" s="298"/>
      <c r="AC31388" s="206"/>
    </row>
    <row r="31389" spans="27:29">
      <c r="AA31389" s="298"/>
      <c r="AC31389" s="206"/>
    </row>
    <row r="31390" spans="27:29">
      <c r="AA31390" s="298"/>
      <c r="AC31390" s="206"/>
    </row>
    <row r="31391" spans="27:29">
      <c r="AA31391" s="298"/>
      <c r="AC31391" s="206"/>
    </row>
    <row r="31392" spans="27:29">
      <c r="AA31392" s="298"/>
      <c r="AC31392" s="206"/>
    </row>
    <row r="31393" spans="27:29">
      <c r="AA31393" s="298"/>
      <c r="AC31393" s="206"/>
    </row>
    <row r="31394" spans="27:29">
      <c r="AA31394" s="298"/>
      <c r="AC31394" s="206"/>
    </row>
    <row r="31395" spans="27:29">
      <c r="AA31395" s="298"/>
      <c r="AC31395" s="206"/>
    </row>
    <row r="31396" spans="27:29">
      <c r="AA31396" s="298"/>
      <c r="AC31396" s="206"/>
    </row>
    <row r="31397" spans="27:29">
      <c r="AA31397" s="298"/>
      <c r="AC31397" s="206"/>
    </row>
    <row r="31398" spans="27:29">
      <c r="AA31398" s="298"/>
      <c r="AC31398" s="206"/>
    </row>
    <row r="31399" spans="27:29">
      <c r="AA31399" s="298"/>
      <c r="AC31399" s="206"/>
    </row>
    <row r="31400" spans="27:29">
      <c r="AA31400" s="298"/>
      <c r="AC31400" s="206"/>
    </row>
    <row r="31401" spans="27:29">
      <c r="AA31401" s="298"/>
      <c r="AC31401" s="206"/>
    </row>
    <row r="31402" spans="27:29">
      <c r="AA31402" s="298"/>
      <c r="AC31402" s="206"/>
    </row>
    <row r="31403" spans="27:29">
      <c r="AA31403" s="298"/>
      <c r="AC31403" s="206"/>
    </row>
    <row r="31404" spans="27:29">
      <c r="AA31404" s="298"/>
      <c r="AC31404" s="206"/>
    </row>
    <row r="31405" spans="27:29">
      <c r="AA31405" s="298"/>
      <c r="AC31405" s="206"/>
    </row>
    <row r="31406" spans="27:29">
      <c r="AA31406" s="298"/>
      <c r="AC31406" s="206"/>
    </row>
    <row r="31407" spans="27:29">
      <c r="AA31407" s="298"/>
      <c r="AC31407" s="206"/>
    </row>
    <row r="31408" spans="27:29">
      <c r="AA31408" s="298"/>
      <c r="AC31408" s="206"/>
    </row>
    <row r="31409" spans="27:29">
      <c r="AA31409" s="298"/>
      <c r="AC31409" s="206"/>
    </row>
    <row r="31410" spans="27:29">
      <c r="AA31410" s="298"/>
      <c r="AC31410" s="206"/>
    </row>
    <row r="31411" spans="27:29">
      <c r="AA31411" s="298"/>
      <c r="AC31411" s="206"/>
    </row>
    <row r="31412" spans="27:29">
      <c r="AA31412" s="298"/>
      <c r="AC31412" s="206"/>
    </row>
    <row r="31413" spans="27:29">
      <c r="AA31413" s="298"/>
      <c r="AC31413" s="206"/>
    </row>
    <row r="31414" spans="27:29">
      <c r="AA31414" s="298"/>
      <c r="AC31414" s="206"/>
    </row>
    <row r="31415" spans="27:29">
      <c r="AA31415" s="298"/>
      <c r="AC31415" s="206"/>
    </row>
    <row r="31416" spans="27:29">
      <c r="AA31416" s="298"/>
      <c r="AC31416" s="206"/>
    </row>
    <row r="31417" spans="27:29">
      <c r="AA31417" s="298"/>
      <c r="AC31417" s="206"/>
    </row>
    <row r="31418" spans="27:29">
      <c r="AA31418" s="298"/>
      <c r="AC31418" s="206"/>
    </row>
    <row r="31419" spans="27:29">
      <c r="AA31419" s="298"/>
      <c r="AC31419" s="206"/>
    </row>
    <row r="31420" spans="27:29">
      <c r="AA31420" s="298"/>
      <c r="AC31420" s="206"/>
    </row>
    <row r="31421" spans="27:29">
      <c r="AA31421" s="298"/>
      <c r="AC31421" s="206"/>
    </row>
    <row r="31422" spans="27:29">
      <c r="AA31422" s="298"/>
      <c r="AC31422" s="206"/>
    </row>
    <row r="31423" spans="27:29">
      <c r="AA31423" s="298"/>
      <c r="AC31423" s="206"/>
    </row>
    <row r="31424" spans="27:29">
      <c r="AA31424" s="298"/>
      <c r="AC31424" s="206"/>
    </row>
    <row r="31425" spans="27:29">
      <c r="AA31425" s="298"/>
      <c r="AC31425" s="206"/>
    </row>
    <row r="31426" spans="27:29">
      <c r="AA31426" s="298"/>
      <c r="AC31426" s="206"/>
    </row>
    <row r="31427" spans="27:29">
      <c r="AA31427" s="298"/>
      <c r="AC31427" s="206"/>
    </row>
    <row r="31428" spans="27:29">
      <c r="AA31428" s="298"/>
      <c r="AC31428" s="206"/>
    </row>
    <row r="31429" spans="27:29">
      <c r="AA31429" s="298"/>
      <c r="AC31429" s="206"/>
    </row>
    <row r="31430" spans="27:29">
      <c r="AA31430" s="298"/>
      <c r="AC31430" s="206"/>
    </row>
    <row r="31431" spans="27:29">
      <c r="AA31431" s="298"/>
      <c r="AC31431" s="206"/>
    </row>
    <row r="31432" spans="27:29">
      <c r="AA31432" s="298"/>
      <c r="AC31432" s="206"/>
    </row>
    <row r="31433" spans="27:29">
      <c r="AA31433" s="298"/>
      <c r="AC31433" s="206"/>
    </row>
    <row r="31434" spans="27:29">
      <c r="AA31434" s="298"/>
      <c r="AC31434" s="206"/>
    </row>
    <row r="31435" spans="27:29">
      <c r="AA31435" s="298"/>
      <c r="AC31435" s="206"/>
    </row>
    <row r="31436" spans="27:29">
      <c r="AA31436" s="298"/>
      <c r="AC31436" s="206"/>
    </row>
    <row r="31437" spans="27:29">
      <c r="AA31437" s="298"/>
      <c r="AC31437" s="206"/>
    </row>
    <row r="31438" spans="27:29">
      <c r="AA31438" s="298"/>
      <c r="AC31438" s="206"/>
    </row>
    <row r="31439" spans="27:29">
      <c r="AA31439" s="298"/>
      <c r="AC31439" s="206"/>
    </row>
    <row r="31440" spans="27:29">
      <c r="AA31440" s="298"/>
      <c r="AC31440" s="206"/>
    </row>
    <row r="31441" spans="27:29">
      <c r="AA31441" s="298"/>
      <c r="AC31441" s="206"/>
    </row>
    <row r="31442" spans="27:29">
      <c r="AA31442" s="298"/>
      <c r="AC31442" s="206"/>
    </row>
    <row r="31443" spans="27:29">
      <c r="AA31443" s="298"/>
      <c r="AC31443" s="206"/>
    </row>
    <row r="31444" spans="27:29">
      <c r="AA31444" s="298"/>
      <c r="AC31444" s="206"/>
    </row>
    <row r="31445" spans="27:29">
      <c r="AA31445" s="298"/>
      <c r="AC31445" s="206"/>
    </row>
    <row r="31446" spans="27:29">
      <c r="AA31446" s="298"/>
      <c r="AC31446" s="206"/>
    </row>
    <row r="31447" spans="27:29">
      <c r="AA31447" s="298"/>
      <c r="AC31447" s="206"/>
    </row>
    <row r="31448" spans="27:29">
      <c r="AA31448" s="298"/>
      <c r="AC31448" s="206"/>
    </row>
    <row r="31449" spans="27:29">
      <c r="AA31449" s="298"/>
      <c r="AC31449" s="206"/>
    </row>
    <row r="31450" spans="27:29">
      <c r="AA31450" s="298"/>
      <c r="AC31450" s="206"/>
    </row>
    <row r="31451" spans="27:29">
      <c r="AA31451" s="298"/>
      <c r="AC31451" s="206"/>
    </row>
    <row r="31452" spans="27:29">
      <c r="AA31452" s="298"/>
      <c r="AC31452" s="206"/>
    </row>
    <row r="31453" spans="27:29">
      <c r="AA31453" s="298"/>
      <c r="AC31453" s="206"/>
    </row>
    <row r="31454" spans="27:29">
      <c r="AA31454" s="298"/>
      <c r="AC31454" s="206"/>
    </row>
    <row r="31455" spans="27:29">
      <c r="AA31455" s="298"/>
      <c r="AC31455" s="206"/>
    </row>
    <row r="31456" spans="27:29">
      <c r="AA31456" s="298"/>
      <c r="AC31456" s="206"/>
    </row>
    <row r="31457" spans="27:29">
      <c r="AA31457" s="298"/>
      <c r="AC31457" s="206"/>
    </row>
    <row r="31458" spans="27:29">
      <c r="AA31458" s="298"/>
      <c r="AC31458" s="206"/>
    </row>
    <row r="31459" spans="27:29">
      <c r="AA31459" s="298"/>
      <c r="AC31459" s="206"/>
    </row>
    <row r="31460" spans="27:29">
      <c r="AA31460" s="298"/>
      <c r="AC31460" s="206"/>
    </row>
    <row r="31461" spans="27:29">
      <c r="AA31461" s="298"/>
      <c r="AC31461" s="206"/>
    </row>
    <row r="31462" spans="27:29">
      <c r="AA31462" s="298"/>
      <c r="AC31462" s="206"/>
    </row>
    <row r="31463" spans="27:29">
      <c r="AA31463" s="298"/>
      <c r="AC31463" s="206"/>
    </row>
    <row r="31464" spans="27:29">
      <c r="AA31464" s="298"/>
      <c r="AC31464" s="206"/>
    </row>
    <row r="31465" spans="27:29">
      <c r="AA31465" s="298"/>
      <c r="AC31465" s="206"/>
    </row>
    <row r="31466" spans="27:29">
      <c r="AA31466" s="298"/>
      <c r="AC31466" s="206"/>
    </row>
    <row r="31467" spans="27:29">
      <c r="AA31467" s="298"/>
      <c r="AC31467" s="206"/>
    </row>
    <row r="31468" spans="27:29">
      <c r="AA31468" s="298"/>
      <c r="AC31468" s="206"/>
    </row>
    <row r="31469" spans="27:29">
      <c r="AA31469" s="298"/>
      <c r="AC31469" s="206"/>
    </row>
    <row r="31470" spans="27:29">
      <c r="AA31470" s="298"/>
      <c r="AC31470" s="206"/>
    </row>
    <row r="31471" spans="27:29">
      <c r="AA31471" s="298"/>
      <c r="AC31471" s="206"/>
    </row>
    <row r="31472" spans="27:29">
      <c r="AA31472" s="298"/>
      <c r="AC31472" s="206"/>
    </row>
    <row r="31473" spans="27:29">
      <c r="AA31473" s="298"/>
      <c r="AC31473" s="206"/>
    </row>
    <row r="31474" spans="27:29">
      <c r="AA31474" s="298"/>
      <c r="AC31474" s="206"/>
    </row>
    <row r="31475" spans="27:29">
      <c r="AA31475" s="298"/>
      <c r="AC31475" s="206"/>
    </row>
    <row r="31476" spans="27:29">
      <c r="AA31476" s="298"/>
      <c r="AC31476" s="206"/>
    </row>
    <row r="31477" spans="27:29">
      <c r="AA31477" s="298"/>
      <c r="AC31477" s="206"/>
    </row>
    <row r="31478" spans="27:29">
      <c r="AA31478" s="298"/>
      <c r="AC31478" s="206"/>
    </row>
    <row r="31479" spans="27:29">
      <c r="AA31479" s="298"/>
      <c r="AC31479" s="206"/>
    </row>
    <row r="31480" spans="27:29">
      <c r="AA31480" s="298"/>
      <c r="AC31480" s="206"/>
    </row>
    <row r="31481" spans="27:29">
      <c r="AA31481" s="298"/>
      <c r="AC31481" s="206"/>
    </row>
    <row r="31482" spans="27:29">
      <c r="AA31482" s="298"/>
      <c r="AC31482" s="206"/>
    </row>
    <row r="31483" spans="27:29">
      <c r="AA31483" s="298"/>
      <c r="AC31483" s="206"/>
    </row>
    <row r="31484" spans="27:29">
      <c r="AA31484" s="298"/>
      <c r="AC31484" s="206"/>
    </row>
    <row r="31485" spans="27:29">
      <c r="AA31485" s="298"/>
      <c r="AC31485" s="206"/>
    </row>
    <row r="31486" spans="27:29">
      <c r="AA31486" s="298"/>
      <c r="AC31486" s="206"/>
    </row>
    <row r="31487" spans="27:29">
      <c r="AA31487" s="298"/>
      <c r="AC31487" s="206"/>
    </row>
    <row r="31488" spans="27:29">
      <c r="AA31488" s="298"/>
      <c r="AC31488" s="206"/>
    </row>
    <row r="31489" spans="27:29">
      <c r="AA31489" s="298"/>
      <c r="AC31489" s="206"/>
    </row>
    <row r="31490" spans="27:29">
      <c r="AA31490" s="298"/>
      <c r="AC31490" s="206"/>
    </row>
    <row r="31491" spans="27:29">
      <c r="AA31491" s="298"/>
      <c r="AC31491" s="206"/>
    </row>
    <row r="31492" spans="27:29">
      <c r="AA31492" s="298"/>
      <c r="AC31492" s="206"/>
    </row>
    <row r="31493" spans="27:29">
      <c r="AA31493" s="298"/>
      <c r="AC31493" s="206"/>
    </row>
    <row r="31494" spans="27:29">
      <c r="AA31494" s="298"/>
      <c r="AC31494" s="206"/>
    </row>
    <row r="31495" spans="27:29">
      <c r="AA31495" s="298"/>
      <c r="AC31495" s="206"/>
    </row>
    <row r="31496" spans="27:29">
      <c r="AA31496" s="298"/>
      <c r="AC31496" s="206"/>
    </row>
    <row r="31497" spans="27:29">
      <c r="AA31497" s="298"/>
      <c r="AC31497" s="206"/>
    </row>
    <row r="31498" spans="27:29">
      <c r="AA31498" s="298"/>
      <c r="AC31498" s="206"/>
    </row>
    <row r="31499" spans="27:29">
      <c r="AA31499" s="298"/>
      <c r="AC31499" s="206"/>
    </row>
    <row r="31500" spans="27:29">
      <c r="AA31500" s="298"/>
      <c r="AC31500" s="206"/>
    </row>
    <row r="31501" spans="27:29">
      <c r="AA31501" s="298"/>
      <c r="AC31501" s="206"/>
    </row>
    <row r="31502" spans="27:29">
      <c r="AA31502" s="298"/>
      <c r="AC31502" s="206"/>
    </row>
    <row r="31503" spans="27:29">
      <c r="AA31503" s="298"/>
      <c r="AC31503" s="206"/>
    </row>
    <row r="31504" spans="27:29">
      <c r="AA31504" s="298"/>
      <c r="AC31504" s="206"/>
    </row>
    <row r="31505" spans="27:29">
      <c r="AA31505" s="298"/>
      <c r="AC31505" s="206"/>
    </row>
    <row r="31506" spans="27:29">
      <c r="AA31506" s="298"/>
      <c r="AC31506" s="206"/>
    </row>
    <row r="31507" spans="27:29">
      <c r="AA31507" s="298"/>
      <c r="AC31507" s="206"/>
    </row>
    <row r="31508" spans="27:29">
      <c r="AA31508" s="298"/>
      <c r="AC31508" s="206"/>
    </row>
    <row r="31509" spans="27:29">
      <c r="AA31509" s="298"/>
      <c r="AC31509" s="206"/>
    </row>
    <row r="31510" spans="27:29">
      <c r="AA31510" s="298"/>
      <c r="AC31510" s="206"/>
    </row>
    <row r="31511" spans="27:29">
      <c r="AA31511" s="298"/>
      <c r="AC31511" s="206"/>
    </row>
    <row r="31512" spans="27:29">
      <c r="AA31512" s="298"/>
      <c r="AC31512" s="206"/>
    </row>
    <row r="31513" spans="27:29">
      <c r="AA31513" s="298"/>
      <c r="AC31513" s="206"/>
    </row>
    <row r="31514" spans="27:29">
      <c r="AA31514" s="298"/>
      <c r="AC31514" s="206"/>
    </row>
    <row r="31515" spans="27:29">
      <c r="AA31515" s="298"/>
      <c r="AC31515" s="206"/>
    </row>
    <row r="31516" spans="27:29">
      <c r="AA31516" s="298"/>
      <c r="AC31516" s="206"/>
    </row>
    <row r="31517" spans="27:29">
      <c r="AA31517" s="298"/>
      <c r="AC31517" s="206"/>
    </row>
    <row r="31518" spans="27:29">
      <c r="AA31518" s="298"/>
      <c r="AC31518" s="206"/>
    </row>
    <row r="31519" spans="27:29">
      <c r="AA31519" s="298"/>
      <c r="AC31519" s="206"/>
    </row>
    <row r="31520" spans="27:29">
      <c r="AA31520" s="298"/>
      <c r="AC31520" s="206"/>
    </row>
    <row r="31521" spans="27:29">
      <c r="AA31521" s="298"/>
      <c r="AC31521" s="206"/>
    </row>
    <row r="31522" spans="27:29">
      <c r="AA31522" s="298"/>
      <c r="AC31522" s="206"/>
    </row>
    <row r="31523" spans="27:29">
      <c r="AA31523" s="298"/>
      <c r="AC31523" s="206"/>
    </row>
    <row r="31524" spans="27:29">
      <c r="AA31524" s="298"/>
      <c r="AC31524" s="206"/>
    </row>
    <row r="31525" spans="27:29">
      <c r="AA31525" s="298"/>
      <c r="AC31525" s="206"/>
    </row>
    <row r="31526" spans="27:29">
      <c r="AA31526" s="298"/>
      <c r="AC31526" s="206"/>
    </row>
    <row r="31527" spans="27:29">
      <c r="AA31527" s="298"/>
      <c r="AC31527" s="206"/>
    </row>
    <row r="31528" spans="27:29">
      <c r="AA31528" s="298"/>
      <c r="AC31528" s="206"/>
    </row>
    <row r="31529" spans="27:29">
      <c r="AA31529" s="298"/>
      <c r="AC31529" s="206"/>
    </row>
    <row r="31530" spans="27:29">
      <c r="AA31530" s="298"/>
      <c r="AC31530" s="206"/>
    </row>
    <row r="31531" spans="27:29">
      <c r="AA31531" s="298"/>
      <c r="AC31531" s="206"/>
    </row>
    <row r="31532" spans="27:29">
      <c r="AA31532" s="298"/>
      <c r="AC31532" s="206"/>
    </row>
    <row r="31533" spans="27:29">
      <c r="AA31533" s="298"/>
      <c r="AC31533" s="206"/>
    </row>
    <row r="31534" spans="27:29">
      <c r="AA31534" s="298"/>
      <c r="AC31534" s="206"/>
    </row>
    <row r="31535" spans="27:29">
      <c r="AA31535" s="298"/>
      <c r="AC31535" s="206"/>
    </row>
    <row r="31536" spans="27:29">
      <c r="AA31536" s="298"/>
      <c r="AC31536" s="206"/>
    </row>
    <row r="31537" spans="27:29">
      <c r="AA31537" s="298"/>
      <c r="AC31537" s="206"/>
    </row>
    <row r="31538" spans="27:29">
      <c r="AA31538" s="298"/>
      <c r="AC31538" s="206"/>
    </row>
    <row r="31539" spans="27:29">
      <c r="AA31539" s="298"/>
      <c r="AC31539" s="206"/>
    </row>
    <row r="31540" spans="27:29">
      <c r="AA31540" s="298"/>
      <c r="AC31540" s="206"/>
    </row>
    <row r="31541" spans="27:29">
      <c r="AA31541" s="298"/>
      <c r="AC31541" s="206"/>
    </row>
    <row r="31542" spans="27:29">
      <c r="AA31542" s="298"/>
      <c r="AC31542" s="206"/>
    </row>
    <row r="31543" spans="27:29">
      <c r="AA31543" s="298"/>
      <c r="AC31543" s="206"/>
    </row>
    <row r="31544" spans="27:29">
      <c r="AA31544" s="298"/>
      <c r="AC31544" s="206"/>
    </row>
    <row r="31545" spans="27:29">
      <c r="AA31545" s="298"/>
      <c r="AC31545" s="206"/>
    </row>
    <row r="31546" spans="27:29">
      <c r="AA31546" s="298"/>
      <c r="AC31546" s="206"/>
    </row>
    <row r="31547" spans="27:29">
      <c r="AA31547" s="298"/>
      <c r="AC31547" s="206"/>
    </row>
    <row r="31548" spans="27:29">
      <c r="AA31548" s="298"/>
      <c r="AC31548" s="206"/>
    </row>
    <row r="31549" spans="27:29">
      <c r="AA31549" s="298"/>
      <c r="AC31549" s="206"/>
    </row>
    <row r="31550" spans="27:29">
      <c r="AA31550" s="298"/>
      <c r="AC31550" s="206"/>
    </row>
    <row r="31551" spans="27:29">
      <c r="AA31551" s="298"/>
      <c r="AC31551" s="206"/>
    </row>
    <row r="31552" spans="27:29">
      <c r="AA31552" s="298"/>
      <c r="AC31552" s="206"/>
    </row>
    <row r="31553" spans="27:29">
      <c r="AA31553" s="298"/>
      <c r="AC31553" s="206"/>
    </row>
    <row r="31554" spans="27:29">
      <c r="AA31554" s="298"/>
      <c r="AC31554" s="206"/>
    </row>
    <row r="31555" spans="27:29">
      <c r="AA31555" s="298"/>
      <c r="AC31555" s="206"/>
    </row>
    <row r="31556" spans="27:29">
      <c r="AA31556" s="298"/>
      <c r="AC31556" s="206"/>
    </row>
    <row r="31557" spans="27:29">
      <c r="AA31557" s="298"/>
      <c r="AC31557" s="206"/>
    </row>
    <row r="31558" spans="27:29">
      <c r="AA31558" s="298"/>
      <c r="AC31558" s="206"/>
    </row>
    <row r="31559" spans="27:29">
      <c r="AA31559" s="298"/>
      <c r="AC31559" s="206"/>
    </row>
    <row r="31560" spans="27:29">
      <c r="AA31560" s="298"/>
      <c r="AC31560" s="206"/>
    </row>
    <row r="31561" spans="27:29">
      <c r="AA31561" s="298"/>
      <c r="AC31561" s="206"/>
    </row>
    <row r="31562" spans="27:29">
      <c r="AA31562" s="298"/>
      <c r="AC31562" s="206"/>
    </row>
    <row r="31563" spans="27:29">
      <c r="AA31563" s="298"/>
      <c r="AC31563" s="206"/>
    </row>
    <row r="31564" spans="27:29">
      <c r="AA31564" s="298"/>
      <c r="AC31564" s="206"/>
    </row>
    <row r="31565" spans="27:29">
      <c r="AA31565" s="298"/>
      <c r="AC31565" s="206"/>
    </row>
    <row r="31566" spans="27:29">
      <c r="AA31566" s="298"/>
      <c r="AC31566" s="206"/>
    </row>
    <row r="31567" spans="27:29">
      <c r="AA31567" s="298"/>
      <c r="AC31567" s="206"/>
    </row>
    <row r="31568" spans="27:29">
      <c r="AA31568" s="298"/>
      <c r="AC31568" s="206"/>
    </row>
    <row r="31569" spans="27:29">
      <c r="AA31569" s="298"/>
      <c r="AC31569" s="206"/>
    </row>
    <row r="31570" spans="27:29">
      <c r="AA31570" s="298"/>
      <c r="AC31570" s="206"/>
    </row>
    <row r="31571" spans="27:29">
      <c r="AA31571" s="298"/>
      <c r="AC31571" s="206"/>
    </row>
    <row r="31572" spans="27:29">
      <c r="AA31572" s="298"/>
      <c r="AC31572" s="206"/>
    </row>
    <row r="31573" spans="27:29">
      <c r="AA31573" s="298"/>
      <c r="AC31573" s="206"/>
    </row>
    <row r="31574" spans="27:29">
      <c r="AA31574" s="298"/>
      <c r="AC31574" s="206"/>
    </row>
    <row r="31575" spans="27:29">
      <c r="AA31575" s="298"/>
      <c r="AC31575" s="206"/>
    </row>
    <row r="31576" spans="27:29">
      <c r="AA31576" s="298"/>
      <c r="AC31576" s="206"/>
    </row>
    <row r="31577" spans="27:29">
      <c r="AA31577" s="298"/>
      <c r="AC31577" s="206"/>
    </row>
    <row r="31578" spans="27:29">
      <c r="AA31578" s="298"/>
      <c r="AC31578" s="206"/>
    </row>
    <row r="31579" spans="27:29">
      <c r="AA31579" s="298"/>
      <c r="AC31579" s="206"/>
    </row>
    <row r="31580" spans="27:29">
      <c r="AA31580" s="298"/>
      <c r="AC31580" s="206"/>
    </row>
    <row r="31581" spans="27:29">
      <c r="AA31581" s="298"/>
      <c r="AC31581" s="206"/>
    </row>
    <row r="31582" spans="27:29">
      <c r="AA31582" s="298"/>
      <c r="AC31582" s="206"/>
    </row>
    <row r="31583" spans="27:29">
      <c r="AA31583" s="298"/>
      <c r="AC31583" s="206"/>
    </row>
    <row r="31584" spans="27:29">
      <c r="AA31584" s="298"/>
      <c r="AC31584" s="206"/>
    </row>
    <row r="31585" spans="27:29">
      <c r="AA31585" s="298"/>
      <c r="AC31585" s="206"/>
    </row>
    <row r="31586" spans="27:29">
      <c r="AA31586" s="298"/>
      <c r="AC31586" s="206"/>
    </row>
    <row r="31587" spans="27:29">
      <c r="AA31587" s="298"/>
      <c r="AC31587" s="206"/>
    </row>
    <row r="31588" spans="27:29">
      <c r="AA31588" s="298"/>
      <c r="AC31588" s="206"/>
    </row>
    <row r="31589" spans="27:29">
      <c r="AA31589" s="298"/>
      <c r="AC31589" s="206"/>
    </row>
    <row r="31590" spans="27:29">
      <c r="AA31590" s="298"/>
      <c r="AC31590" s="206"/>
    </row>
    <row r="31591" spans="27:29">
      <c r="AA31591" s="298"/>
      <c r="AC31591" s="206"/>
    </row>
    <row r="31592" spans="27:29">
      <c r="AA31592" s="298"/>
      <c r="AC31592" s="206"/>
    </row>
    <row r="31593" spans="27:29">
      <c r="AA31593" s="298"/>
      <c r="AC31593" s="206"/>
    </row>
    <row r="31594" spans="27:29">
      <c r="AA31594" s="298"/>
      <c r="AC31594" s="206"/>
    </row>
    <row r="31595" spans="27:29">
      <c r="AA31595" s="298"/>
      <c r="AC31595" s="206"/>
    </row>
    <row r="31596" spans="27:29">
      <c r="AA31596" s="298"/>
      <c r="AC31596" s="206"/>
    </row>
    <row r="31597" spans="27:29">
      <c r="AA31597" s="298"/>
      <c r="AC31597" s="206"/>
    </row>
    <row r="31598" spans="27:29">
      <c r="AA31598" s="298"/>
      <c r="AC31598" s="206"/>
    </row>
    <row r="31599" spans="27:29">
      <c r="AA31599" s="298"/>
      <c r="AC31599" s="206"/>
    </row>
    <row r="31600" spans="27:29">
      <c r="AA31600" s="298"/>
      <c r="AC31600" s="206"/>
    </row>
    <row r="31601" spans="27:29">
      <c r="AA31601" s="298"/>
      <c r="AC31601" s="206"/>
    </row>
    <row r="31602" spans="27:29">
      <c r="AA31602" s="298"/>
      <c r="AC31602" s="206"/>
    </row>
    <row r="31603" spans="27:29">
      <c r="AA31603" s="298"/>
      <c r="AC31603" s="206"/>
    </row>
    <row r="31604" spans="27:29">
      <c r="AA31604" s="298"/>
      <c r="AC31604" s="206"/>
    </row>
    <row r="31605" spans="27:29">
      <c r="AA31605" s="298"/>
      <c r="AC31605" s="206"/>
    </row>
    <row r="31606" spans="27:29">
      <c r="AA31606" s="298"/>
      <c r="AC31606" s="206"/>
    </row>
    <row r="31607" spans="27:29">
      <c r="AA31607" s="298"/>
      <c r="AC31607" s="206"/>
    </row>
    <row r="31608" spans="27:29">
      <c r="AA31608" s="298"/>
      <c r="AC31608" s="206"/>
    </row>
    <row r="31609" spans="27:29">
      <c r="AA31609" s="298"/>
      <c r="AC31609" s="206"/>
    </row>
    <row r="31610" spans="27:29">
      <c r="AA31610" s="298"/>
      <c r="AC31610" s="206"/>
    </row>
    <row r="31611" spans="27:29">
      <c r="AA31611" s="298"/>
      <c r="AC31611" s="206"/>
    </row>
    <row r="31612" spans="27:29">
      <c r="AA31612" s="298"/>
      <c r="AC31612" s="206"/>
    </row>
    <row r="31613" spans="27:29">
      <c r="AA31613" s="298"/>
      <c r="AC31613" s="206"/>
    </row>
    <row r="31614" spans="27:29">
      <c r="AA31614" s="298"/>
      <c r="AC31614" s="206"/>
    </row>
    <row r="31615" spans="27:29">
      <c r="AA31615" s="298"/>
      <c r="AC31615" s="206"/>
    </row>
    <row r="31616" spans="27:29">
      <c r="AA31616" s="298"/>
      <c r="AC31616" s="206"/>
    </row>
    <row r="31617" spans="27:29">
      <c r="AA31617" s="298"/>
      <c r="AC31617" s="206"/>
    </row>
    <row r="31618" spans="27:29">
      <c r="AA31618" s="298"/>
      <c r="AC31618" s="206"/>
    </row>
    <row r="31619" spans="27:29">
      <c r="AA31619" s="298"/>
      <c r="AC31619" s="206"/>
    </row>
    <row r="31620" spans="27:29">
      <c r="AA31620" s="298"/>
      <c r="AC31620" s="206"/>
    </row>
    <row r="31621" spans="27:29">
      <c r="AA31621" s="298"/>
      <c r="AC31621" s="206"/>
    </row>
    <row r="31622" spans="27:29">
      <c r="AA31622" s="298"/>
      <c r="AC31622" s="206"/>
    </row>
    <row r="31623" spans="27:29">
      <c r="AA31623" s="298"/>
      <c r="AC31623" s="206"/>
    </row>
    <row r="31624" spans="27:29">
      <c r="AA31624" s="298"/>
      <c r="AC31624" s="206"/>
    </row>
    <row r="31625" spans="27:29">
      <c r="AA31625" s="298"/>
      <c r="AC31625" s="206"/>
    </row>
    <row r="31626" spans="27:29">
      <c r="AA31626" s="298"/>
      <c r="AC31626" s="206"/>
    </row>
    <row r="31627" spans="27:29">
      <c r="AA31627" s="298"/>
      <c r="AC31627" s="206"/>
    </row>
    <row r="31628" spans="27:29">
      <c r="AA31628" s="298"/>
      <c r="AC31628" s="206"/>
    </row>
    <row r="31629" spans="27:29">
      <c r="AA31629" s="298"/>
      <c r="AC31629" s="206"/>
    </row>
    <row r="31630" spans="27:29">
      <c r="AA31630" s="298"/>
      <c r="AC31630" s="206"/>
    </row>
    <row r="31631" spans="27:29">
      <c r="AA31631" s="298"/>
      <c r="AC31631" s="206"/>
    </row>
    <row r="31632" spans="27:29">
      <c r="AA31632" s="298"/>
      <c r="AC31632" s="206"/>
    </row>
    <row r="31633" spans="27:29">
      <c r="AA31633" s="298"/>
      <c r="AC31633" s="206"/>
    </row>
    <row r="31634" spans="27:29">
      <c r="AA31634" s="298"/>
      <c r="AC31634" s="206"/>
    </row>
    <row r="31635" spans="27:29">
      <c r="AA31635" s="298"/>
      <c r="AC31635" s="206"/>
    </row>
    <row r="31636" spans="27:29">
      <c r="AA31636" s="298"/>
      <c r="AC31636" s="206"/>
    </row>
    <row r="31637" spans="27:29">
      <c r="AA31637" s="298"/>
      <c r="AC31637" s="206"/>
    </row>
    <row r="31638" spans="27:29">
      <c r="AA31638" s="298"/>
      <c r="AC31638" s="206"/>
    </row>
    <row r="31639" spans="27:29">
      <c r="AA31639" s="298"/>
      <c r="AC31639" s="206"/>
    </row>
    <row r="31640" spans="27:29">
      <c r="AA31640" s="298"/>
      <c r="AC31640" s="206"/>
    </row>
    <row r="31641" spans="27:29">
      <c r="AA31641" s="298"/>
      <c r="AC31641" s="206"/>
    </row>
    <row r="31642" spans="27:29">
      <c r="AA31642" s="298"/>
      <c r="AC31642" s="206"/>
    </row>
    <row r="31643" spans="27:29">
      <c r="AA31643" s="298"/>
      <c r="AC31643" s="206"/>
    </row>
    <row r="31644" spans="27:29">
      <c r="AA31644" s="298"/>
      <c r="AC31644" s="206"/>
    </row>
    <row r="31645" spans="27:29">
      <c r="AA31645" s="298"/>
      <c r="AC31645" s="206"/>
    </row>
    <row r="31646" spans="27:29">
      <c r="AA31646" s="298"/>
      <c r="AC31646" s="206"/>
    </row>
    <row r="31647" spans="27:29">
      <c r="AA31647" s="298"/>
      <c r="AC31647" s="206"/>
    </row>
    <row r="31648" spans="27:29">
      <c r="AA31648" s="298"/>
      <c r="AC31648" s="206"/>
    </row>
    <row r="31649" spans="27:29">
      <c r="AA31649" s="298"/>
      <c r="AC31649" s="206"/>
    </row>
    <row r="31650" spans="27:29">
      <c r="AA31650" s="298"/>
      <c r="AC31650" s="206"/>
    </row>
    <row r="31651" spans="27:29">
      <c r="AA31651" s="298"/>
      <c r="AC31651" s="206"/>
    </row>
    <row r="31652" spans="27:29">
      <c r="AA31652" s="298"/>
      <c r="AC31652" s="206"/>
    </row>
    <row r="31653" spans="27:29">
      <c r="AA31653" s="298"/>
      <c r="AC31653" s="206"/>
    </row>
    <row r="31654" spans="27:29">
      <c r="AA31654" s="298"/>
      <c r="AC31654" s="206"/>
    </row>
    <row r="31655" spans="27:29">
      <c r="AA31655" s="298"/>
      <c r="AC31655" s="206"/>
    </row>
    <row r="31656" spans="27:29">
      <c r="AA31656" s="298"/>
      <c r="AC31656" s="206"/>
    </row>
    <row r="31657" spans="27:29">
      <c r="AA31657" s="298"/>
      <c r="AC31657" s="206"/>
    </row>
    <row r="31658" spans="27:29">
      <c r="AA31658" s="298"/>
      <c r="AC31658" s="206"/>
    </row>
    <row r="31659" spans="27:29">
      <c r="AA31659" s="298"/>
      <c r="AC31659" s="206"/>
    </row>
    <row r="31660" spans="27:29">
      <c r="AA31660" s="298"/>
      <c r="AC31660" s="206"/>
    </row>
    <row r="31661" spans="27:29">
      <c r="AA31661" s="298"/>
      <c r="AC31661" s="206"/>
    </row>
    <row r="31662" spans="27:29">
      <c r="AA31662" s="298"/>
      <c r="AC31662" s="206"/>
    </row>
    <row r="31663" spans="27:29">
      <c r="AA31663" s="298"/>
      <c r="AC31663" s="206"/>
    </row>
    <row r="31664" spans="27:29">
      <c r="AA31664" s="298"/>
      <c r="AC31664" s="206"/>
    </row>
    <row r="31665" spans="27:29">
      <c r="AA31665" s="298"/>
      <c r="AC31665" s="206"/>
    </row>
    <row r="31666" spans="27:29">
      <c r="AA31666" s="298"/>
      <c r="AC31666" s="206"/>
    </row>
    <row r="31667" spans="27:29">
      <c r="AA31667" s="298"/>
      <c r="AC31667" s="206"/>
    </row>
    <row r="31668" spans="27:29">
      <c r="AA31668" s="298"/>
      <c r="AC31668" s="206"/>
    </row>
    <row r="31669" spans="27:29">
      <c r="AA31669" s="298"/>
      <c r="AC31669" s="206"/>
    </row>
    <row r="31670" spans="27:29">
      <c r="AA31670" s="298"/>
      <c r="AC31670" s="206"/>
    </row>
    <row r="31671" spans="27:29">
      <c r="AA31671" s="298"/>
      <c r="AC31671" s="206"/>
    </row>
    <row r="31672" spans="27:29">
      <c r="AA31672" s="298"/>
      <c r="AC31672" s="206"/>
    </row>
    <row r="31673" spans="27:29">
      <c r="AA31673" s="298"/>
      <c r="AC31673" s="206"/>
    </row>
    <row r="31674" spans="27:29">
      <c r="AA31674" s="298"/>
      <c r="AC31674" s="206"/>
    </row>
    <row r="31675" spans="27:29">
      <c r="AA31675" s="298"/>
      <c r="AC31675" s="206"/>
    </row>
    <row r="31676" spans="27:29">
      <c r="AA31676" s="298"/>
      <c r="AC31676" s="206"/>
    </row>
    <row r="31677" spans="27:29">
      <c r="AA31677" s="298"/>
      <c r="AC31677" s="206"/>
    </row>
    <row r="31678" spans="27:29">
      <c r="AA31678" s="298"/>
      <c r="AC31678" s="206"/>
    </row>
    <row r="31679" spans="27:29">
      <c r="AA31679" s="298"/>
      <c r="AC31679" s="206"/>
    </row>
    <row r="31680" spans="27:29">
      <c r="AA31680" s="298"/>
      <c r="AC31680" s="206"/>
    </row>
    <row r="31681" spans="27:29">
      <c r="AA31681" s="298"/>
      <c r="AC31681" s="206"/>
    </row>
    <row r="31682" spans="27:29">
      <c r="AA31682" s="298"/>
      <c r="AC31682" s="206"/>
    </row>
    <row r="31683" spans="27:29">
      <c r="AA31683" s="298"/>
      <c r="AC31683" s="206"/>
    </row>
    <row r="31684" spans="27:29">
      <c r="AA31684" s="298"/>
      <c r="AC31684" s="206"/>
    </row>
    <row r="31685" spans="27:29">
      <c r="AA31685" s="298"/>
      <c r="AC31685" s="206"/>
    </row>
    <row r="31686" spans="27:29">
      <c r="AA31686" s="298"/>
      <c r="AC31686" s="206"/>
    </row>
    <row r="31687" spans="27:29">
      <c r="AA31687" s="298"/>
      <c r="AC31687" s="206"/>
    </row>
    <row r="31688" spans="27:29">
      <c r="AA31688" s="298"/>
      <c r="AC31688" s="206"/>
    </row>
    <row r="31689" spans="27:29">
      <c r="AA31689" s="298"/>
      <c r="AC31689" s="206"/>
    </row>
    <row r="31690" spans="27:29">
      <c r="AA31690" s="298"/>
      <c r="AC31690" s="206"/>
    </row>
    <row r="31691" spans="27:29">
      <c r="AA31691" s="298"/>
      <c r="AC31691" s="206"/>
    </row>
    <row r="31692" spans="27:29">
      <c r="AA31692" s="298"/>
      <c r="AC31692" s="206"/>
    </row>
    <row r="31693" spans="27:29">
      <c r="AA31693" s="298"/>
      <c r="AC31693" s="206"/>
    </row>
    <row r="31694" spans="27:29">
      <c r="AA31694" s="298"/>
      <c r="AC31694" s="206"/>
    </row>
    <row r="31695" spans="27:29">
      <c r="AA31695" s="298"/>
      <c r="AC31695" s="206"/>
    </row>
    <row r="31696" spans="27:29">
      <c r="AA31696" s="298"/>
      <c r="AC31696" s="206"/>
    </row>
    <row r="31697" spans="27:29">
      <c r="AA31697" s="298"/>
      <c r="AC31697" s="206"/>
    </row>
    <row r="31698" spans="27:29">
      <c r="AA31698" s="298"/>
      <c r="AC31698" s="206"/>
    </row>
    <row r="31699" spans="27:29">
      <c r="AA31699" s="298"/>
      <c r="AC31699" s="206"/>
    </row>
    <row r="31700" spans="27:29">
      <c r="AA31700" s="298"/>
      <c r="AC31700" s="206"/>
    </row>
    <row r="31701" spans="27:29">
      <c r="AA31701" s="298"/>
      <c r="AC31701" s="206"/>
    </row>
    <row r="31702" spans="27:29">
      <c r="AA31702" s="298"/>
      <c r="AC31702" s="206"/>
    </row>
    <row r="31703" spans="27:29">
      <c r="AA31703" s="298"/>
      <c r="AC31703" s="206"/>
    </row>
    <row r="31704" spans="27:29">
      <c r="AA31704" s="298"/>
      <c r="AC31704" s="206"/>
    </row>
    <row r="31705" spans="27:29">
      <c r="AA31705" s="298"/>
      <c r="AC31705" s="206"/>
    </row>
    <row r="31706" spans="27:29">
      <c r="AA31706" s="298"/>
      <c r="AC31706" s="206"/>
    </row>
    <row r="31707" spans="27:29">
      <c r="AA31707" s="298"/>
      <c r="AC31707" s="206"/>
    </row>
    <row r="31708" spans="27:29">
      <c r="AA31708" s="298"/>
      <c r="AC31708" s="206"/>
    </row>
    <row r="31709" spans="27:29">
      <c r="AA31709" s="298"/>
      <c r="AC31709" s="206"/>
    </row>
    <row r="31710" spans="27:29">
      <c r="AA31710" s="298"/>
      <c r="AC31710" s="206"/>
    </row>
    <row r="31711" spans="27:29">
      <c r="AA31711" s="298"/>
      <c r="AC31711" s="206"/>
    </row>
    <row r="31712" spans="27:29">
      <c r="AA31712" s="298"/>
      <c r="AC31712" s="206"/>
    </row>
    <row r="31713" spans="27:29">
      <c r="AA31713" s="298"/>
      <c r="AC31713" s="206"/>
    </row>
    <row r="31714" spans="27:29">
      <c r="AA31714" s="298"/>
      <c r="AC31714" s="206"/>
    </row>
    <row r="31715" spans="27:29">
      <c r="AA31715" s="298"/>
      <c r="AC31715" s="206"/>
    </row>
    <row r="31716" spans="27:29">
      <c r="AA31716" s="298"/>
      <c r="AC31716" s="206"/>
    </row>
    <row r="31717" spans="27:29">
      <c r="AA31717" s="298"/>
      <c r="AC31717" s="206"/>
    </row>
    <row r="31718" spans="27:29">
      <c r="AA31718" s="298"/>
      <c r="AC31718" s="206"/>
    </row>
    <row r="31719" spans="27:29">
      <c r="AA31719" s="298"/>
      <c r="AC31719" s="206"/>
    </row>
    <row r="31720" spans="27:29">
      <c r="AA31720" s="298"/>
      <c r="AC31720" s="206"/>
    </row>
    <row r="31721" spans="27:29">
      <c r="AA31721" s="298"/>
      <c r="AC31721" s="206"/>
    </row>
    <row r="31722" spans="27:29">
      <c r="AA31722" s="298"/>
      <c r="AC31722" s="206"/>
    </row>
    <row r="31723" spans="27:29">
      <c r="AA31723" s="298"/>
      <c r="AC31723" s="206"/>
    </row>
    <row r="31724" spans="27:29">
      <c r="AA31724" s="298"/>
      <c r="AC31724" s="206"/>
    </row>
    <row r="31725" spans="27:29">
      <c r="AA31725" s="298"/>
      <c r="AC31725" s="206"/>
    </row>
    <row r="31726" spans="27:29">
      <c r="AA31726" s="298"/>
      <c r="AC31726" s="206"/>
    </row>
    <row r="31727" spans="27:29">
      <c r="AA31727" s="298"/>
      <c r="AC31727" s="206"/>
    </row>
    <row r="31728" spans="27:29">
      <c r="AA31728" s="298"/>
      <c r="AC31728" s="206"/>
    </row>
    <row r="31729" spans="27:29">
      <c r="AA31729" s="298"/>
      <c r="AC31729" s="206"/>
    </row>
    <row r="31730" spans="27:29">
      <c r="AA31730" s="298"/>
      <c r="AC31730" s="206"/>
    </row>
    <row r="31731" spans="27:29">
      <c r="AA31731" s="298"/>
      <c r="AC31731" s="206"/>
    </row>
    <row r="31732" spans="27:29">
      <c r="AA31732" s="298"/>
      <c r="AC31732" s="206"/>
    </row>
    <row r="31733" spans="27:29">
      <c r="AA31733" s="298"/>
      <c r="AC31733" s="206"/>
    </row>
    <row r="31734" spans="27:29">
      <c r="AA31734" s="298"/>
      <c r="AC31734" s="206"/>
    </row>
    <row r="31735" spans="27:29">
      <c r="AA31735" s="298"/>
      <c r="AC31735" s="206"/>
    </row>
    <row r="31736" spans="27:29">
      <c r="AA31736" s="298"/>
      <c r="AC31736" s="206"/>
    </row>
    <row r="31737" spans="27:29">
      <c r="AA31737" s="298"/>
      <c r="AC31737" s="206"/>
    </row>
    <row r="31738" spans="27:29">
      <c r="AA31738" s="298"/>
      <c r="AC31738" s="206"/>
    </row>
    <row r="31739" spans="27:29">
      <c r="AA31739" s="298"/>
      <c r="AC31739" s="206"/>
    </row>
    <row r="31740" spans="27:29">
      <c r="AA31740" s="298"/>
      <c r="AC31740" s="206"/>
    </row>
    <row r="31741" spans="27:29">
      <c r="AA31741" s="298"/>
      <c r="AC31741" s="206"/>
    </row>
    <row r="31742" spans="27:29">
      <c r="AA31742" s="298"/>
      <c r="AC31742" s="206"/>
    </row>
    <row r="31743" spans="27:29">
      <c r="AA31743" s="298"/>
      <c r="AC31743" s="206"/>
    </row>
    <row r="31744" spans="27:29">
      <c r="AA31744" s="298"/>
      <c r="AC31744" s="206"/>
    </row>
    <row r="31745" spans="27:29">
      <c r="AA31745" s="298"/>
      <c r="AC31745" s="206"/>
    </row>
    <row r="31746" spans="27:29">
      <c r="AA31746" s="298"/>
      <c r="AC31746" s="206"/>
    </row>
    <row r="31747" spans="27:29">
      <c r="AA31747" s="298"/>
      <c r="AC31747" s="206"/>
    </row>
    <row r="31748" spans="27:29">
      <c r="AA31748" s="298"/>
      <c r="AC31748" s="206"/>
    </row>
    <row r="31749" spans="27:29">
      <c r="AA31749" s="298"/>
      <c r="AC31749" s="206"/>
    </row>
    <row r="31750" spans="27:29">
      <c r="AA31750" s="298"/>
      <c r="AC31750" s="206"/>
    </row>
    <row r="31751" spans="27:29">
      <c r="AA31751" s="298"/>
      <c r="AC31751" s="206"/>
    </row>
    <row r="31752" spans="27:29">
      <c r="AA31752" s="298"/>
      <c r="AC31752" s="206"/>
    </row>
    <row r="31753" spans="27:29">
      <c r="AA31753" s="298"/>
      <c r="AC31753" s="206"/>
    </row>
    <row r="31754" spans="27:29">
      <c r="AA31754" s="298"/>
      <c r="AC31754" s="206"/>
    </row>
    <row r="31755" spans="27:29">
      <c r="AA31755" s="298"/>
      <c r="AC31755" s="206"/>
    </row>
    <row r="31756" spans="27:29">
      <c r="AA31756" s="298"/>
      <c r="AC31756" s="206"/>
    </row>
    <row r="31757" spans="27:29">
      <c r="AA31757" s="298"/>
      <c r="AC31757" s="206"/>
    </row>
    <row r="31758" spans="27:29">
      <c r="AA31758" s="298"/>
      <c r="AC31758" s="206"/>
    </row>
    <row r="31759" spans="27:29">
      <c r="AA31759" s="298"/>
      <c r="AC31759" s="206"/>
    </row>
    <row r="31760" spans="27:29">
      <c r="AA31760" s="298"/>
      <c r="AC31760" s="206"/>
    </row>
    <row r="31761" spans="27:29">
      <c r="AA31761" s="298"/>
      <c r="AC31761" s="206"/>
    </row>
    <row r="31762" spans="27:29">
      <c r="AA31762" s="298"/>
      <c r="AC31762" s="206"/>
    </row>
    <row r="31763" spans="27:29">
      <c r="AA31763" s="298"/>
      <c r="AC31763" s="206"/>
    </row>
    <row r="31764" spans="27:29">
      <c r="AA31764" s="298"/>
      <c r="AC31764" s="206"/>
    </row>
    <row r="31765" spans="27:29">
      <c r="AA31765" s="298"/>
      <c r="AC31765" s="206"/>
    </row>
    <row r="31766" spans="27:29">
      <c r="AA31766" s="298"/>
      <c r="AC31766" s="206"/>
    </row>
    <row r="31767" spans="27:29">
      <c r="AA31767" s="298"/>
      <c r="AC31767" s="206"/>
    </row>
    <row r="31768" spans="27:29">
      <c r="AA31768" s="298"/>
      <c r="AC31768" s="206"/>
    </row>
    <row r="31769" spans="27:29">
      <c r="AA31769" s="298"/>
      <c r="AC31769" s="206"/>
    </row>
    <row r="31770" spans="27:29">
      <c r="AA31770" s="298"/>
      <c r="AC31770" s="206"/>
    </row>
    <row r="31771" spans="27:29">
      <c r="AA31771" s="298"/>
      <c r="AC31771" s="206"/>
    </row>
    <row r="31772" spans="27:29">
      <c r="AA31772" s="298"/>
      <c r="AC31772" s="206"/>
    </row>
    <row r="31773" spans="27:29">
      <c r="AA31773" s="298"/>
      <c r="AC31773" s="206"/>
    </row>
    <row r="31774" spans="27:29">
      <c r="AA31774" s="298"/>
      <c r="AC31774" s="206"/>
    </row>
    <row r="31775" spans="27:29">
      <c r="AA31775" s="298"/>
      <c r="AC31775" s="206"/>
    </row>
    <row r="31776" spans="27:29">
      <c r="AA31776" s="298"/>
      <c r="AC31776" s="206"/>
    </row>
    <row r="31777" spans="27:29">
      <c r="AA31777" s="298"/>
      <c r="AC31777" s="206"/>
    </row>
    <row r="31778" spans="27:29">
      <c r="AA31778" s="298"/>
      <c r="AC31778" s="206"/>
    </row>
    <row r="31779" spans="27:29">
      <c r="AA31779" s="298"/>
      <c r="AC31779" s="206"/>
    </row>
    <row r="31780" spans="27:29">
      <c r="AA31780" s="298"/>
      <c r="AC31780" s="206"/>
    </row>
    <row r="31781" spans="27:29">
      <c r="AA31781" s="298"/>
      <c r="AC31781" s="206"/>
    </row>
    <row r="31782" spans="27:29">
      <c r="AA31782" s="298"/>
      <c r="AC31782" s="206"/>
    </row>
    <row r="31783" spans="27:29">
      <c r="AA31783" s="298"/>
      <c r="AC31783" s="206"/>
    </row>
    <row r="31784" spans="27:29">
      <c r="AA31784" s="298"/>
      <c r="AC31784" s="206"/>
    </row>
    <row r="31785" spans="27:29">
      <c r="AA31785" s="298"/>
      <c r="AC31785" s="206"/>
    </row>
    <row r="31786" spans="27:29">
      <c r="AA31786" s="298"/>
      <c r="AC31786" s="206"/>
    </row>
    <row r="31787" spans="27:29">
      <c r="AA31787" s="298"/>
      <c r="AC31787" s="206"/>
    </row>
    <row r="31788" spans="27:29">
      <c r="AA31788" s="298"/>
      <c r="AC31788" s="206"/>
    </row>
    <row r="31789" spans="27:29">
      <c r="AA31789" s="298"/>
      <c r="AC31789" s="206"/>
    </row>
    <row r="31790" spans="27:29">
      <c r="AA31790" s="298"/>
      <c r="AC31790" s="206"/>
    </row>
    <row r="31791" spans="27:29">
      <c r="AA31791" s="298"/>
      <c r="AC31791" s="206"/>
    </row>
    <row r="31792" spans="27:29">
      <c r="AA31792" s="298"/>
      <c r="AC31792" s="206"/>
    </row>
    <row r="31793" spans="27:29">
      <c r="AA31793" s="298"/>
      <c r="AC31793" s="206"/>
    </row>
    <row r="31794" spans="27:29">
      <c r="AA31794" s="298"/>
      <c r="AC31794" s="206"/>
    </row>
    <row r="31795" spans="27:29">
      <c r="AA31795" s="298"/>
      <c r="AC31795" s="206"/>
    </row>
    <row r="31796" spans="27:29">
      <c r="AA31796" s="298"/>
      <c r="AC31796" s="206"/>
    </row>
    <row r="31797" spans="27:29">
      <c r="AA31797" s="298"/>
      <c r="AC31797" s="206"/>
    </row>
    <row r="31798" spans="27:29">
      <c r="AA31798" s="298"/>
      <c r="AC31798" s="206"/>
    </row>
    <row r="31799" spans="27:29">
      <c r="AA31799" s="298"/>
      <c r="AC31799" s="206"/>
    </row>
    <row r="31800" spans="27:29">
      <c r="AA31800" s="298"/>
      <c r="AC31800" s="206"/>
    </row>
    <row r="31801" spans="27:29">
      <c r="AA31801" s="298"/>
      <c r="AC31801" s="206"/>
    </row>
    <row r="31802" spans="27:29">
      <c r="AA31802" s="298"/>
      <c r="AC31802" s="206"/>
    </row>
    <row r="31803" spans="27:29">
      <c r="AA31803" s="298"/>
      <c r="AC31803" s="206"/>
    </row>
    <row r="31804" spans="27:29">
      <c r="AA31804" s="298"/>
      <c r="AC31804" s="206"/>
    </row>
    <row r="31805" spans="27:29">
      <c r="AA31805" s="298"/>
      <c r="AC31805" s="206"/>
    </row>
    <row r="31806" spans="27:29">
      <c r="AA31806" s="298"/>
      <c r="AC31806" s="206"/>
    </row>
    <row r="31807" spans="27:29">
      <c r="AA31807" s="298"/>
      <c r="AC31807" s="206"/>
    </row>
    <row r="31808" spans="27:29">
      <c r="AA31808" s="298"/>
      <c r="AC31808" s="206"/>
    </row>
    <row r="31809" spans="27:29">
      <c r="AA31809" s="298"/>
      <c r="AC31809" s="206"/>
    </row>
    <row r="31810" spans="27:29">
      <c r="AA31810" s="298"/>
      <c r="AC31810" s="206"/>
    </row>
    <row r="31811" spans="27:29">
      <c r="AA31811" s="298"/>
      <c r="AC31811" s="206"/>
    </row>
    <row r="31812" spans="27:29">
      <c r="AA31812" s="298"/>
      <c r="AC31812" s="206"/>
    </row>
    <row r="31813" spans="27:29">
      <c r="AA31813" s="298"/>
      <c r="AC31813" s="206"/>
    </row>
    <row r="31814" spans="27:29">
      <c r="AA31814" s="298"/>
      <c r="AC31814" s="206"/>
    </row>
    <row r="31815" spans="27:29">
      <c r="AA31815" s="298"/>
      <c r="AC31815" s="206"/>
    </row>
    <row r="31816" spans="27:29">
      <c r="AA31816" s="298"/>
      <c r="AC31816" s="206"/>
    </row>
    <row r="31817" spans="27:29">
      <c r="AA31817" s="298"/>
      <c r="AC31817" s="206"/>
    </row>
    <row r="31818" spans="27:29">
      <c r="AA31818" s="298"/>
      <c r="AC31818" s="206"/>
    </row>
    <row r="31819" spans="27:29">
      <c r="AA31819" s="298"/>
      <c r="AC31819" s="206"/>
    </row>
    <row r="31820" spans="27:29">
      <c r="AA31820" s="298"/>
      <c r="AC31820" s="206"/>
    </row>
    <row r="31821" spans="27:29">
      <c r="AA31821" s="298"/>
      <c r="AC31821" s="206"/>
    </row>
    <row r="31822" spans="27:29">
      <c r="AA31822" s="298"/>
      <c r="AC31822" s="206"/>
    </row>
    <row r="31823" spans="27:29">
      <c r="AA31823" s="298"/>
      <c r="AC31823" s="206"/>
    </row>
    <row r="31824" spans="27:29">
      <c r="AA31824" s="298"/>
      <c r="AC31824" s="206"/>
    </row>
    <row r="31825" spans="27:29">
      <c r="AA31825" s="298"/>
      <c r="AC31825" s="206"/>
    </row>
    <row r="31826" spans="27:29">
      <c r="AA31826" s="298"/>
      <c r="AC31826" s="206"/>
    </row>
    <row r="31827" spans="27:29">
      <c r="AA31827" s="298"/>
      <c r="AC31827" s="206"/>
    </row>
    <row r="31828" spans="27:29">
      <c r="AA31828" s="298"/>
      <c r="AC31828" s="206"/>
    </row>
    <row r="31829" spans="27:29">
      <c r="AA31829" s="298"/>
      <c r="AC31829" s="206"/>
    </row>
    <row r="31830" spans="27:29">
      <c r="AA31830" s="298"/>
      <c r="AC31830" s="206"/>
    </row>
    <row r="31831" spans="27:29">
      <c r="AA31831" s="298"/>
      <c r="AC31831" s="206"/>
    </row>
    <row r="31832" spans="27:29">
      <c r="AA31832" s="298"/>
      <c r="AC31832" s="206"/>
    </row>
    <row r="31833" spans="27:29">
      <c r="AA31833" s="298"/>
      <c r="AC31833" s="206"/>
    </row>
    <row r="31834" spans="27:29">
      <c r="AA31834" s="298"/>
      <c r="AC31834" s="206"/>
    </row>
    <row r="31835" spans="27:29">
      <c r="AA31835" s="298"/>
      <c r="AC31835" s="206"/>
    </row>
    <row r="31836" spans="27:29">
      <c r="AA31836" s="298"/>
      <c r="AC31836" s="206"/>
    </row>
    <row r="31837" spans="27:29">
      <c r="AA31837" s="298"/>
      <c r="AC31837" s="206"/>
    </row>
    <row r="31838" spans="27:29">
      <c r="AA31838" s="298"/>
      <c r="AC31838" s="206"/>
    </row>
    <row r="31839" spans="27:29">
      <c r="AA31839" s="298"/>
      <c r="AC31839" s="206"/>
    </row>
    <row r="31840" spans="27:29">
      <c r="AA31840" s="298"/>
      <c r="AC31840" s="206"/>
    </row>
    <row r="31841" spans="27:29">
      <c r="AA31841" s="298"/>
      <c r="AC31841" s="206"/>
    </row>
    <row r="31842" spans="27:29">
      <c r="AA31842" s="298"/>
      <c r="AC31842" s="206"/>
    </row>
    <row r="31843" spans="27:29">
      <c r="AA31843" s="298"/>
      <c r="AC31843" s="206"/>
    </row>
    <row r="31844" spans="27:29">
      <c r="AA31844" s="298"/>
      <c r="AC31844" s="206"/>
    </row>
    <row r="31845" spans="27:29">
      <c r="AA31845" s="298"/>
      <c r="AC31845" s="206"/>
    </row>
    <row r="31846" spans="27:29">
      <c r="AA31846" s="298"/>
      <c r="AC31846" s="206"/>
    </row>
    <row r="31847" spans="27:29">
      <c r="AA31847" s="298"/>
      <c r="AC31847" s="206"/>
    </row>
    <row r="31848" spans="27:29">
      <c r="AA31848" s="298"/>
      <c r="AC31848" s="206"/>
    </row>
    <row r="31849" spans="27:29">
      <c r="AA31849" s="298"/>
      <c r="AC31849" s="206"/>
    </row>
    <row r="31850" spans="27:29">
      <c r="AA31850" s="298"/>
      <c r="AC31850" s="206"/>
    </row>
    <row r="31851" spans="27:29">
      <c r="AA31851" s="298"/>
      <c r="AC31851" s="206"/>
    </row>
    <row r="31852" spans="27:29">
      <c r="AA31852" s="298"/>
      <c r="AC31852" s="206"/>
    </row>
    <row r="31853" spans="27:29">
      <c r="AA31853" s="298"/>
      <c r="AC31853" s="206"/>
    </row>
    <row r="31854" spans="27:29">
      <c r="AA31854" s="298"/>
      <c r="AC31854" s="206"/>
    </row>
    <row r="31855" spans="27:29">
      <c r="AA31855" s="298"/>
      <c r="AC31855" s="206"/>
    </row>
    <row r="31856" spans="27:29">
      <c r="AA31856" s="298"/>
      <c r="AC31856" s="206"/>
    </row>
    <row r="31857" spans="27:29">
      <c r="AA31857" s="298"/>
      <c r="AC31857" s="206"/>
    </row>
    <row r="31858" spans="27:29">
      <c r="AA31858" s="298"/>
      <c r="AC31858" s="206"/>
    </row>
    <row r="31859" spans="27:29">
      <c r="AA31859" s="298"/>
      <c r="AC31859" s="206"/>
    </row>
    <row r="31860" spans="27:29">
      <c r="AA31860" s="298"/>
      <c r="AC31860" s="206"/>
    </row>
    <row r="31861" spans="27:29">
      <c r="AA31861" s="298"/>
      <c r="AC31861" s="206"/>
    </row>
    <row r="31862" spans="27:29">
      <c r="AA31862" s="298"/>
      <c r="AC31862" s="206"/>
    </row>
    <row r="31863" spans="27:29">
      <c r="AA31863" s="298"/>
      <c r="AC31863" s="206"/>
    </row>
    <row r="31864" spans="27:29">
      <c r="AA31864" s="298"/>
      <c r="AC31864" s="206"/>
    </row>
    <row r="31865" spans="27:29">
      <c r="AA31865" s="298"/>
      <c r="AC31865" s="206"/>
    </row>
    <row r="31866" spans="27:29">
      <c r="AA31866" s="298"/>
      <c r="AC31866" s="206"/>
    </row>
    <row r="31867" spans="27:29">
      <c r="AA31867" s="298"/>
      <c r="AC31867" s="206"/>
    </row>
    <row r="31868" spans="27:29">
      <c r="AA31868" s="298"/>
      <c r="AC31868" s="206"/>
    </row>
    <row r="31869" spans="27:29">
      <c r="AA31869" s="298"/>
      <c r="AC31869" s="206"/>
    </row>
    <row r="31870" spans="27:29">
      <c r="AA31870" s="298"/>
      <c r="AC31870" s="206"/>
    </row>
    <row r="31871" spans="27:29">
      <c r="AA31871" s="298"/>
      <c r="AC31871" s="206"/>
    </row>
    <row r="31872" spans="27:29">
      <c r="AA31872" s="298"/>
      <c r="AC31872" s="206"/>
    </row>
    <row r="31873" spans="27:29">
      <c r="AA31873" s="298"/>
      <c r="AC31873" s="206"/>
    </row>
    <row r="31874" spans="27:29">
      <c r="AA31874" s="298"/>
      <c r="AC31874" s="206"/>
    </row>
    <row r="31875" spans="27:29">
      <c r="AA31875" s="298"/>
      <c r="AC31875" s="206"/>
    </row>
    <row r="31876" spans="27:29">
      <c r="AA31876" s="298"/>
      <c r="AC31876" s="206"/>
    </row>
    <row r="31877" spans="27:29">
      <c r="AA31877" s="298"/>
      <c r="AC31877" s="206"/>
    </row>
    <row r="31878" spans="27:29">
      <c r="AA31878" s="298"/>
      <c r="AC31878" s="206"/>
    </row>
    <row r="31879" spans="27:29">
      <c r="AA31879" s="298"/>
      <c r="AC31879" s="206"/>
    </row>
    <row r="31880" spans="27:29">
      <c r="AA31880" s="298"/>
      <c r="AC31880" s="206"/>
    </row>
    <row r="31881" spans="27:29">
      <c r="AA31881" s="298"/>
      <c r="AC31881" s="206"/>
    </row>
    <row r="31882" spans="27:29">
      <c r="AA31882" s="298"/>
      <c r="AC31882" s="206"/>
    </row>
    <row r="31883" spans="27:29">
      <c r="AA31883" s="298"/>
      <c r="AC31883" s="206"/>
    </row>
    <row r="31884" spans="27:29">
      <c r="AA31884" s="298"/>
      <c r="AC31884" s="206"/>
    </row>
    <row r="31885" spans="27:29">
      <c r="AA31885" s="298"/>
      <c r="AC31885" s="206"/>
    </row>
    <row r="31886" spans="27:29">
      <c r="AA31886" s="298"/>
      <c r="AC31886" s="206"/>
    </row>
    <row r="31887" spans="27:29">
      <c r="AA31887" s="298"/>
      <c r="AC31887" s="206"/>
    </row>
    <row r="31888" spans="27:29">
      <c r="AA31888" s="298"/>
      <c r="AC31888" s="206"/>
    </row>
    <row r="31889" spans="27:29">
      <c r="AA31889" s="298"/>
      <c r="AC31889" s="206"/>
    </row>
    <row r="31890" spans="27:29">
      <c r="AA31890" s="298"/>
      <c r="AC31890" s="206"/>
    </row>
    <row r="31891" spans="27:29">
      <c r="AA31891" s="298"/>
      <c r="AC31891" s="206"/>
    </row>
    <row r="31892" spans="27:29">
      <c r="AA31892" s="298"/>
      <c r="AC31892" s="206"/>
    </row>
    <row r="31893" spans="27:29">
      <c r="AA31893" s="298"/>
      <c r="AC31893" s="206"/>
    </row>
    <row r="31894" spans="27:29">
      <c r="AA31894" s="298"/>
      <c r="AC31894" s="206"/>
    </row>
    <row r="31895" spans="27:29">
      <c r="AA31895" s="298"/>
      <c r="AC31895" s="206"/>
    </row>
    <row r="31896" spans="27:29">
      <c r="AA31896" s="298"/>
      <c r="AC31896" s="206"/>
    </row>
    <row r="31897" spans="27:29">
      <c r="AA31897" s="298"/>
      <c r="AC31897" s="206"/>
    </row>
    <row r="31898" spans="27:29">
      <c r="AA31898" s="298"/>
      <c r="AC31898" s="206"/>
    </row>
    <row r="31899" spans="27:29">
      <c r="AA31899" s="298"/>
      <c r="AC31899" s="206"/>
    </row>
    <row r="31900" spans="27:29">
      <c r="AA31900" s="298"/>
      <c r="AC31900" s="206"/>
    </row>
    <row r="31901" spans="27:29">
      <c r="AA31901" s="298"/>
      <c r="AC31901" s="206"/>
    </row>
    <row r="31902" spans="27:29">
      <c r="AA31902" s="298"/>
      <c r="AC31902" s="206"/>
    </row>
    <row r="31903" spans="27:29">
      <c r="AA31903" s="298"/>
      <c r="AC31903" s="206"/>
    </row>
    <row r="31904" spans="27:29">
      <c r="AA31904" s="298"/>
      <c r="AC31904" s="206"/>
    </row>
    <row r="31905" spans="27:29">
      <c r="AA31905" s="298"/>
      <c r="AC31905" s="206"/>
    </row>
    <row r="31906" spans="27:29">
      <c r="AA31906" s="298"/>
      <c r="AC31906" s="206"/>
    </row>
    <row r="31907" spans="27:29">
      <c r="AA31907" s="298"/>
      <c r="AC31907" s="206"/>
    </row>
    <row r="31908" spans="27:29">
      <c r="AA31908" s="298"/>
      <c r="AC31908" s="206"/>
    </row>
    <row r="31909" spans="27:29">
      <c r="AA31909" s="298"/>
      <c r="AC31909" s="206"/>
    </row>
    <row r="31910" spans="27:29">
      <c r="AA31910" s="298"/>
      <c r="AC31910" s="206"/>
    </row>
    <row r="31911" spans="27:29">
      <c r="AA31911" s="298"/>
      <c r="AC31911" s="206"/>
    </row>
    <row r="31912" spans="27:29">
      <c r="AA31912" s="298"/>
      <c r="AC31912" s="206"/>
    </row>
    <row r="31913" spans="27:29">
      <c r="AA31913" s="298"/>
      <c r="AC31913" s="206"/>
    </row>
    <row r="31914" spans="27:29">
      <c r="AA31914" s="298"/>
      <c r="AC31914" s="206"/>
    </row>
    <row r="31915" spans="27:29">
      <c r="AA31915" s="298"/>
      <c r="AC31915" s="206"/>
    </row>
    <row r="31916" spans="27:29">
      <c r="AA31916" s="298"/>
      <c r="AC31916" s="206"/>
    </row>
    <row r="31917" spans="27:29">
      <c r="AA31917" s="298"/>
      <c r="AC31917" s="206"/>
    </row>
    <row r="31918" spans="27:29">
      <c r="AA31918" s="298"/>
      <c r="AC31918" s="206"/>
    </row>
    <row r="31919" spans="27:29">
      <c r="AA31919" s="298"/>
      <c r="AC31919" s="206"/>
    </row>
    <row r="31920" spans="27:29">
      <c r="AA31920" s="298"/>
      <c r="AC31920" s="206"/>
    </row>
    <row r="31921" spans="27:29">
      <c r="AA31921" s="298"/>
      <c r="AC31921" s="206"/>
    </row>
    <row r="31922" spans="27:29">
      <c r="AA31922" s="298"/>
      <c r="AC31922" s="206"/>
    </row>
    <row r="31923" spans="27:29">
      <c r="AA31923" s="298"/>
      <c r="AC31923" s="206"/>
    </row>
    <row r="31924" spans="27:29">
      <c r="AA31924" s="298"/>
      <c r="AC31924" s="206"/>
    </row>
    <row r="31925" spans="27:29">
      <c r="AA31925" s="298"/>
      <c r="AC31925" s="206"/>
    </row>
    <row r="31926" spans="27:29">
      <c r="AA31926" s="298"/>
      <c r="AC31926" s="206"/>
    </row>
    <row r="31927" spans="27:29">
      <c r="AA31927" s="298"/>
      <c r="AC31927" s="206"/>
    </row>
    <row r="31928" spans="27:29">
      <c r="AA31928" s="298"/>
      <c r="AC31928" s="206"/>
    </row>
    <row r="31929" spans="27:29">
      <c r="AA31929" s="298"/>
      <c r="AC31929" s="206"/>
    </row>
    <row r="31930" spans="27:29">
      <c r="AA31930" s="298"/>
      <c r="AC31930" s="206"/>
    </row>
    <row r="31931" spans="27:29">
      <c r="AA31931" s="298"/>
      <c r="AC31931" s="206"/>
    </row>
    <row r="31932" spans="27:29">
      <c r="AA31932" s="298"/>
      <c r="AC31932" s="206"/>
    </row>
    <row r="31933" spans="27:29">
      <c r="AA31933" s="298"/>
      <c r="AC31933" s="206"/>
    </row>
    <row r="31934" spans="27:29">
      <c r="AA31934" s="298"/>
      <c r="AC31934" s="206"/>
    </row>
    <row r="31935" spans="27:29">
      <c r="AA31935" s="298"/>
      <c r="AC31935" s="206"/>
    </row>
    <row r="31936" spans="27:29">
      <c r="AA31936" s="298"/>
      <c r="AC31936" s="206"/>
    </row>
    <row r="31937" spans="27:29">
      <c r="AA31937" s="298"/>
      <c r="AC31937" s="206"/>
    </row>
    <row r="31938" spans="27:29">
      <c r="AA31938" s="298"/>
      <c r="AC31938" s="206"/>
    </row>
    <row r="31939" spans="27:29">
      <c r="AA31939" s="298"/>
      <c r="AC31939" s="206"/>
    </row>
    <row r="31940" spans="27:29">
      <c r="AA31940" s="298"/>
      <c r="AC31940" s="206"/>
    </row>
    <row r="31941" spans="27:29">
      <c r="AA31941" s="298"/>
      <c r="AC31941" s="206"/>
    </row>
    <row r="31942" spans="27:29">
      <c r="AA31942" s="298"/>
      <c r="AC31942" s="206"/>
    </row>
    <row r="31943" spans="27:29">
      <c r="AA31943" s="298"/>
      <c r="AC31943" s="206"/>
    </row>
    <row r="31944" spans="27:29">
      <c r="AA31944" s="298"/>
      <c r="AC31944" s="206"/>
    </row>
    <row r="31945" spans="27:29">
      <c r="AA31945" s="298"/>
      <c r="AC31945" s="206"/>
    </row>
    <row r="31946" spans="27:29">
      <c r="AA31946" s="298"/>
      <c r="AC31946" s="206"/>
    </row>
    <row r="31947" spans="27:29">
      <c r="AA31947" s="298"/>
      <c r="AC31947" s="206"/>
    </row>
    <row r="31948" spans="27:29">
      <c r="AA31948" s="298"/>
      <c r="AC31948" s="206"/>
    </row>
    <row r="31949" spans="27:29">
      <c r="AA31949" s="298"/>
      <c r="AC31949" s="206"/>
    </row>
    <row r="31950" spans="27:29">
      <c r="AA31950" s="298"/>
      <c r="AC31950" s="206"/>
    </row>
    <row r="31951" spans="27:29">
      <c r="AA31951" s="298"/>
      <c r="AC31951" s="206"/>
    </row>
    <row r="31952" spans="27:29">
      <c r="AA31952" s="298"/>
      <c r="AC31952" s="206"/>
    </row>
    <row r="31953" spans="27:29">
      <c r="AA31953" s="298"/>
      <c r="AC31953" s="206"/>
    </row>
    <row r="31954" spans="27:29">
      <c r="AA31954" s="298"/>
      <c r="AC31954" s="206"/>
    </row>
    <row r="31955" spans="27:29">
      <c r="AA31955" s="298"/>
      <c r="AC31955" s="206"/>
    </row>
    <row r="31956" spans="27:29">
      <c r="AA31956" s="298"/>
      <c r="AC31956" s="206"/>
    </row>
    <row r="31957" spans="27:29">
      <c r="AA31957" s="298"/>
      <c r="AC31957" s="206"/>
    </row>
    <row r="31958" spans="27:29">
      <c r="AA31958" s="298"/>
      <c r="AC31958" s="206"/>
    </row>
    <row r="31959" spans="27:29">
      <c r="AA31959" s="298"/>
      <c r="AC31959" s="206"/>
    </row>
    <row r="31960" spans="27:29">
      <c r="AA31960" s="298"/>
      <c r="AC31960" s="206"/>
    </row>
    <row r="31961" spans="27:29">
      <c r="AA31961" s="298"/>
      <c r="AC31961" s="206"/>
    </row>
    <row r="31962" spans="27:29">
      <c r="AA31962" s="298"/>
      <c r="AC31962" s="206"/>
    </row>
    <row r="31963" spans="27:29">
      <c r="AA31963" s="298"/>
      <c r="AC31963" s="206"/>
    </row>
    <row r="31964" spans="27:29">
      <c r="AA31964" s="298"/>
      <c r="AC31964" s="206"/>
    </row>
    <row r="31965" spans="27:29">
      <c r="AA31965" s="298"/>
      <c r="AC31965" s="206"/>
    </row>
    <row r="31966" spans="27:29">
      <c r="AA31966" s="298"/>
      <c r="AC31966" s="206"/>
    </row>
    <row r="31967" spans="27:29">
      <c r="AA31967" s="298"/>
      <c r="AC31967" s="206"/>
    </row>
    <row r="31968" spans="27:29">
      <c r="AA31968" s="298"/>
      <c r="AC31968" s="206"/>
    </row>
    <row r="31969" spans="27:29">
      <c r="AA31969" s="298"/>
      <c r="AC31969" s="206"/>
    </row>
    <row r="31970" spans="27:29">
      <c r="AA31970" s="298"/>
      <c r="AC31970" s="206"/>
    </row>
    <row r="31971" spans="27:29">
      <c r="AA31971" s="298"/>
      <c r="AC31971" s="206"/>
    </row>
    <row r="31972" spans="27:29">
      <c r="AA31972" s="298"/>
      <c r="AC31972" s="206"/>
    </row>
    <row r="31973" spans="27:29">
      <c r="AA31973" s="298"/>
      <c r="AC31973" s="206"/>
    </row>
    <row r="31974" spans="27:29">
      <c r="AA31974" s="298"/>
      <c r="AC31974" s="206"/>
    </row>
    <row r="31975" spans="27:29">
      <c r="AA31975" s="298"/>
      <c r="AC31975" s="206"/>
    </row>
    <row r="31976" spans="27:29">
      <c r="AA31976" s="298"/>
      <c r="AC31976" s="206"/>
    </row>
    <row r="31977" spans="27:29">
      <c r="AA31977" s="298"/>
      <c r="AC31977" s="206"/>
    </row>
    <row r="31978" spans="27:29">
      <c r="AA31978" s="298"/>
      <c r="AC31978" s="206"/>
    </row>
    <row r="31979" spans="27:29">
      <c r="AA31979" s="298"/>
      <c r="AC31979" s="206"/>
    </row>
    <row r="31980" spans="27:29">
      <c r="AA31980" s="298"/>
      <c r="AC31980" s="206"/>
    </row>
    <row r="31981" spans="27:29">
      <c r="AA31981" s="298"/>
      <c r="AC31981" s="206"/>
    </row>
    <row r="31982" spans="27:29">
      <c r="AA31982" s="298"/>
      <c r="AC31982" s="206"/>
    </row>
    <row r="31983" spans="27:29">
      <c r="AA31983" s="298"/>
      <c r="AC31983" s="206"/>
    </row>
    <row r="31984" spans="27:29">
      <c r="AA31984" s="298"/>
      <c r="AC31984" s="206"/>
    </row>
    <row r="31985" spans="27:29">
      <c r="AA31985" s="298"/>
      <c r="AC31985" s="206"/>
    </row>
    <row r="31986" spans="27:29">
      <c r="AA31986" s="298"/>
      <c r="AC31986" s="206"/>
    </row>
    <row r="31987" spans="27:29">
      <c r="AA31987" s="298"/>
      <c r="AC31987" s="206"/>
    </row>
    <row r="31988" spans="27:29">
      <c r="AA31988" s="298"/>
      <c r="AC31988" s="206"/>
    </row>
    <row r="31989" spans="27:29">
      <c r="AA31989" s="298"/>
      <c r="AC31989" s="206"/>
    </row>
    <row r="31990" spans="27:29">
      <c r="AA31990" s="298"/>
      <c r="AC31990" s="206"/>
    </row>
    <row r="31991" spans="27:29">
      <c r="AA31991" s="298"/>
      <c r="AC31991" s="206"/>
    </row>
    <row r="31992" spans="27:29">
      <c r="AA31992" s="298"/>
      <c r="AC31992" s="206"/>
    </row>
    <row r="31993" spans="27:29">
      <c r="AA31993" s="298"/>
      <c r="AC31993" s="206"/>
    </row>
    <row r="31994" spans="27:29">
      <c r="AA31994" s="298"/>
      <c r="AC31994" s="206"/>
    </row>
    <row r="31995" spans="27:29">
      <c r="AA31995" s="298"/>
      <c r="AC31995" s="206"/>
    </row>
    <row r="31996" spans="27:29">
      <c r="AA31996" s="298"/>
      <c r="AC31996" s="206"/>
    </row>
    <row r="31997" spans="27:29">
      <c r="AA31997" s="298"/>
      <c r="AC31997" s="206"/>
    </row>
    <row r="31998" spans="27:29">
      <c r="AA31998" s="298"/>
      <c r="AC31998" s="206"/>
    </row>
    <row r="31999" spans="27:29">
      <c r="AA31999" s="298"/>
      <c r="AC31999" s="206"/>
    </row>
    <row r="32000" spans="27:29">
      <c r="AA32000" s="298"/>
      <c r="AC32000" s="206"/>
    </row>
    <row r="32001" spans="27:29">
      <c r="AA32001" s="298"/>
      <c r="AC32001" s="206"/>
    </row>
    <row r="32002" spans="27:29">
      <c r="AA32002" s="298"/>
      <c r="AC32002" s="206"/>
    </row>
    <row r="32003" spans="27:29">
      <c r="AA32003" s="298"/>
      <c r="AC32003" s="206"/>
    </row>
    <row r="32004" spans="27:29">
      <c r="AA32004" s="298"/>
      <c r="AC32004" s="206"/>
    </row>
    <row r="32005" spans="27:29">
      <c r="AA32005" s="298"/>
      <c r="AC32005" s="206"/>
    </row>
    <row r="32006" spans="27:29">
      <c r="AA32006" s="298"/>
      <c r="AC32006" s="206"/>
    </row>
    <row r="32007" spans="27:29">
      <c r="AA32007" s="298"/>
      <c r="AC32007" s="206"/>
    </row>
    <row r="32008" spans="27:29">
      <c r="AA32008" s="298"/>
      <c r="AC32008" s="206"/>
    </row>
    <row r="32009" spans="27:29">
      <c r="AA32009" s="298"/>
      <c r="AC32009" s="206"/>
    </row>
    <row r="32010" spans="27:29">
      <c r="AA32010" s="298"/>
      <c r="AC32010" s="206"/>
    </row>
    <row r="32011" spans="27:29">
      <c r="AA32011" s="298"/>
      <c r="AC32011" s="206"/>
    </row>
    <row r="32012" spans="27:29">
      <c r="AA32012" s="298"/>
      <c r="AC32012" s="206"/>
    </row>
    <row r="32013" spans="27:29">
      <c r="AA32013" s="298"/>
      <c r="AC32013" s="206"/>
    </row>
    <row r="32014" spans="27:29">
      <c r="AA32014" s="298"/>
      <c r="AC32014" s="206"/>
    </row>
    <row r="32015" spans="27:29">
      <c r="AA32015" s="298"/>
      <c r="AC32015" s="206"/>
    </row>
    <row r="32016" spans="27:29">
      <c r="AA32016" s="298"/>
      <c r="AC32016" s="206"/>
    </row>
    <row r="32017" spans="27:29">
      <c r="AA32017" s="298"/>
      <c r="AC32017" s="206"/>
    </row>
    <row r="32018" spans="27:29">
      <c r="AA32018" s="298"/>
      <c r="AC32018" s="206"/>
    </row>
    <row r="32019" spans="27:29">
      <c r="AA32019" s="298"/>
      <c r="AC32019" s="206"/>
    </row>
    <row r="32020" spans="27:29">
      <c r="AA32020" s="298"/>
      <c r="AC32020" s="206"/>
    </row>
    <row r="32021" spans="27:29">
      <c r="AA32021" s="298"/>
      <c r="AC32021" s="206"/>
    </row>
    <row r="32022" spans="27:29">
      <c r="AA32022" s="298"/>
      <c r="AC32022" s="206"/>
    </row>
    <row r="32023" spans="27:29">
      <c r="AA32023" s="298"/>
      <c r="AC32023" s="206"/>
    </row>
    <row r="32024" spans="27:29">
      <c r="AA32024" s="298"/>
      <c r="AC32024" s="206"/>
    </row>
    <row r="32025" spans="27:29">
      <c r="AA32025" s="298"/>
      <c r="AC32025" s="206"/>
    </row>
    <row r="32026" spans="27:29">
      <c r="AA32026" s="298"/>
      <c r="AC32026" s="206"/>
    </row>
    <row r="32027" spans="27:29">
      <c r="AA32027" s="298"/>
      <c r="AC32027" s="206"/>
    </row>
    <row r="32028" spans="27:29">
      <c r="AA32028" s="298"/>
      <c r="AC32028" s="206"/>
    </row>
    <row r="32029" spans="27:29">
      <c r="AA32029" s="298"/>
      <c r="AC32029" s="206"/>
    </row>
    <row r="32030" spans="27:29">
      <c r="AA32030" s="298"/>
      <c r="AC32030" s="206"/>
    </row>
    <row r="32031" spans="27:29">
      <c r="AA32031" s="298"/>
      <c r="AC32031" s="206"/>
    </row>
    <row r="32032" spans="27:29">
      <c r="AA32032" s="298"/>
      <c r="AC32032" s="206"/>
    </row>
    <row r="32033" spans="27:29">
      <c r="AA32033" s="298"/>
      <c r="AC32033" s="206"/>
    </row>
    <row r="32034" spans="27:29">
      <c r="AA32034" s="298"/>
      <c r="AC32034" s="206"/>
    </row>
    <row r="32035" spans="27:29">
      <c r="AA32035" s="298"/>
      <c r="AC32035" s="206"/>
    </row>
    <row r="32036" spans="27:29">
      <c r="AA32036" s="298"/>
      <c r="AC32036" s="206"/>
    </row>
    <row r="32037" spans="27:29">
      <c r="AA32037" s="298"/>
      <c r="AC32037" s="206"/>
    </row>
    <row r="32038" spans="27:29">
      <c r="AA32038" s="298"/>
      <c r="AC32038" s="206"/>
    </row>
    <row r="32039" spans="27:29">
      <c r="AA32039" s="298"/>
      <c r="AC32039" s="206"/>
    </row>
    <row r="32040" spans="27:29">
      <c r="AA32040" s="298"/>
      <c r="AC32040" s="206"/>
    </row>
    <row r="32041" spans="27:29">
      <c r="AA32041" s="298"/>
      <c r="AC32041" s="206"/>
    </row>
    <row r="32042" spans="27:29">
      <c r="AA32042" s="298"/>
      <c r="AC32042" s="206"/>
    </row>
    <row r="32043" spans="27:29">
      <c r="AA32043" s="298"/>
      <c r="AC32043" s="206"/>
    </row>
    <row r="32044" spans="27:29">
      <c r="AA32044" s="298"/>
      <c r="AC32044" s="206"/>
    </row>
    <row r="32045" spans="27:29">
      <c r="AA32045" s="298"/>
      <c r="AC32045" s="206"/>
    </row>
    <row r="32046" spans="27:29">
      <c r="AA32046" s="298"/>
      <c r="AC32046" s="206"/>
    </row>
    <row r="32047" spans="27:29">
      <c r="AA32047" s="298"/>
      <c r="AC32047" s="206"/>
    </row>
    <row r="32048" spans="27:29">
      <c r="AA32048" s="298"/>
      <c r="AC32048" s="206"/>
    </row>
    <row r="32049" spans="27:29">
      <c r="AA32049" s="298"/>
      <c r="AC32049" s="206"/>
    </row>
    <row r="32050" spans="27:29">
      <c r="AA32050" s="298"/>
      <c r="AC32050" s="206"/>
    </row>
    <row r="32051" spans="27:29">
      <c r="AA32051" s="298"/>
      <c r="AC32051" s="206"/>
    </row>
    <row r="32052" spans="27:29">
      <c r="AA32052" s="298"/>
      <c r="AC32052" s="206"/>
    </row>
    <row r="32053" spans="27:29">
      <c r="AA32053" s="298"/>
      <c r="AC32053" s="206"/>
    </row>
    <row r="32054" spans="27:29">
      <c r="AA32054" s="298"/>
      <c r="AC32054" s="206"/>
    </row>
    <row r="32055" spans="27:29">
      <c r="AA32055" s="298"/>
      <c r="AC32055" s="206"/>
    </row>
    <row r="32056" spans="27:29">
      <c r="AA32056" s="298"/>
      <c r="AC32056" s="206"/>
    </row>
    <row r="32057" spans="27:29">
      <c r="AA32057" s="298"/>
      <c r="AC32057" s="206"/>
    </row>
    <row r="32058" spans="27:29">
      <c r="AA32058" s="298"/>
      <c r="AC32058" s="206"/>
    </row>
    <row r="32059" spans="27:29">
      <c r="AA32059" s="298"/>
      <c r="AC32059" s="206"/>
    </row>
    <row r="32060" spans="27:29">
      <c r="AA32060" s="298"/>
      <c r="AC32060" s="206"/>
    </row>
    <row r="32061" spans="27:29">
      <c r="AA32061" s="298"/>
      <c r="AC32061" s="206"/>
    </row>
    <row r="32062" spans="27:29">
      <c r="AA32062" s="298"/>
      <c r="AC32062" s="206"/>
    </row>
    <row r="32063" spans="27:29">
      <c r="AA32063" s="298"/>
      <c r="AC32063" s="206"/>
    </row>
    <row r="32064" spans="27:29">
      <c r="AA32064" s="298"/>
      <c r="AC32064" s="206"/>
    </row>
    <row r="32065" spans="27:29">
      <c r="AA32065" s="298"/>
      <c r="AC32065" s="206"/>
    </row>
    <row r="32066" spans="27:29">
      <c r="AA32066" s="298"/>
      <c r="AC32066" s="206"/>
    </row>
    <row r="32067" spans="27:29">
      <c r="AA32067" s="298"/>
      <c r="AC32067" s="206"/>
    </row>
    <row r="32068" spans="27:29">
      <c r="AA32068" s="298"/>
      <c r="AC32068" s="206"/>
    </row>
    <row r="32069" spans="27:29">
      <c r="AA32069" s="298"/>
      <c r="AC32069" s="206"/>
    </row>
    <row r="32070" spans="27:29">
      <c r="AA32070" s="298"/>
      <c r="AC32070" s="206"/>
    </row>
    <row r="32071" spans="27:29">
      <c r="AA32071" s="298"/>
      <c r="AC32071" s="206"/>
    </row>
    <row r="32072" spans="27:29">
      <c r="AA32072" s="298"/>
      <c r="AC32072" s="206"/>
    </row>
    <row r="32073" spans="27:29">
      <c r="AA32073" s="298"/>
      <c r="AC32073" s="206"/>
    </row>
    <row r="32074" spans="27:29">
      <c r="AA32074" s="298"/>
      <c r="AC32074" s="206"/>
    </row>
    <row r="32075" spans="27:29">
      <c r="AA32075" s="298"/>
      <c r="AC32075" s="206"/>
    </row>
    <row r="32076" spans="27:29">
      <c r="AA32076" s="298"/>
      <c r="AC32076" s="206"/>
    </row>
    <row r="32077" spans="27:29">
      <c r="AA32077" s="298"/>
      <c r="AC32077" s="206"/>
    </row>
    <row r="32078" spans="27:29">
      <c r="AA32078" s="298"/>
      <c r="AC32078" s="206"/>
    </row>
    <row r="32079" spans="27:29">
      <c r="AA32079" s="298"/>
      <c r="AC32079" s="206"/>
    </row>
    <row r="32080" spans="27:29">
      <c r="AA32080" s="298"/>
      <c r="AC32080" s="206"/>
    </row>
    <row r="32081" spans="27:29">
      <c r="AA32081" s="298"/>
      <c r="AC32081" s="206"/>
    </row>
    <row r="32082" spans="27:29">
      <c r="AA32082" s="298"/>
      <c r="AC32082" s="206"/>
    </row>
    <row r="32083" spans="27:29">
      <c r="AA32083" s="298"/>
      <c r="AC32083" s="206"/>
    </row>
    <row r="32084" spans="27:29">
      <c r="AA32084" s="298"/>
      <c r="AC32084" s="206"/>
    </row>
    <row r="32085" spans="27:29">
      <c r="AA32085" s="298"/>
      <c r="AC32085" s="206"/>
    </row>
    <row r="32086" spans="27:29">
      <c r="AA32086" s="298"/>
      <c r="AC32086" s="206"/>
    </row>
    <row r="32087" spans="27:29">
      <c r="AA32087" s="298"/>
      <c r="AC32087" s="206"/>
    </row>
    <row r="32088" spans="27:29">
      <c r="AA32088" s="298"/>
      <c r="AC32088" s="206"/>
    </row>
    <row r="32089" spans="27:29">
      <c r="AA32089" s="298"/>
      <c r="AC32089" s="206"/>
    </row>
    <row r="32090" spans="27:29">
      <c r="AA32090" s="298"/>
      <c r="AC32090" s="206"/>
    </row>
    <row r="32091" spans="27:29">
      <c r="AA32091" s="298"/>
      <c r="AC32091" s="206"/>
    </row>
    <row r="32092" spans="27:29">
      <c r="AA32092" s="298"/>
      <c r="AC32092" s="206"/>
    </row>
    <row r="32093" spans="27:29">
      <c r="AA32093" s="298"/>
      <c r="AC32093" s="206"/>
    </row>
    <row r="32094" spans="27:29">
      <c r="AA32094" s="298"/>
      <c r="AC32094" s="206"/>
    </row>
    <row r="32095" spans="27:29">
      <c r="AA32095" s="298"/>
      <c r="AC32095" s="206"/>
    </row>
    <row r="32096" spans="27:29">
      <c r="AA32096" s="298"/>
      <c r="AC32096" s="206"/>
    </row>
    <row r="32097" spans="27:29">
      <c r="AA32097" s="298"/>
      <c r="AC32097" s="206"/>
    </row>
    <row r="32098" spans="27:29">
      <c r="AA32098" s="298"/>
      <c r="AC32098" s="206"/>
    </row>
    <row r="32099" spans="27:29">
      <c r="AA32099" s="298"/>
      <c r="AC32099" s="206"/>
    </row>
    <row r="32100" spans="27:29">
      <c r="AA32100" s="298"/>
      <c r="AC32100" s="206"/>
    </row>
    <row r="32101" spans="27:29">
      <c r="AA32101" s="298"/>
      <c r="AC32101" s="206"/>
    </row>
    <row r="32102" spans="27:29">
      <c r="AA32102" s="298"/>
      <c r="AC32102" s="206"/>
    </row>
    <row r="32103" spans="27:29">
      <c r="AA32103" s="298"/>
      <c r="AC32103" s="206"/>
    </row>
    <row r="32104" spans="27:29">
      <c r="AA32104" s="298"/>
      <c r="AC32104" s="206"/>
    </row>
    <row r="32105" spans="27:29">
      <c r="AA32105" s="298"/>
      <c r="AC32105" s="206"/>
    </row>
    <row r="32106" spans="27:29">
      <c r="AA32106" s="298"/>
      <c r="AC32106" s="206"/>
    </row>
    <row r="32107" spans="27:29">
      <c r="AA32107" s="298"/>
      <c r="AC32107" s="206"/>
    </row>
    <row r="32108" spans="27:29">
      <c r="AA32108" s="298"/>
      <c r="AC32108" s="206"/>
    </row>
    <row r="32109" spans="27:29">
      <c r="AA32109" s="298"/>
      <c r="AC32109" s="206"/>
    </row>
    <row r="32110" spans="27:29">
      <c r="AA32110" s="298"/>
      <c r="AC32110" s="206"/>
    </row>
    <row r="32111" spans="27:29">
      <c r="AA32111" s="298"/>
      <c r="AC32111" s="206"/>
    </row>
    <row r="32112" spans="27:29">
      <c r="AA32112" s="298"/>
      <c r="AC32112" s="206"/>
    </row>
    <row r="32113" spans="27:29">
      <c r="AA32113" s="298"/>
      <c r="AC32113" s="206"/>
    </row>
    <row r="32114" spans="27:29">
      <c r="AA32114" s="298"/>
      <c r="AC32114" s="206"/>
    </row>
    <row r="32115" spans="27:29">
      <c r="AA32115" s="298"/>
      <c r="AC32115" s="206"/>
    </row>
    <row r="32116" spans="27:29">
      <c r="AA32116" s="298"/>
      <c r="AC32116" s="206"/>
    </row>
    <row r="32117" spans="27:29">
      <c r="AA32117" s="298"/>
      <c r="AC32117" s="206"/>
    </row>
    <row r="32118" spans="27:29">
      <c r="AA32118" s="298"/>
      <c r="AC32118" s="206"/>
    </row>
    <row r="32119" spans="27:29">
      <c r="AA32119" s="298"/>
      <c r="AC32119" s="206"/>
    </row>
    <row r="32120" spans="27:29">
      <c r="AA32120" s="298"/>
      <c r="AC32120" s="206"/>
    </row>
    <row r="32121" spans="27:29">
      <c r="AA32121" s="298"/>
      <c r="AC32121" s="206"/>
    </row>
    <row r="32122" spans="27:29">
      <c r="AA32122" s="298"/>
      <c r="AC32122" s="206"/>
    </row>
    <row r="32123" spans="27:29">
      <c r="AA32123" s="298"/>
      <c r="AC32123" s="206"/>
    </row>
    <row r="32124" spans="27:29">
      <c r="AA32124" s="298"/>
      <c r="AC32124" s="206"/>
    </row>
    <row r="32125" spans="27:29">
      <c r="AA32125" s="298"/>
      <c r="AC32125" s="206"/>
    </row>
    <row r="32126" spans="27:29">
      <c r="AA32126" s="298"/>
      <c r="AC32126" s="206"/>
    </row>
    <row r="32127" spans="27:29">
      <c r="AA32127" s="298"/>
      <c r="AC32127" s="206"/>
    </row>
    <row r="32128" spans="27:29">
      <c r="AA32128" s="298"/>
      <c r="AC32128" s="206"/>
    </row>
    <row r="32129" spans="27:29">
      <c r="AA32129" s="298"/>
      <c r="AC32129" s="206"/>
    </row>
    <row r="32130" spans="27:29">
      <c r="AA32130" s="298"/>
      <c r="AC32130" s="206"/>
    </row>
    <row r="32131" spans="27:29">
      <c r="AA32131" s="298"/>
      <c r="AC32131" s="206"/>
    </row>
    <row r="32132" spans="27:29">
      <c r="AA32132" s="298"/>
      <c r="AC32132" s="206"/>
    </row>
    <row r="32133" spans="27:29">
      <c r="AA32133" s="298"/>
      <c r="AC32133" s="206"/>
    </row>
    <row r="32134" spans="27:29">
      <c r="AA32134" s="298"/>
      <c r="AC32134" s="206"/>
    </row>
    <row r="32135" spans="27:29">
      <c r="AA32135" s="298"/>
      <c r="AC32135" s="206"/>
    </row>
    <row r="32136" spans="27:29">
      <c r="AA32136" s="298"/>
      <c r="AC32136" s="206"/>
    </row>
    <row r="32137" spans="27:29">
      <c r="AA32137" s="298"/>
      <c r="AC32137" s="206"/>
    </row>
    <row r="32138" spans="27:29">
      <c r="AA32138" s="298"/>
      <c r="AC32138" s="206"/>
    </row>
    <row r="32139" spans="27:29">
      <c r="AA32139" s="298"/>
      <c r="AC32139" s="206"/>
    </row>
    <row r="32140" spans="27:29">
      <c r="AA32140" s="298"/>
      <c r="AC32140" s="206"/>
    </row>
    <row r="32141" spans="27:29">
      <c r="AA32141" s="298"/>
      <c r="AC32141" s="206"/>
    </row>
    <row r="32142" spans="27:29">
      <c r="AA32142" s="298"/>
      <c r="AC32142" s="206"/>
    </row>
    <row r="32143" spans="27:29">
      <c r="AA32143" s="298"/>
      <c r="AC32143" s="206"/>
    </row>
    <row r="32144" spans="27:29">
      <c r="AA32144" s="298"/>
      <c r="AC32144" s="206"/>
    </row>
    <row r="32145" spans="27:29">
      <c r="AA32145" s="298"/>
      <c r="AC32145" s="206"/>
    </row>
    <row r="32146" spans="27:29">
      <c r="AA32146" s="298"/>
      <c r="AC32146" s="206"/>
    </row>
    <row r="32147" spans="27:29">
      <c r="AA32147" s="298"/>
      <c r="AC32147" s="206"/>
    </row>
    <row r="32148" spans="27:29">
      <c r="AA32148" s="298"/>
      <c r="AC32148" s="206"/>
    </row>
    <row r="32149" spans="27:29">
      <c r="AA32149" s="298"/>
      <c r="AC32149" s="206"/>
    </row>
    <row r="32150" spans="27:29">
      <c r="AA32150" s="298"/>
      <c r="AC32150" s="206"/>
    </row>
    <row r="32151" spans="27:29">
      <c r="AA32151" s="298"/>
      <c r="AC32151" s="206"/>
    </row>
    <row r="32152" spans="27:29">
      <c r="AA32152" s="298"/>
      <c r="AC32152" s="206"/>
    </row>
    <row r="32153" spans="27:29">
      <c r="AA32153" s="298"/>
      <c r="AC32153" s="206"/>
    </row>
    <row r="32154" spans="27:29">
      <c r="AA32154" s="298"/>
      <c r="AC32154" s="206"/>
    </row>
    <row r="32155" spans="27:29">
      <c r="AA32155" s="298"/>
      <c r="AC32155" s="206"/>
    </row>
    <row r="32156" spans="27:29">
      <c r="AA32156" s="298"/>
      <c r="AC32156" s="206"/>
    </row>
    <row r="32157" spans="27:29">
      <c r="AA32157" s="298"/>
      <c r="AC32157" s="206"/>
    </row>
    <row r="32158" spans="27:29">
      <c r="AA32158" s="298"/>
      <c r="AC32158" s="206"/>
    </row>
    <row r="32159" spans="27:29">
      <c r="AA32159" s="298"/>
      <c r="AC32159" s="206"/>
    </row>
    <row r="32160" spans="27:29">
      <c r="AA32160" s="298"/>
      <c r="AC32160" s="206"/>
    </row>
    <row r="32161" spans="27:29">
      <c r="AA32161" s="298"/>
      <c r="AC32161" s="206"/>
    </row>
    <row r="32162" spans="27:29">
      <c r="AA32162" s="298"/>
      <c r="AC32162" s="206"/>
    </row>
    <row r="32163" spans="27:29">
      <c r="AA32163" s="298"/>
      <c r="AC32163" s="206"/>
    </row>
    <row r="32164" spans="27:29">
      <c r="AA32164" s="298"/>
      <c r="AC32164" s="206"/>
    </row>
    <row r="32165" spans="27:29">
      <c r="AA32165" s="298"/>
      <c r="AC32165" s="206"/>
    </row>
    <row r="32166" spans="27:29">
      <c r="AA32166" s="298"/>
      <c r="AC32166" s="206"/>
    </row>
    <row r="32167" spans="27:29">
      <c r="AA32167" s="298"/>
      <c r="AC32167" s="206"/>
    </row>
    <row r="32168" spans="27:29">
      <c r="AA32168" s="298"/>
      <c r="AC32168" s="206"/>
    </row>
    <row r="32169" spans="27:29">
      <c r="AA32169" s="298"/>
      <c r="AC32169" s="206"/>
    </row>
    <row r="32170" spans="27:29">
      <c r="AA32170" s="298"/>
      <c r="AC32170" s="206"/>
    </row>
    <row r="32171" spans="27:29">
      <c r="AA32171" s="298"/>
      <c r="AC32171" s="206"/>
    </row>
    <row r="32172" spans="27:29">
      <c r="AA32172" s="298"/>
      <c r="AC32172" s="206"/>
    </row>
    <row r="32173" spans="27:29">
      <c r="AA32173" s="298"/>
      <c r="AC32173" s="206"/>
    </row>
    <row r="32174" spans="27:29">
      <c r="AA32174" s="298"/>
      <c r="AC32174" s="206"/>
    </row>
    <row r="32175" spans="27:29">
      <c r="AA32175" s="298"/>
      <c r="AC32175" s="206"/>
    </row>
    <row r="32176" spans="27:29">
      <c r="AA32176" s="298"/>
      <c r="AC32176" s="206"/>
    </row>
    <row r="32177" spans="27:29">
      <c r="AA32177" s="298"/>
      <c r="AC32177" s="206"/>
    </row>
    <row r="32178" spans="27:29">
      <c r="AA32178" s="298"/>
      <c r="AC32178" s="206"/>
    </row>
    <row r="32179" spans="27:29">
      <c r="AA32179" s="298"/>
      <c r="AC32179" s="206"/>
    </row>
    <row r="32180" spans="27:29">
      <c r="AA32180" s="298"/>
      <c r="AC32180" s="206"/>
    </row>
    <row r="32181" spans="27:29">
      <c r="AA32181" s="298"/>
      <c r="AC32181" s="206"/>
    </row>
    <row r="32182" spans="27:29">
      <c r="AA32182" s="298"/>
      <c r="AC32182" s="206"/>
    </row>
    <row r="32183" spans="27:29">
      <c r="AA32183" s="298"/>
      <c r="AC32183" s="206"/>
    </row>
    <row r="32184" spans="27:29">
      <c r="AA32184" s="298"/>
      <c r="AC32184" s="206"/>
    </row>
    <row r="32185" spans="27:29">
      <c r="AA32185" s="298"/>
      <c r="AC32185" s="206"/>
    </row>
    <row r="32186" spans="27:29">
      <c r="AA32186" s="298"/>
      <c r="AC32186" s="206"/>
    </row>
    <row r="32187" spans="27:29">
      <c r="AA32187" s="298"/>
      <c r="AC32187" s="206"/>
    </row>
    <row r="32188" spans="27:29">
      <c r="AA32188" s="298"/>
      <c r="AC32188" s="206"/>
    </row>
    <row r="32189" spans="27:29">
      <c r="AA32189" s="298"/>
      <c r="AC32189" s="206"/>
    </row>
    <row r="32190" spans="27:29">
      <c r="AA32190" s="298"/>
      <c r="AC32190" s="206"/>
    </row>
    <row r="32191" spans="27:29">
      <c r="AA32191" s="298"/>
      <c r="AC32191" s="206"/>
    </row>
    <row r="32192" spans="27:29">
      <c r="AA32192" s="298"/>
      <c r="AC32192" s="206"/>
    </row>
    <row r="32193" spans="27:29">
      <c r="AA32193" s="298"/>
      <c r="AC32193" s="206"/>
    </row>
    <row r="32194" spans="27:29">
      <c r="AA32194" s="298"/>
      <c r="AC32194" s="206"/>
    </row>
    <row r="32195" spans="27:29">
      <c r="AA32195" s="298"/>
      <c r="AC32195" s="206"/>
    </row>
    <row r="32196" spans="27:29">
      <c r="AA32196" s="298"/>
      <c r="AC32196" s="206"/>
    </row>
    <row r="32197" spans="27:29">
      <c r="AA32197" s="298"/>
      <c r="AC32197" s="206"/>
    </row>
    <row r="32198" spans="27:29">
      <c r="AA32198" s="298"/>
      <c r="AC32198" s="206"/>
    </row>
    <row r="32199" spans="27:29">
      <c r="AA32199" s="298"/>
      <c r="AC32199" s="206"/>
    </row>
    <row r="32200" spans="27:29">
      <c r="AA32200" s="298"/>
      <c r="AC32200" s="206"/>
    </row>
    <row r="32201" spans="27:29">
      <c r="AA32201" s="298"/>
      <c r="AC32201" s="206"/>
    </row>
    <row r="32202" spans="27:29">
      <c r="AA32202" s="298"/>
      <c r="AC32202" s="206"/>
    </row>
    <row r="32203" spans="27:29">
      <c r="AA32203" s="298"/>
      <c r="AC32203" s="206"/>
    </row>
    <row r="32204" spans="27:29">
      <c r="AA32204" s="298"/>
      <c r="AC32204" s="206"/>
    </row>
    <row r="32205" spans="27:29">
      <c r="AA32205" s="298"/>
      <c r="AC32205" s="206"/>
    </row>
    <row r="32206" spans="27:29">
      <c r="AA32206" s="298"/>
      <c r="AC32206" s="206"/>
    </row>
    <row r="32207" spans="27:29">
      <c r="AA32207" s="298"/>
      <c r="AC32207" s="206"/>
    </row>
    <row r="32208" spans="27:29">
      <c r="AA32208" s="298"/>
      <c r="AC32208" s="206"/>
    </row>
    <row r="32209" spans="27:29">
      <c r="AA32209" s="298"/>
      <c r="AC32209" s="206"/>
    </row>
    <row r="32210" spans="27:29">
      <c r="AA32210" s="298"/>
      <c r="AC32210" s="206"/>
    </row>
    <row r="32211" spans="27:29">
      <c r="AA32211" s="298"/>
      <c r="AC32211" s="206"/>
    </row>
    <row r="32212" spans="27:29">
      <c r="AA32212" s="298"/>
      <c r="AC32212" s="206"/>
    </row>
    <row r="32213" spans="27:29">
      <c r="AA32213" s="298"/>
      <c r="AC32213" s="206"/>
    </row>
    <row r="32214" spans="27:29">
      <c r="AA32214" s="298"/>
      <c r="AC32214" s="206"/>
    </row>
    <row r="32215" spans="27:29">
      <c r="AA32215" s="298"/>
      <c r="AC32215" s="206"/>
    </row>
    <row r="32216" spans="27:29">
      <c r="AA32216" s="298"/>
      <c r="AC32216" s="206"/>
    </row>
    <row r="32217" spans="27:29">
      <c r="AA32217" s="298"/>
      <c r="AC32217" s="206"/>
    </row>
    <row r="32218" spans="27:29">
      <c r="AA32218" s="298"/>
      <c r="AC32218" s="206"/>
    </row>
    <row r="32219" spans="27:29">
      <c r="AA32219" s="298"/>
      <c r="AC32219" s="206"/>
    </row>
    <row r="32220" spans="27:29">
      <c r="AA32220" s="298"/>
      <c r="AC32220" s="206"/>
    </row>
    <row r="32221" spans="27:29">
      <c r="AA32221" s="298"/>
      <c r="AC32221" s="206"/>
    </row>
    <row r="32222" spans="27:29">
      <c r="AA32222" s="298"/>
      <c r="AC32222" s="206"/>
    </row>
    <row r="32223" spans="27:29">
      <c r="AA32223" s="298"/>
      <c r="AC32223" s="206"/>
    </row>
    <row r="32224" spans="27:29">
      <c r="AA32224" s="298"/>
      <c r="AC32224" s="206"/>
    </row>
    <row r="32225" spans="27:29">
      <c r="AA32225" s="298"/>
      <c r="AC32225" s="206"/>
    </row>
    <row r="32226" spans="27:29">
      <c r="AA32226" s="298"/>
      <c r="AC32226" s="206"/>
    </row>
    <row r="32227" spans="27:29">
      <c r="AA32227" s="298"/>
      <c r="AC32227" s="206"/>
    </row>
    <row r="32228" spans="27:29">
      <c r="AA32228" s="298"/>
      <c r="AC32228" s="206"/>
    </row>
    <row r="32229" spans="27:29">
      <c r="AA32229" s="298"/>
      <c r="AC32229" s="206"/>
    </row>
    <row r="32230" spans="27:29">
      <c r="AA32230" s="298"/>
      <c r="AC32230" s="206"/>
    </row>
    <row r="32231" spans="27:29">
      <c r="AA32231" s="298"/>
      <c r="AC32231" s="206"/>
    </row>
    <row r="32232" spans="27:29">
      <c r="AA32232" s="298"/>
      <c r="AC32232" s="206"/>
    </row>
    <row r="32233" spans="27:29">
      <c r="AA32233" s="298"/>
      <c r="AC32233" s="206"/>
    </row>
    <row r="32234" spans="27:29">
      <c r="AA32234" s="298"/>
      <c r="AC32234" s="206"/>
    </row>
    <row r="32235" spans="27:29">
      <c r="AA32235" s="298"/>
      <c r="AC32235" s="206"/>
    </row>
    <row r="32236" spans="27:29">
      <c r="AA32236" s="298"/>
      <c r="AC32236" s="206"/>
    </row>
    <row r="32237" spans="27:29">
      <c r="AA32237" s="298"/>
      <c r="AC32237" s="206"/>
    </row>
    <row r="32238" spans="27:29">
      <c r="AA32238" s="298"/>
      <c r="AC32238" s="206"/>
    </row>
    <row r="32239" spans="27:29">
      <c r="AA32239" s="298"/>
      <c r="AC32239" s="206"/>
    </row>
    <row r="32240" spans="27:29">
      <c r="AA32240" s="298"/>
      <c r="AC32240" s="206"/>
    </row>
    <row r="32241" spans="27:29">
      <c r="AA32241" s="298"/>
      <c r="AC32241" s="206"/>
    </row>
    <row r="32242" spans="27:29">
      <c r="AA32242" s="298"/>
      <c r="AC32242" s="206"/>
    </row>
    <row r="32243" spans="27:29">
      <c r="AA32243" s="298"/>
      <c r="AC32243" s="206"/>
    </row>
    <row r="32244" spans="27:29">
      <c r="AA32244" s="298"/>
      <c r="AC32244" s="206"/>
    </row>
    <row r="32245" spans="27:29">
      <c r="AA32245" s="298"/>
      <c r="AC32245" s="206"/>
    </row>
    <row r="32246" spans="27:29">
      <c r="AA32246" s="298"/>
      <c r="AC32246" s="206"/>
    </row>
    <row r="32247" spans="27:29">
      <c r="AA32247" s="298"/>
      <c r="AC32247" s="206"/>
    </row>
    <row r="32248" spans="27:29">
      <c r="AA32248" s="298"/>
      <c r="AC32248" s="206"/>
    </row>
    <row r="32249" spans="27:29">
      <c r="AA32249" s="298"/>
      <c r="AC32249" s="206"/>
    </row>
    <row r="32250" spans="27:29">
      <c r="AA32250" s="298"/>
      <c r="AC32250" s="206"/>
    </row>
    <row r="32251" spans="27:29">
      <c r="AA32251" s="298"/>
      <c r="AC32251" s="206"/>
    </row>
    <row r="32252" spans="27:29">
      <c r="AA32252" s="298"/>
      <c r="AC32252" s="206"/>
    </row>
    <row r="32253" spans="27:29">
      <c r="AA32253" s="298"/>
      <c r="AC32253" s="206"/>
    </row>
    <row r="32254" spans="27:29">
      <c r="AA32254" s="298"/>
      <c r="AC32254" s="206"/>
    </row>
    <row r="32255" spans="27:29">
      <c r="AA32255" s="298"/>
      <c r="AC32255" s="206"/>
    </row>
    <row r="32256" spans="27:29">
      <c r="AA32256" s="298"/>
      <c r="AC32256" s="206"/>
    </row>
    <row r="32257" spans="27:29">
      <c r="AA32257" s="298"/>
      <c r="AC32257" s="206"/>
    </row>
    <row r="32258" spans="27:29">
      <c r="AA32258" s="298"/>
      <c r="AC32258" s="206"/>
    </row>
    <row r="32259" spans="27:29">
      <c r="AA32259" s="298"/>
      <c r="AC32259" s="206"/>
    </row>
    <row r="32260" spans="27:29">
      <c r="AA32260" s="298"/>
      <c r="AC32260" s="206"/>
    </row>
    <row r="32261" spans="27:29">
      <c r="AA32261" s="298"/>
      <c r="AC32261" s="206"/>
    </row>
    <row r="32262" spans="27:29">
      <c r="AA32262" s="298"/>
      <c r="AC32262" s="206"/>
    </row>
    <row r="32263" spans="27:29">
      <c r="AA32263" s="298"/>
      <c r="AC32263" s="206"/>
    </row>
    <row r="32264" spans="27:29">
      <c r="AA32264" s="298"/>
      <c r="AC32264" s="206"/>
    </row>
    <row r="32265" spans="27:29">
      <c r="AA32265" s="298"/>
      <c r="AC32265" s="206"/>
    </row>
    <row r="32266" spans="27:29">
      <c r="AA32266" s="298"/>
      <c r="AC32266" s="206"/>
    </row>
    <row r="32267" spans="27:29">
      <c r="AA32267" s="298"/>
      <c r="AC32267" s="206"/>
    </row>
    <row r="32268" spans="27:29">
      <c r="AA32268" s="298"/>
      <c r="AC32268" s="206"/>
    </row>
    <row r="32269" spans="27:29">
      <c r="AA32269" s="298"/>
      <c r="AC32269" s="206"/>
    </row>
    <row r="32270" spans="27:29">
      <c r="AA32270" s="298"/>
      <c r="AC32270" s="206"/>
    </row>
    <row r="32271" spans="27:29">
      <c r="AA32271" s="298"/>
      <c r="AC32271" s="206"/>
    </row>
    <row r="32272" spans="27:29">
      <c r="AA32272" s="298"/>
      <c r="AC32272" s="206"/>
    </row>
    <row r="32273" spans="27:29">
      <c r="AA32273" s="298"/>
      <c r="AC32273" s="206"/>
    </row>
    <row r="32274" spans="27:29">
      <c r="AA32274" s="298"/>
      <c r="AC32274" s="206"/>
    </row>
    <row r="32275" spans="27:29">
      <c r="AA32275" s="298"/>
      <c r="AC32275" s="206"/>
    </row>
    <row r="32276" spans="27:29">
      <c r="AA32276" s="298"/>
      <c r="AC32276" s="206"/>
    </row>
    <row r="32277" spans="27:29">
      <c r="AA32277" s="298"/>
      <c r="AC32277" s="206"/>
    </row>
    <row r="32278" spans="27:29">
      <c r="AA32278" s="298"/>
      <c r="AC32278" s="206"/>
    </row>
    <row r="32279" spans="27:29">
      <c r="AA32279" s="298"/>
      <c r="AC32279" s="206"/>
    </row>
    <row r="32280" spans="27:29">
      <c r="AA32280" s="298"/>
      <c r="AC32280" s="206"/>
    </row>
    <row r="32281" spans="27:29">
      <c r="AA32281" s="298"/>
      <c r="AC32281" s="206"/>
    </row>
    <row r="32282" spans="27:29">
      <c r="AA32282" s="298"/>
      <c r="AC32282" s="206"/>
    </row>
    <row r="32283" spans="27:29">
      <c r="AA32283" s="298"/>
      <c r="AC32283" s="206"/>
    </row>
    <row r="32284" spans="27:29">
      <c r="AA32284" s="298"/>
      <c r="AC32284" s="206"/>
    </row>
    <row r="32285" spans="27:29">
      <c r="AA32285" s="298"/>
      <c r="AC32285" s="206"/>
    </row>
    <row r="32286" spans="27:29">
      <c r="AA32286" s="298"/>
      <c r="AC32286" s="206"/>
    </row>
    <row r="32287" spans="27:29">
      <c r="AA32287" s="298"/>
      <c r="AC32287" s="206"/>
    </row>
    <row r="32288" spans="27:29">
      <c r="AA32288" s="298"/>
      <c r="AC32288" s="206"/>
    </row>
    <row r="32289" spans="27:29">
      <c r="AA32289" s="298"/>
      <c r="AC32289" s="206"/>
    </row>
    <row r="32290" spans="27:29">
      <c r="AA32290" s="298"/>
      <c r="AC32290" s="206"/>
    </row>
    <row r="32291" spans="27:29">
      <c r="AA32291" s="298"/>
      <c r="AC32291" s="206"/>
    </row>
    <row r="32292" spans="27:29">
      <c r="AA32292" s="298"/>
      <c r="AC32292" s="206"/>
    </row>
    <row r="32293" spans="27:29">
      <c r="AA32293" s="298"/>
      <c r="AC32293" s="206"/>
    </row>
    <row r="32294" spans="27:29">
      <c r="AA32294" s="298"/>
      <c r="AC32294" s="206"/>
    </row>
    <row r="32295" spans="27:29">
      <c r="AA32295" s="298"/>
      <c r="AC32295" s="206"/>
    </row>
    <row r="32296" spans="27:29">
      <c r="AA32296" s="298"/>
      <c r="AC32296" s="206"/>
    </row>
    <row r="32297" spans="27:29">
      <c r="AA32297" s="298"/>
      <c r="AC32297" s="206"/>
    </row>
    <row r="32298" spans="27:29">
      <c r="AA32298" s="298"/>
      <c r="AC32298" s="206"/>
    </row>
    <row r="32299" spans="27:29">
      <c r="AA32299" s="298"/>
      <c r="AC32299" s="206"/>
    </row>
    <row r="32300" spans="27:29">
      <c r="AA32300" s="298"/>
      <c r="AC32300" s="206"/>
    </row>
    <row r="32301" spans="27:29">
      <c r="AA32301" s="298"/>
      <c r="AC32301" s="206"/>
    </row>
    <row r="32302" spans="27:29">
      <c r="AA32302" s="298"/>
      <c r="AC32302" s="206"/>
    </row>
    <row r="32303" spans="27:29">
      <c r="AA32303" s="298"/>
      <c r="AC32303" s="206"/>
    </row>
    <row r="32304" spans="27:29">
      <c r="AA32304" s="298"/>
      <c r="AC32304" s="206"/>
    </row>
    <row r="32305" spans="27:29">
      <c r="AA32305" s="298"/>
      <c r="AC32305" s="206"/>
    </row>
    <row r="32306" spans="27:29">
      <c r="AA32306" s="298"/>
      <c r="AC32306" s="206"/>
    </row>
    <row r="32307" spans="27:29">
      <c r="AA32307" s="298"/>
      <c r="AC32307" s="206"/>
    </row>
    <row r="32308" spans="27:29">
      <c r="AA32308" s="298"/>
      <c r="AC32308" s="206"/>
    </row>
    <row r="32309" spans="27:29">
      <c r="AA32309" s="298"/>
      <c r="AC32309" s="206"/>
    </row>
    <row r="32310" spans="27:29">
      <c r="AA32310" s="298"/>
      <c r="AC32310" s="206"/>
    </row>
    <row r="32311" spans="27:29">
      <c r="AA32311" s="298"/>
      <c r="AC32311" s="206"/>
    </row>
    <row r="32312" spans="27:29">
      <c r="AA32312" s="298"/>
      <c r="AC32312" s="206"/>
    </row>
    <row r="32313" spans="27:29">
      <c r="AA32313" s="298"/>
      <c r="AC32313" s="206"/>
    </row>
    <row r="32314" spans="27:29">
      <c r="AA32314" s="298"/>
      <c r="AC32314" s="206"/>
    </row>
    <row r="32315" spans="27:29">
      <c r="AA32315" s="298"/>
      <c r="AC32315" s="206"/>
    </row>
    <row r="32316" spans="27:29">
      <c r="AA32316" s="298"/>
      <c r="AC32316" s="206"/>
    </row>
    <row r="32317" spans="27:29">
      <c r="AA32317" s="298"/>
      <c r="AC32317" s="206"/>
    </row>
    <row r="32318" spans="27:29">
      <c r="AA32318" s="298"/>
      <c r="AC32318" s="206"/>
    </row>
    <row r="32319" spans="27:29">
      <c r="AA32319" s="298"/>
      <c r="AC32319" s="206"/>
    </row>
    <row r="32320" spans="27:29">
      <c r="AA32320" s="298"/>
      <c r="AC32320" s="206"/>
    </row>
    <row r="32321" spans="27:29">
      <c r="AA32321" s="298"/>
      <c r="AC32321" s="206"/>
    </row>
    <row r="32322" spans="27:29">
      <c r="AA32322" s="298"/>
      <c r="AC32322" s="206"/>
    </row>
    <row r="32323" spans="27:29">
      <c r="AA32323" s="298"/>
      <c r="AC32323" s="206"/>
    </row>
    <row r="32324" spans="27:29">
      <c r="AA32324" s="298"/>
      <c r="AC32324" s="206"/>
    </row>
    <row r="32325" spans="27:29">
      <c r="AA32325" s="298"/>
      <c r="AC32325" s="206"/>
    </row>
    <row r="32326" spans="27:29">
      <c r="AA32326" s="298"/>
      <c r="AC32326" s="206"/>
    </row>
    <row r="32327" spans="27:29">
      <c r="AA32327" s="298"/>
      <c r="AC32327" s="206"/>
    </row>
    <row r="32328" spans="27:29">
      <c r="AA32328" s="298"/>
      <c r="AC32328" s="206"/>
    </row>
    <row r="32329" spans="27:29">
      <c r="AA32329" s="298"/>
      <c r="AC32329" s="206"/>
    </row>
    <row r="32330" spans="27:29">
      <c r="AA32330" s="298"/>
      <c r="AC32330" s="206"/>
    </row>
    <row r="32331" spans="27:29">
      <c r="AA32331" s="298"/>
      <c r="AC32331" s="206"/>
    </row>
    <row r="32332" spans="27:29">
      <c r="AA32332" s="298"/>
      <c r="AC32332" s="206"/>
    </row>
    <row r="32333" spans="27:29">
      <c r="AA32333" s="298"/>
      <c r="AC32333" s="206"/>
    </row>
    <row r="32334" spans="27:29">
      <c r="AA32334" s="298"/>
      <c r="AC32334" s="206"/>
    </row>
    <row r="32335" spans="27:29">
      <c r="AA32335" s="298"/>
      <c r="AC32335" s="206"/>
    </row>
    <row r="32336" spans="27:29">
      <c r="AA32336" s="298"/>
      <c r="AC32336" s="206"/>
    </row>
    <row r="32337" spans="27:29">
      <c r="AA32337" s="298"/>
      <c r="AC32337" s="206"/>
    </row>
    <row r="32338" spans="27:29">
      <c r="AA32338" s="298"/>
      <c r="AC32338" s="206"/>
    </row>
    <row r="32339" spans="27:29">
      <c r="AA32339" s="298"/>
      <c r="AC32339" s="206"/>
    </row>
    <row r="32340" spans="27:29">
      <c r="AA32340" s="298"/>
      <c r="AC32340" s="206"/>
    </row>
    <row r="32341" spans="27:29">
      <c r="AA32341" s="298"/>
      <c r="AC32341" s="206"/>
    </row>
    <row r="32342" spans="27:29">
      <c r="AA32342" s="298"/>
      <c r="AC32342" s="206"/>
    </row>
    <row r="32343" spans="27:29">
      <c r="AA32343" s="298"/>
      <c r="AC32343" s="206"/>
    </row>
    <row r="32344" spans="27:29">
      <c r="AA32344" s="298"/>
      <c r="AC32344" s="206"/>
    </row>
    <row r="32345" spans="27:29">
      <c r="AA32345" s="298"/>
      <c r="AC32345" s="206"/>
    </row>
    <row r="32346" spans="27:29">
      <c r="AA32346" s="298"/>
      <c r="AC32346" s="206"/>
    </row>
    <row r="32347" spans="27:29">
      <c r="AA32347" s="298"/>
      <c r="AC32347" s="206"/>
    </row>
    <row r="32348" spans="27:29">
      <c r="AA32348" s="298"/>
      <c r="AC32348" s="206"/>
    </row>
    <row r="32349" spans="27:29">
      <c r="AA32349" s="298"/>
      <c r="AC32349" s="206"/>
    </row>
    <row r="32350" spans="27:29">
      <c r="AA32350" s="298"/>
      <c r="AC32350" s="206"/>
    </row>
    <row r="32351" spans="27:29">
      <c r="AA32351" s="298"/>
      <c r="AC32351" s="206"/>
    </row>
    <row r="32352" spans="27:29">
      <c r="AA32352" s="298"/>
      <c r="AC32352" s="206"/>
    </row>
    <row r="32353" spans="27:29">
      <c r="AA32353" s="298"/>
      <c r="AC32353" s="206"/>
    </row>
    <row r="32354" spans="27:29">
      <c r="AA32354" s="298"/>
      <c r="AC32354" s="206"/>
    </row>
    <row r="32355" spans="27:29">
      <c r="AA32355" s="298"/>
      <c r="AC32355" s="206"/>
    </row>
    <row r="32356" spans="27:29">
      <c r="AA32356" s="298"/>
      <c r="AC32356" s="206"/>
    </row>
    <row r="32357" spans="27:29">
      <c r="AA32357" s="298"/>
      <c r="AC32357" s="206"/>
    </row>
    <row r="32358" spans="27:29">
      <c r="AA32358" s="298"/>
      <c r="AC32358" s="206"/>
    </row>
    <row r="32359" spans="27:29">
      <c r="AA32359" s="298"/>
      <c r="AC32359" s="206"/>
    </row>
    <row r="32360" spans="27:29">
      <c r="AA32360" s="298"/>
      <c r="AC32360" s="206"/>
    </row>
    <row r="32361" spans="27:29">
      <c r="AA32361" s="298"/>
      <c r="AC32361" s="206"/>
    </row>
    <row r="32362" spans="27:29">
      <c r="AA32362" s="298"/>
      <c r="AC32362" s="206"/>
    </row>
    <row r="32363" spans="27:29">
      <c r="AA32363" s="298"/>
      <c r="AC32363" s="206"/>
    </row>
    <row r="32364" spans="27:29">
      <c r="AA32364" s="298"/>
      <c r="AC32364" s="206"/>
    </row>
    <row r="32365" spans="27:29">
      <c r="AA32365" s="298"/>
      <c r="AC32365" s="206"/>
    </row>
    <row r="32366" spans="27:29">
      <c r="AA32366" s="298"/>
      <c r="AC32366" s="206"/>
    </row>
    <row r="32367" spans="27:29">
      <c r="AA32367" s="298"/>
      <c r="AC32367" s="206"/>
    </row>
    <row r="32368" spans="27:29">
      <c r="AA32368" s="298"/>
      <c r="AC32368" s="206"/>
    </row>
    <row r="32369" spans="27:29">
      <c r="AA32369" s="298"/>
      <c r="AC32369" s="206"/>
    </row>
    <row r="32370" spans="27:29">
      <c r="AA32370" s="298"/>
      <c r="AC32370" s="206"/>
    </row>
    <row r="32371" spans="27:29">
      <c r="AA32371" s="298"/>
      <c r="AC32371" s="206"/>
    </row>
    <row r="32372" spans="27:29">
      <c r="AA32372" s="298"/>
      <c r="AC32372" s="206"/>
    </row>
    <row r="32373" spans="27:29">
      <c r="AA32373" s="298"/>
      <c r="AC32373" s="206"/>
    </row>
    <row r="32374" spans="27:29">
      <c r="AA32374" s="298"/>
      <c r="AC32374" s="206"/>
    </row>
    <row r="32375" spans="27:29">
      <c r="AA32375" s="298"/>
      <c r="AC32375" s="206"/>
    </row>
    <row r="32376" spans="27:29">
      <c r="AA32376" s="298"/>
      <c r="AC32376" s="206"/>
    </row>
    <row r="32377" spans="27:29">
      <c r="AA32377" s="298"/>
      <c r="AC32377" s="206"/>
    </row>
    <row r="32378" spans="27:29">
      <c r="AA32378" s="298"/>
      <c r="AC32378" s="206"/>
    </row>
    <row r="32379" spans="27:29">
      <c r="AA32379" s="298"/>
      <c r="AC32379" s="206"/>
    </row>
    <row r="32380" spans="27:29">
      <c r="AA32380" s="298"/>
      <c r="AC32380" s="206"/>
    </row>
    <row r="32381" spans="27:29">
      <c r="AA32381" s="298"/>
      <c r="AC32381" s="206"/>
    </row>
    <row r="32382" spans="27:29">
      <c r="AA32382" s="298"/>
      <c r="AC32382" s="206"/>
    </row>
    <row r="32383" spans="27:29">
      <c r="AA32383" s="298"/>
      <c r="AC32383" s="206"/>
    </row>
    <row r="32384" spans="27:29">
      <c r="AA32384" s="298"/>
      <c r="AC32384" s="206"/>
    </row>
    <row r="32385" spans="27:29">
      <c r="AA32385" s="298"/>
      <c r="AC32385" s="206"/>
    </row>
    <row r="32386" spans="27:29">
      <c r="AA32386" s="298"/>
      <c r="AC32386" s="206"/>
    </row>
    <row r="32387" spans="27:29">
      <c r="AA32387" s="298"/>
      <c r="AC32387" s="206"/>
    </row>
    <row r="32388" spans="27:29">
      <c r="AA32388" s="298"/>
      <c r="AC32388" s="206"/>
    </row>
    <row r="32389" spans="27:29">
      <c r="AA32389" s="298"/>
      <c r="AC32389" s="206"/>
    </row>
    <row r="32390" spans="27:29">
      <c r="AA32390" s="298"/>
      <c r="AC32390" s="206"/>
    </row>
    <row r="32391" spans="27:29">
      <c r="AA32391" s="298"/>
      <c r="AC32391" s="206"/>
    </row>
    <row r="32392" spans="27:29">
      <c r="AA32392" s="298"/>
      <c r="AC32392" s="206"/>
    </row>
    <row r="32393" spans="27:29">
      <c r="AA32393" s="298"/>
      <c r="AC32393" s="206"/>
    </row>
    <row r="32394" spans="27:29">
      <c r="AA32394" s="298"/>
      <c r="AC32394" s="206"/>
    </row>
    <row r="32395" spans="27:29">
      <c r="AA32395" s="298"/>
      <c r="AC32395" s="206"/>
    </row>
    <row r="32396" spans="27:29">
      <c r="AA32396" s="298"/>
      <c r="AC32396" s="206"/>
    </row>
    <row r="32397" spans="27:29">
      <c r="AA32397" s="298"/>
      <c r="AC32397" s="206"/>
    </row>
    <row r="32398" spans="27:29">
      <c r="AA32398" s="298"/>
      <c r="AC32398" s="206"/>
    </row>
    <row r="32399" spans="27:29">
      <c r="AA32399" s="298"/>
      <c r="AC32399" s="206"/>
    </row>
    <row r="32400" spans="27:29">
      <c r="AA32400" s="298"/>
      <c r="AC32400" s="206"/>
    </row>
    <row r="32401" spans="27:29">
      <c r="AA32401" s="298"/>
      <c r="AC32401" s="206"/>
    </row>
    <row r="32402" spans="27:29">
      <c r="AA32402" s="298"/>
      <c r="AC32402" s="206"/>
    </row>
    <row r="32403" spans="27:29">
      <c r="AA32403" s="298"/>
      <c r="AC32403" s="206"/>
    </row>
    <row r="32404" spans="27:29">
      <c r="AA32404" s="298"/>
      <c r="AC32404" s="206"/>
    </row>
    <row r="32405" spans="27:29">
      <c r="AA32405" s="298"/>
      <c r="AC32405" s="206"/>
    </row>
    <row r="32406" spans="27:29">
      <c r="AA32406" s="298"/>
      <c r="AC32406" s="206"/>
    </row>
    <row r="32407" spans="27:29">
      <c r="AA32407" s="298"/>
      <c r="AC32407" s="206"/>
    </row>
    <row r="32408" spans="27:29">
      <c r="AA32408" s="298"/>
      <c r="AC32408" s="206"/>
    </row>
    <row r="32409" spans="27:29">
      <c r="AA32409" s="298"/>
      <c r="AC32409" s="206"/>
    </row>
    <row r="32410" spans="27:29">
      <c r="AA32410" s="298"/>
      <c r="AC32410" s="206"/>
    </row>
    <row r="32411" spans="27:29">
      <c r="AA32411" s="298"/>
      <c r="AC32411" s="206"/>
    </row>
    <row r="32412" spans="27:29">
      <c r="AA32412" s="298"/>
      <c r="AC32412" s="206"/>
    </row>
    <row r="32413" spans="27:29">
      <c r="AA32413" s="298"/>
      <c r="AC32413" s="206"/>
    </row>
    <row r="32414" spans="27:29">
      <c r="AA32414" s="298"/>
      <c r="AC32414" s="206"/>
    </row>
    <row r="32415" spans="27:29">
      <c r="AA32415" s="298"/>
      <c r="AC32415" s="206"/>
    </row>
    <row r="32416" spans="27:29">
      <c r="AA32416" s="298"/>
      <c r="AC32416" s="206"/>
    </row>
    <row r="32417" spans="27:29">
      <c r="AA32417" s="298"/>
      <c r="AC32417" s="206"/>
    </row>
    <row r="32418" spans="27:29">
      <c r="AA32418" s="298"/>
      <c r="AC32418" s="206"/>
    </row>
    <row r="32419" spans="27:29">
      <c r="AA32419" s="298"/>
      <c r="AC32419" s="206"/>
    </row>
    <row r="32420" spans="27:29">
      <c r="AA32420" s="298"/>
      <c r="AC32420" s="206"/>
    </row>
    <row r="32421" spans="27:29">
      <c r="AA32421" s="298"/>
      <c r="AC32421" s="206"/>
    </row>
    <row r="32422" spans="27:29">
      <c r="AA32422" s="298"/>
      <c r="AC32422" s="206"/>
    </row>
    <row r="32423" spans="27:29">
      <c r="AA32423" s="298"/>
      <c r="AC32423" s="206"/>
    </row>
    <row r="32424" spans="27:29">
      <c r="AA32424" s="298"/>
      <c r="AC32424" s="206"/>
    </row>
    <row r="32425" spans="27:29">
      <c r="AA32425" s="298"/>
      <c r="AC32425" s="206"/>
    </row>
    <row r="32426" spans="27:29">
      <c r="AA32426" s="298"/>
      <c r="AC32426" s="206"/>
    </row>
    <row r="32427" spans="27:29">
      <c r="AA32427" s="298"/>
      <c r="AC32427" s="206"/>
    </row>
    <row r="32428" spans="27:29">
      <c r="AA32428" s="298"/>
      <c r="AC32428" s="206"/>
    </row>
    <row r="32429" spans="27:29">
      <c r="AA32429" s="298"/>
      <c r="AC32429" s="206"/>
    </row>
    <row r="32430" spans="27:29">
      <c r="AA32430" s="298"/>
      <c r="AC32430" s="206"/>
    </row>
    <row r="32431" spans="27:29">
      <c r="AA32431" s="298"/>
      <c r="AC32431" s="206"/>
    </row>
    <row r="32432" spans="27:29">
      <c r="AA32432" s="298"/>
      <c r="AC32432" s="206"/>
    </row>
    <row r="32433" spans="27:29">
      <c r="AA32433" s="298"/>
      <c r="AC32433" s="206"/>
    </row>
    <row r="32434" spans="27:29">
      <c r="AA32434" s="298"/>
      <c r="AC32434" s="206"/>
    </row>
    <row r="32435" spans="27:29">
      <c r="AA32435" s="298"/>
      <c r="AC32435" s="206"/>
    </row>
    <row r="32436" spans="27:29">
      <c r="AA32436" s="298"/>
      <c r="AC32436" s="206"/>
    </row>
    <row r="32437" spans="27:29">
      <c r="AA32437" s="298"/>
      <c r="AC32437" s="206"/>
    </row>
    <row r="32438" spans="27:29">
      <c r="AA32438" s="298"/>
      <c r="AC32438" s="206"/>
    </row>
    <row r="32439" spans="27:29">
      <c r="AA32439" s="298"/>
      <c r="AC32439" s="206"/>
    </row>
    <row r="32440" spans="27:29">
      <c r="AA32440" s="298"/>
      <c r="AC32440" s="206"/>
    </row>
    <row r="32441" spans="27:29">
      <c r="AA32441" s="298"/>
      <c r="AC32441" s="206"/>
    </row>
    <row r="32442" spans="27:29">
      <c r="AA32442" s="298"/>
      <c r="AC32442" s="206"/>
    </row>
    <row r="32443" spans="27:29">
      <c r="AA32443" s="298"/>
      <c r="AC32443" s="206"/>
    </row>
    <row r="32444" spans="27:29">
      <c r="AA32444" s="298"/>
      <c r="AC32444" s="206"/>
    </row>
    <row r="32445" spans="27:29">
      <c r="AA32445" s="298"/>
      <c r="AC32445" s="206"/>
    </row>
    <row r="32446" spans="27:29">
      <c r="AA32446" s="298"/>
      <c r="AC32446" s="206"/>
    </row>
    <row r="32447" spans="27:29">
      <c r="AA32447" s="298"/>
      <c r="AC32447" s="206"/>
    </row>
    <row r="32448" spans="27:29">
      <c r="AA32448" s="298"/>
      <c r="AC32448" s="206"/>
    </row>
    <row r="32449" spans="27:29">
      <c r="AA32449" s="298"/>
      <c r="AC32449" s="206"/>
    </row>
    <row r="32450" spans="27:29">
      <c r="AA32450" s="298"/>
      <c r="AC32450" s="206"/>
    </row>
    <row r="32451" spans="27:29">
      <c r="AA32451" s="298"/>
      <c r="AC32451" s="206"/>
    </row>
    <row r="32452" spans="27:29">
      <c r="AA32452" s="298"/>
      <c r="AC32452" s="206"/>
    </row>
    <row r="32453" spans="27:29">
      <c r="AA32453" s="298"/>
      <c r="AC32453" s="206"/>
    </row>
    <row r="32454" spans="27:29">
      <c r="AA32454" s="298"/>
      <c r="AC32454" s="206"/>
    </row>
    <row r="32455" spans="27:29">
      <c r="AA32455" s="298"/>
      <c r="AC32455" s="206"/>
    </row>
    <row r="32456" spans="27:29">
      <c r="AA32456" s="298"/>
      <c r="AC32456" s="206"/>
    </row>
    <row r="32457" spans="27:29">
      <c r="AA32457" s="298"/>
      <c r="AC32457" s="206"/>
    </row>
    <row r="32458" spans="27:29">
      <c r="AA32458" s="298"/>
      <c r="AC32458" s="206"/>
    </row>
    <row r="32459" spans="27:29">
      <c r="AA32459" s="298"/>
      <c r="AC32459" s="206"/>
    </row>
    <row r="32460" spans="27:29">
      <c r="AA32460" s="298"/>
      <c r="AC32460" s="206"/>
    </row>
    <row r="32461" spans="27:29">
      <c r="AA32461" s="298"/>
      <c r="AC32461" s="206"/>
    </row>
    <row r="32462" spans="27:29">
      <c r="AA32462" s="298"/>
      <c r="AC32462" s="206"/>
    </row>
    <row r="32463" spans="27:29">
      <c r="AA32463" s="298"/>
      <c r="AC32463" s="206"/>
    </row>
    <row r="32464" spans="27:29">
      <c r="AA32464" s="298"/>
      <c r="AC32464" s="206"/>
    </row>
    <row r="32465" spans="27:29">
      <c r="AA32465" s="298"/>
      <c r="AC32465" s="206"/>
    </row>
    <row r="32466" spans="27:29">
      <c r="AA32466" s="298"/>
      <c r="AC32466" s="206"/>
    </row>
    <row r="32467" spans="27:29">
      <c r="AA32467" s="298"/>
      <c r="AC32467" s="206"/>
    </row>
    <row r="32468" spans="27:29">
      <c r="AA32468" s="298"/>
      <c r="AC32468" s="206"/>
    </row>
    <row r="32469" spans="27:29">
      <c r="AA32469" s="298"/>
      <c r="AC32469" s="206"/>
    </row>
    <row r="32470" spans="27:29">
      <c r="AA32470" s="298"/>
      <c r="AC32470" s="206"/>
    </row>
    <row r="32471" spans="27:29">
      <c r="AA32471" s="298"/>
      <c r="AC32471" s="206"/>
    </row>
    <row r="32472" spans="27:29">
      <c r="AA32472" s="298"/>
      <c r="AC32472" s="206"/>
    </row>
    <row r="32473" spans="27:29">
      <c r="AA32473" s="298"/>
      <c r="AC32473" s="206"/>
    </row>
    <row r="32474" spans="27:29">
      <c r="AA32474" s="298"/>
      <c r="AC32474" s="206"/>
    </row>
    <row r="32475" spans="27:29">
      <c r="AA32475" s="298"/>
      <c r="AC32475" s="206"/>
    </row>
    <row r="32476" spans="27:29">
      <c r="AA32476" s="298"/>
      <c r="AC32476" s="206"/>
    </row>
    <row r="32477" spans="27:29">
      <c r="AA32477" s="298"/>
      <c r="AC32477" s="206"/>
    </row>
    <row r="32478" spans="27:29">
      <c r="AA32478" s="298"/>
      <c r="AC32478" s="206"/>
    </row>
    <row r="32479" spans="27:29">
      <c r="AA32479" s="298"/>
      <c r="AC32479" s="206"/>
    </row>
    <row r="32480" spans="27:29">
      <c r="AA32480" s="298"/>
      <c r="AC32480" s="206"/>
    </row>
    <row r="32481" spans="27:29">
      <c r="AA32481" s="298"/>
      <c r="AC32481" s="206"/>
    </row>
    <row r="32482" spans="27:29">
      <c r="AA32482" s="298"/>
      <c r="AC32482" s="206"/>
    </row>
    <row r="32483" spans="27:29">
      <c r="AA32483" s="298"/>
      <c r="AC32483" s="206"/>
    </row>
    <row r="32484" spans="27:29">
      <c r="AA32484" s="298"/>
      <c r="AC32484" s="206"/>
    </row>
    <row r="32485" spans="27:29">
      <c r="AA32485" s="298"/>
      <c r="AC32485" s="206"/>
    </row>
    <row r="32486" spans="27:29">
      <c r="AA32486" s="298"/>
      <c r="AC32486" s="206"/>
    </row>
    <row r="32487" spans="27:29">
      <c r="AA32487" s="298"/>
      <c r="AC32487" s="206"/>
    </row>
    <row r="32488" spans="27:29">
      <c r="AA32488" s="298"/>
      <c r="AC32488" s="206"/>
    </row>
    <row r="32489" spans="27:29">
      <c r="AA32489" s="298"/>
      <c r="AC32489" s="206"/>
    </row>
    <row r="32490" spans="27:29">
      <c r="AA32490" s="298"/>
      <c r="AC32490" s="206"/>
    </row>
    <row r="32491" spans="27:29">
      <c r="AA32491" s="298"/>
      <c r="AC32491" s="206"/>
    </row>
    <row r="32492" spans="27:29">
      <c r="AA32492" s="298"/>
      <c r="AC32492" s="206"/>
    </row>
    <row r="32493" spans="27:29">
      <c r="AA32493" s="298"/>
      <c r="AC32493" s="206"/>
    </row>
    <row r="32494" spans="27:29">
      <c r="AA32494" s="298"/>
      <c r="AC32494" s="206"/>
    </row>
    <row r="32495" spans="27:29">
      <c r="AA32495" s="298"/>
      <c r="AC32495" s="206"/>
    </row>
    <row r="32496" spans="27:29">
      <c r="AA32496" s="298"/>
      <c r="AC32496" s="206"/>
    </row>
    <row r="32497" spans="27:29">
      <c r="AA32497" s="298"/>
      <c r="AC32497" s="206"/>
    </row>
    <row r="32498" spans="27:29">
      <c r="AA32498" s="298"/>
      <c r="AC32498" s="206"/>
    </row>
    <row r="32499" spans="27:29">
      <c r="AA32499" s="298"/>
      <c r="AC32499" s="206"/>
    </row>
    <row r="32500" spans="27:29">
      <c r="AA32500" s="298"/>
      <c r="AC32500" s="206"/>
    </row>
    <row r="32501" spans="27:29">
      <c r="AA32501" s="298"/>
      <c r="AC32501" s="206"/>
    </row>
    <row r="32502" spans="27:29">
      <c r="AA32502" s="298"/>
      <c r="AC32502" s="206"/>
    </row>
    <row r="32503" spans="27:29">
      <c r="AA32503" s="298"/>
      <c r="AC32503" s="206"/>
    </row>
    <row r="32504" spans="27:29">
      <c r="AA32504" s="298"/>
      <c r="AC32504" s="206"/>
    </row>
    <row r="32505" spans="27:29">
      <c r="AA32505" s="298"/>
      <c r="AC32505" s="206"/>
    </row>
    <row r="32506" spans="27:29">
      <c r="AA32506" s="298"/>
      <c r="AC32506" s="206"/>
    </row>
    <row r="32507" spans="27:29">
      <c r="AA32507" s="298"/>
      <c r="AC32507" s="206"/>
    </row>
    <row r="32508" spans="27:29">
      <c r="AA32508" s="298"/>
      <c r="AC32508" s="206"/>
    </row>
    <row r="32509" spans="27:29">
      <c r="AA32509" s="298"/>
      <c r="AC32509" s="206"/>
    </row>
    <row r="32510" spans="27:29">
      <c r="AA32510" s="298"/>
      <c r="AC32510" s="206"/>
    </row>
    <row r="32511" spans="27:29">
      <c r="AA32511" s="298"/>
      <c r="AC32511" s="206"/>
    </row>
    <row r="32512" spans="27:29">
      <c r="AA32512" s="298"/>
      <c r="AC32512" s="206"/>
    </row>
    <row r="32513" spans="27:29">
      <c r="AA32513" s="298"/>
      <c r="AC32513" s="206"/>
    </row>
    <row r="32514" spans="27:29">
      <c r="AA32514" s="298"/>
      <c r="AC32514" s="206"/>
    </row>
    <row r="32515" spans="27:29">
      <c r="AA32515" s="298"/>
      <c r="AC32515" s="206"/>
    </row>
    <row r="32516" spans="27:29">
      <c r="AA32516" s="298"/>
      <c r="AC32516" s="206"/>
    </row>
    <row r="32517" spans="27:29">
      <c r="AA32517" s="298"/>
      <c r="AC32517" s="206"/>
    </row>
    <row r="32518" spans="27:29">
      <c r="AA32518" s="298"/>
      <c r="AC32518" s="206"/>
    </row>
    <row r="32519" spans="27:29">
      <c r="AA32519" s="298"/>
      <c r="AC32519" s="206"/>
    </row>
    <row r="32520" spans="27:29">
      <c r="AA32520" s="298"/>
      <c r="AC32520" s="206"/>
    </row>
    <row r="32521" spans="27:29">
      <c r="AA32521" s="298"/>
      <c r="AC32521" s="206"/>
    </row>
    <row r="32522" spans="27:29">
      <c r="AA32522" s="298"/>
      <c r="AC32522" s="206"/>
    </row>
    <row r="32523" spans="27:29">
      <c r="AA32523" s="298"/>
      <c r="AC32523" s="206"/>
    </row>
    <row r="32524" spans="27:29">
      <c r="AA32524" s="298"/>
      <c r="AC32524" s="206"/>
    </row>
    <row r="32525" spans="27:29">
      <c r="AA32525" s="298"/>
      <c r="AC32525" s="206"/>
    </row>
    <row r="32526" spans="27:29">
      <c r="AA32526" s="298"/>
      <c r="AC32526" s="206"/>
    </row>
    <row r="32527" spans="27:29">
      <c r="AA32527" s="298"/>
      <c r="AC32527" s="206"/>
    </row>
    <row r="32528" spans="27:29">
      <c r="AA32528" s="298"/>
      <c r="AC32528" s="206"/>
    </row>
    <row r="32529" spans="27:29">
      <c r="AA32529" s="298"/>
      <c r="AC32529" s="206"/>
    </row>
    <row r="32530" spans="27:29">
      <c r="AA32530" s="298"/>
      <c r="AC32530" s="206"/>
    </row>
    <row r="32531" spans="27:29">
      <c r="AA32531" s="298"/>
      <c r="AC32531" s="206"/>
    </row>
    <row r="32532" spans="27:29">
      <c r="AA32532" s="298"/>
      <c r="AC32532" s="206"/>
    </row>
    <row r="32533" spans="27:29">
      <c r="AA32533" s="298"/>
      <c r="AC32533" s="206"/>
    </row>
    <row r="32534" spans="27:29">
      <c r="AA32534" s="298"/>
      <c r="AC32534" s="206"/>
    </row>
    <row r="32535" spans="27:29">
      <c r="AA32535" s="298"/>
      <c r="AC32535" s="206"/>
    </row>
    <row r="32536" spans="27:29">
      <c r="AA32536" s="298"/>
      <c r="AC32536" s="206"/>
    </row>
    <row r="32537" spans="27:29">
      <c r="AA32537" s="298"/>
      <c r="AC32537" s="206"/>
    </row>
    <row r="32538" spans="27:29">
      <c r="AA32538" s="298"/>
      <c r="AC32538" s="206"/>
    </row>
    <row r="32539" spans="27:29">
      <c r="AA32539" s="298"/>
      <c r="AC32539" s="206"/>
    </row>
    <row r="32540" spans="27:29">
      <c r="AA32540" s="298"/>
      <c r="AC32540" s="206"/>
    </row>
    <row r="32541" spans="27:29">
      <c r="AA32541" s="298"/>
      <c r="AC32541" s="206"/>
    </row>
    <row r="32542" spans="27:29">
      <c r="AA32542" s="298"/>
      <c r="AC32542" s="206"/>
    </row>
    <row r="32543" spans="27:29">
      <c r="AA32543" s="298"/>
      <c r="AC32543" s="206"/>
    </row>
    <row r="32544" spans="27:29">
      <c r="AA32544" s="298"/>
      <c r="AC32544" s="206"/>
    </row>
    <row r="32545" spans="27:29">
      <c r="AA32545" s="298"/>
      <c r="AC32545" s="206"/>
    </row>
    <row r="32546" spans="27:29">
      <c r="AA32546" s="298"/>
      <c r="AC32546" s="206"/>
    </row>
    <row r="32547" spans="27:29">
      <c r="AA32547" s="298"/>
      <c r="AC32547" s="206"/>
    </row>
    <row r="32548" spans="27:29">
      <c r="AA32548" s="298"/>
      <c r="AC32548" s="206"/>
    </row>
    <row r="32549" spans="27:29">
      <c r="AA32549" s="298"/>
      <c r="AC32549" s="206"/>
    </row>
    <row r="32550" spans="27:29">
      <c r="AA32550" s="298"/>
      <c r="AC32550" s="206"/>
    </row>
    <row r="32551" spans="27:29">
      <c r="AA32551" s="298"/>
      <c r="AC32551" s="206"/>
    </row>
    <row r="32552" spans="27:29">
      <c r="AA32552" s="298"/>
      <c r="AC32552" s="206"/>
    </row>
    <row r="32553" spans="27:29">
      <c r="AA32553" s="298"/>
      <c r="AC32553" s="206"/>
    </row>
    <row r="32554" spans="27:29">
      <c r="AA32554" s="298"/>
      <c r="AC32554" s="206"/>
    </row>
    <row r="32555" spans="27:29">
      <c r="AA32555" s="298"/>
      <c r="AC32555" s="206"/>
    </row>
    <row r="32556" spans="27:29">
      <c r="AA32556" s="298"/>
      <c r="AC32556" s="206"/>
    </row>
    <row r="32557" spans="27:29">
      <c r="AA32557" s="298"/>
      <c r="AC32557" s="206"/>
    </row>
    <row r="32558" spans="27:29">
      <c r="AA32558" s="298"/>
      <c r="AC32558" s="206"/>
    </row>
    <row r="32559" spans="27:29">
      <c r="AA32559" s="298"/>
      <c r="AC32559" s="206"/>
    </row>
    <row r="32560" spans="27:29">
      <c r="AA32560" s="298"/>
      <c r="AC32560" s="206"/>
    </row>
    <row r="32561" spans="27:29">
      <c r="AA32561" s="298"/>
      <c r="AC32561" s="206"/>
    </row>
    <row r="32562" spans="27:29">
      <c r="AA32562" s="298"/>
      <c r="AC32562" s="206"/>
    </row>
    <row r="32563" spans="27:29">
      <c r="AA32563" s="298"/>
      <c r="AC32563" s="206"/>
    </row>
    <row r="32564" spans="27:29">
      <c r="AA32564" s="298"/>
      <c r="AC32564" s="206"/>
    </row>
    <row r="32565" spans="27:29">
      <c r="AA32565" s="298"/>
      <c r="AC32565" s="206"/>
    </row>
    <row r="32566" spans="27:29">
      <c r="AA32566" s="298"/>
      <c r="AC32566" s="206"/>
    </row>
    <row r="32567" spans="27:29">
      <c r="AA32567" s="298"/>
      <c r="AC32567" s="206"/>
    </row>
    <row r="32568" spans="27:29">
      <c r="AA32568" s="298"/>
      <c r="AC32568" s="206"/>
    </row>
    <row r="32569" spans="27:29">
      <c r="AA32569" s="298"/>
      <c r="AC32569" s="206"/>
    </row>
    <row r="32570" spans="27:29">
      <c r="AA32570" s="298"/>
      <c r="AC32570" s="206"/>
    </row>
    <row r="32571" spans="27:29">
      <c r="AA32571" s="298"/>
      <c r="AC32571" s="206"/>
    </row>
    <row r="32572" spans="27:29">
      <c r="AA32572" s="298"/>
      <c r="AC32572" s="206"/>
    </row>
    <row r="32573" spans="27:29">
      <c r="AA32573" s="298"/>
      <c r="AC32573" s="206"/>
    </row>
    <row r="32574" spans="27:29">
      <c r="AA32574" s="298"/>
      <c r="AC32574" s="206"/>
    </row>
    <row r="32575" spans="27:29">
      <c r="AA32575" s="298"/>
      <c r="AC32575" s="206"/>
    </row>
    <row r="32576" spans="27:29">
      <c r="AA32576" s="298"/>
      <c r="AC32576" s="206"/>
    </row>
    <row r="32577" spans="27:29">
      <c r="AA32577" s="298"/>
      <c r="AC32577" s="206"/>
    </row>
    <row r="32578" spans="27:29">
      <c r="AA32578" s="298"/>
      <c r="AC32578" s="206"/>
    </row>
    <row r="32579" spans="27:29">
      <c r="AA32579" s="298"/>
      <c r="AC32579" s="206"/>
    </row>
    <row r="32580" spans="27:29">
      <c r="AA32580" s="298"/>
      <c r="AC32580" s="206"/>
    </row>
    <row r="32581" spans="27:29">
      <c r="AA32581" s="298"/>
      <c r="AC32581" s="206"/>
    </row>
    <row r="32582" spans="27:29">
      <c r="AA32582" s="298"/>
      <c r="AC32582" s="206"/>
    </row>
    <row r="32583" spans="27:29">
      <c r="AA32583" s="298"/>
      <c r="AC32583" s="206"/>
    </row>
    <row r="32584" spans="27:29">
      <c r="AA32584" s="298"/>
      <c r="AC32584" s="206"/>
    </row>
    <row r="32585" spans="27:29">
      <c r="AA32585" s="298"/>
      <c r="AC32585" s="206"/>
    </row>
    <row r="32586" spans="27:29">
      <c r="AA32586" s="298"/>
      <c r="AC32586" s="206"/>
    </row>
    <row r="32587" spans="27:29">
      <c r="AA32587" s="298"/>
      <c r="AC32587" s="206"/>
    </row>
    <row r="32588" spans="27:29">
      <c r="AA32588" s="298"/>
      <c r="AC32588" s="206"/>
    </row>
    <row r="32589" spans="27:29">
      <c r="AA32589" s="298"/>
      <c r="AC32589" s="206"/>
    </row>
    <row r="32590" spans="27:29">
      <c r="AA32590" s="298"/>
      <c r="AC32590" s="206"/>
    </row>
    <row r="32591" spans="27:29">
      <c r="AA32591" s="298"/>
      <c r="AC32591" s="206"/>
    </row>
    <row r="32592" spans="27:29">
      <c r="AA32592" s="298"/>
      <c r="AC32592" s="206"/>
    </row>
    <row r="32593" spans="27:29">
      <c r="AA32593" s="298"/>
      <c r="AC32593" s="206"/>
    </row>
    <row r="32594" spans="27:29">
      <c r="AA32594" s="298"/>
      <c r="AC32594" s="206"/>
    </row>
    <row r="32595" spans="27:29">
      <c r="AA32595" s="298"/>
      <c r="AC32595" s="206"/>
    </row>
    <row r="32596" spans="27:29">
      <c r="AA32596" s="298"/>
      <c r="AC32596" s="206"/>
    </row>
    <row r="32597" spans="27:29">
      <c r="AA32597" s="298"/>
      <c r="AC32597" s="206"/>
    </row>
    <row r="32598" spans="27:29">
      <c r="AA32598" s="298"/>
      <c r="AC32598" s="206"/>
    </row>
    <row r="32599" spans="27:29">
      <c r="AA32599" s="298"/>
      <c r="AC32599" s="206"/>
    </row>
    <row r="32600" spans="27:29">
      <c r="AA32600" s="298"/>
      <c r="AC32600" s="206"/>
    </row>
    <row r="32601" spans="27:29">
      <c r="AA32601" s="298"/>
      <c r="AC32601" s="206"/>
    </row>
    <row r="32602" spans="27:29">
      <c r="AA32602" s="298"/>
      <c r="AC32602" s="206"/>
    </row>
    <row r="32603" spans="27:29">
      <c r="AA32603" s="298"/>
      <c r="AC32603" s="206"/>
    </row>
    <row r="32604" spans="27:29">
      <c r="AA32604" s="298"/>
      <c r="AC32604" s="206"/>
    </row>
    <row r="32605" spans="27:29">
      <c r="AA32605" s="298"/>
      <c r="AC32605" s="206"/>
    </row>
    <row r="32606" spans="27:29">
      <c r="AA32606" s="298"/>
      <c r="AC32606" s="206"/>
    </row>
    <row r="32607" spans="27:29">
      <c r="AA32607" s="298"/>
      <c r="AC32607" s="206"/>
    </row>
    <row r="32608" spans="27:29">
      <c r="AA32608" s="298"/>
      <c r="AC32608" s="206"/>
    </row>
    <row r="32609" spans="27:29">
      <c r="AA32609" s="298"/>
      <c r="AC32609" s="206"/>
    </row>
    <row r="32610" spans="27:29">
      <c r="AA32610" s="298"/>
      <c r="AC32610" s="206"/>
    </row>
    <row r="32611" spans="27:29">
      <c r="AA32611" s="298"/>
      <c r="AC32611" s="206"/>
    </row>
    <row r="32612" spans="27:29">
      <c r="AA32612" s="298"/>
      <c r="AC32612" s="206"/>
    </row>
    <row r="32613" spans="27:29">
      <c r="AA32613" s="298"/>
      <c r="AC32613" s="206"/>
    </row>
    <row r="32614" spans="27:29">
      <c r="AA32614" s="298"/>
      <c r="AC32614" s="206"/>
    </row>
    <row r="32615" spans="27:29">
      <c r="AA32615" s="298"/>
      <c r="AC32615" s="206"/>
    </row>
    <row r="32616" spans="27:29">
      <c r="AA32616" s="298"/>
      <c r="AC32616" s="206"/>
    </row>
    <row r="32617" spans="27:29">
      <c r="AA32617" s="298"/>
      <c r="AC32617" s="206"/>
    </row>
    <row r="32618" spans="27:29">
      <c r="AA32618" s="298"/>
      <c r="AC32618" s="206"/>
    </row>
    <row r="32619" spans="27:29">
      <c r="AA32619" s="298"/>
      <c r="AC32619" s="206"/>
    </row>
    <row r="32620" spans="27:29">
      <c r="AA32620" s="298"/>
      <c r="AC32620" s="206"/>
    </row>
    <row r="32621" spans="27:29">
      <c r="AA32621" s="298"/>
      <c r="AC32621" s="206"/>
    </row>
    <row r="32622" spans="27:29">
      <c r="AA32622" s="298"/>
      <c r="AC32622" s="206"/>
    </row>
    <row r="32623" spans="27:29">
      <c r="AA32623" s="298"/>
      <c r="AC32623" s="206"/>
    </row>
    <row r="32624" spans="27:29">
      <c r="AA32624" s="298"/>
      <c r="AC32624" s="206"/>
    </row>
    <row r="32625" spans="27:29">
      <c r="AA32625" s="298"/>
      <c r="AC32625" s="206"/>
    </row>
    <row r="32626" spans="27:29">
      <c r="AA32626" s="298"/>
      <c r="AC32626" s="206"/>
    </row>
    <row r="32627" spans="27:29">
      <c r="AA32627" s="298"/>
      <c r="AC32627" s="206"/>
    </row>
    <row r="32628" spans="27:29">
      <c r="AA32628" s="298"/>
      <c r="AC32628" s="206"/>
    </row>
    <row r="32629" spans="27:29">
      <c r="AA32629" s="298"/>
      <c r="AC32629" s="206"/>
    </row>
    <row r="32630" spans="27:29">
      <c r="AA32630" s="298"/>
      <c r="AC32630" s="206"/>
    </row>
    <row r="32631" spans="27:29">
      <c r="AA32631" s="298"/>
      <c r="AC32631" s="206"/>
    </row>
    <row r="32632" spans="27:29">
      <c r="AA32632" s="298"/>
      <c r="AC32632" s="206"/>
    </row>
    <row r="32633" spans="27:29">
      <c r="AA32633" s="298"/>
      <c r="AC32633" s="206"/>
    </row>
    <row r="32634" spans="27:29">
      <c r="AA32634" s="298"/>
      <c r="AC32634" s="206"/>
    </row>
    <row r="32635" spans="27:29">
      <c r="AA32635" s="298"/>
      <c r="AC32635" s="206"/>
    </row>
    <row r="32636" spans="27:29">
      <c r="AA32636" s="298"/>
      <c r="AC32636" s="206"/>
    </row>
    <row r="32637" spans="27:29">
      <c r="AA32637" s="298"/>
      <c r="AC32637" s="206"/>
    </row>
    <row r="32638" spans="27:29">
      <c r="AA32638" s="298"/>
      <c r="AC32638" s="206"/>
    </row>
    <row r="32639" spans="27:29">
      <c r="AA32639" s="298"/>
      <c r="AC32639" s="206"/>
    </row>
    <row r="32640" spans="27:29">
      <c r="AA32640" s="298"/>
      <c r="AC32640" s="206"/>
    </row>
    <row r="32641" spans="27:29">
      <c r="AA32641" s="298"/>
      <c r="AC32641" s="206"/>
    </row>
    <row r="32642" spans="27:29">
      <c r="AA32642" s="298"/>
      <c r="AC32642" s="206"/>
    </row>
    <row r="32643" spans="27:29">
      <c r="AA32643" s="298"/>
      <c r="AC32643" s="206"/>
    </row>
    <row r="32644" spans="27:29">
      <c r="AA32644" s="298"/>
      <c r="AC32644" s="206"/>
    </row>
    <row r="32645" spans="27:29">
      <c r="AA32645" s="298"/>
      <c r="AC32645" s="206"/>
    </row>
    <row r="32646" spans="27:29">
      <c r="AA32646" s="298"/>
      <c r="AC32646" s="206"/>
    </row>
    <row r="32647" spans="27:29">
      <c r="AA32647" s="298"/>
      <c r="AC32647" s="206"/>
    </row>
    <row r="32648" spans="27:29">
      <c r="AA32648" s="298"/>
      <c r="AC32648" s="206"/>
    </row>
    <row r="32649" spans="27:29">
      <c r="AA32649" s="298"/>
      <c r="AC32649" s="206"/>
    </row>
    <row r="32650" spans="27:29">
      <c r="AA32650" s="298"/>
      <c r="AC32650" s="206"/>
    </row>
    <row r="32651" spans="27:29">
      <c r="AA32651" s="298"/>
      <c r="AC32651" s="206"/>
    </row>
    <row r="32652" spans="27:29">
      <c r="AA32652" s="298"/>
      <c r="AC32652" s="206"/>
    </row>
    <row r="32653" spans="27:29">
      <c r="AA32653" s="298"/>
      <c r="AC32653" s="206"/>
    </row>
    <row r="32654" spans="27:29">
      <c r="AA32654" s="298"/>
      <c r="AC32654" s="206"/>
    </row>
    <row r="32655" spans="27:29">
      <c r="AA32655" s="298"/>
      <c r="AC32655" s="206"/>
    </row>
    <row r="32656" spans="27:29">
      <c r="AA32656" s="298"/>
      <c r="AC32656" s="206"/>
    </row>
    <row r="32657" spans="27:29">
      <c r="AA32657" s="298"/>
      <c r="AC32657" s="206"/>
    </row>
    <row r="32658" spans="27:29">
      <c r="AA32658" s="298"/>
      <c r="AC32658" s="206"/>
    </row>
    <row r="32659" spans="27:29">
      <c r="AA32659" s="298"/>
      <c r="AC32659" s="206"/>
    </row>
    <row r="32660" spans="27:29">
      <c r="AA32660" s="298"/>
      <c r="AC32660" s="206"/>
    </row>
    <row r="32661" spans="27:29">
      <c r="AA32661" s="298"/>
      <c r="AC32661" s="206"/>
    </row>
    <row r="32662" spans="27:29">
      <c r="AA32662" s="298"/>
      <c r="AC32662" s="206"/>
    </row>
    <row r="32663" spans="27:29">
      <c r="AA32663" s="298"/>
      <c r="AC32663" s="206"/>
    </row>
    <row r="32664" spans="27:29">
      <c r="AA32664" s="298"/>
      <c r="AC32664" s="206"/>
    </row>
    <row r="32665" spans="27:29">
      <c r="AA32665" s="298"/>
      <c r="AC32665" s="206"/>
    </row>
    <row r="32666" spans="27:29">
      <c r="AA32666" s="298"/>
      <c r="AC32666" s="206"/>
    </row>
    <row r="32667" spans="27:29">
      <c r="AA32667" s="298"/>
      <c r="AC32667" s="206"/>
    </row>
    <row r="32668" spans="27:29">
      <c r="AA32668" s="298"/>
      <c r="AC32668" s="206"/>
    </row>
    <row r="32669" spans="27:29">
      <c r="AA32669" s="298"/>
      <c r="AC32669" s="206"/>
    </row>
    <row r="32670" spans="27:29">
      <c r="AA32670" s="298"/>
      <c r="AC32670" s="206"/>
    </row>
    <row r="32671" spans="27:29">
      <c r="AA32671" s="298"/>
      <c r="AC32671" s="206"/>
    </row>
    <row r="32672" spans="27:29">
      <c r="AA32672" s="298"/>
      <c r="AC32672" s="206"/>
    </row>
    <row r="32673" spans="27:29">
      <c r="AA32673" s="298"/>
      <c r="AC32673" s="206"/>
    </row>
    <row r="32674" spans="27:29">
      <c r="AA32674" s="298"/>
      <c r="AC32674" s="206"/>
    </row>
    <row r="32675" spans="27:29">
      <c r="AA32675" s="298"/>
      <c r="AC32675" s="206"/>
    </row>
    <row r="32676" spans="27:29">
      <c r="AA32676" s="298"/>
      <c r="AC32676" s="206"/>
    </row>
    <row r="32677" spans="27:29">
      <c r="AA32677" s="298"/>
      <c r="AC32677" s="206"/>
    </row>
    <row r="32678" spans="27:29">
      <c r="AA32678" s="298"/>
      <c r="AC32678" s="206"/>
    </row>
    <row r="32679" spans="27:29">
      <c r="AA32679" s="298"/>
      <c r="AC32679" s="206"/>
    </row>
    <row r="32680" spans="27:29">
      <c r="AA32680" s="298"/>
      <c r="AC32680" s="206"/>
    </row>
    <row r="32681" spans="27:29">
      <c r="AA32681" s="298"/>
      <c r="AC32681" s="206"/>
    </row>
    <row r="32682" spans="27:29">
      <c r="AA32682" s="298"/>
      <c r="AC32682" s="206"/>
    </row>
    <row r="32683" spans="27:29">
      <c r="AA32683" s="298"/>
      <c r="AC32683" s="206"/>
    </row>
    <row r="32684" spans="27:29">
      <c r="AA32684" s="298"/>
      <c r="AC32684" s="206"/>
    </row>
    <row r="32685" spans="27:29">
      <c r="AA32685" s="298"/>
      <c r="AC32685" s="206"/>
    </row>
    <row r="32686" spans="27:29">
      <c r="AA32686" s="298"/>
      <c r="AC32686" s="206"/>
    </row>
    <row r="32687" spans="27:29">
      <c r="AA32687" s="298"/>
      <c r="AC32687" s="206"/>
    </row>
    <row r="32688" spans="27:29">
      <c r="AA32688" s="298"/>
      <c r="AC32688" s="206"/>
    </row>
    <row r="32689" spans="27:29">
      <c r="AA32689" s="298"/>
      <c r="AC32689" s="206"/>
    </row>
    <row r="32690" spans="27:29">
      <c r="AA32690" s="298"/>
      <c r="AC32690" s="206"/>
    </row>
    <row r="32691" spans="27:29">
      <c r="AA32691" s="298"/>
      <c r="AC32691" s="206"/>
    </row>
    <row r="32692" spans="27:29">
      <c r="AA32692" s="298"/>
      <c r="AC32692" s="206"/>
    </row>
    <row r="32693" spans="27:29">
      <c r="AA32693" s="298"/>
      <c r="AC32693" s="206"/>
    </row>
    <row r="32694" spans="27:29">
      <c r="AA32694" s="298"/>
      <c r="AC32694" s="206"/>
    </row>
    <row r="32695" spans="27:29">
      <c r="AA32695" s="298"/>
      <c r="AC32695" s="206"/>
    </row>
    <row r="32696" spans="27:29">
      <c r="AA32696" s="298"/>
      <c r="AC32696" s="206"/>
    </row>
    <row r="32697" spans="27:29">
      <c r="AA32697" s="298"/>
      <c r="AC32697" s="206"/>
    </row>
    <row r="32698" spans="27:29">
      <c r="AA32698" s="298"/>
      <c r="AC32698" s="206"/>
    </row>
    <row r="32699" spans="27:29">
      <c r="AA32699" s="298"/>
      <c r="AC32699" s="206"/>
    </row>
    <row r="32700" spans="27:29">
      <c r="AA32700" s="298"/>
      <c r="AC32700" s="206"/>
    </row>
    <row r="32701" spans="27:29">
      <c r="AA32701" s="298"/>
      <c r="AC32701" s="206"/>
    </row>
    <row r="32702" spans="27:29">
      <c r="AA32702" s="298"/>
      <c r="AC32702" s="206"/>
    </row>
    <row r="32703" spans="27:29">
      <c r="AA32703" s="298"/>
      <c r="AC32703" s="206"/>
    </row>
    <row r="32704" spans="27:29">
      <c r="AA32704" s="298"/>
      <c r="AC32704" s="206"/>
    </row>
    <row r="32705" spans="27:29">
      <c r="AA32705" s="298"/>
      <c r="AC32705" s="206"/>
    </row>
    <row r="32706" spans="27:29">
      <c r="AA32706" s="298"/>
      <c r="AC32706" s="206"/>
    </row>
    <row r="32707" spans="27:29">
      <c r="AA32707" s="298"/>
      <c r="AC32707" s="206"/>
    </row>
    <row r="32708" spans="27:29">
      <c r="AA32708" s="298"/>
      <c r="AC32708" s="206"/>
    </row>
    <row r="32709" spans="27:29">
      <c r="AA32709" s="298"/>
      <c r="AC32709" s="206"/>
    </row>
    <row r="32710" spans="27:29">
      <c r="AA32710" s="298"/>
      <c r="AC32710" s="206"/>
    </row>
    <row r="32711" spans="27:29">
      <c r="AA32711" s="298"/>
      <c r="AC32711" s="206"/>
    </row>
    <row r="32712" spans="27:29">
      <c r="AA32712" s="298"/>
      <c r="AC32712" s="206"/>
    </row>
    <row r="32713" spans="27:29">
      <c r="AA32713" s="298"/>
      <c r="AC32713" s="206"/>
    </row>
    <row r="32714" spans="27:29">
      <c r="AA32714" s="298"/>
      <c r="AC32714" s="206"/>
    </row>
    <row r="32715" spans="27:29">
      <c r="AA32715" s="298"/>
      <c r="AC32715" s="206"/>
    </row>
    <row r="32716" spans="27:29">
      <c r="AA32716" s="298"/>
      <c r="AC32716" s="206"/>
    </row>
    <row r="32717" spans="27:29">
      <c r="AA32717" s="298"/>
      <c r="AC32717" s="206"/>
    </row>
    <row r="32718" spans="27:29">
      <c r="AA32718" s="298"/>
      <c r="AC32718" s="206"/>
    </row>
    <row r="32719" spans="27:29">
      <c r="AA32719" s="298"/>
      <c r="AC32719" s="206"/>
    </row>
    <row r="32720" spans="27:29">
      <c r="AA32720" s="298"/>
      <c r="AC32720" s="206"/>
    </row>
    <row r="32721" spans="27:29">
      <c r="AA32721" s="298"/>
      <c r="AC32721" s="206"/>
    </row>
    <row r="32722" spans="27:29">
      <c r="AA32722" s="298"/>
      <c r="AC32722" s="206"/>
    </row>
    <row r="32723" spans="27:29">
      <c r="AA32723" s="298"/>
      <c r="AC32723" s="206"/>
    </row>
    <row r="32724" spans="27:29">
      <c r="AA32724" s="298"/>
      <c r="AC32724" s="206"/>
    </row>
    <row r="32725" spans="27:29">
      <c r="AA32725" s="298"/>
      <c r="AC32725" s="206"/>
    </row>
    <row r="32726" spans="27:29">
      <c r="AA32726" s="298"/>
      <c r="AC32726" s="206"/>
    </row>
    <row r="32727" spans="27:29">
      <c r="AA32727" s="298"/>
      <c r="AC32727" s="206"/>
    </row>
    <row r="32728" spans="27:29">
      <c r="AA32728" s="298"/>
      <c r="AC32728" s="206"/>
    </row>
    <row r="32729" spans="27:29">
      <c r="AA32729" s="298"/>
      <c r="AC32729" s="206"/>
    </row>
    <row r="32730" spans="27:29">
      <c r="AA32730" s="298"/>
      <c r="AC32730" s="206"/>
    </row>
    <row r="32731" spans="27:29">
      <c r="AA32731" s="298"/>
      <c r="AC32731" s="206"/>
    </row>
    <row r="32732" spans="27:29">
      <c r="AA32732" s="298"/>
      <c r="AC32732" s="206"/>
    </row>
    <row r="32733" spans="27:29">
      <c r="AA32733" s="298"/>
      <c r="AC32733" s="206"/>
    </row>
    <row r="32734" spans="27:29">
      <c r="AA32734" s="298"/>
      <c r="AC32734" s="206"/>
    </row>
    <row r="32735" spans="27:29">
      <c r="AA32735" s="298"/>
      <c r="AC32735" s="206"/>
    </row>
    <row r="32736" spans="27:29">
      <c r="AA32736" s="298"/>
      <c r="AC32736" s="206"/>
    </row>
    <row r="32737" spans="27:29">
      <c r="AA32737" s="298"/>
      <c r="AC32737" s="206"/>
    </row>
    <row r="32738" spans="27:29">
      <c r="AA32738" s="298"/>
      <c r="AC32738" s="206"/>
    </row>
    <row r="32739" spans="27:29">
      <c r="AA32739" s="298"/>
      <c r="AC32739" s="206"/>
    </row>
    <row r="32740" spans="27:29">
      <c r="AA32740" s="298"/>
      <c r="AC32740" s="206"/>
    </row>
    <row r="32741" spans="27:29">
      <c r="AA32741" s="298"/>
      <c r="AC32741" s="206"/>
    </row>
    <row r="32742" spans="27:29">
      <c r="AA32742" s="298"/>
      <c r="AC32742" s="206"/>
    </row>
    <row r="32743" spans="27:29">
      <c r="AA32743" s="298"/>
      <c r="AC32743" s="206"/>
    </row>
    <row r="32744" spans="27:29">
      <c r="AA32744" s="298"/>
      <c r="AC32744" s="206"/>
    </row>
    <row r="32745" spans="27:29">
      <c r="AA32745" s="298"/>
      <c r="AC32745" s="206"/>
    </row>
    <row r="32746" spans="27:29">
      <c r="AA32746" s="298"/>
      <c r="AC32746" s="206"/>
    </row>
    <row r="32747" spans="27:29">
      <c r="AA32747" s="298"/>
      <c r="AC32747" s="206"/>
    </row>
    <row r="32748" spans="27:29">
      <c r="AA32748" s="298"/>
      <c r="AC32748" s="206"/>
    </row>
    <row r="32749" spans="27:29">
      <c r="AA32749" s="298"/>
      <c r="AC32749" s="206"/>
    </row>
    <row r="32750" spans="27:29">
      <c r="AA32750" s="298"/>
      <c r="AC32750" s="206"/>
    </row>
    <row r="32751" spans="27:29">
      <c r="AA32751" s="298"/>
      <c r="AC32751" s="206"/>
    </row>
    <row r="32752" spans="27:29">
      <c r="AA32752" s="298"/>
      <c r="AC32752" s="206"/>
    </row>
    <row r="32753" spans="27:29">
      <c r="AA32753" s="298"/>
      <c r="AC32753" s="206"/>
    </row>
    <row r="32754" spans="27:29">
      <c r="AA32754" s="298"/>
      <c r="AC32754" s="206"/>
    </row>
    <row r="32755" spans="27:29">
      <c r="AA32755" s="298"/>
      <c r="AC32755" s="206"/>
    </row>
    <row r="32756" spans="27:29">
      <c r="AA32756" s="298"/>
      <c r="AC32756" s="206"/>
    </row>
    <row r="32757" spans="27:29">
      <c r="AA32757" s="298"/>
      <c r="AC32757" s="206"/>
    </row>
    <row r="32758" spans="27:29">
      <c r="AA32758" s="298"/>
      <c r="AC32758" s="206"/>
    </row>
    <row r="32759" spans="27:29">
      <c r="AA32759" s="298"/>
      <c r="AC32759" s="206"/>
    </row>
    <row r="32760" spans="27:29">
      <c r="AA32760" s="298"/>
      <c r="AC32760" s="206"/>
    </row>
    <row r="32761" spans="27:29">
      <c r="AA32761" s="298"/>
      <c r="AC32761" s="206"/>
    </row>
    <row r="32762" spans="27:29">
      <c r="AA32762" s="298"/>
      <c r="AC32762" s="206"/>
    </row>
    <row r="32763" spans="27:29">
      <c r="AA32763" s="298"/>
      <c r="AC32763" s="206"/>
    </row>
    <row r="32764" spans="27:29">
      <c r="AA32764" s="298"/>
      <c r="AC32764" s="206"/>
    </row>
    <row r="32765" spans="27:29">
      <c r="AA32765" s="298"/>
      <c r="AC32765" s="206"/>
    </row>
    <row r="32766" spans="27:29">
      <c r="AA32766" s="298"/>
      <c r="AC32766" s="206"/>
    </row>
    <row r="32767" spans="27:29">
      <c r="AA32767" s="298"/>
      <c r="AC32767" s="206"/>
    </row>
    <row r="32768" spans="27:29">
      <c r="AA32768" s="298"/>
      <c r="AC32768" s="206"/>
    </row>
    <row r="32769" spans="27:29">
      <c r="AA32769" s="298"/>
      <c r="AC32769" s="206"/>
    </row>
    <row r="32770" spans="27:29">
      <c r="AA32770" s="298"/>
      <c r="AC32770" s="206"/>
    </row>
    <row r="32771" spans="27:29">
      <c r="AA32771" s="298"/>
      <c r="AC32771" s="206"/>
    </row>
    <row r="32772" spans="27:29">
      <c r="AA32772" s="298"/>
      <c r="AC32772" s="206"/>
    </row>
    <row r="32773" spans="27:29">
      <c r="AA32773" s="298"/>
      <c r="AC32773" s="206"/>
    </row>
    <row r="32774" spans="27:29">
      <c r="AA32774" s="298"/>
      <c r="AC32774" s="206"/>
    </row>
    <row r="32775" spans="27:29">
      <c r="AA32775" s="298"/>
      <c r="AC32775" s="206"/>
    </row>
    <row r="32776" spans="27:29">
      <c r="AA32776" s="298"/>
      <c r="AC32776" s="206"/>
    </row>
    <row r="32777" spans="27:29">
      <c r="AA32777" s="298"/>
      <c r="AC32777" s="206"/>
    </row>
    <row r="32778" spans="27:29">
      <c r="AA32778" s="298"/>
      <c r="AC32778" s="206"/>
    </row>
    <row r="32779" spans="27:29">
      <c r="AA32779" s="298"/>
      <c r="AC32779" s="206"/>
    </row>
    <row r="32780" spans="27:29">
      <c r="AA32780" s="298"/>
      <c r="AC32780" s="206"/>
    </row>
    <row r="32781" spans="27:29">
      <c r="AA32781" s="298"/>
      <c r="AC32781" s="206"/>
    </row>
    <row r="32782" spans="27:29">
      <c r="AA32782" s="298"/>
      <c r="AC32782" s="206"/>
    </row>
    <row r="32783" spans="27:29">
      <c r="AA32783" s="298"/>
      <c r="AC32783" s="206"/>
    </row>
    <row r="32784" spans="27:29">
      <c r="AA32784" s="298"/>
      <c r="AC32784" s="206"/>
    </row>
    <row r="32785" spans="27:29">
      <c r="AA32785" s="298"/>
      <c r="AC32785" s="206"/>
    </row>
    <row r="32786" spans="27:29">
      <c r="AA32786" s="298"/>
      <c r="AC32786" s="206"/>
    </row>
    <row r="32787" spans="27:29">
      <c r="AA32787" s="298"/>
      <c r="AC32787" s="206"/>
    </row>
    <row r="32788" spans="27:29">
      <c r="AA32788" s="298"/>
      <c r="AC32788" s="206"/>
    </row>
    <row r="32789" spans="27:29">
      <c r="AA32789" s="298"/>
      <c r="AC32789" s="206"/>
    </row>
    <row r="32790" spans="27:29">
      <c r="AA32790" s="298"/>
      <c r="AC32790" s="206"/>
    </row>
    <row r="32791" spans="27:29">
      <c r="AA32791" s="298"/>
      <c r="AC32791" s="206"/>
    </row>
    <row r="32792" spans="27:29">
      <c r="AA32792" s="298"/>
      <c r="AC32792" s="206"/>
    </row>
    <row r="32793" spans="27:29">
      <c r="AA32793" s="298"/>
      <c r="AC32793" s="206"/>
    </row>
    <row r="32794" spans="27:29">
      <c r="AA32794" s="298"/>
      <c r="AC32794" s="206"/>
    </row>
    <row r="32795" spans="27:29">
      <c r="AA32795" s="298"/>
      <c r="AC32795" s="206"/>
    </row>
    <row r="32796" spans="27:29">
      <c r="AA32796" s="298"/>
      <c r="AC32796" s="206"/>
    </row>
    <row r="32797" spans="27:29">
      <c r="AA32797" s="298"/>
      <c r="AC32797" s="206"/>
    </row>
    <row r="32798" spans="27:29">
      <c r="AA32798" s="298"/>
      <c r="AC32798" s="206"/>
    </row>
    <row r="32799" spans="27:29">
      <c r="AA32799" s="298"/>
      <c r="AC32799" s="206"/>
    </row>
    <row r="32800" spans="27:29">
      <c r="AA32800" s="298"/>
      <c r="AC32800" s="206"/>
    </row>
    <row r="32801" spans="27:29">
      <c r="AA32801" s="298"/>
      <c r="AC32801" s="206"/>
    </row>
    <row r="32802" spans="27:29">
      <c r="AA32802" s="298"/>
      <c r="AC32802" s="206"/>
    </row>
    <row r="32803" spans="27:29">
      <c r="AA32803" s="298"/>
      <c r="AC32803" s="206"/>
    </row>
    <row r="32804" spans="27:29">
      <c r="AA32804" s="298"/>
      <c r="AC32804" s="206"/>
    </row>
    <row r="32805" spans="27:29">
      <c r="AA32805" s="298"/>
      <c r="AC32805" s="206"/>
    </row>
    <row r="32806" spans="27:29">
      <c r="AA32806" s="298"/>
      <c r="AC32806" s="206"/>
    </row>
    <row r="32807" spans="27:29">
      <c r="AA32807" s="298"/>
      <c r="AC32807" s="206"/>
    </row>
    <row r="32808" spans="27:29">
      <c r="AA32808" s="298"/>
      <c r="AC32808" s="206"/>
    </row>
    <row r="32809" spans="27:29">
      <c r="AA32809" s="298"/>
      <c r="AC32809" s="206"/>
    </row>
    <row r="32810" spans="27:29">
      <c r="AA32810" s="298"/>
      <c r="AC32810" s="206"/>
    </row>
    <row r="32811" spans="27:29">
      <c r="AA32811" s="298"/>
      <c r="AC32811" s="206"/>
    </row>
    <row r="32812" spans="27:29">
      <c r="AA32812" s="298"/>
      <c r="AC32812" s="206"/>
    </row>
    <row r="32813" spans="27:29">
      <c r="AA32813" s="298"/>
      <c r="AC32813" s="206"/>
    </row>
    <row r="32814" spans="27:29">
      <c r="AA32814" s="298"/>
      <c r="AC32814" s="206"/>
    </row>
    <row r="32815" spans="27:29">
      <c r="AA32815" s="298"/>
      <c r="AC32815" s="206"/>
    </row>
    <row r="32816" spans="27:29">
      <c r="AA32816" s="298"/>
      <c r="AC32816" s="206"/>
    </row>
    <row r="32817" spans="27:29">
      <c r="AA32817" s="298"/>
      <c r="AC32817" s="206"/>
    </row>
    <row r="32818" spans="27:29">
      <c r="AA32818" s="298"/>
      <c r="AC32818" s="206"/>
    </row>
    <row r="32819" spans="27:29">
      <c r="AA32819" s="298"/>
      <c r="AC32819" s="206"/>
    </row>
    <row r="32820" spans="27:29">
      <c r="AA32820" s="298"/>
      <c r="AC32820" s="206"/>
    </row>
    <row r="32821" spans="27:29">
      <c r="AA32821" s="298"/>
      <c r="AC32821" s="206"/>
    </row>
    <row r="32822" spans="27:29">
      <c r="AA32822" s="298"/>
      <c r="AC32822" s="206"/>
    </row>
    <row r="32823" spans="27:29">
      <c r="AA32823" s="298"/>
      <c r="AC32823" s="206"/>
    </row>
    <row r="32824" spans="27:29">
      <c r="AA32824" s="298"/>
      <c r="AC32824" s="206"/>
    </row>
    <row r="32825" spans="27:29">
      <c r="AA32825" s="298"/>
      <c r="AC32825" s="206"/>
    </row>
    <row r="32826" spans="27:29">
      <c r="AA32826" s="298"/>
      <c r="AC32826" s="206"/>
    </row>
    <row r="32827" spans="27:29">
      <c r="AA32827" s="298"/>
      <c r="AC32827" s="206"/>
    </row>
    <row r="32828" spans="27:29">
      <c r="AA32828" s="298"/>
      <c r="AC32828" s="206"/>
    </row>
    <row r="32829" spans="27:29">
      <c r="AA32829" s="298"/>
      <c r="AC32829" s="206"/>
    </row>
    <row r="32830" spans="27:29">
      <c r="AA32830" s="298"/>
      <c r="AC32830" s="206"/>
    </row>
    <row r="32831" spans="27:29">
      <c r="AA32831" s="298"/>
      <c r="AC32831" s="206"/>
    </row>
    <row r="32832" spans="27:29">
      <c r="AA32832" s="298"/>
      <c r="AC32832" s="206"/>
    </row>
    <row r="32833" spans="27:29">
      <c r="AA32833" s="298"/>
      <c r="AC32833" s="206"/>
    </row>
    <row r="32834" spans="27:29">
      <c r="AA32834" s="298"/>
      <c r="AC32834" s="206"/>
    </row>
    <row r="32835" spans="27:29">
      <c r="AA32835" s="298"/>
      <c r="AC32835" s="206"/>
    </row>
    <row r="32836" spans="27:29">
      <c r="AA32836" s="298"/>
      <c r="AC32836" s="206"/>
    </row>
    <row r="32837" spans="27:29">
      <c r="AA32837" s="298"/>
      <c r="AC32837" s="206"/>
    </row>
    <row r="32838" spans="27:29">
      <c r="AA32838" s="298"/>
      <c r="AC32838" s="206"/>
    </row>
    <row r="32839" spans="27:29">
      <c r="AA32839" s="298"/>
      <c r="AC32839" s="206"/>
    </row>
    <row r="32840" spans="27:29">
      <c r="AA32840" s="298"/>
      <c r="AC32840" s="206"/>
    </row>
    <row r="32841" spans="27:29">
      <c r="AA32841" s="298"/>
      <c r="AC32841" s="206"/>
    </row>
    <row r="32842" spans="27:29">
      <c r="AA32842" s="298"/>
      <c r="AC32842" s="206"/>
    </row>
    <row r="32843" spans="27:29">
      <c r="AA32843" s="298"/>
      <c r="AC32843" s="206"/>
    </row>
    <row r="32844" spans="27:29">
      <c r="AA32844" s="298"/>
      <c r="AC32844" s="206"/>
    </row>
    <row r="32845" spans="27:29">
      <c r="AA32845" s="298"/>
      <c r="AC32845" s="206"/>
    </row>
    <row r="32846" spans="27:29">
      <c r="AA32846" s="298"/>
      <c r="AC32846" s="206"/>
    </row>
    <row r="32847" spans="27:29">
      <c r="AA32847" s="298"/>
      <c r="AC32847" s="206"/>
    </row>
    <row r="32848" spans="27:29">
      <c r="AA32848" s="298"/>
      <c r="AC32848" s="206"/>
    </row>
    <row r="32849" spans="27:29">
      <c r="AA32849" s="298"/>
      <c r="AC32849" s="206"/>
    </row>
    <row r="32850" spans="27:29">
      <c r="AA32850" s="298"/>
      <c r="AC32850" s="206"/>
    </row>
    <row r="32851" spans="27:29">
      <c r="AA32851" s="298"/>
      <c r="AC32851" s="206"/>
    </row>
    <row r="32852" spans="27:29">
      <c r="AA32852" s="298"/>
      <c r="AC32852" s="206"/>
    </row>
    <row r="32853" spans="27:29">
      <c r="AA32853" s="298"/>
      <c r="AC32853" s="206"/>
    </row>
    <row r="32854" spans="27:29">
      <c r="AA32854" s="298"/>
      <c r="AC32854" s="206"/>
    </row>
    <row r="32855" spans="27:29">
      <c r="AA32855" s="298"/>
      <c r="AC32855" s="206"/>
    </row>
    <row r="32856" spans="27:29">
      <c r="AA32856" s="298"/>
      <c r="AC32856" s="206"/>
    </row>
    <row r="32857" spans="27:29">
      <c r="AA32857" s="298"/>
      <c r="AC32857" s="206"/>
    </row>
    <row r="32858" spans="27:29">
      <c r="AA32858" s="298"/>
      <c r="AC32858" s="206"/>
    </row>
    <row r="32859" spans="27:29">
      <c r="AA32859" s="298"/>
      <c r="AC32859" s="206"/>
    </row>
    <row r="32860" spans="27:29">
      <c r="AA32860" s="298"/>
      <c r="AC32860" s="206"/>
    </row>
    <row r="32861" spans="27:29">
      <c r="AA32861" s="298"/>
      <c r="AC32861" s="206"/>
    </row>
    <row r="32862" spans="27:29">
      <c r="AA32862" s="298"/>
      <c r="AC32862" s="206"/>
    </row>
    <row r="32863" spans="27:29">
      <c r="AA32863" s="298"/>
      <c r="AC32863" s="206"/>
    </row>
    <row r="32864" spans="27:29">
      <c r="AA32864" s="298"/>
      <c r="AC32864" s="206"/>
    </row>
    <row r="32865" spans="27:29">
      <c r="AA32865" s="298"/>
      <c r="AC32865" s="206"/>
    </row>
    <row r="32866" spans="27:29">
      <c r="AA32866" s="298"/>
      <c r="AC32866" s="206"/>
    </row>
    <row r="32867" spans="27:29">
      <c r="AA32867" s="298"/>
      <c r="AC32867" s="206"/>
    </row>
    <row r="32868" spans="27:29">
      <c r="AA32868" s="298"/>
      <c r="AC32868" s="206"/>
    </row>
    <row r="32869" spans="27:29">
      <c r="AA32869" s="298"/>
      <c r="AC32869" s="206"/>
    </row>
    <row r="32870" spans="27:29">
      <c r="AA32870" s="298"/>
      <c r="AC32870" s="206"/>
    </row>
    <row r="32871" spans="27:29">
      <c r="AA32871" s="298"/>
      <c r="AC32871" s="206"/>
    </row>
    <row r="32872" spans="27:29">
      <c r="AA32872" s="298"/>
      <c r="AC32872" s="206"/>
    </row>
    <row r="32873" spans="27:29">
      <c r="AA32873" s="298"/>
      <c r="AC32873" s="206"/>
    </row>
    <row r="32874" spans="27:29">
      <c r="AA32874" s="298"/>
      <c r="AC32874" s="206"/>
    </row>
    <row r="32875" spans="27:29">
      <c r="AA32875" s="298"/>
      <c r="AC32875" s="206"/>
    </row>
    <row r="32876" spans="27:29">
      <c r="AA32876" s="298"/>
      <c r="AC32876" s="206"/>
    </row>
    <row r="32877" spans="27:29">
      <c r="AA32877" s="298"/>
      <c r="AC32877" s="206"/>
    </row>
    <row r="32878" spans="27:29">
      <c r="AA32878" s="298"/>
      <c r="AC32878" s="206"/>
    </row>
    <row r="32879" spans="27:29">
      <c r="AA32879" s="298"/>
      <c r="AC32879" s="206"/>
    </row>
    <row r="32880" spans="27:29">
      <c r="AA32880" s="298"/>
      <c r="AC32880" s="206"/>
    </row>
    <row r="32881" spans="27:29">
      <c r="AA32881" s="298"/>
      <c r="AC32881" s="206"/>
    </row>
    <row r="32882" spans="27:29">
      <c r="AA32882" s="298"/>
      <c r="AC32882" s="206"/>
    </row>
    <row r="32883" spans="27:29">
      <c r="AA32883" s="298"/>
      <c r="AC32883" s="206"/>
    </row>
    <row r="32884" spans="27:29">
      <c r="AA32884" s="298"/>
      <c r="AC32884" s="206"/>
    </row>
    <row r="32885" spans="27:29">
      <c r="AA32885" s="298"/>
      <c r="AC32885" s="206"/>
    </row>
    <row r="32886" spans="27:29">
      <c r="AA32886" s="298"/>
      <c r="AC32886" s="206"/>
    </row>
    <row r="32887" spans="27:29">
      <c r="AA32887" s="298"/>
      <c r="AC32887" s="206"/>
    </row>
    <row r="32888" spans="27:29">
      <c r="AA32888" s="298"/>
      <c r="AC32888" s="206"/>
    </row>
    <row r="32889" spans="27:29">
      <c r="AA32889" s="298"/>
      <c r="AC32889" s="206"/>
    </row>
    <row r="32890" spans="27:29">
      <c r="AA32890" s="298"/>
      <c r="AC32890" s="206"/>
    </row>
    <row r="32891" spans="27:29">
      <c r="AA32891" s="298"/>
      <c r="AC32891" s="206"/>
    </row>
    <row r="32892" spans="27:29">
      <c r="AA32892" s="298"/>
      <c r="AC32892" s="206"/>
    </row>
    <row r="32893" spans="27:29">
      <c r="AA32893" s="298"/>
      <c r="AC32893" s="206"/>
    </row>
    <row r="32894" spans="27:29">
      <c r="AA32894" s="298"/>
      <c r="AC32894" s="206"/>
    </row>
    <row r="32895" spans="27:29">
      <c r="AA32895" s="298"/>
      <c r="AC32895" s="206"/>
    </row>
    <row r="32896" spans="27:29">
      <c r="AA32896" s="298"/>
      <c r="AC32896" s="206"/>
    </row>
    <row r="32897" spans="27:29">
      <c r="AA32897" s="298"/>
      <c r="AC32897" s="206"/>
    </row>
    <row r="32898" spans="27:29">
      <c r="AA32898" s="298"/>
      <c r="AC32898" s="206"/>
    </row>
    <row r="32899" spans="27:29">
      <c r="AA32899" s="298"/>
      <c r="AC32899" s="206"/>
    </row>
    <row r="32900" spans="27:29">
      <c r="AA32900" s="298"/>
      <c r="AC32900" s="206"/>
    </row>
    <row r="32901" spans="27:29">
      <c r="AA32901" s="298"/>
      <c r="AC32901" s="206"/>
    </row>
    <row r="32902" spans="27:29">
      <c r="AA32902" s="298"/>
      <c r="AC32902" s="206"/>
    </row>
    <row r="32903" spans="27:29">
      <c r="AA32903" s="298"/>
      <c r="AC32903" s="206"/>
    </row>
    <row r="32904" spans="27:29">
      <c r="AA32904" s="298"/>
      <c r="AC32904" s="206"/>
    </row>
    <row r="32905" spans="27:29">
      <c r="AA32905" s="298"/>
      <c r="AC32905" s="206"/>
    </row>
    <row r="32906" spans="27:29">
      <c r="AA32906" s="298"/>
      <c r="AC32906" s="206"/>
    </row>
    <row r="32907" spans="27:29">
      <c r="AA32907" s="298"/>
      <c r="AC32907" s="206"/>
    </row>
    <row r="32908" spans="27:29">
      <c r="AA32908" s="298"/>
      <c r="AC32908" s="206"/>
    </row>
    <row r="32909" spans="27:29">
      <c r="AA32909" s="298"/>
      <c r="AC32909" s="206"/>
    </row>
    <row r="32910" spans="27:29">
      <c r="AA32910" s="298"/>
      <c r="AC32910" s="206"/>
    </row>
    <row r="32911" spans="27:29">
      <c r="AA32911" s="298"/>
      <c r="AC32911" s="206"/>
    </row>
    <row r="32912" spans="27:29">
      <c r="AA32912" s="298"/>
      <c r="AC32912" s="206"/>
    </row>
    <row r="32913" spans="27:29">
      <c r="AA32913" s="298"/>
      <c r="AC32913" s="206"/>
    </row>
    <row r="32914" spans="27:29">
      <c r="AA32914" s="298"/>
      <c r="AC32914" s="206"/>
    </row>
    <row r="32915" spans="27:29">
      <c r="AA32915" s="298"/>
      <c r="AC32915" s="206"/>
    </row>
    <row r="32916" spans="27:29">
      <c r="AA32916" s="298"/>
      <c r="AC32916" s="206"/>
    </row>
    <row r="32917" spans="27:29">
      <c r="AA32917" s="298"/>
      <c r="AC32917" s="206"/>
    </row>
    <row r="32918" spans="27:29">
      <c r="AA32918" s="298"/>
      <c r="AC32918" s="206"/>
    </row>
    <row r="32919" spans="27:29">
      <c r="AA32919" s="298"/>
      <c r="AC32919" s="206"/>
    </row>
    <row r="32920" spans="27:29">
      <c r="AA32920" s="298"/>
      <c r="AC32920" s="206"/>
    </row>
    <row r="32921" spans="27:29">
      <c r="AA32921" s="298"/>
      <c r="AC32921" s="206"/>
    </row>
    <row r="32922" spans="27:29">
      <c r="AA32922" s="298"/>
      <c r="AC32922" s="206"/>
    </row>
    <row r="32923" spans="27:29">
      <c r="AA32923" s="298"/>
      <c r="AC32923" s="206"/>
    </row>
    <row r="32924" spans="27:29">
      <c r="AA32924" s="298"/>
      <c r="AC32924" s="206"/>
    </row>
    <row r="32925" spans="27:29">
      <c r="AA32925" s="298"/>
      <c r="AC32925" s="206"/>
    </row>
    <row r="32926" spans="27:29">
      <c r="AA32926" s="298"/>
      <c r="AC32926" s="206"/>
    </row>
    <row r="32927" spans="27:29">
      <c r="AA32927" s="298"/>
      <c r="AC32927" s="206"/>
    </row>
    <row r="32928" spans="27:29">
      <c r="AA32928" s="298"/>
      <c r="AC32928" s="206"/>
    </row>
    <row r="32929" spans="27:29">
      <c r="AA32929" s="298"/>
      <c r="AC32929" s="206"/>
    </row>
    <row r="32930" spans="27:29">
      <c r="AA32930" s="298"/>
      <c r="AC32930" s="206"/>
    </row>
    <row r="32931" spans="27:29">
      <c r="AA32931" s="298"/>
      <c r="AC32931" s="206"/>
    </row>
    <row r="32932" spans="27:29">
      <c r="AA32932" s="298"/>
      <c r="AC32932" s="206"/>
    </row>
    <row r="32933" spans="27:29">
      <c r="AA32933" s="298"/>
      <c r="AC32933" s="206"/>
    </row>
    <row r="32934" spans="27:29">
      <c r="AA32934" s="298"/>
      <c r="AC32934" s="206"/>
    </row>
    <row r="32935" spans="27:29">
      <c r="AA32935" s="298"/>
      <c r="AC32935" s="206"/>
    </row>
    <row r="32936" spans="27:29">
      <c r="AA32936" s="298"/>
      <c r="AC32936" s="206"/>
    </row>
    <row r="32937" spans="27:29">
      <c r="AA32937" s="298"/>
      <c r="AC32937" s="206"/>
    </row>
    <row r="32938" spans="27:29">
      <c r="AA32938" s="298"/>
      <c r="AC32938" s="206"/>
    </row>
    <row r="32939" spans="27:29">
      <c r="AA32939" s="298"/>
      <c r="AC32939" s="206"/>
    </row>
    <row r="32940" spans="27:29">
      <c r="AA32940" s="298"/>
      <c r="AC32940" s="206"/>
    </row>
    <row r="32941" spans="27:29">
      <c r="AA32941" s="298"/>
      <c r="AC32941" s="206"/>
    </row>
    <row r="32942" spans="27:29">
      <c r="AA32942" s="298"/>
      <c r="AC32942" s="206"/>
    </row>
    <row r="32943" spans="27:29">
      <c r="AA32943" s="298"/>
      <c r="AC32943" s="206"/>
    </row>
    <row r="32944" spans="27:29">
      <c r="AA32944" s="298"/>
      <c r="AC32944" s="206"/>
    </row>
    <row r="32945" spans="27:29">
      <c r="AA32945" s="298"/>
      <c r="AC32945" s="206"/>
    </row>
    <row r="32946" spans="27:29">
      <c r="AA32946" s="298"/>
      <c r="AC32946" s="206"/>
    </row>
    <row r="32947" spans="27:29">
      <c r="AA32947" s="298"/>
      <c r="AC32947" s="206"/>
    </row>
    <row r="32948" spans="27:29">
      <c r="AA32948" s="298"/>
      <c r="AC32948" s="206"/>
    </row>
    <row r="32949" spans="27:29">
      <c r="AA32949" s="298"/>
      <c r="AC32949" s="206"/>
    </row>
    <row r="32950" spans="27:29">
      <c r="AA32950" s="298"/>
      <c r="AC32950" s="206"/>
    </row>
    <row r="32951" spans="27:29">
      <c r="AA32951" s="298"/>
      <c r="AC32951" s="206"/>
    </row>
    <row r="32952" spans="27:29">
      <c r="AA32952" s="298"/>
      <c r="AC32952" s="206"/>
    </row>
    <row r="32953" spans="27:29">
      <c r="AA32953" s="298"/>
      <c r="AC32953" s="206"/>
    </row>
    <row r="32954" spans="27:29">
      <c r="AA32954" s="298"/>
      <c r="AC32954" s="206"/>
    </row>
    <row r="32955" spans="27:29">
      <c r="AA32955" s="298"/>
      <c r="AC32955" s="206"/>
    </row>
    <row r="32956" spans="27:29">
      <c r="AA32956" s="298"/>
      <c r="AC32956" s="206"/>
    </row>
    <row r="32957" spans="27:29">
      <c r="AA32957" s="298"/>
      <c r="AC32957" s="206"/>
    </row>
    <row r="32958" spans="27:29">
      <c r="AA32958" s="298"/>
      <c r="AC32958" s="206"/>
    </row>
    <row r="32959" spans="27:29">
      <c r="AA32959" s="298"/>
      <c r="AC32959" s="206"/>
    </row>
    <row r="32960" spans="27:29">
      <c r="AA32960" s="298"/>
      <c r="AC32960" s="206"/>
    </row>
    <row r="32961" spans="27:29">
      <c r="AA32961" s="298"/>
      <c r="AC32961" s="206"/>
    </row>
    <row r="32962" spans="27:29">
      <c r="AA32962" s="298"/>
      <c r="AC32962" s="206"/>
    </row>
    <row r="32963" spans="27:29">
      <c r="AA32963" s="298"/>
      <c r="AC32963" s="206"/>
    </row>
    <row r="32964" spans="27:29">
      <c r="AA32964" s="298"/>
      <c r="AC32964" s="206"/>
    </row>
    <row r="32965" spans="27:29">
      <c r="AA32965" s="298"/>
      <c r="AC32965" s="206"/>
    </row>
    <row r="32966" spans="27:29">
      <c r="AA32966" s="298"/>
      <c r="AC32966" s="206"/>
    </row>
    <row r="32967" spans="27:29">
      <c r="AA32967" s="298"/>
      <c r="AC32967" s="206"/>
    </row>
    <row r="32968" spans="27:29">
      <c r="AA32968" s="298"/>
      <c r="AC32968" s="206"/>
    </row>
    <row r="32969" spans="27:29">
      <c r="AA32969" s="298"/>
      <c r="AC32969" s="206"/>
    </row>
    <row r="32970" spans="27:29">
      <c r="AA32970" s="298"/>
      <c r="AC32970" s="206"/>
    </row>
    <row r="32971" spans="27:29">
      <c r="AA32971" s="298"/>
      <c r="AC32971" s="206"/>
    </row>
    <row r="32972" spans="27:29">
      <c r="AA32972" s="298"/>
      <c r="AC32972" s="206"/>
    </row>
    <row r="32973" spans="27:29">
      <c r="AA32973" s="298"/>
      <c r="AC32973" s="206"/>
    </row>
    <row r="32974" spans="27:29">
      <c r="AA32974" s="298"/>
      <c r="AC32974" s="206"/>
    </row>
    <row r="32975" spans="27:29">
      <c r="AA32975" s="298"/>
      <c r="AC32975" s="206"/>
    </row>
    <row r="32976" spans="27:29">
      <c r="AA32976" s="298"/>
      <c r="AC32976" s="206"/>
    </row>
    <row r="32977" spans="27:29">
      <c r="AA32977" s="298"/>
      <c r="AC32977" s="206"/>
    </row>
    <row r="32978" spans="27:29">
      <c r="AA32978" s="298"/>
      <c r="AC32978" s="206"/>
    </row>
    <row r="32979" spans="27:29">
      <c r="AA32979" s="298"/>
      <c r="AC32979" s="206"/>
    </row>
    <row r="32980" spans="27:29">
      <c r="AA32980" s="298"/>
      <c r="AC32980" s="206"/>
    </row>
    <row r="32981" spans="27:29">
      <c r="AA32981" s="298"/>
      <c r="AC32981" s="206"/>
    </row>
    <row r="32982" spans="27:29">
      <c r="AA32982" s="298"/>
      <c r="AC32982" s="206"/>
    </row>
    <row r="32983" spans="27:29">
      <c r="AA32983" s="298"/>
      <c r="AC32983" s="206"/>
    </row>
    <row r="32984" spans="27:29">
      <c r="AA32984" s="298"/>
      <c r="AC32984" s="206"/>
    </row>
    <row r="32985" spans="27:29">
      <c r="AA32985" s="298"/>
      <c r="AC32985" s="206"/>
    </row>
    <row r="32986" spans="27:29">
      <c r="AA32986" s="298"/>
      <c r="AC32986" s="206"/>
    </row>
    <row r="32987" spans="27:29">
      <c r="AA32987" s="298"/>
      <c r="AC32987" s="206"/>
    </row>
    <row r="32988" spans="27:29">
      <c r="AA32988" s="298"/>
      <c r="AC32988" s="206"/>
    </row>
    <row r="32989" spans="27:29">
      <c r="AA32989" s="298"/>
      <c r="AC32989" s="206"/>
    </row>
    <row r="32990" spans="27:29">
      <c r="AA32990" s="298"/>
      <c r="AC32990" s="206"/>
    </row>
    <row r="32991" spans="27:29">
      <c r="AA32991" s="298"/>
      <c r="AC32991" s="206"/>
    </row>
    <row r="32992" spans="27:29">
      <c r="AA32992" s="298"/>
      <c r="AC32992" s="206"/>
    </row>
    <row r="32993" spans="27:29">
      <c r="AA32993" s="298"/>
      <c r="AC32993" s="206"/>
    </row>
    <row r="32994" spans="27:29">
      <c r="AA32994" s="298"/>
      <c r="AC32994" s="206"/>
    </row>
    <row r="32995" spans="27:29">
      <c r="AA32995" s="298"/>
      <c r="AC32995" s="206"/>
    </row>
    <row r="32996" spans="27:29">
      <c r="AA32996" s="298"/>
      <c r="AC32996" s="206"/>
    </row>
    <row r="32997" spans="27:29">
      <c r="AA32997" s="298"/>
      <c r="AC32997" s="206"/>
    </row>
    <row r="32998" spans="27:29">
      <c r="AA32998" s="298"/>
      <c r="AC32998" s="206"/>
    </row>
    <row r="32999" spans="27:29">
      <c r="AA32999" s="298"/>
      <c r="AC32999" s="206"/>
    </row>
    <row r="33000" spans="27:29">
      <c r="AA33000" s="298"/>
      <c r="AC33000" s="206"/>
    </row>
    <row r="33001" spans="27:29">
      <c r="AA33001" s="298"/>
      <c r="AC33001" s="206"/>
    </row>
    <row r="33002" spans="27:29">
      <c r="AA33002" s="298"/>
      <c r="AC33002" s="206"/>
    </row>
    <row r="33003" spans="27:29">
      <c r="AA33003" s="298"/>
      <c r="AC33003" s="206"/>
    </row>
    <row r="33004" spans="27:29">
      <c r="AA33004" s="298"/>
      <c r="AC33004" s="206"/>
    </row>
    <row r="33005" spans="27:29">
      <c r="AA33005" s="298"/>
      <c r="AC33005" s="206"/>
    </row>
    <row r="33006" spans="27:29">
      <c r="AA33006" s="298"/>
      <c r="AC33006" s="206"/>
    </row>
    <row r="33007" spans="27:29">
      <c r="AA33007" s="298"/>
      <c r="AC33007" s="206"/>
    </row>
    <row r="33008" spans="27:29">
      <c r="AA33008" s="298"/>
      <c r="AC33008" s="206"/>
    </row>
    <row r="33009" spans="27:29">
      <c r="AA33009" s="298"/>
      <c r="AC33009" s="206"/>
    </row>
    <row r="33010" spans="27:29">
      <c r="AA33010" s="298"/>
      <c r="AC33010" s="206"/>
    </row>
    <row r="33011" spans="27:29">
      <c r="AA33011" s="298"/>
      <c r="AC33011" s="206"/>
    </row>
    <row r="33012" spans="27:29">
      <c r="AA33012" s="298"/>
      <c r="AC33012" s="206"/>
    </row>
    <row r="33013" spans="27:29">
      <c r="AA33013" s="298"/>
      <c r="AC33013" s="206"/>
    </row>
    <row r="33014" spans="27:29">
      <c r="AA33014" s="298"/>
      <c r="AC33014" s="206"/>
    </row>
    <row r="33015" spans="27:29">
      <c r="AA33015" s="298"/>
      <c r="AC33015" s="206"/>
    </row>
    <row r="33016" spans="27:29">
      <c r="AA33016" s="298"/>
      <c r="AC33016" s="206"/>
    </row>
    <row r="33017" spans="27:29">
      <c r="AA33017" s="298"/>
      <c r="AC33017" s="206"/>
    </row>
    <row r="33018" spans="27:29">
      <c r="AA33018" s="298"/>
      <c r="AC33018" s="206"/>
    </row>
    <row r="33019" spans="27:29">
      <c r="AA33019" s="298"/>
      <c r="AC33019" s="206"/>
    </row>
    <row r="33020" spans="27:29">
      <c r="AA33020" s="298"/>
      <c r="AC33020" s="206"/>
    </row>
    <row r="33021" spans="27:29">
      <c r="AA33021" s="298"/>
      <c r="AC33021" s="206"/>
    </row>
    <row r="33022" spans="27:29">
      <c r="AA33022" s="298"/>
      <c r="AC33022" s="206"/>
    </row>
    <row r="33023" spans="27:29">
      <c r="AA33023" s="298"/>
      <c r="AC33023" s="206"/>
    </row>
    <row r="33024" spans="27:29">
      <c r="AA33024" s="298"/>
      <c r="AC33024" s="206"/>
    </row>
    <row r="33025" spans="27:29">
      <c r="AA33025" s="298"/>
      <c r="AC33025" s="206"/>
    </row>
    <row r="33026" spans="27:29">
      <c r="AA33026" s="298"/>
      <c r="AC33026" s="206"/>
    </row>
    <row r="33027" spans="27:29">
      <c r="AA33027" s="298"/>
      <c r="AC33027" s="206"/>
    </row>
    <row r="33028" spans="27:29">
      <c r="AA33028" s="298"/>
      <c r="AC33028" s="206"/>
    </row>
    <row r="33029" spans="27:29">
      <c r="AA33029" s="298"/>
      <c r="AC33029" s="206"/>
    </row>
    <row r="33030" spans="27:29">
      <c r="AA33030" s="298"/>
      <c r="AC33030" s="206"/>
    </row>
    <row r="33031" spans="27:29">
      <c r="AA33031" s="298"/>
      <c r="AC33031" s="206"/>
    </row>
    <row r="33032" spans="27:29">
      <c r="AA33032" s="298"/>
      <c r="AC33032" s="206"/>
    </row>
    <row r="33033" spans="27:29">
      <c r="AA33033" s="298"/>
      <c r="AC33033" s="206"/>
    </row>
    <row r="33034" spans="27:29">
      <c r="AA33034" s="298"/>
      <c r="AC33034" s="206"/>
    </row>
    <row r="33035" spans="27:29">
      <c r="AA33035" s="298"/>
      <c r="AC33035" s="206"/>
    </row>
    <row r="33036" spans="27:29">
      <c r="AA33036" s="298"/>
      <c r="AC33036" s="206"/>
    </row>
    <row r="33037" spans="27:29">
      <c r="AA33037" s="298"/>
      <c r="AC33037" s="206"/>
    </row>
    <row r="33038" spans="27:29">
      <c r="AA33038" s="298"/>
      <c r="AC33038" s="206"/>
    </row>
    <row r="33039" spans="27:29">
      <c r="AA33039" s="298"/>
      <c r="AC33039" s="206"/>
    </row>
    <row r="33040" spans="27:29">
      <c r="AA33040" s="298"/>
      <c r="AC33040" s="206"/>
    </row>
    <row r="33041" spans="27:29">
      <c r="AA33041" s="298"/>
      <c r="AC33041" s="206"/>
    </row>
    <row r="33042" spans="27:29">
      <c r="AA33042" s="298"/>
      <c r="AC33042" s="206"/>
    </row>
    <row r="33043" spans="27:29">
      <c r="AA33043" s="298"/>
      <c r="AC33043" s="206"/>
    </row>
    <row r="33044" spans="27:29">
      <c r="AA33044" s="298"/>
      <c r="AC33044" s="206"/>
    </row>
    <row r="33045" spans="27:29">
      <c r="AA33045" s="298"/>
      <c r="AC33045" s="206"/>
    </row>
    <row r="33046" spans="27:29">
      <c r="AA33046" s="298"/>
      <c r="AC33046" s="206"/>
    </row>
    <row r="33047" spans="27:29">
      <c r="AA33047" s="298"/>
      <c r="AC33047" s="206"/>
    </row>
    <row r="33048" spans="27:29">
      <c r="AA33048" s="298"/>
      <c r="AC33048" s="206"/>
    </row>
    <row r="33049" spans="27:29">
      <c r="AA33049" s="298"/>
      <c r="AC33049" s="206"/>
    </row>
    <row r="33050" spans="27:29">
      <c r="AA33050" s="298"/>
      <c r="AC33050" s="206"/>
    </row>
    <row r="33051" spans="27:29">
      <c r="AA33051" s="298"/>
      <c r="AC33051" s="206"/>
    </row>
    <row r="33052" spans="27:29">
      <c r="AA33052" s="298"/>
      <c r="AC33052" s="206"/>
    </row>
    <row r="33053" spans="27:29">
      <c r="AA33053" s="298"/>
      <c r="AC33053" s="206"/>
    </row>
    <row r="33054" spans="27:29">
      <c r="AA33054" s="298"/>
      <c r="AC33054" s="206"/>
    </row>
    <row r="33055" spans="27:29">
      <c r="AA33055" s="298"/>
      <c r="AC33055" s="206"/>
    </row>
    <row r="33056" spans="27:29">
      <c r="AA33056" s="298"/>
      <c r="AC33056" s="206"/>
    </row>
    <row r="33057" spans="27:29">
      <c r="AA33057" s="298"/>
      <c r="AC33057" s="206"/>
    </row>
    <row r="33058" spans="27:29">
      <c r="AA33058" s="298"/>
      <c r="AC33058" s="206"/>
    </row>
    <row r="33059" spans="27:29">
      <c r="AA33059" s="298"/>
      <c r="AC33059" s="206"/>
    </row>
    <row r="33060" spans="27:29">
      <c r="AA33060" s="298"/>
      <c r="AC33060" s="206"/>
    </row>
    <row r="33061" spans="27:29">
      <c r="AA33061" s="298"/>
      <c r="AC33061" s="206"/>
    </row>
    <row r="33062" spans="27:29">
      <c r="AA33062" s="298"/>
      <c r="AC33062" s="206"/>
    </row>
    <row r="33063" spans="27:29">
      <c r="AA33063" s="298"/>
      <c r="AC33063" s="206"/>
    </row>
    <row r="33064" spans="27:29">
      <c r="AA33064" s="298"/>
      <c r="AC33064" s="206"/>
    </row>
    <row r="33065" spans="27:29">
      <c r="AA33065" s="298"/>
      <c r="AC33065" s="206"/>
    </row>
    <row r="33066" spans="27:29">
      <c r="AA33066" s="298"/>
      <c r="AC33066" s="206"/>
    </row>
    <row r="33067" spans="27:29">
      <c r="AA33067" s="298"/>
      <c r="AC33067" s="206"/>
    </row>
    <row r="33068" spans="27:29">
      <c r="AA33068" s="298"/>
      <c r="AC33068" s="206"/>
    </row>
    <row r="33069" spans="27:29">
      <c r="AA33069" s="298"/>
      <c r="AC33069" s="206"/>
    </row>
    <row r="33070" spans="27:29">
      <c r="AA33070" s="298"/>
      <c r="AC33070" s="206"/>
    </row>
    <row r="33071" spans="27:29">
      <c r="AA33071" s="298"/>
      <c r="AC33071" s="206"/>
    </row>
    <row r="33072" spans="27:29">
      <c r="AA33072" s="298"/>
      <c r="AC33072" s="206"/>
    </row>
    <row r="33073" spans="27:29">
      <c r="AA33073" s="298"/>
      <c r="AC33073" s="206"/>
    </row>
    <row r="33074" spans="27:29">
      <c r="AA33074" s="298"/>
      <c r="AC33074" s="206"/>
    </row>
    <row r="33075" spans="27:29">
      <c r="AA33075" s="298"/>
      <c r="AC33075" s="206"/>
    </row>
    <row r="33076" spans="27:29">
      <c r="AA33076" s="298"/>
      <c r="AC33076" s="206"/>
    </row>
    <row r="33077" spans="27:29">
      <c r="AA33077" s="298"/>
      <c r="AC33077" s="206"/>
    </row>
    <row r="33078" spans="27:29">
      <c r="AA33078" s="298"/>
      <c r="AC33078" s="206"/>
    </row>
    <row r="33079" spans="27:29">
      <c r="AA33079" s="298"/>
      <c r="AC33079" s="206"/>
    </row>
    <row r="33080" spans="27:29">
      <c r="AA33080" s="298"/>
      <c r="AC33080" s="206"/>
    </row>
    <row r="33081" spans="27:29">
      <c r="AA33081" s="298"/>
      <c r="AC33081" s="206"/>
    </row>
    <row r="33082" spans="27:29">
      <c r="AA33082" s="298"/>
      <c r="AC33082" s="206"/>
    </row>
    <row r="33083" spans="27:29">
      <c r="AA33083" s="298"/>
      <c r="AC33083" s="206"/>
    </row>
    <row r="33084" spans="27:29">
      <c r="AA33084" s="298"/>
      <c r="AC33084" s="206"/>
    </row>
    <row r="33085" spans="27:29">
      <c r="AA33085" s="298"/>
      <c r="AC33085" s="206"/>
    </row>
    <row r="33086" spans="27:29">
      <c r="AA33086" s="298"/>
      <c r="AC33086" s="206"/>
    </row>
    <row r="33087" spans="27:29">
      <c r="AA33087" s="298"/>
      <c r="AC33087" s="206"/>
    </row>
    <row r="33088" spans="27:29">
      <c r="AA33088" s="298"/>
      <c r="AC33088" s="206"/>
    </row>
    <row r="33089" spans="27:29">
      <c r="AA33089" s="298"/>
      <c r="AC33089" s="206"/>
    </row>
    <row r="33090" spans="27:29">
      <c r="AA33090" s="298"/>
      <c r="AC33090" s="206"/>
    </row>
    <row r="33091" spans="27:29">
      <c r="AA33091" s="298"/>
      <c r="AC33091" s="206"/>
    </row>
    <row r="33092" spans="27:29">
      <c r="AA33092" s="298"/>
      <c r="AC33092" s="206"/>
    </row>
    <row r="33093" spans="27:29">
      <c r="AA33093" s="298"/>
      <c r="AC33093" s="206"/>
    </row>
    <row r="33094" spans="27:29">
      <c r="AA33094" s="298"/>
      <c r="AC33094" s="206"/>
    </row>
    <row r="33095" spans="27:29">
      <c r="AA33095" s="298"/>
      <c r="AC33095" s="206"/>
    </row>
    <row r="33096" spans="27:29">
      <c r="AA33096" s="298"/>
      <c r="AC33096" s="206"/>
    </row>
    <row r="33097" spans="27:29">
      <c r="AA33097" s="298"/>
      <c r="AC33097" s="206"/>
    </row>
    <row r="33098" spans="27:29">
      <c r="AA33098" s="298"/>
      <c r="AC33098" s="206"/>
    </row>
    <row r="33099" spans="27:29">
      <c r="AA33099" s="298"/>
      <c r="AC33099" s="206"/>
    </row>
    <row r="33100" spans="27:29">
      <c r="AA33100" s="298"/>
      <c r="AC33100" s="206"/>
    </row>
    <row r="33101" spans="27:29">
      <c r="AA33101" s="298"/>
      <c r="AC33101" s="206"/>
    </row>
    <row r="33102" spans="27:29">
      <c r="AA33102" s="298"/>
      <c r="AC33102" s="206"/>
    </row>
    <row r="33103" spans="27:29">
      <c r="AA33103" s="298"/>
      <c r="AC33103" s="206"/>
    </row>
    <row r="33104" spans="27:29">
      <c r="AA33104" s="298"/>
      <c r="AC33104" s="206"/>
    </row>
    <row r="33105" spans="27:29">
      <c r="AA33105" s="298"/>
      <c r="AC33105" s="206"/>
    </row>
    <row r="33106" spans="27:29">
      <c r="AA33106" s="298"/>
      <c r="AC33106" s="206"/>
    </row>
    <row r="33107" spans="27:29">
      <c r="AA33107" s="298"/>
      <c r="AC33107" s="206"/>
    </row>
    <row r="33108" spans="27:29">
      <c r="AA33108" s="298"/>
      <c r="AC33108" s="206"/>
    </row>
    <row r="33109" spans="27:29">
      <c r="AA33109" s="298"/>
      <c r="AC33109" s="206"/>
    </row>
    <row r="33110" spans="27:29">
      <c r="AA33110" s="298"/>
      <c r="AC33110" s="206"/>
    </row>
    <row r="33111" spans="27:29">
      <c r="AA33111" s="298"/>
      <c r="AC33111" s="206"/>
    </row>
    <row r="33112" spans="27:29">
      <c r="AA33112" s="298"/>
      <c r="AC33112" s="206"/>
    </row>
    <row r="33113" spans="27:29">
      <c r="AA33113" s="298"/>
      <c r="AC33113" s="206"/>
    </row>
    <row r="33114" spans="27:29">
      <c r="AA33114" s="298"/>
      <c r="AC33114" s="206"/>
    </row>
    <row r="33115" spans="27:29">
      <c r="AA33115" s="298"/>
      <c r="AC33115" s="206"/>
    </row>
    <row r="33116" spans="27:29">
      <c r="AA33116" s="298"/>
      <c r="AC33116" s="206"/>
    </row>
    <row r="33117" spans="27:29">
      <c r="AA33117" s="298"/>
      <c r="AC33117" s="206"/>
    </row>
    <row r="33118" spans="27:29">
      <c r="AA33118" s="298"/>
      <c r="AC33118" s="206"/>
    </row>
    <row r="33119" spans="27:29">
      <c r="AA33119" s="298"/>
      <c r="AC33119" s="206"/>
    </row>
    <row r="33120" spans="27:29">
      <c r="AA33120" s="298"/>
      <c r="AC33120" s="206"/>
    </row>
    <row r="33121" spans="27:29">
      <c r="AA33121" s="298"/>
      <c r="AC33121" s="206"/>
    </row>
    <row r="33122" spans="27:29">
      <c r="AA33122" s="298"/>
      <c r="AC33122" s="206"/>
    </row>
    <row r="33123" spans="27:29">
      <c r="AA33123" s="298"/>
      <c r="AC33123" s="206"/>
    </row>
    <row r="33124" spans="27:29">
      <c r="AA33124" s="298"/>
      <c r="AC33124" s="206"/>
    </row>
    <row r="33125" spans="27:29">
      <c r="AA33125" s="298"/>
      <c r="AC33125" s="206"/>
    </row>
    <row r="33126" spans="27:29">
      <c r="AA33126" s="298"/>
      <c r="AC33126" s="206"/>
    </row>
    <row r="33127" spans="27:29">
      <c r="AA33127" s="298"/>
      <c r="AC33127" s="206"/>
    </row>
    <row r="33128" spans="27:29">
      <c r="AA33128" s="298"/>
      <c r="AC33128" s="206"/>
    </row>
    <row r="33129" spans="27:29">
      <c r="AA33129" s="298"/>
      <c r="AC33129" s="206"/>
    </row>
    <row r="33130" spans="27:29">
      <c r="AA33130" s="298"/>
      <c r="AC33130" s="206"/>
    </row>
    <row r="33131" spans="27:29">
      <c r="AA33131" s="298"/>
      <c r="AC33131" s="206"/>
    </row>
    <row r="33132" spans="27:29">
      <c r="AA33132" s="298"/>
      <c r="AC33132" s="206"/>
    </row>
    <row r="33133" spans="27:29">
      <c r="AA33133" s="298"/>
      <c r="AC33133" s="206"/>
    </row>
    <row r="33134" spans="27:29">
      <c r="AA33134" s="298"/>
      <c r="AC33134" s="206"/>
    </row>
    <row r="33135" spans="27:29">
      <c r="AA33135" s="298"/>
      <c r="AC33135" s="206"/>
    </row>
    <row r="33136" spans="27:29">
      <c r="AA33136" s="298"/>
      <c r="AC33136" s="206"/>
    </row>
    <row r="33137" spans="27:29">
      <c r="AA33137" s="298"/>
      <c r="AC33137" s="206"/>
    </row>
    <row r="33138" spans="27:29">
      <c r="AA33138" s="298"/>
      <c r="AC33138" s="206"/>
    </row>
    <row r="33139" spans="27:29">
      <c r="AA33139" s="298"/>
      <c r="AC33139" s="206"/>
    </row>
    <row r="33140" spans="27:29">
      <c r="AA33140" s="298"/>
      <c r="AC33140" s="206"/>
    </row>
    <row r="33141" spans="27:29">
      <c r="AA33141" s="298"/>
      <c r="AC33141" s="206"/>
    </row>
    <row r="33142" spans="27:29">
      <c r="AA33142" s="298"/>
      <c r="AC33142" s="206"/>
    </row>
    <row r="33143" spans="27:29">
      <c r="AA33143" s="298"/>
      <c r="AC33143" s="206"/>
    </row>
    <row r="33144" spans="27:29">
      <c r="AA33144" s="298"/>
      <c r="AC33144" s="206"/>
    </row>
    <row r="33145" spans="27:29">
      <c r="AA33145" s="298"/>
      <c r="AC33145" s="206"/>
    </row>
    <row r="33146" spans="27:29">
      <c r="AA33146" s="298"/>
      <c r="AC33146" s="206"/>
    </row>
    <row r="33147" spans="27:29">
      <c r="AA33147" s="298"/>
      <c r="AC33147" s="206"/>
    </row>
    <row r="33148" spans="27:29">
      <c r="AA33148" s="298"/>
      <c r="AC33148" s="206"/>
    </row>
    <row r="33149" spans="27:29">
      <c r="AA33149" s="298"/>
      <c r="AC33149" s="206"/>
    </row>
    <row r="33150" spans="27:29">
      <c r="AA33150" s="298"/>
      <c r="AC33150" s="206"/>
    </row>
    <row r="33151" spans="27:29">
      <c r="AA33151" s="298"/>
      <c r="AC33151" s="206"/>
    </row>
    <row r="33152" spans="27:29">
      <c r="AA33152" s="298"/>
      <c r="AC33152" s="206"/>
    </row>
    <row r="33153" spans="27:29">
      <c r="AA33153" s="298"/>
      <c r="AC33153" s="206"/>
    </row>
    <row r="33154" spans="27:29">
      <c r="AA33154" s="298"/>
      <c r="AC33154" s="206"/>
    </row>
    <row r="33155" spans="27:29">
      <c r="AA33155" s="298"/>
      <c r="AC33155" s="206"/>
    </row>
    <row r="33156" spans="27:29">
      <c r="AA33156" s="298"/>
      <c r="AC33156" s="206"/>
    </row>
    <row r="33157" spans="27:29">
      <c r="AA33157" s="298"/>
      <c r="AC33157" s="206"/>
    </row>
    <row r="33158" spans="27:29">
      <c r="AA33158" s="298"/>
      <c r="AC33158" s="206"/>
    </row>
    <row r="33159" spans="27:29">
      <c r="AA33159" s="298"/>
      <c r="AC33159" s="206"/>
    </row>
    <row r="33160" spans="27:29">
      <c r="AA33160" s="298"/>
      <c r="AC33160" s="206"/>
    </row>
    <row r="33161" spans="27:29">
      <c r="AA33161" s="298"/>
      <c r="AC33161" s="206"/>
    </row>
    <row r="33162" spans="27:29">
      <c r="AA33162" s="298"/>
      <c r="AC33162" s="206"/>
    </row>
    <row r="33163" spans="27:29">
      <c r="AA33163" s="298"/>
      <c r="AC33163" s="206"/>
    </row>
    <row r="33164" spans="27:29">
      <c r="AA33164" s="298"/>
      <c r="AC33164" s="206"/>
    </row>
    <row r="33165" spans="27:29">
      <c r="AA33165" s="298"/>
      <c r="AC33165" s="206"/>
    </row>
    <row r="33166" spans="27:29">
      <c r="AA33166" s="298"/>
      <c r="AC33166" s="206"/>
    </row>
    <row r="33167" spans="27:29">
      <c r="AA33167" s="298"/>
      <c r="AC33167" s="206"/>
    </row>
    <row r="33168" spans="27:29">
      <c r="AA33168" s="298"/>
      <c r="AC33168" s="206"/>
    </row>
    <row r="33169" spans="27:29">
      <c r="AA33169" s="298"/>
      <c r="AC33169" s="206"/>
    </row>
    <row r="33170" spans="27:29">
      <c r="AA33170" s="298"/>
      <c r="AC33170" s="206"/>
    </row>
    <row r="33171" spans="27:29">
      <c r="AA33171" s="298"/>
      <c r="AC33171" s="206"/>
    </row>
    <row r="33172" spans="27:29">
      <c r="AA33172" s="298"/>
      <c r="AC33172" s="206"/>
    </row>
    <row r="33173" spans="27:29">
      <c r="AA33173" s="298"/>
      <c r="AC33173" s="206"/>
    </row>
    <row r="33174" spans="27:29">
      <c r="AA33174" s="298"/>
      <c r="AC33174" s="206"/>
    </row>
    <row r="33175" spans="27:29">
      <c r="AA33175" s="298"/>
      <c r="AC33175" s="206"/>
    </row>
    <row r="33176" spans="27:29">
      <c r="AA33176" s="298"/>
      <c r="AC33176" s="206"/>
    </row>
    <row r="33177" spans="27:29">
      <c r="AA33177" s="298"/>
      <c r="AC33177" s="206"/>
    </row>
    <row r="33178" spans="27:29">
      <c r="AA33178" s="298"/>
      <c r="AC33178" s="206"/>
    </row>
    <row r="33179" spans="27:29">
      <c r="AA33179" s="298"/>
      <c r="AC33179" s="206"/>
    </row>
    <row r="33180" spans="27:29">
      <c r="AA33180" s="298"/>
      <c r="AC33180" s="206"/>
    </row>
    <row r="33181" spans="27:29">
      <c r="AA33181" s="298"/>
      <c r="AC33181" s="206"/>
    </row>
    <row r="33182" spans="27:29">
      <c r="AA33182" s="298"/>
      <c r="AC33182" s="206"/>
    </row>
    <row r="33183" spans="27:29">
      <c r="AA33183" s="298"/>
      <c r="AC33183" s="206"/>
    </row>
    <row r="33184" spans="27:29">
      <c r="AA33184" s="298"/>
      <c r="AC33184" s="206"/>
    </row>
    <row r="33185" spans="27:29">
      <c r="AA33185" s="298"/>
      <c r="AC33185" s="206"/>
    </row>
    <row r="33186" spans="27:29">
      <c r="AA33186" s="298"/>
      <c r="AC33186" s="206"/>
    </row>
    <row r="33187" spans="27:29">
      <c r="AA33187" s="298"/>
      <c r="AC33187" s="206"/>
    </row>
    <row r="33188" spans="27:29">
      <c r="AA33188" s="298"/>
      <c r="AC33188" s="206"/>
    </row>
    <row r="33189" spans="27:29">
      <c r="AA33189" s="298"/>
      <c r="AC33189" s="206"/>
    </row>
    <row r="33190" spans="27:29">
      <c r="AA33190" s="298"/>
      <c r="AC33190" s="206"/>
    </row>
    <row r="33191" spans="27:29">
      <c r="AA33191" s="298"/>
      <c r="AC33191" s="206"/>
    </row>
    <row r="33192" spans="27:29">
      <c r="AA33192" s="298"/>
      <c r="AC33192" s="206"/>
    </row>
    <row r="33193" spans="27:29">
      <c r="AA33193" s="298"/>
      <c r="AC33193" s="206"/>
    </row>
    <row r="33194" spans="27:29">
      <c r="AA33194" s="298"/>
      <c r="AC33194" s="206"/>
    </row>
    <row r="33195" spans="27:29">
      <c r="AA33195" s="298"/>
      <c r="AC33195" s="206"/>
    </row>
    <row r="33196" spans="27:29">
      <c r="AA33196" s="298"/>
      <c r="AC33196" s="206"/>
    </row>
    <row r="33197" spans="27:29">
      <c r="AA33197" s="298"/>
      <c r="AC33197" s="206"/>
    </row>
    <row r="33198" spans="27:29">
      <c r="AA33198" s="298"/>
      <c r="AC33198" s="206"/>
    </row>
    <row r="33199" spans="27:29">
      <c r="AA33199" s="298"/>
      <c r="AC33199" s="206"/>
    </row>
    <row r="33200" spans="27:29">
      <c r="AA33200" s="298"/>
      <c r="AC33200" s="206"/>
    </row>
    <row r="33201" spans="27:29">
      <c r="AA33201" s="298"/>
      <c r="AC33201" s="206"/>
    </row>
    <row r="33202" spans="27:29">
      <c r="AA33202" s="298"/>
      <c r="AC33202" s="206"/>
    </row>
    <row r="33203" spans="27:29">
      <c r="AA33203" s="298"/>
      <c r="AC33203" s="206"/>
    </row>
    <row r="33204" spans="27:29">
      <c r="AA33204" s="298"/>
      <c r="AC33204" s="206"/>
    </row>
    <row r="33205" spans="27:29">
      <c r="AA33205" s="298"/>
      <c r="AC33205" s="206"/>
    </row>
    <row r="33206" spans="27:29">
      <c r="AA33206" s="298"/>
      <c r="AC33206" s="206"/>
    </row>
    <row r="33207" spans="27:29">
      <c r="AA33207" s="298"/>
      <c r="AC33207" s="206"/>
    </row>
    <row r="33208" spans="27:29">
      <c r="AA33208" s="298"/>
      <c r="AC33208" s="206"/>
    </row>
    <row r="33209" spans="27:29">
      <c r="AA33209" s="298"/>
      <c r="AC33209" s="206"/>
    </row>
    <row r="33210" spans="27:29">
      <c r="AA33210" s="298"/>
      <c r="AC33210" s="206"/>
    </row>
    <row r="33211" spans="27:29">
      <c r="AA33211" s="298"/>
      <c r="AC33211" s="206"/>
    </row>
    <row r="33212" spans="27:29">
      <c r="AA33212" s="298"/>
      <c r="AC33212" s="206"/>
    </row>
    <row r="33213" spans="27:29">
      <c r="AA33213" s="298"/>
      <c r="AC33213" s="206"/>
    </row>
    <row r="33214" spans="27:29">
      <c r="AA33214" s="298"/>
      <c r="AC33214" s="206"/>
    </row>
    <row r="33215" spans="27:29">
      <c r="AA33215" s="298"/>
      <c r="AC33215" s="206"/>
    </row>
    <row r="33216" spans="27:29">
      <c r="AA33216" s="298"/>
      <c r="AC33216" s="206"/>
    </row>
    <row r="33217" spans="27:29">
      <c r="AA33217" s="298"/>
      <c r="AC33217" s="206"/>
    </row>
    <row r="33218" spans="27:29">
      <c r="AA33218" s="298"/>
      <c r="AC33218" s="206"/>
    </row>
    <row r="33219" spans="27:29">
      <c r="AA33219" s="298"/>
      <c r="AC33219" s="206"/>
    </row>
    <row r="33220" spans="27:29">
      <c r="AA33220" s="298"/>
      <c r="AC33220" s="206"/>
    </row>
    <row r="33221" spans="27:29">
      <c r="AA33221" s="298"/>
      <c r="AC33221" s="206"/>
    </row>
    <row r="33222" spans="27:29">
      <c r="AA33222" s="298"/>
      <c r="AC33222" s="206"/>
    </row>
    <row r="33223" spans="27:29">
      <c r="AA33223" s="298"/>
      <c r="AC33223" s="206"/>
    </row>
    <row r="33224" spans="27:29">
      <c r="AA33224" s="298"/>
      <c r="AC33224" s="206"/>
    </row>
    <row r="33225" spans="27:29">
      <c r="AA33225" s="298"/>
      <c r="AC33225" s="206"/>
    </row>
    <row r="33226" spans="27:29">
      <c r="AA33226" s="298"/>
      <c r="AC33226" s="206"/>
    </row>
    <row r="33227" spans="27:29">
      <c r="AA33227" s="298"/>
      <c r="AC33227" s="206"/>
    </row>
    <row r="33228" spans="27:29">
      <c r="AA33228" s="298"/>
      <c r="AC33228" s="206"/>
    </row>
    <row r="33229" spans="27:29">
      <c r="AA33229" s="298"/>
      <c r="AC33229" s="206"/>
    </row>
    <row r="33230" spans="27:29">
      <c r="AA33230" s="298"/>
      <c r="AC33230" s="206"/>
    </row>
    <row r="33231" spans="27:29">
      <c r="AA33231" s="298"/>
      <c r="AC33231" s="206"/>
    </row>
    <row r="33232" spans="27:29">
      <c r="AA33232" s="298"/>
      <c r="AC33232" s="206"/>
    </row>
    <row r="33233" spans="27:29">
      <c r="AA33233" s="298"/>
      <c r="AC33233" s="206"/>
    </row>
    <row r="33234" spans="27:29">
      <c r="AA33234" s="298"/>
      <c r="AC33234" s="206"/>
    </row>
    <row r="33235" spans="27:29">
      <c r="AA33235" s="298"/>
      <c r="AC33235" s="206"/>
    </row>
    <row r="33236" spans="27:29">
      <c r="AA33236" s="298"/>
      <c r="AC33236" s="206"/>
    </row>
    <row r="33237" spans="27:29">
      <c r="AA33237" s="298"/>
      <c r="AC33237" s="206"/>
    </row>
    <row r="33238" spans="27:29">
      <c r="AA33238" s="298"/>
      <c r="AC33238" s="206"/>
    </row>
    <row r="33239" spans="27:29">
      <c r="AA33239" s="298"/>
      <c r="AC33239" s="206"/>
    </row>
    <row r="33240" spans="27:29">
      <c r="AA33240" s="298"/>
      <c r="AC33240" s="206"/>
    </row>
    <row r="33241" spans="27:29">
      <c r="AA33241" s="298"/>
      <c r="AC33241" s="206"/>
    </row>
    <row r="33242" spans="27:29">
      <c r="AA33242" s="298"/>
      <c r="AC33242" s="206"/>
    </row>
    <row r="33243" spans="27:29">
      <c r="AA33243" s="298"/>
      <c r="AC33243" s="206"/>
    </row>
    <row r="33244" spans="27:29">
      <c r="AA33244" s="298"/>
      <c r="AC33244" s="206"/>
    </row>
    <row r="33245" spans="27:29">
      <c r="AA33245" s="298"/>
      <c r="AC33245" s="206"/>
    </row>
    <row r="33246" spans="27:29">
      <c r="AA33246" s="298"/>
      <c r="AC33246" s="206"/>
    </row>
    <row r="33247" spans="27:29">
      <c r="AA33247" s="298"/>
      <c r="AC33247" s="206"/>
    </row>
    <row r="33248" spans="27:29">
      <c r="AA33248" s="298"/>
      <c r="AC33248" s="206"/>
    </row>
    <row r="33249" spans="27:29">
      <c r="AA33249" s="298"/>
      <c r="AC33249" s="206"/>
    </row>
    <row r="33250" spans="27:29">
      <c r="AA33250" s="298"/>
      <c r="AC33250" s="206"/>
    </row>
    <row r="33251" spans="27:29">
      <c r="AA33251" s="298"/>
      <c r="AC33251" s="206"/>
    </row>
    <row r="33252" spans="27:29">
      <c r="AA33252" s="298"/>
      <c r="AC33252" s="206"/>
    </row>
    <row r="33253" spans="27:29">
      <c r="AA33253" s="298"/>
      <c r="AC33253" s="206"/>
    </row>
    <row r="33254" spans="27:29">
      <c r="AA33254" s="298"/>
      <c r="AC33254" s="206"/>
    </row>
    <row r="33255" spans="27:29">
      <c r="AA33255" s="298"/>
      <c r="AC33255" s="206"/>
    </row>
    <row r="33256" spans="27:29">
      <c r="AA33256" s="298"/>
      <c r="AC33256" s="206"/>
    </row>
    <row r="33257" spans="27:29">
      <c r="AA33257" s="298"/>
      <c r="AC33257" s="206"/>
    </row>
    <row r="33258" spans="27:29">
      <c r="AA33258" s="298"/>
      <c r="AC33258" s="206"/>
    </row>
    <row r="33259" spans="27:29">
      <c r="AA33259" s="298"/>
      <c r="AC33259" s="206"/>
    </row>
    <row r="33260" spans="27:29">
      <c r="AA33260" s="298"/>
      <c r="AC33260" s="206"/>
    </row>
    <row r="33261" spans="27:29">
      <c r="AA33261" s="298"/>
      <c r="AC33261" s="206"/>
    </row>
    <row r="33262" spans="27:29">
      <c r="AA33262" s="298"/>
      <c r="AC33262" s="206"/>
    </row>
    <row r="33263" spans="27:29">
      <c r="AA33263" s="298"/>
      <c r="AC33263" s="206"/>
    </row>
    <row r="33264" spans="27:29">
      <c r="AA33264" s="298"/>
      <c r="AC33264" s="206"/>
    </row>
    <row r="33265" spans="27:29">
      <c r="AA33265" s="298"/>
      <c r="AC33265" s="206"/>
    </row>
    <row r="33266" spans="27:29">
      <c r="AA33266" s="298"/>
      <c r="AC33266" s="206"/>
    </row>
    <row r="33267" spans="27:29">
      <c r="AA33267" s="298"/>
      <c r="AC33267" s="206"/>
    </row>
    <row r="33268" spans="27:29">
      <c r="AA33268" s="298"/>
      <c r="AC33268" s="206"/>
    </row>
    <row r="33269" spans="27:29">
      <c r="AA33269" s="298"/>
      <c r="AC33269" s="206"/>
    </row>
    <row r="33270" spans="27:29">
      <c r="AA33270" s="298"/>
      <c r="AC33270" s="206"/>
    </row>
    <row r="33271" spans="27:29">
      <c r="AA33271" s="298"/>
      <c r="AC33271" s="206"/>
    </row>
    <row r="33272" spans="27:29">
      <c r="AA33272" s="298"/>
      <c r="AC33272" s="206"/>
    </row>
    <row r="33273" spans="27:29">
      <c r="AA33273" s="298"/>
      <c r="AC33273" s="206"/>
    </row>
    <row r="33274" spans="27:29">
      <c r="AA33274" s="298"/>
      <c r="AC33274" s="206"/>
    </row>
    <row r="33275" spans="27:29">
      <c r="AA33275" s="298"/>
      <c r="AC33275" s="206"/>
    </row>
    <row r="33276" spans="27:29">
      <c r="AA33276" s="298"/>
      <c r="AC33276" s="206"/>
    </row>
    <row r="33277" spans="27:29">
      <c r="AA33277" s="298"/>
      <c r="AC33277" s="206"/>
    </row>
    <row r="33278" spans="27:29">
      <c r="AA33278" s="298"/>
      <c r="AC33278" s="206"/>
    </row>
    <row r="33279" spans="27:29">
      <c r="AA33279" s="298"/>
      <c r="AC33279" s="206"/>
    </row>
    <row r="33280" spans="27:29">
      <c r="AA33280" s="298"/>
      <c r="AC33280" s="206"/>
    </row>
    <row r="33281" spans="27:29">
      <c r="AA33281" s="298"/>
      <c r="AC33281" s="206"/>
    </row>
    <row r="33282" spans="27:29">
      <c r="AA33282" s="298"/>
      <c r="AC33282" s="206"/>
    </row>
    <row r="33283" spans="27:29">
      <c r="AA33283" s="298"/>
      <c r="AC33283" s="206"/>
    </row>
    <row r="33284" spans="27:29">
      <c r="AA33284" s="298"/>
      <c r="AC33284" s="206"/>
    </row>
    <row r="33285" spans="27:29">
      <c r="AA33285" s="298"/>
      <c r="AC33285" s="206"/>
    </row>
    <row r="33286" spans="27:29">
      <c r="AA33286" s="298"/>
      <c r="AC33286" s="206"/>
    </row>
    <row r="33287" spans="27:29">
      <c r="AA33287" s="298"/>
      <c r="AC33287" s="206"/>
    </row>
    <row r="33288" spans="27:29">
      <c r="AA33288" s="298"/>
      <c r="AC33288" s="206"/>
    </row>
    <row r="33289" spans="27:29">
      <c r="AA33289" s="298"/>
      <c r="AC33289" s="206"/>
    </row>
    <row r="33290" spans="27:29">
      <c r="AA33290" s="298"/>
      <c r="AC33290" s="206"/>
    </row>
    <row r="33291" spans="27:29">
      <c r="AA33291" s="298"/>
      <c r="AC33291" s="206"/>
    </row>
    <row r="33292" spans="27:29">
      <c r="AA33292" s="298"/>
      <c r="AC33292" s="206"/>
    </row>
    <row r="33293" spans="27:29">
      <c r="AA33293" s="298"/>
      <c r="AC33293" s="206"/>
    </row>
    <row r="33294" spans="27:29">
      <c r="AA33294" s="298"/>
      <c r="AC33294" s="206"/>
    </row>
    <row r="33295" spans="27:29">
      <c r="AA33295" s="298"/>
      <c r="AC33295" s="206"/>
    </row>
    <row r="33296" spans="27:29">
      <c r="AA33296" s="298"/>
      <c r="AC33296" s="206"/>
    </row>
    <row r="33297" spans="27:29">
      <c r="AA33297" s="298"/>
      <c r="AC33297" s="206"/>
    </row>
    <row r="33298" spans="27:29">
      <c r="AA33298" s="298"/>
      <c r="AC33298" s="206"/>
    </row>
    <row r="33299" spans="27:29">
      <c r="AA33299" s="298"/>
      <c r="AC33299" s="206"/>
    </row>
    <row r="33300" spans="27:29">
      <c r="AA33300" s="298"/>
      <c r="AC33300" s="206"/>
    </row>
    <row r="33301" spans="27:29">
      <c r="AA33301" s="298"/>
      <c r="AC33301" s="206"/>
    </row>
    <row r="33302" spans="27:29">
      <c r="AA33302" s="298"/>
      <c r="AC33302" s="206"/>
    </row>
    <row r="33303" spans="27:29">
      <c r="AA33303" s="298"/>
      <c r="AC33303" s="206"/>
    </row>
    <row r="33304" spans="27:29">
      <c r="AA33304" s="298"/>
      <c r="AC33304" s="206"/>
    </row>
    <row r="33305" spans="27:29">
      <c r="AA33305" s="298"/>
      <c r="AC33305" s="206"/>
    </row>
    <row r="33306" spans="27:29">
      <c r="AA33306" s="298"/>
      <c r="AC33306" s="206"/>
    </row>
    <row r="33307" spans="27:29">
      <c r="AA33307" s="298"/>
      <c r="AC33307" s="206"/>
    </row>
    <row r="33308" spans="27:29">
      <c r="AA33308" s="298"/>
      <c r="AC33308" s="206"/>
    </row>
    <row r="33309" spans="27:29">
      <c r="AA33309" s="298"/>
      <c r="AC33309" s="206"/>
    </row>
    <row r="33310" spans="27:29">
      <c r="AA33310" s="298"/>
      <c r="AC33310" s="206"/>
    </row>
    <row r="33311" spans="27:29">
      <c r="AA33311" s="298"/>
      <c r="AC33311" s="206"/>
    </row>
    <row r="33312" spans="27:29">
      <c r="AA33312" s="298"/>
      <c r="AC33312" s="206"/>
    </row>
    <row r="33313" spans="27:29">
      <c r="AA33313" s="298"/>
      <c r="AC33313" s="206"/>
    </row>
    <row r="33314" spans="27:29">
      <c r="AA33314" s="298"/>
      <c r="AC33314" s="206"/>
    </row>
    <row r="33315" spans="27:29">
      <c r="AA33315" s="298"/>
      <c r="AC33315" s="206"/>
    </row>
    <row r="33316" spans="27:29">
      <c r="AA33316" s="298"/>
      <c r="AC33316" s="206"/>
    </row>
    <row r="33317" spans="27:29">
      <c r="AA33317" s="298"/>
      <c r="AC33317" s="206"/>
    </row>
    <row r="33318" spans="27:29">
      <c r="AA33318" s="298"/>
      <c r="AC33318" s="206"/>
    </row>
    <row r="33319" spans="27:29">
      <c r="AA33319" s="298"/>
      <c r="AC33319" s="206"/>
    </row>
    <row r="33320" spans="27:29">
      <c r="AA33320" s="298"/>
      <c r="AC33320" s="206"/>
    </row>
    <row r="33321" spans="27:29">
      <c r="AA33321" s="298"/>
      <c r="AC33321" s="206"/>
    </row>
    <row r="33322" spans="27:29">
      <c r="AA33322" s="298"/>
      <c r="AC33322" s="206"/>
    </row>
    <row r="33323" spans="27:29">
      <c r="AA33323" s="298"/>
      <c r="AC33323" s="206"/>
    </row>
    <row r="33324" spans="27:29">
      <c r="AA33324" s="298"/>
      <c r="AC33324" s="206"/>
    </row>
    <row r="33325" spans="27:29">
      <c r="AA33325" s="298"/>
      <c r="AC33325" s="206"/>
    </row>
    <row r="33326" spans="27:29">
      <c r="AA33326" s="298"/>
      <c r="AC33326" s="206"/>
    </row>
    <row r="33327" spans="27:29">
      <c r="AA33327" s="298"/>
      <c r="AC33327" s="206"/>
    </row>
    <row r="33328" spans="27:29">
      <c r="AA33328" s="298"/>
      <c r="AC33328" s="206"/>
    </row>
    <row r="33329" spans="27:29">
      <c r="AA33329" s="298"/>
      <c r="AC33329" s="206"/>
    </row>
    <row r="33330" spans="27:29">
      <c r="AA33330" s="298"/>
      <c r="AC33330" s="206"/>
    </row>
    <row r="33331" spans="27:29">
      <c r="AA33331" s="298"/>
      <c r="AC33331" s="206"/>
    </row>
    <row r="33332" spans="27:29">
      <c r="AA33332" s="298"/>
      <c r="AC33332" s="206"/>
    </row>
    <row r="33333" spans="27:29">
      <c r="AA33333" s="298"/>
      <c r="AC33333" s="206"/>
    </row>
    <row r="33334" spans="27:29">
      <c r="AA33334" s="298"/>
      <c r="AC33334" s="206"/>
    </row>
    <row r="33335" spans="27:29">
      <c r="AA33335" s="298"/>
      <c r="AC33335" s="206"/>
    </row>
    <row r="33336" spans="27:29">
      <c r="AA33336" s="298"/>
      <c r="AC33336" s="206"/>
    </row>
    <row r="33337" spans="27:29">
      <c r="AA33337" s="298"/>
      <c r="AC33337" s="206"/>
    </row>
    <row r="33338" spans="27:29">
      <c r="AA33338" s="298"/>
      <c r="AC33338" s="206"/>
    </row>
    <row r="33339" spans="27:29">
      <c r="AA33339" s="298"/>
      <c r="AC33339" s="206"/>
    </row>
    <row r="33340" spans="27:29">
      <c r="AA33340" s="298"/>
      <c r="AC33340" s="206"/>
    </row>
    <row r="33341" spans="27:29">
      <c r="AA33341" s="298"/>
      <c r="AC33341" s="206"/>
    </row>
    <row r="33342" spans="27:29">
      <c r="AA33342" s="298"/>
      <c r="AC33342" s="206"/>
    </row>
    <row r="33343" spans="27:29">
      <c r="AA33343" s="298"/>
      <c r="AC33343" s="206"/>
    </row>
    <row r="33344" spans="27:29">
      <c r="AA33344" s="298"/>
      <c r="AC33344" s="206"/>
    </row>
    <row r="33345" spans="27:29">
      <c r="AA33345" s="298"/>
      <c r="AC33345" s="206"/>
    </row>
    <row r="33346" spans="27:29">
      <c r="AA33346" s="298"/>
      <c r="AC33346" s="206"/>
    </row>
    <row r="33347" spans="27:29">
      <c r="AA33347" s="298"/>
      <c r="AC33347" s="206"/>
    </row>
    <row r="33348" spans="27:29">
      <c r="AA33348" s="298"/>
      <c r="AC33348" s="206"/>
    </row>
    <row r="33349" spans="27:29">
      <c r="AA33349" s="298"/>
      <c r="AC33349" s="206"/>
    </row>
    <row r="33350" spans="27:29">
      <c r="AA33350" s="298"/>
      <c r="AC33350" s="206"/>
    </row>
    <row r="33351" spans="27:29">
      <c r="AA33351" s="298"/>
      <c r="AC33351" s="206"/>
    </row>
    <row r="33352" spans="27:29">
      <c r="AA33352" s="298"/>
      <c r="AC33352" s="206"/>
    </row>
    <row r="33353" spans="27:29">
      <c r="AA33353" s="298"/>
      <c r="AC33353" s="206"/>
    </row>
    <row r="33354" spans="27:29">
      <c r="AA33354" s="298"/>
      <c r="AC33354" s="206"/>
    </row>
    <row r="33355" spans="27:29">
      <c r="AA33355" s="298"/>
      <c r="AC33355" s="206"/>
    </row>
    <row r="33356" spans="27:29">
      <c r="AA33356" s="298"/>
      <c r="AC33356" s="206"/>
    </row>
    <row r="33357" spans="27:29">
      <c r="AA33357" s="298"/>
      <c r="AC33357" s="206"/>
    </row>
    <row r="33358" spans="27:29">
      <c r="AA33358" s="298"/>
      <c r="AC33358" s="206"/>
    </row>
    <row r="33359" spans="27:29">
      <c r="AA33359" s="298"/>
      <c r="AC33359" s="206"/>
    </row>
    <row r="33360" spans="27:29">
      <c r="AA33360" s="298"/>
      <c r="AC33360" s="206"/>
    </row>
    <row r="33361" spans="27:29">
      <c r="AA33361" s="298"/>
      <c r="AC33361" s="206"/>
    </row>
    <row r="33362" spans="27:29">
      <c r="AA33362" s="298"/>
      <c r="AC33362" s="206"/>
    </row>
    <row r="33363" spans="27:29">
      <c r="AA33363" s="298"/>
      <c r="AC33363" s="206"/>
    </row>
    <row r="33364" spans="27:29">
      <c r="AA33364" s="298"/>
      <c r="AC33364" s="206"/>
    </row>
    <row r="33365" spans="27:29">
      <c r="AA33365" s="298"/>
      <c r="AC33365" s="206"/>
    </row>
    <row r="33366" spans="27:29">
      <c r="AA33366" s="298"/>
      <c r="AC33366" s="206"/>
    </row>
    <row r="33367" spans="27:29">
      <c r="AA33367" s="298"/>
      <c r="AC33367" s="206"/>
    </row>
    <row r="33368" spans="27:29">
      <c r="AA33368" s="298"/>
      <c r="AC33368" s="206"/>
    </row>
    <row r="33369" spans="27:29">
      <c r="AA33369" s="298"/>
      <c r="AC33369" s="206"/>
    </row>
    <row r="33370" spans="27:29">
      <c r="AA33370" s="298"/>
      <c r="AC33370" s="206"/>
    </row>
    <row r="33371" spans="27:29">
      <c r="AA33371" s="298"/>
      <c r="AC33371" s="206"/>
    </row>
    <row r="33372" spans="27:29">
      <c r="AA33372" s="298"/>
      <c r="AC33372" s="206"/>
    </row>
    <row r="33373" spans="27:29">
      <c r="AA33373" s="298"/>
      <c r="AC33373" s="206"/>
    </row>
    <row r="33374" spans="27:29">
      <c r="AA33374" s="298"/>
      <c r="AC33374" s="206"/>
    </row>
    <row r="33375" spans="27:29">
      <c r="AA33375" s="298"/>
      <c r="AC33375" s="206"/>
    </row>
    <row r="33376" spans="27:29">
      <c r="AA33376" s="298"/>
      <c r="AC33376" s="206"/>
    </row>
    <row r="33377" spans="27:29">
      <c r="AA33377" s="298"/>
      <c r="AC33377" s="206"/>
    </row>
    <row r="33378" spans="27:29">
      <c r="AA33378" s="298"/>
      <c r="AC33378" s="206"/>
    </row>
    <row r="33379" spans="27:29">
      <c r="AA33379" s="298"/>
      <c r="AC33379" s="206"/>
    </row>
    <row r="33380" spans="27:29">
      <c r="AA33380" s="298"/>
      <c r="AC33380" s="206"/>
    </row>
    <row r="33381" spans="27:29">
      <c r="AA33381" s="298"/>
      <c r="AC33381" s="206"/>
    </row>
    <row r="33382" spans="27:29">
      <c r="AA33382" s="298"/>
      <c r="AC33382" s="206"/>
    </row>
    <row r="33383" spans="27:29">
      <c r="AA33383" s="298"/>
      <c r="AC33383" s="206"/>
    </row>
    <row r="33384" spans="27:29">
      <c r="AA33384" s="298"/>
      <c r="AC33384" s="206"/>
    </row>
    <row r="33385" spans="27:29">
      <c r="AA33385" s="298"/>
      <c r="AC33385" s="206"/>
    </row>
    <row r="33386" spans="27:29">
      <c r="AA33386" s="298"/>
      <c r="AC33386" s="206"/>
    </row>
    <row r="33387" spans="27:29">
      <c r="AA33387" s="298"/>
      <c r="AC33387" s="206"/>
    </row>
    <row r="33388" spans="27:29">
      <c r="AA33388" s="298"/>
      <c r="AC33388" s="206"/>
    </row>
    <row r="33389" spans="27:29">
      <c r="AA33389" s="298"/>
      <c r="AC33389" s="206"/>
    </row>
    <row r="33390" spans="27:29">
      <c r="AA33390" s="298"/>
      <c r="AC33390" s="206"/>
    </row>
    <row r="33391" spans="27:29">
      <c r="AA33391" s="298"/>
      <c r="AC33391" s="206"/>
    </row>
    <row r="33392" spans="27:29">
      <c r="AA33392" s="298"/>
      <c r="AC33392" s="206"/>
    </row>
    <row r="33393" spans="27:29">
      <c r="AA33393" s="298"/>
      <c r="AC33393" s="206"/>
    </row>
    <row r="33394" spans="27:29">
      <c r="AA33394" s="298"/>
      <c r="AC33394" s="206"/>
    </row>
    <row r="33395" spans="27:29">
      <c r="AA33395" s="298"/>
      <c r="AC33395" s="206"/>
    </row>
    <row r="33396" spans="27:29">
      <c r="AA33396" s="298"/>
      <c r="AC33396" s="206"/>
    </row>
    <row r="33397" spans="27:29">
      <c r="AA33397" s="298"/>
      <c r="AC33397" s="206"/>
    </row>
    <row r="33398" spans="27:29">
      <c r="AA33398" s="298"/>
      <c r="AC33398" s="206"/>
    </row>
    <row r="33399" spans="27:29">
      <c r="AA33399" s="298"/>
      <c r="AC33399" s="206"/>
    </row>
    <row r="33400" spans="27:29">
      <c r="AA33400" s="298"/>
      <c r="AC33400" s="206"/>
    </row>
    <row r="33401" spans="27:29">
      <c r="AA33401" s="298"/>
      <c r="AC33401" s="206"/>
    </row>
    <row r="33402" spans="27:29">
      <c r="AA33402" s="298"/>
      <c r="AC33402" s="206"/>
    </row>
    <row r="33403" spans="27:29">
      <c r="AA33403" s="298"/>
      <c r="AC33403" s="206"/>
    </row>
    <row r="33404" spans="27:29">
      <c r="AA33404" s="298"/>
      <c r="AC33404" s="206"/>
    </row>
    <row r="33405" spans="27:29">
      <c r="AA33405" s="298"/>
      <c r="AC33405" s="206"/>
    </row>
    <row r="33406" spans="27:29">
      <c r="AA33406" s="298"/>
      <c r="AC33406" s="206"/>
    </row>
    <row r="33407" spans="27:29">
      <c r="AA33407" s="298"/>
      <c r="AC33407" s="206"/>
    </row>
    <row r="33408" spans="27:29">
      <c r="AA33408" s="298"/>
      <c r="AC33408" s="206"/>
    </row>
    <row r="33409" spans="27:29">
      <c r="AA33409" s="298"/>
      <c r="AC33409" s="206"/>
    </row>
    <row r="33410" spans="27:29">
      <c r="AA33410" s="298"/>
      <c r="AC33410" s="206"/>
    </row>
    <row r="33411" spans="27:29">
      <c r="AA33411" s="298"/>
      <c r="AC33411" s="206"/>
    </row>
    <row r="33412" spans="27:29">
      <c r="AA33412" s="298"/>
      <c r="AC33412" s="206"/>
    </row>
    <row r="33413" spans="27:29">
      <c r="AA33413" s="298"/>
      <c r="AC33413" s="206"/>
    </row>
    <row r="33414" spans="27:29">
      <c r="AA33414" s="298"/>
      <c r="AC33414" s="206"/>
    </row>
    <row r="33415" spans="27:29">
      <c r="AA33415" s="298"/>
      <c r="AC33415" s="206"/>
    </row>
    <row r="33416" spans="27:29">
      <c r="AA33416" s="298"/>
      <c r="AC33416" s="206"/>
    </row>
    <row r="33417" spans="27:29">
      <c r="AA33417" s="298"/>
      <c r="AC33417" s="206"/>
    </row>
    <row r="33418" spans="27:29">
      <c r="AA33418" s="298"/>
      <c r="AC33418" s="206"/>
    </row>
    <row r="33419" spans="27:29">
      <c r="AA33419" s="298"/>
      <c r="AC33419" s="206"/>
    </row>
    <row r="33420" spans="27:29">
      <c r="AA33420" s="298"/>
      <c r="AC33420" s="206"/>
    </row>
    <row r="33421" spans="27:29">
      <c r="AA33421" s="298"/>
      <c r="AC33421" s="206"/>
    </row>
    <row r="33422" spans="27:29">
      <c r="AA33422" s="298"/>
      <c r="AC33422" s="206"/>
    </row>
    <row r="33423" spans="27:29">
      <c r="AA33423" s="298"/>
      <c r="AC33423" s="206"/>
    </row>
    <row r="33424" spans="27:29">
      <c r="AA33424" s="298"/>
      <c r="AC33424" s="206"/>
    </row>
    <row r="33425" spans="27:29">
      <c r="AA33425" s="298"/>
      <c r="AC33425" s="206"/>
    </row>
    <row r="33426" spans="27:29">
      <c r="AA33426" s="298"/>
      <c r="AC33426" s="206"/>
    </row>
    <row r="33427" spans="27:29">
      <c r="AA33427" s="298"/>
      <c r="AC33427" s="206"/>
    </row>
    <row r="33428" spans="27:29">
      <c r="AA33428" s="298"/>
      <c r="AC33428" s="206"/>
    </row>
    <row r="33429" spans="27:29">
      <c r="AA33429" s="298"/>
      <c r="AC33429" s="206"/>
    </row>
    <row r="33430" spans="27:29">
      <c r="AA33430" s="298"/>
      <c r="AC33430" s="206"/>
    </row>
    <row r="33431" spans="27:29">
      <c r="AA33431" s="298"/>
      <c r="AC33431" s="206"/>
    </row>
    <row r="33432" spans="27:29">
      <c r="AA33432" s="298"/>
      <c r="AC33432" s="206"/>
    </row>
    <row r="33433" spans="27:29">
      <c r="AA33433" s="298"/>
      <c r="AC33433" s="206"/>
    </row>
    <row r="33434" spans="27:29">
      <c r="AA33434" s="298"/>
      <c r="AC33434" s="206"/>
    </row>
    <row r="33435" spans="27:29">
      <c r="AA33435" s="298"/>
      <c r="AC33435" s="206"/>
    </row>
    <row r="33436" spans="27:29">
      <c r="AA33436" s="298"/>
      <c r="AC33436" s="206"/>
    </row>
    <row r="33437" spans="27:29">
      <c r="AA33437" s="298"/>
      <c r="AC33437" s="206"/>
    </row>
    <row r="33438" spans="27:29">
      <c r="AA33438" s="298"/>
      <c r="AC33438" s="206"/>
    </row>
    <row r="33439" spans="27:29">
      <c r="AA33439" s="298"/>
      <c r="AC33439" s="206"/>
    </row>
    <row r="33440" spans="27:29">
      <c r="AA33440" s="298"/>
      <c r="AC33440" s="206"/>
    </row>
    <row r="33441" spans="27:29">
      <c r="AA33441" s="298"/>
      <c r="AC33441" s="206"/>
    </row>
    <row r="33442" spans="27:29">
      <c r="AA33442" s="298"/>
      <c r="AC33442" s="206"/>
    </row>
    <row r="33443" spans="27:29">
      <c r="AA33443" s="298"/>
      <c r="AC33443" s="206"/>
    </row>
    <row r="33444" spans="27:29">
      <c r="AA33444" s="298"/>
      <c r="AC33444" s="206"/>
    </row>
    <row r="33445" spans="27:29">
      <c r="AA33445" s="298"/>
      <c r="AC33445" s="206"/>
    </row>
    <row r="33446" spans="27:29">
      <c r="AA33446" s="298"/>
      <c r="AC33446" s="206"/>
    </row>
    <row r="33447" spans="27:29">
      <c r="AA33447" s="298"/>
      <c r="AC33447" s="206"/>
    </row>
    <row r="33448" spans="27:29">
      <c r="AA33448" s="298"/>
      <c r="AC33448" s="206"/>
    </row>
    <row r="33449" spans="27:29">
      <c r="AA33449" s="298"/>
      <c r="AC33449" s="206"/>
    </row>
    <row r="33450" spans="27:29">
      <c r="AA33450" s="298"/>
      <c r="AC33450" s="206"/>
    </row>
    <row r="33451" spans="27:29">
      <c r="AA33451" s="298"/>
      <c r="AC33451" s="206"/>
    </row>
    <row r="33452" spans="27:29">
      <c r="AA33452" s="298"/>
      <c r="AC33452" s="206"/>
    </row>
    <row r="33453" spans="27:29">
      <c r="AA33453" s="298"/>
      <c r="AC33453" s="206"/>
    </row>
    <row r="33454" spans="27:29">
      <c r="AA33454" s="298"/>
      <c r="AC33454" s="206"/>
    </row>
    <row r="33455" spans="27:29">
      <c r="AA33455" s="298"/>
      <c r="AC33455" s="206"/>
    </row>
    <row r="33456" spans="27:29">
      <c r="AA33456" s="298"/>
      <c r="AC33456" s="206"/>
    </row>
    <row r="33457" spans="27:29">
      <c r="AA33457" s="298"/>
      <c r="AC33457" s="206"/>
    </row>
    <row r="33458" spans="27:29">
      <c r="AA33458" s="298"/>
      <c r="AC33458" s="206"/>
    </row>
    <row r="33459" spans="27:29">
      <c r="AA33459" s="298"/>
      <c r="AC33459" s="206"/>
    </row>
    <row r="33460" spans="27:29">
      <c r="AA33460" s="298"/>
      <c r="AC33460" s="206"/>
    </row>
    <row r="33461" spans="27:29">
      <c r="AA33461" s="298"/>
      <c r="AC33461" s="206"/>
    </row>
    <row r="33462" spans="27:29">
      <c r="AA33462" s="298"/>
      <c r="AC33462" s="206"/>
    </row>
    <row r="33463" spans="27:29">
      <c r="AA33463" s="298"/>
      <c r="AC33463" s="206"/>
    </row>
    <row r="33464" spans="27:29">
      <c r="AA33464" s="298"/>
      <c r="AC33464" s="206"/>
    </row>
    <row r="33465" spans="27:29">
      <c r="AA33465" s="298"/>
      <c r="AC33465" s="206"/>
    </row>
    <row r="33466" spans="27:29">
      <c r="AA33466" s="298"/>
      <c r="AC33466" s="206"/>
    </row>
    <row r="33467" spans="27:29">
      <c r="AA33467" s="298"/>
      <c r="AC33467" s="206"/>
    </row>
    <row r="33468" spans="27:29">
      <c r="AA33468" s="298"/>
      <c r="AC33468" s="206"/>
    </row>
    <row r="33469" spans="27:29">
      <c r="AA33469" s="298"/>
      <c r="AC33469" s="206"/>
    </row>
    <row r="33470" spans="27:29">
      <c r="AA33470" s="298"/>
      <c r="AC33470" s="206"/>
    </row>
    <row r="33471" spans="27:29">
      <c r="AA33471" s="298"/>
      <c r="AC33471" s="206"/>
    </row>
    <row r="33472" spans="27:29">
      <c r="AA33472" s="298"/>
      <c r="AC33472" s="206"/>
    </row>
    <row r="33473" spans="27:29">
      <c r="AA33473" s="298"/>
      <c r="AC33473" s="206"/>
    </row>
    <row r="33474" spans="27:29">
      <c r="AA33474" s="298"/>
      <c r="AC33474" s="206"/>
    </row>
    <row r="33475" spans="27:29">
      <c r="AA33475" s="298"/>
      <c r="AC33475" s="206"/>
    </row>
    <row r="33476" spans="27:29">
      <c r="AA33476" s="298"/>
      <c r="AC33476" s="206"/>
    </row>
    <row r="33477" spans="27:29">
      <c r="AA33477" s="298"/>
      <c r="AC33477" s="206"/>
    </row>
    <row r="33478" spans="27:29">
      <c r="AA33478" s="298"/>
      <c r="AC33478" s="206"/>
    </row>
    <row r="33479" spans="27:29">
      <c r="AA33479" s="298"/>
      <c r="AC33479" s="206"/>
    </row>
    <row r="33480" spans="27:29">
      <c r="AA33480" s="298"/>
      <c r="AC33480" s="206"/>
    </row>
    <row r="33481" spans="27:29">
      <c r="AA33481" s="298"/>
      <c r="AC33481" s="206"/>
    </row>
    <row r="33482" spans="27:29">
      <c r="AA33482" s="298"/>
      <c r="AC33482" s="206"/>
    </row>
    <row r="33483" spans="27:29">
      <c r="AA33483" s="298"/>
      <c r="AC33483" s="206"/>
    </row>
    <row r="33484" spans="27:29">
      <c r="AA33484" s="298"/>
      <c r="AC33484" s="206"/>
    </row>
    <row r="33485" spans="27:29">
      <c r="AA33485" s="298"/>
      <c r="AC33485" s="206"/>
    </row>
    <row r="33486" spans="27:29">
      <c r="AA33486" s="298"/>
      <c r="AC33486" s="206"/>
    </row>
    <row r="33487" spans="27:29">
      <c r="AA33487" s="298"/>
      <c r="AC33487" s="206"/>
    </row>
    <row r="33488" spans="27:29">
      <c r="AA33488" s="298"/>
      <c r="AC33488" s="206"/>
    </row>
    <row r="33489" spans="27:29">
      <c r="AA33489" s="298"/>
      <c r="AC33489" s="206"/>
    </row>
    <row r="33490" spans="27:29">
      <c r="AA33490" s="298"/>
      <c r="AC33490" s="206"/>
    </row>
    <row r="33491" spans="27:29">
      <c r="AA33491" s="298"/>
      <c r="AC33491" s="206"/>
    </row>
    <row r="33492" spans="27:29">
      <c r="AA33492" s="298"/>
      <c r="AC33492" s="206"/>
    </row>
    <row r="33493" spans="27:29">
      <c r="AA33493" s="298"/>
      <c r="AC33493" s="206"/>
    </row>
    <row r="33494" spans="27:29">
      <c r="AA33494" s="298"/>
      <c r="AC33494" s="206"/>
    </row>
    <row r="33495" spans="27:29">
      <c r="AA33495" s="298"/>
      <c r="AC33495" s="206"/>
    </row>
    <row r="33496" spans="27:29">
      <c r="AA33496" s="298"/>
      <c r="AC33496" s="206"/>
    </row>
    <row r="33497" spans="27:29">
      <c r="AA33497" s="298"/>
      <c r="AC33497" s="206"/>
    </row>
    <row r="33498" spans="27:29">
      <c r="AA33498" s="298"/>
      <c r="AC33498" s="206"/>
    </row>
    <row r="33499" spans="27:29">
      <c r="AA33499" s="298"/>
      <c r="AC33499" s="206"/>
    </row>
    <row r="33500" spans="27:29">
      <c r="AA33500" s="298"/>
      <c r="AC33500" s="206"/>
    </row>
    <row r="33501" spans="27:29">
      <c r="AA33501" s="298"/>
      <c r="AC33501" s="206"/>
    </row>
    <row r="33502" spans="27:29">
      <c r="AA33502" s="298"/>
      <c r="AC33502" s="206"/>
    </row>
    <row r="33503" spans="27:29">
      <c r="AA33503" s="298"/>
      <c r="AC33503" s="206"/>
    </row>
    <row r="33504" spans="27:29">
      <c r="AA33504" s="298"/>
      <c r="AC33504" s="206"/>
    </row>
    <row r="33505" spans="27:29">
      <c r="AA33505" s="298"/>
      <c r="AC33505" s="206"/>
    </row>
    <row r="33506" spans="27:29">
      <c r="AA33506" s="298"/>
      <c r="AC33506" s="206"/>
    </row>
    <row r="33507" spans="27:29">
      <c r="AA33507" s="298"/>
      <c r="AC33507" s="206"/>
    </row>
    <row r="33508" spans="27:29">
      <c r="AA33508" s="298"/>
      <c r="AC33508" s="206"/>
    </row>
    <row r="33509" spans="27:29">
      <c r="AA33509" s="298"/>
      <c r="AC33509" s="206"/>
    </row>
    <row r="33510" spans="27:29">
      <c r="AA33510" s="298"/>
      <c r="AC33510" s="206"/>
    </row>
    <row r="33511" spans="27:29">
      <c r="AA33511" s="298"/>
      <c r="AC33511" s="206"/>
    </row>
    <row r="33512" spans="27:29">
      <c r="AA33512" s="298"/>
      <c r="AC33512" s="206"/>
    </row>
    <row r="33513" spans="27:29">
      <c r="AA33513" s="298"/>
      <c r="AC33513" s="206"/>
    </row>
    <row r="33514" spans="27:29">
      <c r="AA33514" s="298"/>
      <c r="AC33514" s="206"/>
    </row>
    <row r="33515" spans="27:29">
      <c r="AA33515" s="298"/>
      <c r="AC33515" s="206"/>
    </row>
    <row r="33516" spans="27:29">
      <c r="AA33516" s="298"/>
      <c r="AC33516" s="206"/>
    </row>
    <row r="33517" spans="27:29">
      <c r="AA33517" s="298"/>
      <c r="AC33517" s="206"/>
    </row>
    <row r="33518" spans="27:29">
      <c r="AA33518" s="298"/>
      <c r="AC33518" s="206"/>
    </row>
    <row r="33519" spans="27:29">
      <c r="AA33519" s="298"/>
      <c r="AC33519" s="206"/>
    </row>
    <row r="33520" spans="27:29">
      <c r="AA33520" s="298"/>
      <c r="AC33520" s="206"/>
    </row>
    <row r="33521" spans="27:29">
      <c r="AA33521" s="298"/>
      <c r="AC33521" s="206"/>
    </row>
    <row r="33522" spans="27:29">
      <c r="AA33522" s="298"/>
      <c r="AC33522" s="206"/>
    </row>
    <row r="33523" spans="27:29">
      <c r="AA33523" s="298"/>
      <c r="AC33523" s="206"/>
    </row>
    <row r="33524" spans="27:29">
      <c r="AA33524" s="298"/>
      <c r="AC33524" s="206"/>
    </row>
    <row r="33525" spans="27:29">
      <c r="AA33525" s="298"/>
      <c r="AC33525" s="206"/>
    </row>
    <row r="33526" spans="27:29">
      <c r="AA33526" s="298"/>
      <c r="AC33526" s="206"/>
    </row>
    <row r="33527" spans="27:29">
      <c r="AA33527" s="298"/>
      <c r="AC33527" s="206"/>
    </row>
    <row r="33528" spans="27:29">
      <c r="AA33528" s="298"/>
      <c r="AC33528" s="206"/>
    </row>
    <row r="33529" spans="27:29">
      <c r="AA33529" s="298"/>
      <c r="AC33529" s="206"/>
    </row>
    <row r="33530" spans="27:29">
      <c r="AA33530" s="298"/>
      <c r="AC33530" s="206"/>
    </row>
    <row r="33531" spans="27:29">
      <c r="AA33531" s="298"/>
      <c r="AC33531" s="206"/>
    </row>
    <row r="33532" spans="27:29">
      <c r="AA33532" s="298"/>
      <c r="AC33532" s="206"/>
    </row>
    <row r="33533" spans="27:29">
      <c r="AA33533" s="298"/>
      <c r="AC33533" s="206"/>
    </row>
    <row r="33534" spans="27:29">
      <c r="AA33534" s="298"/>
      <c r="AC33534" s="206"/>
    </row>
    <row r="33535" spans="27:29">
      <c r="AA33535" s="298"/>
      <c r="AC33535" s="206"/>
    </row>
    <row r="33536" spans="27:29">
      <c r="AA33536" s="298"/>
      <c r="AC33536" s="206"/>
    </row>
    <row r="33537" spans="27:29">
      <c r="AA33537" s="298"/>
      <c r="AC33537" s="206"/>
    </row>
    <row r="33538" spans="27:29">
      <c r="AA33538" s="298"/>
      <c r="AC33538" s="206"/>
    </row>
    <row r="33539" spans="27:29">
      <c r="AA33539" s="298"/>
      <c r="AC33539" s="206"/>
    </row>
    <row r="33540" spans="27:29">
      <c r="AA33540" s="298"/>
      <c r="AC33540" s="206"/>
    </row>
    <row r="33541" spans="27:29">
      <c r="AA33541" s="298"/>
      <c r="AC33541" s="206"/>
    </row>
    <row r="33542" spans="27:29">
      <c r="AA33542" s="298"/>
      <c r="AC33542" s="206"/>
    </row>
    <row r="33543" spans="27:29">
      <c r="AA33543" s="298"/>
      <c r="AC33543" s="206"/>
    </row>
    <row r="33544" spans="27:29">
      <c r="AA33544" s="298"/>
      <c r="AC33544" s="206"/>
    </row>
    <row r="33545" spans="27:29">
      <c r="AA33545" s="298"/>
      <c r="AC33545" s="206"/>
    </row>
    <row r="33546" spans="27:29">
      <c r="AA33546" s="298"/>
      <c r="AC33546" s="206"/>
    </row>
    <row r="33547" spans="27:29">
      <c r="AA33547" s="298"/>
      <c r="AC33547" s="206"/>
    </row>
    <row r="33548" spans="27:29">
      <c r="AA33548" s="298"/>
      <c r="AC33548" s="206"/>
    </row>
    <row r="33549" spans="27:29">
      <c r="AA33549" s="298"/>
      <c r="AC33549" s="206"/>
    </row>
    <row r="33550" spans="27:29">
      <c r="AA33550" s="298"/>
      <c r="AC33550" s="206"/>
    </row>
    <row r="33551" spans="27:29">
      <c r="AA33551" s="298"/>
      <c r="AC33551" s="206"/>
    </row>
    <row r="33552" spans="27:29">
      <c r="AA33552" s="298"/>
      <c r="AC33552" s="206"/>
    </row>
    <row r="33553" spans="27:29">
      <c r="AA33553" s="298"/>
      <c r="AC33553" s="206"/>
    </row>
    <row r="33554" spans="27:29">
      <c r="AA33554" s="298"/>
      <c r="AC33554" s="206"/>
    </row>
    <row r="33555" spans="27:29">
      <c r="AA33555" s="298"/>
      <c r="AC33555" s="206"/>
    </row>
    <row r="33556" spans="27:29">
      <c r="AA33556" s="298"/>
      <c r="AC33556" s="206"/>
    </row>
    <row r="33557" spans="27:29">
      <c r="AA33557" s="298"/>
      <c r="AC33557" s="206"/>
    </row>
    <row r="33558" spans="27:29">
      <c r="AA33558" s="298"/>
      <c r="AC33558" s="206"/>
    </row>
    <row r="33559" spans="27:29">
      <c r="AA33559" s="298"/>
      <c r="AC33559" s="206"/>
    </row>
    <row r="33560" spans="27:29">
      <c r="AA33560" s="298"/>
      <c r="AC33560" s="206"/>
    </row>
    <row r="33561" spans="27:29">
      <c r="AA33561" s="298"/>
      <c r="AC33561" s="206"/>
    </row>
    <row r="33562" spans="27:29">
      <c r="AA33562" s="298"/>
      <c r="AC33562" s="206"/>
    </row>
    <row r="33563" spans="27:29">
      <c r="AA33563" s="298"/>
      <c r="AC33563" s="206"/>
    </row>
    <row r="33564" spans="27:29">
      <c r="AA33564" s="298"/>
      <c r="AC33564" s="206"/>
    </row>
    <row r="33565" spans="27:29">
      <c r="AA33565" s="298"/>
      <c r="AC33565" s="206"/>
    </row>
    <row r="33566" spans="27:29">
      <c r="AA33566" s="298"/>
      <c r="AC33566" s="206"/>
    </row>
    <row r="33567" spans="27:29">
      <c r="AA33567" s="298"/>
      <c r="AC33567" s="206"/>
    </row>
    <row r="33568" spans="27:29">
      <c r="AA33568" s="298"/>
      <c r="AC33568" s="206"/>
    </row>
    <row r="33569" spans="27:29">
      <c r="AA33569" s="298"/>
      <c r="AC33569" s="206"/>
    </row>
    <row r="33570" spans="27:29">
      <c r="AA33570" s="298"/>
      <c r="AC33570" s="206"/>
    </row>
    <row r="33571" spans="27:29">
      <c r="AA33571" s="298"/>
      <c r="AC33571" s="206"/>
    </row>
    <row r="33572" spans="27:29">
      <c r="AA33572" s="298"/>
      <c r="AC33572" s="206"/>
    </row>
    <row r="33573" spans="27:29">
      <c r="AA33573" s="298"/>
      <c r="AC33573" s="206"/>
    </row>
    <row r="33574" spans="27:29">
      <c r="AA33574" s="298"/>
      <c r="AC33574" s="206"/>
    </row>
    <row r="33575" spans="27:29">
      <c r="AA33575" s="298"/>
      <c r="AC33575" s="206"/>
    </row>
    <row r="33576" spans="27:29">
      <c r="AA33576" s="298"/>
      <c r="AC33576" s="206"/>
    </row>
    <row r="33577" spans="27:29">
      <c r="AA33577" s="298"/>
      <c r="AC33577" s="206"/>
    </row>
    <row r="33578" spans="27:29">
      <c r="AA33578" s="298"/>
      <c r="AC33578" s="206"/>
    </row>
    <row r="33579" spans="27:29">
      <c r="AA33579" s="298"/>
      <c r="AC33579" s="206"/>
    </row>
    <row r="33580" spans="27:29">
      <c r="AA33580" s="298"/>
      <c r="AC33580" s="206"/>
    </row>
    <row r="33581" spans="27:29">
      <c r="AA33581" s="298"/>
      <c r="AC33581" s="206"/>
    </row>
    <row r="33582" spans="27:29">
      <c r="AA33582" s="298"/>
      <c r="AC33582" s="206"/>
    </row>
    <row r="33583" spans="27:29">
      <c r="AA33583" s="298"/>
      <c r="AC33583" s="206"/>
    </row>
    <row r="33584" spans="27:29">
      <c r="AA33584" s="298"/>
      <c r="AC33584" s="206"/>
    </row>
    <row r="33585" spans="27:29">
      <c r="AA33585" s="298"/>
      <c r="AC33585" s="206"/>
    </row>
    <row r="33586" spans="27:29">
      <c r="AA33586" s="298"/>
      <c r="AC33586" s="206"/>
    </row>
    <row r="33587" spans="27:29">
      <c r="AA33587" s="298"/>
      <c r="AC33587" s="206"/>
    </row>
    <row r="33588" spans="27:29">
      <c r="AA33588" s="298"/>
      <c r="AC33588" s="206"/>
    </row>
    <row r="33589" spans="27:29">
      <c r="AA33589" s="298"/>
      <c r="AC33589" s="206"/>
    </row>
    <row r="33590" spans="27:29">
      <c r="AA33590" s="298"/>
      <c r="AC33590" s="206"/>
    </row>
    <row r="33591" spans="27:29">
      <c r="AA33591" s="298"/>
      <c r="AC33591" s="206"/>
    </row>
    <row r="33592" spans="27:29">
      <c r="AA33592" s="298"/>
      <c r="AC33592" s="206"/>
    </row>
    <row r="33593" spans="27:29">
      <c r="AA33593" s="298"/>
      <c r="AC33593" s="206"/>
    </row>
    <row r="33594" spans="27:29">
      <c r="AA33594" s="298"/>
      <c r="AC33594" s="206"/>
    </row>
    <row r="33595" spans="27:29">
      <c r="AA33595" s="298"/>
      <c r="AC33595" s="206"/>
    </row>
    <row r="33596" spans="27:29">
      <c r="AA33596" s="298"/>
      <c r="AC33596" s="206"/>
    </row>
    <row r="33597" spans="27:29">
      <c r="AA33597" s="298"/>
      <c r="AC33597" s="206"/>
    </row>
    <row r="33598" spans="27:29">
      <c r="AA33598" s="298"/>
      <c r="AC33598" s="206"/>
    </row>
    <row r="33599" spans="27:29">
      <c r="AA33599" s="298"/>
      <c r="AC33599" s="206"/>
    </row>
    <row r="33600" spans="27:29">
      <c r="AA33600" s="298"/>
      <c r="AC33600" s="206"/>
    </row>
    <row r="33601" spans="27:29">
      <c r="AA33601" s="298"/>
      <c r="AC33601" s="206"/>
    </row>
    <row r="33602" spans="27:29">
      <c r="AA33602" s="298"/>
      <c r="AC33602" s="206"/>
    </row>
    <row r="33603" spans="27:29">
      <c r="AA33603" s="298"/>
      <c r="AC33603" s="206"/>
    </row>
    <row r="33604" spans="27:29">
      <c r="AA33604" s="298"/>
      <c r="AC33604" s="206"/>
    </row>
    <row r="33605" spans="27:29">
      <c r="AA33605" s="298"/>
      <c r="AC33605" s="206"/>
    </row>
    <row r="33606" spans="27:29">
      <c r="AA33606" s="298"/>
      <c r="AC33606" s="206"/>
    </row>
    <row r="33607" spans="27:29">
      <c r="AA33607" s="298"/>
      <c r="AC33607" s="206"/>
    </row>
    <row r="33608" spans="27:29">
      <c r="AA33608" s="298"/>
      <c r="AC33608" s="206"/>
    </row>
    <row r="33609" spans="27:29">
      <c r="AA33609" s="298"/>
      <c r="AC33609" s="206"/>
    </row>
    <row r="33610" spans="27:29">
      <c r="AA33610" s="298"/>
      <c r="AC33610" s="206"/>
    </row>
    <row r="33611" spans="27:29">
      <c r="AA33611" s="298"/>
      <c r="AC33611" s="206"/>
    </row>
    <row r="33612" spans="27:29">
      <c r="AA33612" s="298"/>
      <c r="AC33612" s="206"/>
    </row>
    <row r="33613" spans="27:29">
      <c r="AA33613" s="298"/>
      <c r="AC33613" s="206"/>
    </row>
    <row r="33614" spans="27:29">
      <c r="AA33614" s="298"/>
      <c r="AC33614" s="206"/>
    </row>
    <row r="33615" spans="27:29">
      <c r="AA33615" s="298"/>
      <c r="AC33615" s="206"/>
    </row>
    <row r="33616" spans="27:29">
      <c r="AA33616" s="298"/>
      <c r="AC33616" s="206"/>
    </row>
    <row r="33617" spans="27:29">
      <c r="AA33617" s="298"/>
      <c r="AC33617" s="206"/>
    </row>
    <row r="33618" spans="27:29">
      <c r="AA33618" s="298"/>
      <c r="AC33618" s="206"/>
    </row>
    <row r="33619" spans="27:29">
      <c r="AA33619" s="298"/>
      <c r="AC33619" s="206"/>
    </row>
    <row r="33620" spans="27:29">
      <c r="AA33620" s="298"/>
      <c r="AC33620" s="206"/>
    </row>
    <row r="33621" spans="27:29">
      <c r="AA33621" s="298"/>
      <c r="AC33621" s="206"/>
    </row>
    <row r="33622" spans="27:29">
      <c r="AA33622" s="298"/>
      <c r="AC33622" s="206"/>
    </row>
    <row r="33623" spans="27:29">
      <c r="AA33623" s="298"/>
      <c r="AC33623" s="206"/>
    </row>
    <row r="33624" spans="27:29">
      <c r="AA33624" s="298"/>
      <c r="AC33624" s="206"/>
    </row>
    <row r="33625" spans="27:29">
      <c r="AA33625" s="298"/>
      <c r="AC33625" s="206"/>
    </row>
    <row r="33626" spans="27:29">
      <c r="AA33626" s="298"/>
      <c r="AC33626" s="206"/>
    </row>
    <row r="33627" spans="27:29">
      <c r="AA33627" s="298"/>
      <c r="AC33627" s="206"/>
    </row>
    <row r="33628" spans="27:29">
      <c r="AA33628" s="298"/>
      <c r="AC33628" s="206"/>
    </row>
    <row r="33629" spans="27:29">
      <c r="AA33629" s="298"/>
      <c r="AC33629" s="206"/>
    </row>
    <row r="33630" spans="27:29">
      <c r="AA33630" s="298"/>
      <c r="AC33630" s="206"/>
    </row>
    <row r="33631" spans="27:29">
      <c r="AA33631" s="298"/>
      <c r="AC33631" s="206"/>
    </row>
    <row r="33632" spans="27:29">
      <c r="AA33632" s="298"/>
      <c r="AC33632" s="206"/>
    </row>
    <row r="33633" spans="27:29">
      <c r="AA33633" s="298"/>
      <c r="AC33633" s="206"/>
    </row>
    <row r="33634" spans="27:29">
      <c r="AA33634" s="298"/>
      <c r="AC33634" s="206"/>
    </row>
    <row r="33635" spans="27:29">
      <c r="AA33635" s="298"/>
      <c r="AC33635" s="206"/>
    </row>
    <row r="33636" spans="27:29">
      <c r="AA33636" s="298"/>
      <c r="AC33636" s="206"/>
    </row>
    <row r="33637" spans="27:29">
      <c r="AA33637" s="298"/>
      <c r="AC33637" s="206"/>
    </row>
    <row r="33638" spans="27:29">
      <c r="AA33638" s="298"/>
      <c r="AC33638" s="206"/>
    </row>
    <row r="33639" spans="27:29">
      <c r="AA33639" s="298"/>
      <c r="AC33639" s="206"/>
    </row>
    <row r="33640" spans="27:29">
      <c r="AA33640" s="298"/>
      <c r="AC33640" s="206"/>
    </row>
    <row r="33641" spans="27:29">
      <c r="AA33641" s="298"/>
      <c r="AC33641" s="206"/>
    </row>
    <row r="33642" spans="27:29">
      <c r="AA33642" s="298"/>
      <c r="AC33642" s="206"/>
    </row>
    <row r="33643" spans="27:29">
      <c r="AA33643" s="298"/>
      <c r="AC33643" s="206"/>
    </row>
    <row r="33644" spans="27:29">
      <c r="AA33644" s="298"/>
      <c r="AC33644" s="206"/>
    </row>
    <row r="33645" spans="27:29">
      <c r="AA33645" s="298"/>
      <c r="AC33645" s="206"/>
    </row>
    <row r="33646" spans="27:29">
      <c r="AA33646" s="298"/>
      <c r="AC33646" s="206"/>
    </row>
    <row r="33647" spans="27:29">
      <c r="AA33647" s="298"/>
      <c r="AC33647" s="206"/>
    </row>
    <row r="33648" spans="27:29">
      <c r="AA33648" s="298"/>
      <c r="AC33648" s="206"/>
    </row>
    <row r="33649" spans="27:29">
      <c r="AA33649" s="298"/>
      <c r="AC33649" s="206"/>
    </row>
    <row r="33650" spans="27:29">
      <c r="AA33650" s="298"/>
      <c r="AC33650" s="206"/>
    </row>
    <row r="33651" spans="27:29">
      <c r="AA33651" s="298"/>
      <c r="AC33651" s="206"/>
    </row>
    <row r="33652" spans="27:29">
      <c r="AA33652" s="298"/>
      <c r="AC33652" s="206"/>
    </row>
    <row r="33653" spans="27:29">
      <c r="AA33653" s="298"/>
      <c r="AC33653" s="206"/>
    </row>
    <row r="33654" spans="27:29">
      <c r="AA33654" s="298"/>
      <c r="AC33654" s="206"/>
    </row>
    <row r="33655" spans="27:29">
      <c r="AA33655" s="298"/>
      <c r="AC33655" s="206"/>
    </row>
    <row r="33656" spans="27:29">
      <c r="AA33656" s="298"/>
      <c r="AC33656" s="206"/>
    </row>
    <row r="33657" spans="27:29">
      <c r="AA33657" s="298"/>
      <c r="AC33657" s="206"/>
    </row>
    <row r="33658" spans="27:29">
      <c r="AA33658" s="298"/>
      <c r="AC33658" s="206"/>
    </row>
    <row r="33659" spans="27:29">
      <c r="AA33659" s="298"/>
      <c r="AC33659" s="206"/>
    </row>
    <row r="33660" spans="27:29">
      <c r="AA33660" s="298"/>
      <c r="AC33660" s="206"/>
    </row>
    <row r="33661" spans="27:29">
      <c r="AA33661" s="298"/>
      <c r="AC33661" s="206"/>
    </row>
    <row r="33662" spans="27:29">
      <c r="AA33662" s="298"/>
      <c r="AC33662" s="206"/>
    </row>
    <row r="33663" spans="27:29">
      <c r="AA33663" s="298"/>
      <c r="AC33663" s="206"/>
    </row>
    <row r="33664" spans="27:29">
      <c r="AA33664" s="298"/>
      <c r="AC33664" s="206"/>
    </row>
    <row r="33665" spans="27:29">
      <c r="AA33665" s="298"/>
      <c r="AC33665" s="206"/>
    </row>
    <row r="33666" spans="27:29">
      <c r="AA33666" s="298"/>
      <c r="AC33666" s="206"/>
    </row>
    <row r="33667" spans="27:29">
      <c r="AA33667" s="298"/>
      <c r="AC33667" s="206"/>
    </row>
    <row r="33668" spans="27:29">
      <c r="AA33668" s="298"/>
      <c r="AC33668" s="206"/>
    </row>
    <row r="33669" spans="27:29">
      <c r="AA33669" s="298"/>
      <c r="AC33669" s="206"/>
    </row>
    <row r="33670" spans="27:29">
      <c r="AA33670" s="298"/>
      <c r="AC33670" s="206"/>
    </row>
    <row r="33671" spans="27:29">
      <c r="AA33671" s="298"/>
      <c r="AC33671" s="206"/>
    </row>
    <row r="33672" spans="27:29">
      <c r="AA33672" s="298"/>
      <c r="AC33672" s="206"/>
    </row>
    <row r="33673" spans="27:29">
      <c r="AA33673" s="298"/>
      <c r="AC33673" s="206"/>
    </row>
    <row r="33674" spans="27:29">
      <c r="AA33674" s="298"/>
      <c r="AC33674" s="206"/>
    </row>
    <row r="33675" spans="27:29">
      <c r="AA33675" s="298"/>
      <c r="AC33675" s="206"/>
    </row>
    <row r="33676" spans="27:29">
      <c r="AA33676" s="298"/>
      <c r="AC33676" s="206"/>
    </row>
    <row r="33677" spans="27:29">
      <c r="AA33677" s="298"/>
      <c r="AC33677" s="206"/>
    </row>
    <row r="33678" spans="27:29">
      <c r="AA33678" s="298"/>
      <c r="AC33678" s="206"/>
    </row>
    <row r="33679" spans="27:29">
      <c r="AA33679" s="298"/>
      <c r="AC33679" s="206"/>
    </row>
    <row r="33680" spans="27:29">
      <c r="AA33680" s="298"/>
      <c r="AC33680" s="206"/>
    </row>
    <row r="33681" spans="27:29">
      <c r="AA33681" s="298"/>
      <c r="AC33681" s="206"/>
    </row>
    <row r="33682" spans="27:29">
      <c r="AA33682" s="298"/>
      <c r="AC33682" s="206"/>
    </row>
    <row r="33683" spans="27:29">
      <c r="AA33683" s="298"/>
      <c r="AC33683" s="206"/>
    </row>
    <row r="33684" spans="27:29">
      <c r="AA33684" s="298"/>
      <c r="AC33684" s="206"/>
    </row>
    <row r="33685" spans="27:29">
      <c r="AA33685" s="298"/>
      <c r="AC33685" s="206"/>
    </row>
    <row r="33686" spans="27:29">
      <c r="AA33686" s="298"/>
      <c r="AC33686" s="206"/>
    </row>
    <row r="33687" spans="27:29">
      <c r="AA33687" s="298"/>
      <c r="AC33687" s="206"/>
    </row>
    <row r="33688" spans="27:29">
      <c r="AA33688" s="298"/>
      <c r="AC33688" s="206"/>
    </row>
    <row r="33689" spans="27:29">
      <c r="AA33689" s="298"/>
      <c r="AC33689" s="206"/>
    </row>
    <row r="33690" spans="27:29">
      <c r="AA33690" s="298"/>
      <c r="AC33690" s="206"/>
    </row>
    <row r="33691" spans="27:29">
      <c r="AA33691" s="298"/>
      <c r="AC33691" s="206"/>
    </row>
    <row r="33692" spans="27:29">
      <c r="AA33692" s="298"/>
      <c r="AC33692" s="206"/>
    </row>
    <row r="33693" spans="27:29">
      <c r="AA33693" s="298"/>
      <c r="AC33693" s="206"/>
    </row>
    <row r="33694" spans="27:29">
      <c r="AA33694" s="298"/>
      <c r="AC33694" s="206"/>
    </row>
    <row r="33695" spans="27:29">
      <c r="AA33695" s="298"/>
      <c r="AC33695" s="206"/>
    </row>
    <row r="33696" spans="27:29">
      <c r="AA33696" s="298"/>
      <c r="AC33696" s="206"/>
    </row>
    <row r="33697" spans="27:29">
      <c r="AA33697" s="298"/>
      <c r="AC33697" s="206"/>
    </row>
    <row r="33698" spans="27:29">
      <c r="AA33698" s="298"/>
      <c r="AC33698" s="206"/>
    </row>
    <row r="33699" spans="27:29">
      <c r="AA33699" s="298"/>
      <c r="AC33699" s="206"/>
    </row>
    <row r="33700" spans="27:29">
      <c r="AA33700" s="298"/>
      <c r="AC33700" s="206"/>
    </row>
    <row r="33701" spans="27:29">
      <c r="AA33701" s="298"/>
      <c r="AC33701" s="206"/>
    </row>
    <row r="33702" spans="27:29">
      <c r="AA33702" s="298"/>
      <c r="AC33702" s="206"/>
    </row>
    <row r="33703" spans="27:29">
      <c r="AA33703" s="298"/>
      <c r="AC33703" s="206"/>
    </row>
    <row r="33704" spans="27:29">
      <c r="AA33704" s="298"/>
      <c r="AC33704" s="206"/>
    </row>
    <row r="33705" spans="27:29">
      <c r="AA33705" s="298"/>
      <c r="AC33705" s="206"/>
    </row>
    <row r="33706" spans="27:29">
      <c r="AA33706" s="298"/>
      <c r="AC33706" s="206"/>
    </row>
    <row r="33707" spans="27:29">
      <c r="AA33707" s="298"/>
      <c r="AC33707" s="206"/>
    </row>
    <row r="33708" spans="27:29">
      <c r="AA33708" s="298"/>
      <c r="AC33708" s="206"/>
    </row>
    <row r="33709" spans="27:29">
      <c r="AA33709" s="298"/>
      <c r="AC33709" s="206"/>
    </row>
    <row r="33710" spans="27:29">
      <c r="AA33710" s="298"/>
      <c r="AC33710" s="206"/>
    </row>
    <row r="33711" spans="27:29">
      <c r="AA33711" s="298"/>
      <c r="AC33711" s="206"/>
    </row>
    <row r="33712" spans="27:29">
      <c r="AA33712" s="298"/>
      <c r="AC33712" s="206"/>
    </row>
    <row r="33713" spans="27:29">
      <c r="AA33713" s="298"/>
      <c r="AC33713" s="206"/>
    </row>
    <row r="33714" spans="27:29">
      <c r="AA33714" s="298"/>
      <c r="AC33714" s="206"/>
    </row>
    <row r="33715" spans="27:29">
      <c r="AA33715" s="298"/>
      <c r="AC33715" s="206"/>
    </row>
    <row r="33716" spans="27:29">
      <c r="AA33716" s="298"/>
      <c r="AC33716" s="206"/>
    </row>
    <row r="33717" spans="27:29">
      <c r="AA33717" s="298"/>
      <c r="AC33717" s="206"/>
    </row>
    <row r="33718" spans="27:29">
      <c r="AA33718" s="298"/>
      <c r="AC33718" s="206"/>
    </row>
    <row r="33719" spans="27:29">
      <c r="AA33719" s="298"/>
      <c r="AC33719" s="206"/>
    </row>
    <row r="33720" spans="27:29">
      <c r="AA33720" s="298"/>
      <c r="AC33720" s="206"/>
    </row>
    <row r="33721" spans="27:29">
      <c r="AA33721" s="298"/>
      <c r="AC33721" s="206"/>
    </row>
    <row r="33722" spans="27:29">
      <c r="AA33722" s="298"/>
      <c r="AC33722" s="206"/>
    </row>
    <row r="33723" spans="27:29">
      <c r="AA33723" s="298"/>
      <c r="AC33723" s="206"/>
    </row>
    <row r="33724" spans="27:29">
      <c r="AA33724" s="298"/>
      <c r="AC33724" s="206"/>
    </row>
    <row r="33725" spans="27:29">
      <c r="AA33725" s="298"/>
      <c r="AC33725" s="206"/>
    </row>
    <row r="33726" spans="27:29">
      <c r="AA33726" s="298"/>
      <c r="AC33726" s="206"/>
    </row>
    <row r="33727" spans="27:29">
      <c r="AA33727" s="298"/>
      <c r="AC33727" s="206"/>
    </row>
    <row r="33728" spans="27:29">
      <c r="AA33728" s="298"/>
      <c r="AC33728" s="206"/>
    </row>
    <row r="33729" spans="27:29">
      <c r="AA33729" s="298"/>
      <c r="AC33729" s="206"/>
    </row>
    <row r="33730" spans="27:29">
      <c r="AA33730" s="298"/>
      <c r="AC33730" s="206"/>
    </row>
    <row r="33731" spans="27:29">
      <c r="AA33731" s="298"/>
      <c r="AC33731" s="206"/>
    </row>
    <row r="33732" spans="27:29">
      <c r="AA33732" s="298"/>
      <c r="AC33732" s="206"/>
    </row>
    <row r="33733" spans="27:29">
      <c r="AA33733" s="298"/>
      <c r="AC33733" s="206"/>
    </row>
    <row r="33734" spans="27:29">
      <c r="AA33734" s="298"/>
      <c r="AC33734" s="206"/>
    </row>
    <row r="33735" spans="27:29">
      <c r="AA33735" s="298"/>
      <c r="AC33735" s="206"/>
    </row>
    <row r="33736" spans="27:29">
      <c r="AA33736" s="298"/>
      <c r="AC33736" s="206"/>
    </row>
    <row r="33737" spans="27:29">
      <c r="AA33737" s="298"/>
      <c r="AC33737" s="206"/>
    </row>
    <row r="33738" spans="27:29">
      <c r="AA33738" s="298"/>
      <c r="AC33738" s="206"/>
    </row>
    <row r="33739" spans="27:29">
      <c r="AA33739" s="298"/>
      <c r="AC33739" s="206"/>
    </row>
    <row r="33740" spans="27:29">
      <c r="AA33740" s="298"/>
      <c r="AC33740" s="206"/>
    </row>
    <row r="33741" spans="27:29">
      <c r="AA33741" s="298"/>
      <c r="AC33741" s="206"/>
    </row>
    <row r="33742" spans="27:29">
      <c r="AA33742" s="298"/>
      <c r="AC33742" s="206"/>
    </row>
    <row r="33743" spans="27:29">
      <c r="AA33743" s="298"/>
      <c r="AC33743" s="206"/>
    </row>
    <row r="33744" spans="27:29">
      <c r="AA33744" s="298"/>
      <c r="AC33744" s="206"/>
    </row>
    <row r="33745" spans="27:29">
      <c r="AA33745" s="298"/>
      <c r="AC33745" s="206"/>
    </row>
    <row r="33746" spans="27:29">
      <c r="AA33746" s="298"/>
      <c r="AC33746" s="206"/>
    </row>
    <row r="33747" spans="27:29">
      <c r="AA33747" s="298"/>
      <c r="AC33747" s="206"/>
    </row>
    <row r="33748" spans="27:29">
      <c r="AA33748" s="298"/>
      <c r="AC33748" s="206"/>
    </row>
    <row r="33749" spans="27:29">
      <c r="AA33749" s="298"/>
      <c r="AC33749" s="206"/>
    </row>
    <row r="33750" spans="27:29">
      <c r="AA33750" s="298"/>
      <c r="AC33750" s="206"/>
    </row>
    <row r="33751" spans="27:29">
      <c r="AA33751" s="298"/>
      <c r="AC33751" s="206"/>
    </row>
    <row r="33752" spans="27:29">
      <c r="AA33752" s="298"/>
      <c r="AC33752" s="206"/>
    </row>
    <row r="33753" spans="27:29">
      <c r="AA33753" s="298"/>
      <c r="AC33753" s="206"/>
    </row>
    <row r="33754" spans="27:29">
      <c r="AA33754" s="298"/>
      <c r="AC33754" s="206"/>
    </row>
    <row r="33755" spans="27:29">
      <c r="AA33755" s="298"/>
      <c r="AC33755" s="206"/>
    </row>
    <row r="33756" spans="27:29">
      <c r="AA33756" s="298"/>
      <c r="AC33756" s="206"/>
    </row>
    <row r="33757" spans="27:29">
      <c r="AA33757" s="298"/>
      <c r="AC33757" s="206"/>
    </row>
    <row r="33758" spans="27:29">
      <c r="AA33758" s="298"/>
      <c r="AC33758" s="206"/>
    </row>
    <row r="33759" spans="27:29">
      <c r="AA33759" s="298"/>
      <c r="AC33759" s="206"/>
    </row>
    <row r="33760" spans="27:29">
      <c r="AA33760" s="298"/>
      <c r="AC33760" s="206"/>
    </row>
    <row r="33761" spans="27:29">
      <c r="AA33761" s="298"/>
      <c r="AC33761" s="206"/>
    </row>
    <row r="33762" spans="27:29">
      <c r="AA33762" s="298"/>
      <c r="AC33762" s="206"/>
    </row>
    <row r="33763" spans="27:29">
      <c r="AA33763" s="298"/>
      <c r="AC33763" s="206"/>
    </row>
    <row r="33764" spans="27:29">
      <c r="AA33764" s="298"/>
      <c r="AC33764" s="206"/>
    </row>
    <row r="33765" spans="27:29">
      <c r="AA33765" s="298"/>
      <c r="AC33765" s="206"/>
    </row>
    <row r="33766" spans="27:29">
      <c r="AA33766" s="298"/>
      <c r="AC33766" s="206"/>
    </row>
    <row r="33767" spans="27:29">
      <c r="AA33767" s="298"/>
      <c r="AC33767" s="206"/>
    </row>
    <row r="33768" spans="27:29">
      <c r="AA33768" s="298"/>
      <c r="AC33768" s="206"/>
    </row>
    <row r="33769" spans="27:29">
      <c r="AA33769" s="298"/>
      <c r="AC33769" s="206"/>
    </row>
    <row r="33770" spans="27:29">
      <c r="AA33770" s="298"/>
      <c r="AC33770" s="206"/>
    </row>
    <row r="33771" spans="27:29">
      <c r="AA33771" s="298"/>
      <c r="AC33771" s="206"/>
    </row>
    <row r="33772" spans="27:29">
      <c r="AA33772" s="298"/>
      <c r="AC33772" s="206"/>
    </row>
    <row r="33773" spans="27:29">
      <c r="AA33773" s="298"/>
      <c r="AC33773" s="206"/>
    </row>
    <row r="33774" spans="27:29">
      <c r="AA33774" s="298"/>
      <c r="AC33774" s="206"/>
    </row>
    <row r="33775" spans="27:29">
      <c r="AA33775" s="298"/>
      <c r="AC33775" s="206"/>
    </row>
    <row r="33776" spans="27:29">
      <c r="AA33776" s="298"/>
      <c r="AC33776" s="206"/>
    </row>
    <row r="33777" spans="27:29">
      <c r="AA33777" s="298"/>
      <c r="AC33777" s="206"/>
    </row>
    <row r="33778" spans="27:29">
      <c r="AA33778" s="298"/>
      <c r="AC33778" s="206"/>
    </row>
    <row r="33779" spans="27:29">
      <c r="AA33779" s="298"/>
      <c r="AC33779" s="206"/>
    </row>
    <row r="33780" spans="27:29">
      <c r="AA33780" s="298"/>
      <c r="AC33780" s="206"/>
    </row>
    <row r="33781" spans="27:29">
      <c r="AA33781" s="298"/>
      <c r="AC33781" s="206"/>
    </row>
    <row r="33782" spans="27:29">
      <c r="AA33782" s="298"/>
      <c r="AC33782" s="206"/>
    </row>
    <row r="33783" spans="27:29">
      <c r="AA33783" s="298"/>
      <c r="AC33783" s="206"/>
    </row>
    <row r="33784" spans="27:29">
      <c r="AA33784" s="298"/>
      <c r="AC33784" s="206"/>
    </row>
    <row r="33785" spans="27:29">
      <c r="AA33785" s="298"/>
      <c r="AC33785" s="206"/>
    </row>
    <row r="33786" spans="27:29">
      <c r="AA33786" s="298"/>
      <c r="AC33786" s="206"/>
    </row>
    <row r="33787" spans="27:29">
      <c r="AA33787" s="298"/>
      <c r="AC33787" s="206"/>
    </row>
    <row r="33788" spans="27:29">
      <c r="AA33788" s="298"/>
      <c r="AC33788" s="206"/>
    </row>
    <row r="33789" spans="27:29">
      <c r="AA33789" s="298"/>
      <c r="AC33789" s="206"/>
    </row>
    <row r="33790" spans="27:29">
      <c r="AA33790" s="298"/>
      <c r="AC33790" s="206"/>
    </row>
    <row r="33791" spans="27:29">
      <c r="AA33791" s="298"/>
      <c r="AC33791" s="206"/>
    </row>
    <row r="33792" spans="27:29">
      <c r="AA33792" s="298"/>
      <c r="AC33792" s="206"/>
    </row>
    <row r="33793" spans="27:29">
      <c r="AA33793" s="298"/>
      <c r="AC33793" s="206"/>
    </row>
    <row r="33794" spans="27:29">
      <c r="AA33794" s="298"/>
      <c r="AC33794" s="206"/>
    </row>
    <row r="33795" spans="27:29">
      <c r="AA33795" s="298"/>
      <c r="AC33795" s="206"/>
    </row>
    <row r="33796" spans="27:29">
      <c r="AA33796" s="298"/>
      <c r="AC33796" s="206"/>
    </row>
    <row r="33797" spans="27:29">
      <c r="AA33797" s="298"/>
      <c r="AC33797" s="206"/>
    </row>
    <row r="33798" spans="27:29">
      <c r="AA33798" s="298"/>
      <c r="AC33798" s="206"/>
    </row>
    <row r="33799" spans="27:29">
      <c r="AA33799" s="298"/>
      <c r="AC33799" s="206"/>
    </row>
    <row r="33800" spans="27:29">
      <c r="AA33800" s="298"/>
      <c r="AC33800" s="206"/>
    </row>
    <row r="33801" spans="27:29">
      <c r="AA33801" s="298"/>
      <c r="AC33801" s="206"/>
    </row>
    <row r="33802" spans="27:29">
      <c r="AA33802" s="298"/>
      <c r="AC33802" s="206"/>
    </row>
    <row r="33803" spans="27:29">
      <c r="AA33803" s="298"/>
      <c r="AC33803" s="206"/>
    </row>
    <row r="33804" spans="27:29">
      <c r="AA33804" s="298"/>
      <c r="AC33804" s="206"/>
    </row>
    <row r="33805" spans="27:29">
      <c r="AA33805" s="298"/>
      <c r="AC33805" s="206"/>
    </row>
    <row r="33806" spans="27:29">
      <c r="AA33806" s="298"/>
      <c r="AC33806" s="206"/>
    </row>
    <row r="33807" spans="27:29">
      <c r="AA33807" s="298"/>
      <c r="AC33807" s="206"/>
    </row>
    <row r="33808" spans="27:29">
      <c r="AA33808" s="298"/>
      <c r="AC33808" s="206"/>
    </row>
    <row r="33809" spans="27:29">
      <c r="AA33809" s="298"/>
      <c r="AC33809" s="206"/>
    </row>
    <row r="33810" spans="27:29">
      <c r="AA33810" s="298"/>
      <c r="AC33810" s="206"/>
    </row>
    <row r="33811" spans="27:29">
      <c r="AA33811" s="298"/>
      <c r="AC33811" s="206"/>
    </row>
    <row r="33812" spans="27:29">
      <c r="AA33812" s="298"/>
      <c r="AC33812" s="206"/>
    </row>
    <row r="33813" spans="27:29">
      <c r="AA33813" s="298"/>
      <c r="AC33813" s="206"/>
    </row>
    <row r="33814" spans="27:29">
      <c r="AA33814" s="298"/>
      <c r="AC33814" s="206"/>
    </row>
    <row r="33815" spans="27:29">
      <c r="AA33815" s="298"/>
      <c r="AC33815" s="206"/>
    </row>
    <row r="33816" spans="27:29">
      <c r="AA33816" s="298"/>
      <c r="AC33816" s="206"/>
    </row>
    <row r="33817" spans="27:29">
      <c r="AA33817" s="298"/>
      <c r="AC33817" s="206"/>
    </row>
    <row r="33818" spans="27:29">
      <c r="AA33818" s="298"/>
      <c r="AC33818" s="206"/>
    </row>
    <row r="33819" spans="27:29">
      <c r="AA33819" s="298"/>
      <c r="AC33819" s="206"/>
    </row>
    <row r="33820" spans="27:29">
      <c r="AA33820" s="298"/>
      <c r="AC33820" s="206"/>
    </row>
    <row r="33821" spans="27:29">
      <c r="AA33821" s="298"/>
      <c r="AC33821" s="206"/>
    </row>
    <row r="33822" spans="27:29">
      <c r="AA33822" s="298"/>
      <c r="AC33822" s="206"/>
    </row>
    <row r="33823" spans="27:29">
      <c r="AA33823" s="298"/>
      <c r="AC33823" s="206"/>
    </row>
    <row r="33824" spans="27:29">
      <c r="AA33824" s="298"/>
      <c r="AC33824" s="206"/>
    </row>
    <row r="33825" spans="27:29">
      <c r="AA33825" s="298"/>
      <c r="AC33825" s="206"/>
    </row>
    <row r="33826" spans="27:29">
      <c r="AA33826" s="298"/>
      <c r="AC33826" s="206"/>
    </row>
    <row r="33827" spans="27:29">
      <c r="AA33827" s="298"/>
      <c r="AC33827" s="206"/>
    </row>
    <row r="33828" spans="27:29">
      <c r="AA33828" s="298"/>
      <c r="AC33828" s="206"/>
    </row>
    <row r="33829" spans="27:29">
      <c r="AA33829" s="298"/>
      <c r="AC33829" s="206"/>
    </row>
    <row r="33830" spans="27:29">
      <c r="AA33830" s="298"/>
      <c r="AC33830" s="206"/>
    </row>
    <row r="33831" spans="27:29">
      <c r="AA33831" s="298"/>
      <c r="AC33831" s="206"/>
    </row>
    <row r="33832" spans="27:29">
      <c r="AA33832" s="298"/>
      <c r="AC33832" s="206"/>
    </row>
    <row r="33833" spans="27:29">
      <c r="AA33833" s="298"/>
      <c r="AC33833" s="206"/>
    </row>
    <row r="33834" spans="27:29">
      <c r="AA33834" s="298"/>
      <c r="AC33834" s="206"/>
    </row>
    <row r="33835" spans="27:29">
      <c r="AA33835" s="298"/>
      <c r="AC33835" s="206"/>
    </row>
    <row r="33836" spans="27:29">
      <c r="AA33836" s="298"/>
      <c r="AC33836" s="206"/>
    </row>
    <row r="33837" spans="27:29">
      <c r="AA33837" s="298"/>
      <c r="AC33837" s="206"/>
    </row>
    <row r="33838" spans="27:29">
      <c r="AA33838" s="298"/>
      <c r="AC33838" s="206"/>
    </row>
    <row r="33839" spans="27:29">
      <c r="AA33839" s="298"/>
      <c r="AC33839" s="206"/>
    </row>
    <row r="33840" spans="27:29">
      <c r="AA33840" s="298"/>
      <c r="AC33840" s="206"/>
    </row>
    <row r="33841" spans="27:29">
      <c r="AA33841" s="298"/>
      <c r="AC33841" s="206"/>
    </row>
    <row r="33842" spans="27:29">
      <c r="AA33842" s="298"/>
      <c r="AC33842" s="206"/>
    </row>
    <row r="33843" spans="27:29">
      <c r="AA33843" s="298"/>
      <c r="AC33843" s="206"/>
    </row>
    <row r="33844" spans="27:29">
      <c r="AA33844" s="298"/>
      <c r="AC33844" s="206"/>
    </row>
    <row r="33845" spans="27:29">
      <c r="AA33845" s="298"/>
      <c r="AC33845" s="206"/>
    </row>
    <row r="33846" spans="27:29">
      <c r="AA33846" s="298"/>
      <c r="AC33846" s="206"/>
    </row>
    <row r="33847" spans="27:29">
      <c r="AA33847" s="298"/>
      <c r="AC33847" s="206"/>
    </row>
    <row r="33848" spans="27:29">
      <c r="AA33848" s="298"/>
      <c r="AC33848" s="206"/>
    </row>
    <row r="33849" spans="27:29">
      <c r="AA33849" s="298"/>
      <c r="AC33849" s="206"/>
    </row>
    <row r="33850" spans="27:29">
      <c r="AA33850" s="298"/>
      <c r="AC33850" s="206"/>
    </row>
    <row r="33851" spans="27:29">
      <c r="AA33851" s="298"/>
      <c r="AC33851" s="206"/>
    </row>
    <row r="33852" spans="27:29">
      <c r="AA33852" s="298"/>
      <c r="AC33852" s="206"/>
    </row>
    <row r="33853" spans="27:29">
      <c r="AA33853" s="298"/>
      <c r="AC33853" s="206"/>
    </row>
    <row r="33854" spans="27:29">
      <c r="AA33854" s="298"/>
      <c r="AC33854" s="206"/>
    </row>
    <row r="33855" spans="27:29">
      <c r="AA33855" s="298"/>
      <c r="AC33855" s="206"/>
    </row>
    <row r="33856" spans="27:29">
      <c r="AA33856" s="298"/>
      <c r="AC33856" s="206"/>
    </row>
    <row r="33857" spans="27:29">
      <c r="AA33857" s="298"/>
      <c r="AC33857" s="206"/>
    </row>
    <row r="33858" spans="27:29">
      <c r="AA33858" s="298"/>
      <c r="AC33858" s="206"/>
    </row>
    <row r="33859" spans="27:29">
      <c r="AA33859" s="298"/>
      <c r="AC33859" s="206"/>
    </row>
    <row r="33860" spans="27:29">
      <c r="AA33860" s="298"/>
      <c r="AC33860" s="206"/>
    </row>
    <row r="33861" spans="27:29">
      <c r="AA33861" s="298"/>
      <c r="AC33861" s="206"/>
    </row>
    <row r="33862" spans="27:29">
      <c r="AA33862" s="298"/>
      <c r="AC33862" s="206"/>
    </row>
    <row r="33863" spans="27:29">
      <c r="AA33863" s="298"/>
      <c r="AC33863" s="206"/>
    </row>
    <row r="33864" spans="27:29">
      <c r="AA33864" s="298"/>
      <c r="AC33864" s="206"/>
    </row>
    <row r="33865" spans="27:29">
      <c r="AA33865" s="298"/>
      <c r="AC33865" s="206"/>
    </row>
    <row r="33866" spans="27:29">
      <c r="AA33866" s="298"/>
      <c r="AC33866" s="206"/>
    </row>
    <row r="33867" spans="27:29">
      <c r="AA33867" s="298"/>
      <c r="AC33867" s="206"/>
    </row>
    <row r="33868" spans="27:29">
      <c r="AA33868" s="298"/>
      <c r="AC33868" s="206"/>
    </row>
    <row r="33869" spans="27:29">
      <c r="AA33869" s="298"/>
      <c r="AC33869" s="206"/>
    </row>
    <row r="33870" spans="27:29">
      <c r="AA33870" s="298"/>
      <c r="AC33870" s="206"/>
    </row>
    <row r="33871" spans="27:29">
      <c r="AA33871" s="298"/>
      <c r="AC33871" s="206"/>
    </row>
    <row r="33872" spans="27:29">
      <c r="AA33872" s="298"/>
      <c r="AC33872" s="206"/>
    </row>
    <row r="33873" spans="27:29">
      <c r="AA33873" s="298"/>
      <c r="AC33873" s="206"/>
    </row>
    <row r="33874" spans="27:29">
      <c r="AA33874" s="298"/>
      <c r="AC33874" s="206"/>
    </row>
    <row r="33875" spans="27:29">
      <c r="AA33875" s="298"/>
      <c r="AC33875" s="206"/>
    </row>
    <row r="33876" spans="27:29">
      <c r="AA33876" s="298"/>
      <c r="AC33876" s="206"/>
    </row>
    <row r="33877" spans="27:29">
      <c r="AA33877" s="298"/>
      <c r="AC33877" s="206"/>
    </row>
    <row r="33878" spans="27:29">
      <c r="AA33878" s="298"/>
      <c r="AC33878" s="206"/>
    </row>
    <row r="33879" spans="27:29">
      <c r="AA33879" s="298"/>
      <c r="AC33879" s="206"/>
    </row>
    <row r="33880" spans="27:29">
      <c r="AA33880" s="298"/>
      <c r="AC33880" s="206"/>
    </row>
    <row r="33881" spans="27:29">
      <c r="AA33881" s="298"/>
      <c r="AC33881" s="206"/>
    </row>
    <row r="33882" spans="27:29">
      <c r="AA33882" s="298"/>
      <c r="AC33882" s="206"/>
    </row>
    <row r="33883" spans="27:29">
      <c r="AA33883" s="298"/>
      <c r="AC33883" s="206"/>
    </row>
    <row r="33884" spans="27:29">
      <c r="AA33884" s="298"/>
      <c r="AC33884" s="206"/>
    </row>
    <row r="33885" spans="27:29">
      <c r="AA33885" s="298"/>
      <c r="AC33885" s="206"/>
    </row>
    <row r="33886" spans="27:29">
      <c r="AA33886" s="298"/>
      <c r="AC33886" s="206"/>
    </row>
    <row r="33887" spans="27:29">
      <c r="AA33887" s="298"/>
      <c r="AC33887" s="206"/>
    </row>
    <row r="33888" spans="27:29">
      <c r="AA33888" s="298"/>
      <c r="AC33888" s="206"/>
    </row>
    <row r="33889" spans="27:29">
      <c r="AA33889" s="298"/>
      <c r="AC33889" s="206"/>
    </row>
    <row r="33890" spans="27:29">
      <c r="AA33890" s="298"/>
      <c r="AC33890" s="206"/>
    </row>
    <row r="33891" spans="27:29">
      <c r="AA33891" s="298"/>
      <c r="AC33891" s="206"/>
    </row>
    <row r="33892" spans="27:29">
      <c r="AA33892" s="298"/>
      <c r="AC33892" s="206"/>
    </row>
    <row r="33893" spans="27:29">
      <c r="AA33893" s="298"/>
      <c r="AC33893" s="206"/>
    </row>
    <row r="33894" spans="27:29">
      <c r="AA33894" s="298"/>
      <c r="AC33894" s="206"/>
    </row>
    <row r="33895" spans="27:29">
      <c r="AA33895" s="298"/>
      <c r="AC33895" s="206"/>
    </row>
    <row r="33896" spans="27:29">
      <c r="AA33896" s="298"/>
      <c r="AC33896" s="206"/>
    </row>
    <row r="33897" spans="27:29">
      <c r="AA33897" s="298"/>
      <c r="AC33897" s="206"/>
    </row>
    <row r="33898" spans="27:29">
      <c r="AA33898" s="298"/>
      <c r="AC33898" s="206"/>
    </row>
    <row r="33899" spans="27:29">
      <c r="AA33899" s="298"/>
      <c r="AC33899" s="206"/>
    </row>
    <row r="33900" spans="27:29">
      <c r="AA33900" s="298"/>
      <c r="AC33900" s="206"/>
    </row>
    <row r="33901" spans="27:29">
      <c r="AA33901" s="298"/>
      <c r="AC33901" s="206"/>
    </row>
    <row r="33902" spans="27:29">
      <c r="AA33902" s="298"/>
      <c r="AC33902" s="206"/>
    </row>
    <row r="33903" spans="27:29">
      <c r="AA33903" s="298"/>
      <c r="AC33903" s="206"/>
    </row>
    <row r="33904" spans="27:29">
      <c r="AA33904" s="298"/>
      <c r="AC33904" s="206"/>
    </row>
    <row r="33905" spans="27:29">
      <c r="AA33905" s="298"/>
      <c r="AC33905" s="206"/>
    </row>
    <row r="33906" spans="27:29">
      <c r="AA33906" s="298"/>
      <c r="AC33906" s="206"/>
    </row>
    <row r="33907" spans="27:29">
      <c r="AA33907" s="298"/>
      <c r="AC33907" s="206"/>
    </row>
    <row r="33908" spans="27:29">
      <c r="AA33908" s="298"/>
      <c r="AC33908" s="206"/>
    </row>
    <row r="33909" spans="27:29">
      <c r="AA33909" s="298"/>
      <c r="AC33909" s="206"/>
    </row>
    <row r="33910" spans="27:29">
      <c r="AA33910" s="298"/>
      <c r="AC33910" s="206"/>
    </row>
    <row r="33911" spans="27:29">
      <c r="AA33911" s="298"/>
      <c r="AC33911" s="206"/>
    </row>
    <row r="33912" spans="27:29">
      <c r="AA33912" s="298"/>
      <c r="AC33912" s="206"/>
    </row>
    <row r="33913" spans="27:29">
      <c r="AA33913" s="298"/>
      <c r="AC33913" s="206"/>
    </row>
    <row r="33914" spans="27:29">
      <c r="AA33914" s="298"/>
      <c r="AC33914" s="206"/>
    </row>
    <row r="33915" spans="27:29">
      <c r="AA33915" s="298"/>
      <c r="AC33915" s="206"/>
    </row>
    <row r="33916" spans="27:29">
      <c r="AA33916" s="298"/>
      <c r="AC33916" s="206"/>
    </row>
    <row r="33917" spans="27:29">
      <c r="AA33917" s="298"/>
      <c r="AC33917" s="206"/>
    </row>
    <row r="33918" spans="27:29">
      <c r="AA33918" s="298"/>
      <c r="AC33918" s="206"/>
    </row>
    <row r="33919" spans="27:29">
      <c r="AA33919" s="298"/>
      <c r="AC33919" s="206"/>
    </row>
    <row r="33920" spans="27:29">
      <c r="AA33920" s="298"/>
      <c r="AC33920" s="206"/>
    </row>
    <row r="33921" spans="27:29">
      <c r="AA33921" s="298"/>
      <c r="AC33921" s="206"/>
    </row>
    <row r="33922" spans="27:29">
      <c r="AA33922" s="298"/>
      <c r="AC33922" s="206"/>
    </row>
    <row r="33923" spans="27:29">
      <c r="AA33923" s="298"/>
      <c r="AC33923" s="206"/>
    </row>
    <row r="33924" spans="27:29">
      <c r="AA33924" s="298"/>
      <c r="AC33924" s="206"/>
    </row>
    <row r="33925" spans="27:29">
      <c r="AA33925" s="298"/>
      <c r="AC33925" s="206"/>
    </row>
    <row r="33926" spans="27:29">
      <c r="AA33926" s="298"/>
      <c r="AC33926" s="206"/>
    </row>
    <row r="33927" spans="27:29">
      <c r="AA33927" s="298"/>
      <c r="AC33927" s="206"/>
    </row>
    <row r="33928" spans="27:29">
      <c r="AA33928" s="298"/>
      <c r="AC33928" s="206"/>
    </row>
    <row r="33929" spans="27:29">
      <c r="AA33929" s="298"/>
      <c r="AC33929" s="206"/>
    </row>
    <row r="33930" spans="27:29">
      <c r="AA33930" s="298"/>
      <c r="AC33930" s="206"/>
    </row>
    <row r="33931" spans="27:29">
      <c r="AA33931" s="298"/>
      <c r="AC33931" s="206"/>
    </row>
    <row r="33932" spans="27:29">
      <c r="AA33932" s="298"/>
      <c r="AC33932" s="206"/>
    </row>
    <row r="33933" spans="27:29">
      <c r="AA33933" s="298"/>
      <c r="AC33933" s="206"/>
    </row>
    <row r="33934" spans="27:29">
      <c r="AA33934" s="298"/>
      <c r="AC33934" s="206"/>
    </row>
    <row r="33935" spans="27:29">
      <c r="AA33935" s="298"/>
      <c r="AC33935" s="206"/>
    </row>
    <row r="33936" spans="27:29">
      <c r="AA33936" s="298"/>
      <c r="AC33936" s="206"/>
    </row>
    <row r="33937" spans="27:29">
      <c r="AA33937" s="298"/>
      <c r="AC33937" s="206"/>
    </row>
    <row r="33938" spans="27:29">
      <c r="AA33938" s="298"/>
      <c r="AC33938" s="206"/>
    </row>
    <row r="33939" spans="27:29">
      <c r="AA33939" s="298"/>
      <c r="AC33939" s="206"/>
    </row>
    <row r="33940" spans="27:29">
      <c r="AA33940" s="298"/>
      <c r="AC33940" s="206"/>
    </row>
    <row r="33941" spans="27:29">
      <c r="AA33941" s="298"/>
      <c r="AC33941" s="206"/>
    </row>
    <row r="33942" spans="27:29">
      <c r="AA33942" s="298"/>
      <c r="AC33942" s="206"/>
    </row>
    <row r="33943" spans="27:29">
      <c r="AA33943" s="298"/>
      <c r="AC33943" s="206"/>
    </row>
    <row r="33944" spans="27:29">
      <c r="AA33944" s="298"/>
      <c r="AC33944" s="206"/>
    </row>
    <row r="33945" spans="27:29">
      <c r="AA33945" s="298"/>
      <c r="AC33945" s="206"/>
    </row>
    <row r="33946" spans="27:29">
      <c r="AA33946" s="298"/>
      <c r="AC33946" s="206"/>
    </row>
    <row r="33947" spans="27:29">
      <c r="AA33947" s="298"/>
      <c r="AC33947" s="206"/>
    </row>
    <row r="33948" spans="27:29">
      <c r="AA33948" s="298"/>
      <c r="AC33948" s="206"/>
    </row>
    <row r="33949" spans="27:29">
      <c r="AA33949" s="298"/>
      <c r="AC33949" s="206"/>
    </row>
    <row r="33950" spans="27:29">
      <c r="AA33950" s="298"/>
      <c r="AC33950" s="206"/>
    </row>
    <row r="33951" spans="27:29">
      <c r="AA33951" s="298"/>
      <c r="AC33951" s="206"/>
    </row>
    <row r="33952" spans="27:29">
      <c r="AA33952" s="298"/>
      <c r="AC33952" s="206"/>
    </row>
    <row r="33953" spans="27:29">
      <c r="AA33953" s="298"/>
      <c r="AC33953" s="206"/>
    </row>
    <row r="33954" spans="27:29">
      <c r="AA33954" s="298"/>
      <c r="AC33954" s="206"/>
    </row>
    <row r="33955" spans="27:29">
      <c r="AA33955" s="298"/>
      <c r="AC33955" s="206"/>
    </row>
    <row r="33956" spans="27:29">
      <c r="AA33956" s="298"/>
      <c r="AC33956" s="206"/>
    </row>
    <row r="33957" spans="27:29">
      <c r="AA33957" s="298"/>
      <c r="AC33957" s="206"/>
    </row>
    <row r="33958" spans="27:29">
      <c r="AA33958" s="298"/>
      <c r="AC33958" s="206"/>
    </row>
    <row r="33959" spans="27:29">
      <c r="AA33959" s="298"/>
      <c r="AC33959" s="206"/>
    </row>
    <row r="33960" spans="27:29">
      <c r="AA33960" s="298"/>
      <c r="AC33960" s="206"/>
    </row>
    <row r="33961" spans="27:29">
      <c r="AA33961" s="298"/>
      <c r="AC33961" s="206"/>
    </row>
    <row r="33962" spans="27:29">
      <c r="AA33962" s="298"/>
      <c r="AC33962" s="206"/>
    </row>
    <row r="33963" spans="27:29">
      <c r="AA33963" s="298"/>
      <c r="AC33963" s="206"/>
    </row>
    <row r="33964" spans="27:29">
      <c r="AA33964" s="298"/>
      <c r="AC33964" s="206"/>
    </row>
    <row r="33965" spans="27:29">
      <c r="AA33965" s="298"/>
      <c r="AC33965" s="206"/>
    </row>
    <row r="33966" spans="27:29">
      <c r="AA33966" s="298"/>
      <c r="AC33966" s="206"/>
    </row>
    <row r="33967" spans="27:29">
      <c r="AA33967" s="298"/>
      <c r="AC33967" s="206"/>
    </row>
    <row r="33968" spans="27:29">
      <c r="AA33968" s="298"/>
      <c r="AC33968" s="206"/>
    </row>
    <row r="33969" spans="27:29">
      <c r="AA33969" s="298"/>
      <c r="AC33969" s="206"/>
    </row>
    <row r="33970" spans="27:29">
      <c r="AA33970" s="298"/>
      <c r="AC33970" s="206"/>
    </row>
    <row r="33971" spans="27:29">
      <c r="AA33971" s="298"/>
      <c r="AC33971" s="206"/>
    </row>
    <row r="33972" spans="27:29">
      <c r="AA33972" s="298"/>
      <c r="AC33972" s="206"/>
    </row>
    <row r="33973" spans="27:29">
      <c r="AA33973" s="298"/>
      <c r="AC33973" s="206"/>
    </row>
    <row r="33974" spans="27:29">
      <c r="AA33974" s="298"/>
      <c r="AC33974" s="206"/>
    </row>
    <row r="33975" spans="27:29">
      <c r="AA33975" s="298"/>
      <c r="AC33975" s="206"/>
    </row>
    <row r="33976" spans="27:29">
      <c r="AA33976" s="298"/>
      <c r="AC33976" s="206"/>
    </row>
    <row r="33977" spans="27:29">
      <c r="AA33977" s="298"/>
      <c r="AC33977" s="206"/>
    </row>
    <row r="33978" spans="27:29">
      <c r="AA33978" s="298"/>
      <c r="AC33978" s="206"/>
    </row>
    <row r="33979" spans="27:29">
      <c r="AA33979" s="298"/>
      <c r="AC33979" s="206"/>
    </row>
    <row r="33980" spans="27:29">
      <c r="AA33980" s="298"/>
      <c r="AC33980" s="206"/>
    </row>
    <row r="33981" spans="27:29">
      <c r="AA33981" s="298"/>
      <c r="AC33981" s="206"/>
    </row>
    <row r="33982" spans="27:29">
      <c r="AA33982" s="298"/>
      <c r="AC33982" s="206"/>
    </row>
    <row r="33983" spans="27:29">
      <c r="AA33983" s="298"/>
      <c r="AC33983" s="206"/>
    </row>
    <row r="33984" spans="27:29">
      <c r="AA33984" s="298"/>
      <c r="AC33984" s="206"/>
    </row>
    <row r="33985" spans="27:29">
      <c r="AA33985" s="298"/>
      <c r="AC33985" s="206"/>
    </row>
    <row r="33986" spans="27:29">
      <c r="AA33986" s="298"/>
      <c r="AC33986" s="206"/>
    </row>
    <row r="33987" spans="27:29">
      <c r="AA33987" s="298"/>
      <c r="AC33987" s="206"/>
    </row>
    <row r="33988" spans="27:29">
      <c r="AA33988" s="298"/>
      <c r="AC33988" s="206"/>
    </row>
    <row r="33989" spans="27:29">
      <c r="AA33989" s="298"/>
      <c r="AC33989" s="206"/>
    </row>
    <row r="33990" spans="27:29">
      <c r="AA33990" s="298"/>
      <c r="AC33990" s="206"/>
    </row>
    <row r="33991" spans="27:29">
      <c r="AA33991" s="298"/>
      <c r="AC33991" s="206"/>
    </row>
    <row r="33992" spans="27:29">
      <c r="AA33992" s="298"/>
      <c r="AC33992" s="206"/>
    </row>
    <row r="33993" spans="27:29">
      <c r="AA33993" s="298"/>
      <c r="AC33993" s="206"/>
    </row>
    <row r="33994" spans="27:29">
      <c r="AA33994" s="298"/>
      <c r="AC33994" s="206"/>
    </row>
    <row r="33995" spans="27:29">
      <c r="AA33995" s="298"/>
      <c r="AC33995" s="206"/>
    </row>
    <row r="33996" spans="27:29">
      <c r="AA33996" s="298"/>
      <c r="AC33996" s="206"/>
    </row>
    <row r="33997" spans="27:29">
      <c r="AA33997" s="298"/>
      <c r="AC33997" s="206"/>
    </row>
    <row r="33998" spans="27:29">
      <c r="AA33998" s="298"/>
      <c r="AC33998" s="206"/>
    </row>
    <row r="33999" spans="27:29">
      <c r="AA33999" s="298"/>
      <c r="AC33999" s="206"/>
    </row>
    <row r="34000" spans="27:29">
      <c r="AA34000" s="298"/>
      <c r="AC34000" s="206"/>
    </row>
    <row r="34001" spans="27:29">
      <c r="AA34001" s="298"/>
      <c r="AC34001" s="206"/>
    </row>
    <row r="34002" spans="27:29">
      <c r="AA34002" s="298"/>
      <c r="AC34002" s="206"/>
    </row>
    <row r="34003" spans="27:29">
      <c r="AA34003" s="298"/>
      <c r="AC34003" s="206"/>
    </row>
    <row r="34004" spans="27:29">
      <c r="AA34004" s="298"/>
      <c r="AC34004" s="206"/>
    </row>
    <row r="34005" spans="27:29">
      <c r="AA34005" s="298"/>
      <c r="AC34005" s="206"/>
    </row>
    <row r="34006" spans="27:29">
      <c r="AA34006" s="298"/>
      <c r="AC34006" s="206"/>
    </row>
    <row r="34007" spans="27:29">
      <c r="AA34007" s="298"/>
      <c r="AC34007" s="206"/>
    </row>
    <row r="34008" spans="27:29">
      <c r="AA34008" s="298"/>
      <c r="AC34008" s="206"/>
    </row>
    <row r="34009" spans="27:29">
      <c r="AA34009" s="298"/>
      <c r="AC34009" s="206"/>
    </row>
    <row r="34010" spans="27:29">
      <c r="AA34010" s="298"/>
      <c r="AC34010" s="206"/>
    </row>
    <row r="34011" spans="27:29">
      <c r="AA34011" s="298"/>
      <c r="AC34011" s="206"/>
    </row>
    <row r="34012" spans="27:29">
      <c r="AA34012" s="298"/>
      <c r="AC34012" s="206"/>
    </row>
    <row r="34013" spans="27:29">
      <c r="AA34013" s="298"/>
      <c r="AC34013" s="206"/>
    </row>
    <row r="34014" spans="27:29">
      <c r="AA34014" s="298"/>
      <c r="AC34014" s="206"/>
    </row>
    <row r="34015" spans="27:29">
      <c r="AA34015" s="298"/>
      <c r="AC34015" s="206"/>
    </row>
    <row r="34016" spans="27:29">
      <c r="AA34016" s="298"/>
      <c r="AC34016" s="206"/>
    </row>
    <row r="34017" spans="27:29">
      <c r="AA34017" s="298"/>
      <c r="AC34017" s="206"/>
    </row>
    <row r="34018" spans="27:29">
      <c r="AA34018" s="298"/>
      <c r="AC34018" s="206"/>
    </row>
    <row r="34019" spans="27:29">
      <c r="AA34019" s="298"/>
      <c r="AC34019" s="206"/>
    </row>
    <row r="34020" spans="27:29">
      <c r="AA34020" s="298"/>
      <c r="AC34020" s="206"/>
    </row>
    <row r="34021" spans="27:29">
      <c r="AA34021" s="298"/>
      <c r="AC34021" s="206"/>
    </row>
    <row r="34022" spans="27:29">
      <c r="AA34022" s="298"/>
      <c r="AC34022" s="206"/>
    </row>
    <row r="34023" spans="27:29">
      <c r="AA34023" s="298"/>
      <c r="AC34023" s="206"/>
    </row>
    <row r="34024" spans="27:29">
      <c r="AA34024" s="298"/>
      <c r="AC34024" s="206"/>
    </row>
    <row r="34025" spans="27:29">
      <c r="AA34025" s="298"/>
      <c r="AC34025" s="206"/>
    </row>
    <row r="34026" spans="27:29">
      <c r="AA34026" s="298"/>
      <c r="AC34026" s="206"/>
    </row>
    <row r="34027" spans="27:29">
      <c r="AA34027" s="298"/>
      <c r="AC34027" s="206"/>
    </row>
    <row r="34028" spans="27:29">
      <c r="AA34028" s="298"/>
      <c r="AC34028" s="206"/>
    </row>
    <row r="34029" spans="27:29">
      <c r="AA34029" s="298"/>
      <c r="AC34029" s="206"/>
    </row>
    <row r="34030" spans="27:29">
      <c r="AA34030" s="298"/>
      <c r="AC34030" s="206"/>
    </row>
    <row r="34031" spans="27:29">
      <c r="AA34031" s="298"/>
      <c r="AC34031" s="206"/>
    </row>
    <row r="34032" spans="27:29">
      <c r="AA34032" s="298"/>
      <c r="AC34032" s="206"/>
    </row>
    <row r="34033" spans="27:29">
      <c r="AA34033" s="298"/>
      <c r="AC34033" s="206"/>
    </row>
    <row r="34034" spans="27:29">
      <c r="AA34034" s="298"/>
      <c r="AC34034" s="206"/>
    </row>
    <row r="34035" spans="27:29">
      <c r="AA34035" s="298"/>
      <c r="AC34035" s="206"/>
    </row>
    <row r="34036" spans="27:29">
      <c r="AA34036" s="298"/>
      <c r="AC34036" s="206"/>
    </row>
    <row r="34037" spans="27:29">
      <c r="AA34037" s="298"/>
      <c r="AC34037" s="206"/>
    </row>
    <row r="34038" spans="27:29">
      <c r="AA34038" s="298"/>
      <c r="AC34038" s="206"/>
    </row>
    <row r="34039" spans="27:29">
      <c r="AA34039" s="298"/>
      <c r="AC34039" s="206"/>
    </row>
    <row r="34040" spans="27:29">
      <c r="AA34040" s="298"/>
      <c r="AC34040" s="206"/>
    </row>
    <row r="34041" spans="27:29">
      <c r="AA34041" s="298"/>
      <c r="AC34041" s="206"/>
    </row>
    <row r="34042" spans="27:29">
      <c r="AA34042" s="298"/>
      <c r="AC34042" s="206"/>
    </row>
    <row r="34043" spans="27:29">
      <c r="AA34043" s="298"/>
      <c r="AC34043" s="206"/>
    </row>
    <row r="34044" spans="27:29">
      <c r="AA34044" s="298"/>
      <c r="AC34044" s="206"/>
    </row>
    <row r="34045" spans="27:29">
      <c r="AA34045" s="298"/>
      <c r="AC34045" s="206"/>
    </row>
    <row r="34046" spans="27:29">
      <c r="AA34046" s="298"/>
      <c r="AC34046" s="206"/>
    </row>
    <row r="34047" spans="27:29">
      <c r="AA34047" s="298"/>
      <c r="AC34047" s="206"/>
    </row>
    <row r="34048" spans="27:29">
      <c r="AA34048" s="298"/>
      <c r="AC34048" s="206"/>
    </row>
    <row r="34049" spans="27:29">
      <c r="AA34049" s="298"/>
      <c r="AC34049" s="206"/>
    </row>
    <row r="34050" spans="27:29">
      <c r="AA34050" s="298"/>
      <c r="AC34050" s="206"/>
    </row>
    <row r="34051" spans="27:29">
      <c r="AA34051" s="298"/>
      <c r="AC34051" s="206"/>
    </row>
    <row r="34052" spans="27:29">
      <c r="AA34052" s="298"/>
      <c r="AC34052" s="206"/>
    </row>
    <row r="34053" spans="27:29">
      <c r="AA34053" s="298"/>
      <c r="AC34053" s="206"/>
    </row>
    <row r="34054" spans="27:29">
      <c r="AA34054" s="298"/>
      <c r="AC34054" s="206"/>
    </row>
    <row r="34055" spans="27:29">
      <c r="AA34055" s="298"/>
      <c r="AC34055" s="206"/>
    </row>
    <row r="34056" spans="27:29">
      <c r="AA34056" s="298"/>
      <c r="AC34056" s="206"/>
    </row>
    <row r="34057" spans="27:29">
      <c r="AA34057" s="298"/>
      <c r="AC34057" s="206"/>
    </row>
    <row r="34058" spans="27:29">
      <c r="AA34058" s="298"/>
      <c r="AC34058" s="206"/>
    </row>
    <row r="34059" spans="27:29">
      <c r="AA34059" s="298"/>
      <c r="AC34059" s="206"/>
    </row>
    <row r="34060" spans="27:29">
      <c r="AA34060" s="298"/>
      <c r="AC34060" s="206"/>
    </row>
    <row r="34061" spans="27:29">
      <c r="AA34061" s="298"/>
      <c r="AC34061" s="206"/>
    </row>
    <row r="34062" spans="27:29">
      <c r="AA34062" s="298"/>
      <c r="AC34062" s="206"/>
    </row>
    <row r="34063" spans="27:29">
      <c r="AA34063" s="298"/>
      <c r="AC34063" s="206"/>
    </row>
    <row r="34064" spans="27:29">
      <c r="AA34064" s="298"/>
      <c r="AC34064" s="206"/>
    </row>
    <row r="34065" spans="27:29">
      <c r="AA34065" s="298"/>
      <c r="AC34065" s="206"/>
    </row>
    <row r="34066" spans="27:29">
      <c r="AA34066" s="298"/>
      <c r="AC34066" s="206"/>
    </row>
    <row r="34067" spans="27:29">
      <c r="AA34067" s="298"/>
      <c r="AC34067" s="206"/>
    </row>
    <row r="34068" spans="27:29">
      <c r="AA34068" s="298"/>
      <c r="AC34068" s="206"/>
    </row>
    <row r="34069" spans="27:29">
      <c r="AA34069" s="298"/>
      <c r="AC34069" s="206"/>
    </row>
    <row r="34070" spans="27:29">
      <c r="AA34070" s="298"/>
      <c r="AC34070" s="206"/>
    </row>
    <row r="34071" spans="27:29">
      <c r="AA34071" s="298"/>
      <c r="AC34071" s="206"/>
    </row>
    <row r="34072" spans="27:29">
      <c r="AA34072" s="298"/>
      <c r="AC34072" s="206"/>
    </row>
    <row r="34073" spans="27:29">
      <c r="AA34073" s="298"/>
      <c r="AC34073" s="206"/>
    </row>
    <row r="34074" spans="27:29">
      <c r="AA34074" s="298"/>
      <c r="AC34074" s="206"/>
    </row>
    <row r="34075" spans="27:29">
      <c r="AA34075" s="298"/>
      <c r="AC34075" s="206"/>
    </row>
    <row r="34076" spans="27:29">
      <c r="AA34076" s="298"/>
      <c r="AC34076" s="206"/>
    </row>
    <row r="34077" spans="27:29">
      <c r="AA34077" s="298"/>
      <c r="AC34077" s="206"/>
    </row>
    <row r="34078" spans="27:29">
      <c r="AA34078" s="298"/>
      <c r="AC34078" s="206"/>
    </row>
    <row r="34079" spans="27:29">
      <c r="AA34079" s="298"/>
      <c r="AC34079" s="206"/>
    </row>
    <row r="34080" spans="27:29">
      <c r="AA34080" s="298"/>
      <c r="AC34080" s="206"/>
    </row>
    <row r="34081" spans="27:29">
      <c r="AA34081" s="298"/>
      <c r="AC34081" s="206"/>
    </row>
    <row r="34082" spans="27:29">
      <c r="AA34082" s="298"/>
      <c r="AC34082" s="206"/>
    </row>
    <row r="34083" spans="27:29">
      <c r="AA34083" s="298"/>
      <c r="AC34083" s="206"/>
    </row>
    <row r="34084" spans="27:29">
      <c r="AA34084" s="298"/>
      <c r="AC34084" s="206"/>
    </row>
    <row r="34085" spans="27:29">
      <c r="AA34085" s="298"/>
      <c r="AC34085" s="206"/>
    </row>
    <row r="34086" spans="27:29">
      <c r="AA34086" s="298"/>
      <c r="AC34086" s="206"/>
    </row>
    <row r="34087" spans="27:29">
      <c r="AA34087" s="298"/>
      <c r="AC34087" s="206"/>
    </row>
    <row r="34088" spans="27:29">
      <c r="AA34088" s="298"/>
      <c r="AC34088" s="206"/>
    </row>
    <row r="34089" spans="27:29">
      <c r="AA34089" s="298"/>
      <c r="AC34089" s="206"/>
    </row>
    <row r="34090" spans="27:29">
      <c r="AA34090" s="298"/>
      <c r="AC34090" s="206"/>
    </row>
    <row r="34091" spans="27:29">
      <c r="AA34091" s="298"/>
      <c r="AC34091" s="206"/>
    </row>
    <row r="34092" spans="27:29">
      <c r="AA34092" s="298"/>
      <c r="AC34092" s="206"/>
    </row>
    <row r="34093" spans="27:29">
      <c r="AA34093" s="298"/>
      <c r="AC34093" s="206"/>
    </row>
    <row r="34094" spans="27:29">
      <c r="AA34094" s="298"/>
      <c r="AC34094" s="206"/>
    </row>
    <row r="34095" spans="27:29">
      <c r="AA34095" s="298"/>
      <c r="AC34095" s="206"/>
    </row>
    <row r="34096" spans="27:29">
      <c r="AA34096" s="298"/>
      <c r="AC34096" s="206"/>
    </row>
    <row r="34097" spans="27:29">
      <c r="AA34097" s="298"/>
      <c r="AC34097" s="206"/>
    </row>
    <row r="34098" spans="27:29">
      <c r="AA34098" s="298"/>
      <c r="AC34098" s="206"/>
    </row>
    <row r="34099" spans="27:29">
      <c r="AA34099" s="298"/>
      <c r="AC34099" s="206"/>
    </row>
    <row r="34100" spans="27:29">
      <c r="AA34100" s="298"/>
      <c r="AC34100" s="206"/>
    </row>
    <row r="34101" spans="27:29">
      <c r="AA34101" s="298"/>
      <c r="AC34101" s="206"/>
    </row>
    <row r="34102" spans="27:29">
      <c r="AA34102" s="298"/>
      <c r="AC34102" s="206"/>
    </row>
    <row r="34103" spans="27:29">
      <c r="AA34103" s="298"/>
      <c r="AC34103" s="206"/>
    </row>
    <row r="34104" spans="27:29">
      <c r="AA34104" s="298"/>
      <c r="AC34104" s="206"/>
    </row>
    <row r="34105" spans="27:29">
      <c r="AA34105" s="298"/>
      <c r="AC34105" s="206"/>
    </row>
    <row r="34106" spans="27:29">
      <c r="AA34106" s="298"/>
      <c r="AC34106" s="206"/>
    </row>
    <row r="34107" spans="27:29">
      <c r="AA34107" s="298"/>
      <c r="AC34107" s="206"/>
    </row>
    <row r="34108" spans="27:29">
      <c r="AA34108" s="298"/>
      <c r="AC34108" s="206"/>
    </row>
    <row r="34109" spans="27:29">
      <c r="AA34109" s="298"/>
      <c r="AC34109" s="206"/>
    </row>
    <row r="34110" spans="27:29">
      <c r="AA34110" s="298"/>
      <c r="AC34110" s="206"/>
    </row>
    <row r="34111" spans="27:29">
      <c r="AA34111" s="298"/>
      <c r="AC34111" s="206"/>
    </row>
    <row r="34112" spans="27:29">
      <c r="AA34112" s="298"/>
      <c r="AC34112" s="206"/>
    </row>
    <row r="34113" spans="27:29">
      <c r="AA34113" s="298"/>
      <c r="AC34113" s="206"/>
    </row>
    <row r="34114" spans="27:29">
      <c r="AA34114" s="298"/>
      <c r="AC34114" s="206"/>
    </row>
    <row r="34115" spans="27:29">
      <c r="AA34115" s="298"/>
      <c r="AC34115" s="206"/>
    </row>
    <row r="34116" spans="27:29">
      <c r="AA34116" s="298"/>
      <c r="AC34116" s="206"/>
    </row>
    <row r="34117" spans="27:29">
      <c r="AA34117" s="298"/>
      <c r="AC34117" s="206"/>
    </row>
    <row r="34118" spans="27:29">
      <c r="AA34118" s="298"/>
      <c r="AC34118" s="206"/>
    </row>
    <row r="34119" spans="27:29">
      <c r="AA34119" s="298"/>
      <c r="AC34119" s="206"/>
    </row>
    <row r="34120" spans="27:29">
      <c r="AA34120" s="298"/>
      <c r="AC34120" s="206"/>
    </row>
    <row r="34121" spans="27:29">
      <c r="AA34121" s="298"/>
      <c r="AC34121" s="206"/>
    </row>
    <row r="34122" spans="27:29">
      <c r="AA34122" s="298"/>
      <c r="AC34122" s="206"/>
    </row>
    <row r="34123" spans="27:29">
      <c r="AA34123" s="298"/>
      <c r="AC34123" s="206"/>
    </row>
    <row r="34124" spans="27:29">
      <c r="AA34124" s="298"/>
      <c r="AC34124" s="206"/>
    </row>
    <row r="34125" spans="27:29">
      <c r="AA34125" s="298"/>
      <c r="AC34125" s="206"/>
    </row>
    <row r="34126" spans="27:29">
      <c r="AA34126" s="298"/>
      <c r="AC34126" s="206"/>
    </row>
    <row r="34127" spans="27:29">
      <c r="AA34127" s="298"/>
      <c r="AC34127" s="206"/>
    </row>
    <row r="34128" spans="27:29">
      <c r="AA34128" s="298"/>
      <c r="AC34128" s="206"/>
    </row>
    <row r="34129" spans="27:29">
      <c r="AA34129" s="298"/>
      <c r="AC34129" s="206"/>
    </row>
    <row r="34130" spans="27:29">
      <c r="AA34130" s="298"/>
      <c r="AC34130" s="206"/>
    </row>
    <row r="34131" spans="27:29">
      <c r="AA34131" s="298"/>
      <c r="AC34131" s="206"/>
    </row>
    <row r="34132" spans="27:29">
      <c r="AA34132" s="298"/>
      <c r="AC34132" s="206"/>
    </row>
    <row r="34133" spans="27:29">
      <c r="AA34133" s="298"/>
      <c r="AC34133" s="206"/>
    </row>
    <row r="34134" spans="27:29">
      <c r="AA34134" s="298"/>
      <c r="AC34134" s="206"/>
    </row>
    <row r="34135" spans="27:29">
      <c r="AA34135" s="298"/>
      <c r="AC34135" s="206"/>
    </row>
    <row r="34136" spans="27:29">
      <c r="AA34136" s="298"/>
      <c r="AC34136" s="206"/>
    </row>
    <row r="34137" spans="27:29">
      <c r="AA34137" s="298"/>
      <c r="AC34137" s="206"/>
    </row>
    <row r="34138" spans="27:29">
      <c r="AA34138" s="298"/>
      <c r="AC34138" s="206"/>
    </row>
    <row r="34139" spans="27:29">
      <c r="AA34139" s="298"/>
      <c r="AC34139" s="206"/>
    </row>
    <row r="34140" spans="27:29">
      <c r="AA34140" s="298"/>
      <c r="AC34140" s="206"/>
    </row>
    <row r="34141" spans="27:29">
      <c r="AA34141" s="298"/>
      <c r="AC34141" s="206"/>
    </row>
    <row r="34142" spans="27:29">
      <c r="AA34142" s="298"/>
      <c r="AC34142" s="206"/>
    </row>
    <row r="34143" spans="27:29">
      <c r="AA34143" s="298"/>
      <c r="AC34143" s="206"/>
    </row>
    <row r="34144" spans="27:29">
      <c r="AA34144" s="298"/>
      <c r="AC34144" s="206"/>
    </row>
    <row r="34145" spans="27:29">
      <c r="AA34145" s="298"/>
      <c r="AC34145" s="206"/>
    </row>
    <row r="34146" spans="27:29">
      <c r="AA34146" s="298"/>
      <c r="AC34146" s="206"/>
    </row>
    <row r="34147" spans="27:29">
      <c r="AA34147" s="298"/>
      <c r="AC34147" s="206"/>
    </row>
    <row r="34148" spans="27:29">
      <c r="AA34148" s="298"/>
      <c r="AC34148" s="206"/>
    </row>
    <row r="34149" spans="27:29">
      <c r="AA34149" s="298"/>
      <c r="AC34149" s="206"/>
    </row>
    <row r="34150" spans="27:29">
      <c r="AA34150" s="298"/>
      <c r="AC34150" s="206"/>
    </row>
    <row r="34151" spans="27:29">
      <c r="AA34151" s="298"/>
      <c r="AC34151" s="206"/>
    </row>
    <row r="34152" spans="27:29">
      <c r="AA34152" s="298"/>
      <c r="AC34152" s="206"/>
    </row>
    <row r="34153" spans="27:29">
      <c r="AA34153" s="298"/>
      <c r="AC34153" s="206"/>
    </row>
    <row r="34154" spans="27:29">
      <c r="AA34154" s="298"/>
      <c r="AC34154" s="206"/>
    </row>
    <row r="34155" spans="27:29">
      <c r="AA34155" s="298"/>
      <c r="AC34155" s="206"/>
    </row>
    <row r="34156" spans="27:29">
      <c r="AA34156" s="298"/>
      <c r="AC34156" s="206"/>
    </row>
    <row r="34157" spans="27:29">
      <c r="AA34157" s="298"/>
      <c r="AC34157" s="206"/>
    </row>
    <row r="34158" spans="27:29">
      <c r="AA34158" s="298"/>
      <c r="AC34158" s="206"/>
    </row>
    <row r="34159" spans="27:29">
      <c r="AA34159" s="298"/>
      <c r="AC34159" s="206"/>
    </row>
    <row r="34160" spans="27:29">
      <c r="AA34160" s="298"/>
      <c r="AC34160" s="206"/>
    </row>
    <row r="34161" spans="27:29">
      <c r="AA34161" s="298"/>
      <c r="AC34161" s="206"/>
    </row>
    <row r="34162" spans="27:29">
      <c r="AA34162" s="298"/>
      <c r="AC34162" s="206"/>
    </row>
    <row r="34163" spans="27:29">
      <c r="AA34163" s="298"/>
      <c r="AC34163" s="206"/>
    </row>
    <row r="34164" spans="27:29">
      <c r="AA34164" s="298"/>
      <c r="AC34164" s="206"/>
    </row>
    <row r="34165" spans="27:29">
      <c r="AA34165" s="298"/>
      <c r="AC34165" s="206"/>
    </row>
    <row r="34166" spans="27:29">
      <c r="AA34166" s="298"/>
      <c r="AC34166" s="206"/>
    </row>
    <row r="34167" spans="27:29">
      <c r="AA34167" s="298"/>
      <c r="AC34167" s="206"/>
    </row>
    <row r="34168" spans="27:29">
      <c r="AA34168" s="298"/>
      <c r="AC34168" s="206"/>
    </row>
    <row r="34169" spans="27:29">
      <c r="AA34169" s="298"/>
      <c r="AC34169" s="206"/>
    </row>
    <row r="34170" spans="27:29">
      <c r="AA34170" s="298"/>
      <c r="AC34170" s="206"/>
    </row>
    <row r="34171" spans="27:29">
      <c r="AA34171" s="298"/>
      <c r="AC34171" s="206"/>
    </row>
    <row r="34172" spans="27:29">
      <c r="AA34172" s="298"/>
      <c r="AC34172" s="206"/>
    </row>
    <row r="34173" spans="27:29">
      <c r="AA34173" s="298"/>
      <c r="AC34173" s="206"/>
    </row>
    <row r="34174" spans="27:29">
      <c r="AA34174" s="298"/>
      <c r="AC34174" s="206"/>
    </row>
    <row r="34175" spans="27:29">
      <c r="AA34175" s="298"/>
      <c r="AC34175" s="206"/>
    </row>
    <row r="34176" spans="27:29">
      <c r="AA34176" s="298"/>
      <c r="AC34176" s="206"/>
    </row>
    <row r="34177" spans="27:29">
      <c r="AA34177" s="298"/>
      <c r="AC34177" s="206"/>
    </row>
    <row r="34178" spans="27:29">
      <c r="AA34178" s="298"/>
      <c r="AC34178" s="206"/>
    </row>
    <row r="34179" spans="27:29">
      <c r="AA34179" s="298"/>
      <c r="AC34179" s="206"/>
    </row>
    <row r="34180" spans="27:29">
      <c r="AA34180" s="298"/>
      <c r="AC34180" s="206"/>
    </row>
    <row r="34181" spans="27:29">
      <c r="AA34181" s="298"/>
      <c r="AC34181" s="206"/>
    </row>
    <row r="34182" spans="27:29">
      <c r="AA34182" s="298"/>
      <c r="AC34182" s="206"/>
    </row>
    <row r="34183" spans="27:29">
      <c r="AA34183" s="298"/>
      <c r="AC34183" s="206"/>
    </row>
    <row r="34184" spans="27:29">
      <c r="AA34184" s="298"/>
      <c r="AC34184" s="206"/>
    </row>
    <row r="34185" spans="27:29">
      <c r="AA34185" s="298"/>
      <c r="AC34185" s="206"/>
    </row>
    <row r="34186" spans="27:29">
      <c r="AA34186" s="298"/>
      <c r="AC34186" s="206"/>
    </row>
    <row r="34187" spans="27:29">
      <c r="AA34187" s="298"/>
      <c r="AC34187" s="206"/>
    </row>
    <row r="34188" spans="27:29">
      <c r="AA34188" s="298"/>
      <c r="AC34188" s="206"/>
    </row>
    <row r="34189" spans="27:29">
      <c r="AA34189" s="298"/>
      <c r="AC34189" s="206"/>
    </row>
    <row r="34190" spans="27:29">
      <c r="AA34190" s="298"/>
      <c r="AC34190" s="206"/>
    </row>
    <row r="34191" spans="27:29">
      <c r="AA34191" s="298"/>
      <c r="AC34191" s="206"/>
    </row>
    <row r="34192" spans="27:29">
      <c r="AA34192" s="298"/>
      <c r="AC34192" s="206"/>
    </row>
    <row r="34193" spans="27:29">
      <c r="AA34193" s="298"/>
      <c r="AC34193" s="206"/>
    </row>
    <row r="34194" spans="27:29">
      <c r="AA34194" s="298"/>
      <c r="AC34194" s="206"/>
    </row>
    <row r="34195" spans="27:29">
      <c r="AA34195" s="298"/>
      <c r="AC34195" s="206"/>
    </row>
    <row r="34196" spans="27:29">
      <c r="AA34196" s="298"/>
      <c r="AC34196" s="206"/>
    </row>
    <row r="34197" spans="27:29">
      <c r="AA34197" s="298"/>
      <c r="AC34197" s="206"/>
    </row>
    <row r="34198" spans="27:29">
      <c r="AA34198" s="298"/>
      <c r="AC34198" s="206"/>
    </row>
    <row r="34199" spans="27:29">
      <c r="AA34199" s="298"/>
      <c r="AC34199" s="206"/>
    </row>
    <row r="34200" spans="27:29">
      <c r="AA34200" s="298"/>
      <c r="AC34200" s="206"/>
    </row>
    <row r="34201" spans="27:29">
      <c r="AA34201" s="298"/>
      <c r="AC34201" s="206"/>
    </row>
    <row r="34202" spans="27:29">
      <c r="AA34202" s="298"/>
      <c r="AC34202" s="206"/>
    </row>
    <row r="34203" spans="27:29">
      <c r="AA34203" s="298"/>
      <c r="AC34203" s="206"/>
    </row>
    <row r="34204" spans="27:29">
      <c r="AA34204" s="298"/>
      <c r="AC34204" s="206"/>
    </row>
    <row r="34205" spans="27:29">
      <c r="AA34205" s="298"/>
      <c r="AC34205" s="206"/>
    </row>
    <row r="34206" spans="27:29">
      <c r="AA34206" s="298"/>
      <c r="AC34206" s="206"/>
    </row>
    <row r="34207" spans="27:29">
      <c r="AA34207" s="298"/>
      <c r="AC34207" s="206"/>
    </row>
    <row r="34208" spans="27:29">
      <c r="AA34208" s="298"/>
      <c r="AC34208" s="206"/>
    </row>
    <row r="34209" spans="27:29">
      <c r="AA34209" s="298"/>
      <c r="AC34209" s="206"/>
    </row>
    <row r="34210" spans="27:29">
      <c r="AA34210" s="298"/>
      <c r="AC34210" s="206"/>
    </row>
    <row r="34211" spans="27:29">
      <c r="AA34211" s="298"/>
      <c r="AC34211" s="206"/>
    </row>
    <row r="34212" spans="27:29">
      <c r="AA34212" s="298"/>
      <c r="AC34212" s="206"/>
    </row>
    <row r="34213" spans="27:29">
      <c r="AA34213" s="298"/>
      <c r="AC34213" s="206"/>
    </row>
    <row r="34214" spans="27:29">
      <c r="AA34214" s="298"/>
      <c r="AC34214" s="206"/>
    </row>
    <row r="34215" spans="27:29">
      <c r="AA34215" s="298"/>
      <c r="AC34215" s="206"/>
    </row>
    <row r="34216" spans="27:29">
      <c r="AA34216" s="298"/>
      <c r="AC34216" s="206"/>
    </row>
    <row r="34217" spans="27:29">
      <c r="AA34217" s="298"/>
      <c r="AC34217" s="206"/>
    </row>
    <row r="34218" spans="27:29">
      <c r="AA34218" s="298"/>
      <c r="AC34218" s="206"/>
    </row>
    <row r="34219" spans="27:29">
      <c r="AA34219" s="298"/>
      <c r="AC34219" s="206"/>
    </row>
    <row r="34220" spans="27:29">
      <c r="AA34220" s="298"/>
      <c r="AC34220" s="206"/>
    </row>
    <row r="34221" spans="27:29">
      <c r="AA34221" s="298"/>
      <c r="AC34221" s="206"/>
    </row>
    <row r="34222" spans="27:29">
      <c r="AA34222" s="298"/>
      <c r="AC34222" s="206"/>
    </row>
    <row r="34223" spans="27:29">
      <c r="AA34223" s="298"/>
      <c r="AC34223" s="206"/>
    </row>
    <row r="34224" spans="27:29">
      <c r="AA34224" s="298"/>
      <c r="AC34224" s="206"/>
    </row>
    <row r="34225" spans="27:29">
      <c r="AA34225" s="298"/>
      <c r="AC34225" s="206"/>
    </row>
    <row r="34226" spans="27:29">
      <c r="AA34226" s="298"/>
      <c r="AC34226" s="206"/>
    </row>
    <row r="34227" spans="27:29">
      <c r="AA34227" s="298"/>
      <c r="AC34227" s="206"/>
    </row>
    <row r="34228" spans="27:29">
      <c r="AA34228" s="298"/>
      <c r="AC34228" s="206"/>
    </row>
    <row r="34229" spans="27:29">
      <c r="AA34229" s="298"/>
      <c r="AC34229" s="206"/>
    </row>
    <row r="34230" spans="27:29">
      <c r="AA34230" s="298"/>
      <c r="AC34230" s="206"/>
    </row>
    <row r="34231" spans="27:29">
      <c r="AA34231" s="298"/>
      <c r="AC34231" s="206"/>
    </row>
    <row r="34232" spans="27:29">
      <c r="AA34232" s="298"/>
      <c r="AC34232" s="206"/>
    </row>
    <row r="34233" spans="27:29">
      <c r="AA34233" s="298"/>
      <c r="AC34233" s="206"/>
    </row>
    <row r="34234" spans="27:29">
      <c r="AA34234" s="298"/>
      <c r="AC34234" s="206"/>
    </row>
    <row r="34235" spans="27:29">
      <c r="AA34235" s="298"/>
      <c r="AC34235" s="206"/>
    </row>
    <row r="34236" spans="27:29">
      <c r="AA34236" s="298"/>
      <c r="AC34236" s="206"/>
    </row>
    <row r="34237" spans="27:29">
      <c r="AA34237" s="298"/>
      <c r="AC34237" s="206"/>
    </row>
    <row r="34238" spans="27:29">
      <c r="AA34238" s="298"/>
      <c r="AC34238" s="206"/>
    </row>
    <row r="34239" spans="27:29">
      <c r="AA34239" s="298"/>
      <c r="AC34239" s="206"/>
    </row>
    <row r="34240" spans="27:29">
      <c r="AA34240" s="298"/>
      <c r="AC34240" s="206"/>
    </row>
    <row r="34241" spans="27:29">
      <c r="AA34241" s="298"/>
      <c r="AC34241" s="206"/>
    </row>
    <row r="34242" spans="27:29">
      <c r="AA34242" s="298"/>
      <c r="AC34242" s="206"/>
    </row>
    <row r="34243" spans="27:29">
      <c r="AA34243" s="298"/>
      <c r="AC34243" s="206"/>
    </row>
    <row r="34244" spans="27:29">
      <c r="AA34244" s="298"/>
      <c r="AC34244" s="206"/>
    </row>
    <row r="34245" spans="27:29">
      <c r="AA34245" s="298"/>
      <c r="AC34245" s="206"/>
    </row>
    <row r="34246" spans="27:29">
      <c r="AA34246" s="298"/>
      <c r="AC34246" s="206"/>
    </row>
    <row r="34247" spans="27:29">
      <c r="AA34247" s="298"/>
      <c r="AC34247" s="206"/>
    </row>
    <row r="34248" spans="27:29">
      <c r="AA34248" s="298"/>
      <c r="AC34248" s="206"/>
    </row>
    <row r="34249" spans="27:29">
      <c r="AA34249" s="298"/>
      <c r="AC34249" s="206"/>
    </row>
    <row r="34250" spans="27:29">
      <c r="AA34250" s="298"/>
      <c r="AC34250" s="206"/>
    </row>
    <row r="34251" spans="27:29">
      <c r="AA34251" s="298"/>
      <c r="AC34251" s="206"/>
    </row>
    <row r="34252" spans="27:29">
      <c r="AA34252" s="298"/>
      <c r="AC34252" s="206"/>
    </row>
    <row r="34253" spans="27:29">
      <c r="AA34253" s="298"/>
      <c r="AC34253" s="206"/>
    </row>
    <row r="34254" spans="27:29">
      <c r="AA34254" s="298"/>
      <c r="AC34254" s="206"/>
    </row>
    <row r="34255" spans="27:29">
      <c r="AA34255" s="298"/>
      <c r="AC34255" s="206"/>
    </row>
    <row r="34256" spans="27:29">
      <c r="AA34256" s="298"/>
      <c r="AC34256" s="206"/>
    </row>
    <row r="34257" spans="27:29">
      <c r="AA34257" s="298"/>
      <c r="AC34257" s="206"/>
    </row>
    <row r="34258" spans="27:29">
      <c r="AA34258" s="298"/>
      <c r="AC34258" s="206"/>
    </row>
    <row r="34259" spans="27:29">
      <c r="AA34259" s="298"/>
      <c r="AC34259" s="206"/>
    </row>
    <row r="34260" spans="27:29">
      <c r="AA34260" s="298"/>
      <c r="AC34260" s="206"/>
    </row>
    <row r="34261" spans="27:29">
      <c r="AA34261" s="298"/>
      <c r="AC34261" s="206"/>
    </row>
    <row r="34262" spans="27:29">
      <c r="AA34262" s="298"/>
      <c r="AC34262" s="206"/>
    </row>
    <row r="34263" spans="27:29">
      <c r="AA34263" s="298"/>
      <c r="AC34263" s="206"/>
    </row>
    <row r="34264" spans="27:29">
      <c r="AA34264" s="298"/>
      <c r="AC34264" s="206"/>
    </row>
    <row r="34265" spans="27:29">
      <c r="AA34265" s="298"/>
      <c r="AC34265" s="206"/>
    </row>
    <row r="34266" spans="27:29">
      <c r="AA34266" s="298"/>
      <c r="AC34266" s="206"/>
    </row>
    <row r="34267" spans="27:29">
      <c r="AA34267" s="298"/>
      <c r="AC34267" s="206"/>
    </row>
    <row r="34268" spans="27:29">
      <c r="AA34268" s="298"/>
      <c r="AC34268" s="206"/>
    </row>
    <row r="34269" spans="27:29">
      <c r="AA34269" s="298"/>
      <c r="AC34269" s="206"/>
    </row>
    <row r="34270" spans="27:29">
      <c r="AA34270" s="298"/>
      <c r="AC34270" s="206"/>
    </row>
    <row r="34271" spans="27:29">
      <c r="AA34271" s="298"/>
      <c r="AC34271" s="206"/>
    </row>
    <row r="34272" spans="27:29">
      <c r="AA34272" s="298"/>
      <c r="AC34272" s="206"/>
    </row>
    <row r="34273" spans="27:29">
      <c r="AA34273" s="298"/>
      <c r="AC34273" s="206"/>
    </row>
    <row r="34274" spans="27:29">
      <c r="AA34274" s="298"/>
      <c r="AC34274" s="206"/>
    </row>
    <row r="34275" spans="27:29">
      <c r="AA34275" s="298"/>
      <c r="AC34275" s="206"/>
    </row>
    <row r="34276" spans="27:29">
      <c r="AA34276" s="298"/>
      <c r="AC34276" s="206"/>
    </row>
    <row r="34277" spans="27:29">
      <c r="AA34277" s="298"/>
      <c r="AC34277" s="206"/>
    </row>
    <row r="34278" spans="27:29">
      <c r="AA34278" s="298"/>
      <c r="AC34278" s="206"/>
    </row>
    <row r="34279" spans="27:29">
      <c r="AA34279" s="298"/>
      <c r="AC34279" s="206"/>
    </row>
    <row r="34280" spans="27:29">
      <c r="AA34280" s="298"/>
      <c r="AC34280" s="206"/>
    </row>
    <row r="34281" spans="27:29">
      <c r="AA34281" s="298"/>
      <c r="AC34281" s="206"/>
    </row>
    <row r="34282" spans="27:29">
      <c r="AA34282" s="298"/>
      <c r="AC34282" s="206"/>
    </row>
    <row r="34283" spans="27:29">
      <c r="AA34283" s="298"/>
      <c r="AC34283" s="206"/>
    </row>
    <row r="34284" spans="27:29">
      <c r="AA34284" s="298"/>
      <c r="AC34284" s="206"/>
    </row>
    <row r="34285" spans="27:29">
      <c r="AA34285" s="298"/>
      <c r="AC34285" s="206"/>
    </row>
    <row r="34286" spans="27:29">
      <c r="AA34286" s="298"/>
      <c r="AC34286" s="206"/>
    </row>
    <row r="34287" spans="27:29">
      <c r="AA34287" s="298"/>
      <c r="AC34287" s="206"/>
    </row>
    <row r="34288" spans="27:29">
      <c r="AA34288" s="298"/>
      <c r="AC34288" s="206"/>
    </row>
    <row r="34289" spans="27:29">
      <c r="AA34289" s="298"/>
      <c r="AC34289" s="206"/>
    </row>
    <row r="34290" spans="27:29">
      <c r="AA34290" s="298"/>
      <c r="AC34290" s="206"/>
    </row>
    <row r="34291" spans="27:29">
      <c r="AA34291" s="298"/>
      <c r="AC34291" s="206"/>
    </row>
    <row r="34292" spans="27:29">
      <c r="AA34292" s="298"/>
      <c r="AC34292" s="206"/>
    </row>
    <row r="34293" spans="27:29">
      <c r="AA34293" s="298"/>
      <c r="AC34293" s="206"/>
    </row>
    <row r="34294" spans="27:29">
      <c r="AA34294" s="298"/>
      <c r="AC34294" s="206"/>
    </row>
    <row r="34295" spans="27:29">
      <c r="AA34295" s="298"/>
      <c r="AC34295" s="206"/>
    </row>
    <row r="34296" spans="27:29">
      <c r="AA34296" s="298"/>
      <c r="AC34296" s="206"/>
    </row>
    <row r="34297" spans="27:29">
      <c r="AA34297" s="298"/>
      <c r="AC34297" s="206"/>
    </row>
    <row r="34298" spans="27:29">
      <c r="AA34298" s="298"/>
      <c r="AC34298" s="206"/>
    </row>
    <row r="34299" spans="27:29">
      <c r="AA34299" s="298"/>
      <c r="AC34299" s="206"/>
    </row>
    <row r="34300" spans="27:29">
      <c r="AA34300" s="298"/>
      <c r="AC34300" s="206"/>
    </row>
    <row r="34301" spans="27:29">
      <c r="AA34301" s="298"/>
      <c r="AC34301" s="206"/>
    </row>
    <row r="34302" spans="27:29">
      <c r="AA34302" s="298"/>
      <c r="AC34302" s="206"/>
    </row>
    <row r="34303" spans="27:29">
      <c r="AA34303" s="298"/>
      <c r="AC34303" s="206"/>
    </row>
    <row r="34304" spans="27:29">
      <c r="AA34304" s="298"/>
      <c r="AC34304" s="206"/>
    </row>
    <row r="34305" spans="27:29">
      <c r="AA34305" s="298"/>
      <c r="AC34305" s="206"/>
    </row>
    <row r="34306" spans="27:29">
      <c r="AA34306" s="298"/>
      <c r="AC34306" s="206"/>
    </row>
    <row r="34307" spans="27:29">
      <c r="AA34307" s="298"/>
      <c r="AC34307" s="206"/>
    </row>
    <row r="34308" spans="27:29">
      <c r="AA34308" s="298"/>
      <c r="AC34308" s="206"/>
    </row>
    <row r="34309" spans="27:29">
      <c r="AA34309" s="298"/>
      <c r="AC34309" s="206"/>
    </row>
    <row r="34310" spans="27:29">
      <c r="AA34310" s="298"/>
      <c r="AC34310" s="206"/>
    </row>
    <row r="34311" spans="27:29">
      <c r="AA34311" s="298"/>
      <c r="AC34311" s="206"/>
    </row>
    <row r="34312" spans="27:29">
      <c r="AA34312" s="298"/>
      <c r="AC34312" s="206"/>
    </row>
    <row r="34313" spans="27:29">
      <c r="AA34313" s="298"/>
      <c r="AC34313" s="206"/>
    </row>
    <row r="34314" spans="27:29">
      <c r="AA34314" s="298"/>
      <c r="AC34314" s="206"/>
    </row>
    <row r="34315" spans="27:29">
      <c r="AA34315" s="298"/>
      <c r="AC34315" s="206"/>
    </row>
    <row r="34316" spans="27:29">
      <c r="AA34316" s="298"/>
      <c r="AC34316" s="206"/>
    </row>
    <row r="34317" spans="27:29">
      <c r="AA34317" s="298"/>
      <c r="AC34317" s="206"/>
    </row>
    <row r="34318" spans="27:29">
      <c r="AA34318" s="298"/>
      <c r="AC34318" s="206"/>
    </row>
    <row r="34319" spans="27:29">
      <c r="AA34319" s="298"/>
      <c r="AC34319" s="206"/>
    </row>
    <row r="34320" spans="27:29">
      <c r="AA34320" s="298"/>
      <c r="AC34320" s="206"/>
    </row>
    <row r="34321" spans="27:29">
      <c r="AA34321" s="298"/>
      <c r="AC34321" s="206"/>
    </row>
    <row r="34322" spans="27:29">
      <c r="AA34322" s="298"/>
      <c r="AC34322" s="206"/>
    </row>
    <row r="34323" spans="27:29">
      <c r="AA34323" s="298"/>
      <c r="AC34323" s="206"/>
    </row>
    <row r="34324" spans="27:29">
      <c r="AA34324" s="298"/>
      <c r="AC34324" s="206"/>
    </row>
    <row r="34325" spans="27:29">
      <c r="AA34325" s="298"/>
      <c r="AC34325" s="206"/>
    </row>
    <row r="34326" spans="27:29">
      <c r="AA34326" s="298"/>
      <c r="AC34326" s="206"/>
    </row>
    <row r="34327" spans="27:29">
      <c r="AA34327" s="298"/>
      <c r="AC34327" s="206"/>
    </row>
    <row r="34328" spans="27:29">
      <c r="AA34328" s="298"/>
      <c r="AC34328" s="206"/>
    </row>
    <row r="34329" spans="27:29">
      <c r="AA34329" s="298"/>
      <c r="AC34329" s="206"/>
    </row>
    <row r="34330" spans="27:29">
      <c r="AA34330" s="298"/>
      <c r="AC34330" s="206"/>
    </row>
    <row r="34331" spans="27:29">
      <c r="AA34331" s="298"/>
      <c r="AC34331" s="206"/>
    </row>
    <row r="34332" spans="27:29">
      <c r="AA34332" s="298"/>
      <c r="AC34332" s="206"/>
    </row>
    <row r="34333" spans="27:29">
      <c r="AA34333" s="298"/>
      <c r="AC34333" s="206"/>
    </row>
    <row r="34334" spans="27:29">
      <c r="AA34334" s="298"/>
      <c r="AC34334" s="206"/>
    </row>
    <row r="34335" spans="27:29">
      <c r="AA34335" s="298"/>
      <c r="AC34335" s="206"/>
    </row>
    <row r="34336" spans="27:29">
      <c r="AA34336" s="298"/>
      <c r="AC34336" s="206"/>
    </row>
    <row r="34337" spans="27:29">
      <c r="AA34337" s="298"/>
      <c r="AC34337" s="206"/>
    </row>
    <row r="34338" spans="27:29">
      <c r="AA34338" s="298"/>
      <c r="AC34338" s="206"/>
    </row>
    <row r="34339" spans="27:29">
      <c r="AA34339" s="298"/>
      <c r="AC34339" s="206"/>
    </row>
    <row r="34340" spans="27:29">
      <c r="AA34340" s="298"/>
      <c r="AC34340" s="206"/>
    </row>
    <row r="34341" spans="27:29">
      <c r="AA34341" s="298"/>
      <c r="AC34341" s="206"/>
    </row>
    <row r="34342" spans="27:29">
      <c r="AA34342" s="298"/>
      <c r="AC34342" s="206"/>
    </row>
    <row r="34343" spans="27:29">
      <c r="AA34343" s="298"/>
      <c r="AC34343" s="206"/>
    </row>
    <row r="34344" spans="27:29">
      <c r="AA34344" s="298"/>
      <c r="AC34344" s="206"/>
    </row>
    <row r="34345" spans="27:29">
      <c r="AA34345" s="298"/>
      <c r="AC34345" s="206"/>
    </row>
    <row r="34346" spans="27:29">
      <c r="AA34346" s="298"/>
      <c r="AC34346" s="206"/>
    </row>
    <row r="34347" spans="27:29">
      <c r="AA34347" s="298"/>
      <c r="AC34347" s="206"/>
    </row>
    <row r="34348" spans="27:29">
      <c r="AA34348" s="298"/>
      <c r="AC34348" s="206"/>
    </row>
    <row r="34349" spans="27:29">
      <c r="AA34349" s="298"/>
      <c r="AC34349" s="206"/>
    </row>
    <row r="34350" spans="27:29">
      <c r="AA34350" s="298"/>
      <c r="AC34350" s="206"/>
    </row>
    <row r="34351" spans="27:29">
      <c r="AA34351" s="298"/>
      <c r="AC34351" s="206"/>
    </row>
    <row r="34352" spans="27:29">
      <c r="AA34352" s="298"/>
      <c r="AC34352" s="206"/>
    </row>
    <row r="34353" spans="27:29">
      <c r="AA34353" s="298"/>
      <c r="AC34353" s="206"/>
    </row>
    <row r="34354" spans="27:29">
      <c r="AA34354" s="298"/>
      <c r="AC34354" s="206"/>
    </row>
    <row r="34355" spans="27:29">
      <c r="AA34355" s="298"/>
      <c r="AC34355" s="206"/>
    </row>
    <row r="34356" spans="27:29">
      <c r="AA34356" s="298"/>
      <c r="AC34356" s="206"/>
    </row>
    <row r="34357" spans="27:29">
      <c r="AA34357" s="298"/>
      <c r="AC34357" s="206"/>
    </row>
    <row r="34358" spans="27:29">
      <c r="AA34358" s="298"/>
      <c r="AC34358" s="206"/>
    </row>
    <row r="34359" spans="27:29">
      <c r="AA34359" s="298"/>
      <c r="AC34359" s="206"/>
    </row>
    <row r="34360" spans="27:29">
      <c r="AA34360" s="298"/>
      <c r="AC34360" s="206"/>
    </row>
    <row r="34361" spans="27:29">
      <c r="AA34361" s="298"/>
      <c r="AC34361" s="206"/>
    </row>
    <row r="34362" spans="27:29">
      <c r="AA34362" s="298"/>
      <c r="AC34362" s="206"/>
    </row>
    <row r="34363" spans="27:29">
      <c r="AA34363" s="298"/>
      <c r="AC34363" s="206"/>
    </row>
    <row r="34364" spans="27:29">
      <c r="AA34364" s="298"/>
      <c r="AC34364" s="206"/>
    </row>
    <row r="34365" spans="27:29">
      <c r="AA34365" s="298"/>
      <c r="AC34365" s="206"/>
    </row>
    <row r="34366" spans="27:29">
      <c r="AA34366" s="298"/>
      <c r="AC34366" s="206"/>
    </row>
    <row r="34367" spans="27:29">
      <c r="AA34367" s="298"/>
      <c r="AC34367" s="206"/>
    </row>
    <row r="34368" spans="27:29">
      <c r="AA34368" s="298"/>
      <c r="AC34368" s="206"/>
    </row>
    <row r="34369" spans="27:29">
      <c r="AA34369" s="298"/>
      <c r="AC34369" s="206"/>
    </row>
    <row r="34370" spans="27:29">
      <c r="AA34370" s="298"/>
      <c r="AC34370" s="206"/>
    </row>
    <row r="34371" spans="27:29">
      <c r="AA34371" s="298"/>
      <c r="AC34371" s="206"/>
    </row>
    <row r="34372" spans="27:29">
      <c r="AA34372" s="298"/>
      <c r="AC34372" s="206"/>
    </row>
    <row r="34373" spans="27:29">
      <c r="AA34373" s="298"/>
      <c r="AC34373" s="206"/>
    </row>
    <row r="34374" spans="27:29">
      <c r="AA34374" s="298"/>
      <c r="AC34374" s="206"/>
    </row>
    <row r="34375" spans="27:29">
      <c r="AA34375" s="298"/>
      <c r="AC34375" s="206"/>
    </row>
    <row r="34376" spans="27:29">
      <c r="AA34376" s="298"/>
      <c r="AC34376" s="206"/>
    </row>
    <row r="34377" spans="27:29">
      <c r="AA34377" s="298"/>
      <c r="AC34377" s="206"/>
    </row>
    <row r="34378" spans="27:29">
      <c r="AA34378" s="298"/>
      <c r="AC34378" s="206"/>
    </row>
    <row r="34379" spans="27:29">
      <c r="AA34379" s="298"/>
      <c r="AC34379" s="206"/>
    </row>
    <row r="34380" spans="27:29">
      <c r="AA34380" s="298"/>
      <c r="AC34380" s="206"/>
    </row>
    <row r="34381" spans="27:29">
      <c r="AA34381" s="298"/>
      <c r="AC34381" s="206"/>
    </row>
    <row r="34382" spans="27:29">
      <c r="AA34382" s="298"/>
      <c r="AC34382" s="206"/>
    </row>
    <row r="34383" spans="27:29">
      <c r="AA34383" s="298"/>
      <c r="AC34383" s="206"/>
    </row>
    <row r="34384" spans="27:29">
      <c r="AA34384" s="298"/>
      <c r="AC34384" s="206"/>
    </row>
    <row r="34385" spans="27:29">
      <c r="AA34385" s="298"/>
      <c r="AC34385" s="206"/>
    </row>
    <row r="34386" spans="27:29">
      <c r="AA34386" s="298"/>
      <c r="AC34386" s="206"/>
    </row>
    <row r="34387" spans="27:29">
      <c r="AA34387" s="298"/>
      <c r="AC34387" s="206"/>
    </row>
    <row r="34388" spans="27:29">
      <c r="AA34388" s="298"/>
      <c r="AC34388" s="206"/>
    </row>
    <row r="34389" spans="27:29">
      <c r="AA34389" s="298"/>
      <c r="AC34389" s="206"/>
    </row>
    <row r="34390" spans="27:29">
      <c r="AA34390" s="298"/>
      <c r="AC34390" s="206"/>
    </row>
    <row r="34391" spans="27:29">
      <c r="AA34391" s="298"/>
      <c r="AC34391" s="206"/>
    </row>
    <row r="34392" spans="27:29">
      <c r="AA34392" s="298"/>
      <c r="AC34392" s="206"/>
    </row>
    <row r="34393" spans="27:29">
      <c r="AA34393" s="298"/>
      <c r="AC34393" s="206"/>
    </row>
    <row r="34394" spans="27:29">
      <c r="AA34394" s="298"/>
      <c r="AC34394" s="206"/>
    </row>
    <row r="34395" spans="27:29">
      <c r="AA34395" s="298"/>
      <c r="AC34395" s="206"/>
    </row>
    <row r="34396" spans="27:29">
      <c r="AA34396" s="298"/>
      <c r="AC34396" s="206"/>
    </row>
    <row r="34397" spans="27:29">
      <c r="AA34397" s="298"/>
      <c r="AC34397" s="206"/>
    </row>
    <row r="34398" spans="27:29">
      <c r="AA34398" s="298"/>
      <c r="AC34398" s="206"/>
    </row>
    <row r="34399" spans="27:29">
      <c r="AA34399" s="298"/>
      <c r="AC34399" s="206"/>
    </row>
    <row r="34400" spans="27:29">
      <c r="AA34400" s="298"/>
      <c r="AC34400" s="206"/>
    </row>
    <row r="34401" spans="27:29">
      <c r="AA34401" s="298"/>
      <c r="AC34401" s="206"/>
    </row>
    <row r="34402" spans="27:29">
      <c r="AA34402" s="298"/>
      <c r="AC34402" s="206"/>
    </row>
    <row r="34403" spans="27:29">
      <c r="AA34403" s="298"/>
      <c r="AC34403" s="206"/>
    </row>
    <row r="34404" spans="27:29">
      <c r="AA34404" s="298"/>
      <c r="AC34404" s="206"/>
    </row>
    <row r="34405" spans="27:29">
      <c r="AA34405" s="298"/>
      <c r="AC34405" s="206"/>
    </row>
    <row r="34406" spans="27:29">
      <c r="AA34406" s="298"/>
      <c r="AC34406" s="206"/>
    </row>
    <row r="34407" spans="27:29">
      <c r="AA34407" s="298"/>
      <c r="AC34407" s="206"/>
    </row>
    <row r="34408" spans="27:29">
      <c r="AA34408" s="298"/>
      <c r="AC34408" s="206"/>
    </row>
    <row r="34409" spans="27:29">
      <c r="AA34409" s="298"/>
      <c r="AC34409" s="206"/>
    </row>
    <row r="34410" spans="27:29">
      <c r="AA34410" s="298"/>
      <c r="AC34410" s="206"/>
    </row>
    <row r="34411" spans="27:29">
      <c r="AA34411" s="298"/>
      <c r="AC34411" s="206"/>
    </row>
    <row r="34412" spans="27:29">
      <c r="AA34412" s="298"/>
      <c r="AC34412" s="206"/>
    </row>
    <row r="34413" spans="27:29">
      <c r="AA34413" s="298"/>
      <c r="AC34413" s="206"/>
    </row>
    <row r="34414" spans="27:29">
      <c r="AA34414" s="298"/>
      <c r="AC34414" s="206"/>
    </row>
    <row r="34415" spans="27:29">
      <c r="AA34415" s="298"/>
      <c r="AC34415" s="206"/>
    </row>
    <row r="34416" spans="27:29">
      <c r="AA34416" s="298"/>
      <c r="AC34416" s="206"/>
    </row>
    <row r="34417" spans="27:29">
      <c r="AA34417" s="298"/>
      <c r="AC34417" s="206"/>
    </row>
    <row r="34418" spans="27:29">
      <c r="AA34418" s="298"/>
      <c r="AC34418" s="206"/>
    </row>
    <row r="34419" spans="27:29">
      <c r="AA34419" s="298"/>
      <c r="AC34419" s="206"/>
    </row>
    <row r="34420" spans="27:29">
      <c r="AA34420" s="298"/>
      <c r="AC34420" s="206"/>
    </row>
    <row r="34421" spans="27:29">
      <c r="AA34421" s="298"/>
      <c r="AC34421" s="206"/>
    </row>
    <row r="34422" spans="27:29">
      <c r="AA34422" s="298"/>
      <c r="AC34422" s="206"/>
    </row>
    <row r="34423" spans="27:29">
      <c r="AA34423" s="298"/>
      <c r="AC34423" s="206"/>
    </row>
    <row r="34424" spans="27:29">
      <c r="AA34424" s="298"/>
      <c r="AC34424" s="206"/>
    </row>
    <row r="34425" spans="27:29">
      <c r="AA34425" s="298"/>
      <c r="AC34425" s="206"/>
    </row>
    <row r="34426" spans="27:29">
      <c r="AA34426" s="298"/>
      <c r="AC34426" s="206"/>
    </row>
    <row r="34427" spans="27:29">
      <c r="AA34427" s="298"/>
      <c r="AC34427" s="206"/>
    </row>
    <row r="34428" spans="27:29">
      <c r="AA34428" s="298"/>
      <c r="AC34428" s="206"/>
    </row>
    <row r="34429" spans="27:29">
      <c r="AA34429" s="298"/>
      <c r="AC34429" s="206"/>
    </row>
    <row r="34430" spans="27:29">
      <c r="AA34430" s="298"/>
      <c r="AC34430" s="206"/>
    </row>
    <row r="34431" spans="27:29">
      <c r="AA34431" s="298"/>
      <c r="AC34431" s="206"/>
    </row>
    <row r="34432" spans="27:29">
      <c r="AA34432" s="298"/>
      <c r="AC34432" s="206"/>
    </row>
    <row r="34433" spans="27:29">
      <c r="AA34433" s="298"/>
      <c r="AC34433" s="206"/>
    </row>
    <row r="34434" spans="27:29">
      <c r="AA34434" s="298"/>
      <c r="AC34434" s="206"/>
    </row>
    <row r="34435" spans="27:29">
      <c r="AA34435" s="298"/>
      <c r="AC34435" s="206"/>
    </row>
    <row r="34436" spans="27:29">
      <c r="AA34436" s="298"/>
      <c r="AC34436" s="206"/>
    </row>
    <row r="34437" spans="27:29">
      <c r="AA34437" s="298"/>
      <c r="AC34437" s="206"/>
    </row>
    <row r="34438" spans="27:29">
      <c r="AA34438" s="298"/>
      <c r="AC34438" s="206"/>
    </row>
    <row r="34439" spans="27:29">
      <c r="AA34439" s="298"/>
      <c r="AC34439" s="206"/>
    </row>
    <row r="34440" spans="27:29">
      <c r="AA34440" s="298"/>
      <c r="AC34440" s="206"/>
    </row>
    <row r="34441" spans="27:29">
      <c r="AA34441" s="298"/>
      <c r="AC34441" s="206"/>
    </row>
    <row r="34442" spans="27:29">
      <c r="AA34442" s="298"/>
      <c r="AC34442" s="206"/>
    </row>
    <row r="34443" spans="27:29">
      <c r="AA34443" s="298"/>
      <c r="AC34443" s="206"/>
    </row>
    <row r="34444" spans="27:29">
      <c r="AA34444" s="298"/>
      <c r="AC34444" s="206"/>
    </row>
    <row r="34445" spans="27:29">
      <c r="AA34445" s="298"/>
      <c r="AC34445" s="206"/>
    </row>
    <row r="34446" spans="27:29">
      <c r="AA34446" s="298"/>
      <c r="AC34446" s="206"/>
    </row>
    <row r="34447" spans="27:29">
      <c r="AA34447" s="298"/>
      <c r="AC34447" s="206"/>
    </row>
    <row r="34448" spans="27:29">
      <c r="AA34448" s="298"/>
      <c r="AC34448" s="206"/>
    </row>
    <row r="34449" spans="27:29">
      <c r="AA34449" s="298"/>
      <c r="AC34449" s="206"/>
    </row>
    <row r="34450" spans="27:29">
      <c r="AA34450" s="298"/>
      <c r="AC34450" s="206"/>
    </row>
    <row r="34451" spans="27:29">
      <c r="AA34451" s="298"/>
      <c r="AC34451" s="206"/>
    </row>
    <row r="34452" spans="27:29">
      <c r="AA34452" s="298"/>
      <c r="AC34452" s="206"/>
    </row>
    <row r="34453" spans="27:29">
      <c r="AA34453" s="298"/>
      <c r="AC34453" s="206"/>
    </row>
    <row r="34454" spans="27:29">
      <c r="AA34454" s="298"/>
      <c r="AC34454" s="206"/>
    </row>
    <row r="34455" spans="27:29">
      <c r="AA34455" s="298"/>
      <c r="AC34455" s="206"/>
    </row>
    <row r="34456" spans="27:29">
      <c r="AA34456" s="298"/>
      <c r="AC34456" s="206"/>
    </row>
    <row r="34457" spans="27:29">
      <c r="AA34457" s="298"/>
      <c r="AC34457" s="206"/>
    </row>
    <row r="34458" spans="27:29">
      <c r="AA34458" s="298"/>
      <c r="AC34458" s="206"/>
    </row>
    <row r="34459" spans="27:29">
      <c r="AA34459" s="298"/>
      <c r="AC34459" s="206"/>
    </row>
    <row r="34460" spans="27:29">
      <c r="AA34460" s="298"/>
      <c r="AC34460" s="206"/>
    </row>
    <row r="34461" spans="27:29">
      <c r="AA34461" s="298"/>
      <c r="AC34461" s="206"/>
    </row>
    <row r="34462" spans="27:29">
      <c r="AA34462" s="298"/>
      <c r="AC34462" s="206"/>
    </row>
    <row r="34463" spans="27:29">
      <c r="AA34463" s="298"/>
      <c r="AC34463" s="206"/>
    </row>
    <row r="34464" spans="27:29">
      <c r="AA34464" s="298"/>
      <c r="AC34464" s="206"/>
    </row>
    <row r="34465" spans="27:29">
      <c r="AA34465" s="298"/>
      <c r="AC34465" s="206"/>
    </row>
    <row r="34466" spans="27:29">
      <c r="AA34466" s="298"/>
      <c r="AC34466" s="206"/>
    </row>
    <row r="34467" spans="27:29">
      <c r="AA34467" s="298"/>
      <c r="AC34467" s="206"/>
    </row>
    <row r="34468" spans="27:29">
      <c r="AA34468" s="298"/>
      <c r="AC34468" s="206"/>
    </row>
    <row r="34469" spans="27:29">
      <c r="AA34469" s="298"/>
      <c r="AC34469" s="206"/>
    </row>
    <row r="34470" spans="27:29">
      <c r="AA34470" s="298"/>
      <c r="AC34470" s="206"/>
    </row>
    <row r="34471" spans="27:29">
      <c r="AA34471" s="298"/>
      <c r="AC34471" s="206"/>
    </row>
    <row r="34472" spans="27:29">
      <c r="AA34472" s="298"/>
      <c r="AC34472" s="206"/>
    </row>
    <row r="34473" spans="27:29">
      <c r="AA34473" s="298"/>
      <c r="AC34473" s="206"/>
    </row>
    <row r="34474" spans="27:29">
      <c r="AA34474" s="298"/>
      <c r="AC34474" s="206"/>
    </row>
    <row r="34475" spans="27:29">
      <c r="AA34475" s="298"/>
      <c r="AC34475" s="206"/>
    </row>
    <row r="34476" spans="27:29">
      <c r="AA34476" s="298"/>
      <c r="AC34476" s="206"/>
    </row>
    <row r="34477" spans="27:29">
      <c r="AA34477" s="298"/>
      <c r="AC34477" s="206"/>
    </row>
    <row r="34478" spans="27:29">
      <c r="AA34478" s="298"/>
      <c r="AC34478" s="206"/>
    </row>
    <row r="34479" spans="27:29">
      <c r="AA34479" s="298"/>
      <c r="AC34479" s="206"/>
    </row>
    <row r="34480" spans="27:29">
      <c r="AA34480" s="298"/>
      <c r="AC34480" s="206"/>
    </row>
    <row r="34481" spans="27:29">
      <c r="AA34481" s="298"/>
      <c r="AC34481" s="206"/>
    </row>
    <row r="34482" spans="27:29">
      <c r="AA34482" s="298"/>
      <c r="AC34482" s="206"/>
    </row>
    <row r="34483" spans="27:29">
      <c r="AA34483" s="298"/>
      <c r="AC34483" s="206"/>
    </row>
    <row r="34484" spans="27:29">
      <c r="AA34484" s="298"/>
      <c r="AC34484" s="206"/>
    </row>
    <row r="34485" spans="27:29">
      <c r="AA34485" s="298"/>
      <c r="AC34485" s="206"/>
    </row>
    <row r="34486" spans="27:29">
      <c r="AA34486" s="298"/>
      <c r="AC34486" s="206"/>
    </row>
    <row r="34487" spans="27:29">
      <c r="AA34487" s="298"/>
      <c r="AC34487" s="206"/>
    </row>
    <row r="34488" spans="27:29">
      <c r="AA34488" s="298"/>
      <c r="AC34488" s="206"/>
    </row>
    <row r="34489" spans="27:29">
      <c r="AA34489" s="298"/>
      <c r="AC34489" s="206"/>
    </row>
    <row r="34490" spans="27:29">
      <c r="AA34490" s="298"/>
      <c r="AC34490" s="206"/>
    </row>
    <row r="34491" spans="27:29">
      <c r="AA34491" s="298"/>
      <c r="AC34491" s="206"/>
    </row>
    <row r="34492" spans="27:29">
      <c r="AA34492" s="298"/>
      <c r="AC34492" s="206"/>
    </row>
    <row r="34493" spans="27:29">
      <c r="AA34493" s="298"/>
      <c r="AC34493" s="206"/>
    </row>
    <row r="34494" spans="27:29">
      <c r="AA34494" s="298"/>
      <c r="AC34494" s="206"/>
    </row>
    <row r="34495" spans="27:29">
      <c r="AA34495" s="298"/>
      <c r="AC34495" s="206"/>
    </row>
    <row r="34496" spans="27:29">
      <c r="AA34496" s="298"/>
      <c r="AC34496" s="206"/>
    </row>
    <row r="34497" spans="27:29">
      <c r="AA34497" s="298"/>
      <c r="AC34497" s="206"/>
    </row>
    <row r="34498" spans="27:29">
      <c r="AA34498" s="298"/>
      <c r="AC34498" s="206"/>
    </row>
    <row r="34499" spans="27:29">
      <c r="AA34499" s="298"/>
      <c r="AC34499" s="206"/>
    </row>
    <row r="34500" spans="27:29">
      <c r="AA34500" s="298"/>
      <c r="AC34500" s="206"/>
    </row>
    <row r="34501" spans="27:29">
      <c r="AA34501" s="298"/>
      <c r="AC34501" s="206"/>
    </row>
    <row r="34502" spans="27:29">
      <c r="AA34502" s="298"/>
      <c r="AC34502" s="206"/>
    </row>
    <row r="34503" spans="27:29">
      <c r="AA34503" s="298"/>
      <c r="AC34503" s="206"/>
    </row>
    <row r="34504" spans="27:29">
      <c r="AA34504" s="298"/>
      <c r="AC34504" s="206"/>
    </row>
    <row r="34505" spans="27:29">
      <c r="AA34505" s="298"/>
      <c r="AC34505" s="206"/>
    </row>
    <row r="34506" spans="27:29">
      <c r="AA34506" s="298"/>
      <c r="AC34506" s="206"/>
    </row>
    <row r="34507" spans="27:29">
      <c r="AA34507" s="298"/>
      <c r="AC34507" s="206"/>
    </row>
    <row r="34508" spans="27:29">
      <c r="AA34508" s="298"/>
      <c r="AC34508" s="206"/>
    </row>
    <row r="34509" spans="27:29">
      <c r="AA34509" s="298"/>
      <c r="AC34509" s="206"/>
    </row>
    <row r="34510" spans="27:29">
      <c r="AA34510" s="298"/>
      <c r="AC34510" s="206"/>
    </row>
    <row r="34511" spans="27:29">
      <c r="AA34511" s="298"/>
      <c r="AC34511" s="206"/>
    </row>
    <row r="34512" spans="27:29">
      <c r="AA34512" s="298"/>
      <c r="AC34512" s="206"/>
    </row>
    <row r="34513" spans="27:29">
      <c r="AA34513" s="298"/>
      <c r="AC34513" s="206"/>
    </row>
    <row r="34514" spans="27:29">
      <c r="AA34514" s="298"/>
      <c r="AC34514" s="206"/>
    </row>
    <row r="34515" spans="27:29">
      <c r="AA34515" s="298"/>
      <c r="AC34515" s="206"/>
    </row>
    <row r="34516" spans="27:29">
      <c r="AA34516" s="298"/>
      <c r="AC34516" s="206"/>
    </row>
    <row r="34517" spans="27:29">
      <c r="AA34517" s="298"/>
      <c r="AC34517" s="206"/>
    </row>
    <row r="34518" spans="27:29">
      <c r="AA34518" s="298"/>
      <c r="AC34518" s="206"/>
    </row>
    <row r="34519" spans="27:29">
      <c r="AA34519" s="298"/>
      <c r="AC34519" s="206"/>
    </row>
    <row r="34520" spans="27:29">
      <c r="AA34520" s="298"/>
      <c r="AC34520" s="206"/>
    </row>
    <row r="34521" spans="27:29">
      <c r="AA34521" s="298"/>
      <c r="AC34521" s="206"/>
    </row>
    <row r="34522" spans="27:29">
      <c r="AA34522" s="298"/>
      <c r="AC34522" s="206"/>
    </row>
    <row r="34523" spans="27:29">
      <c r="AA34523" s="298"/>
      <c r="AC34523" s="206"/>
    </row>
    <row r="34524" spans="27:29">
      <c r="AA34524" s="298"/>
      <c r="AC34524" s="206"/>
    </row>
    <row r="34525" spans="27:29">
      <c r="AA34525" s="298"/>
      <c r="AC34525" s="206"/>
    </row>
    <row r="34526" spans="27:29">
      <c r="AA34526" s="298"/>
      <c r="AC34526" s="206"/>
    </row>
    <row r="34527" spans="27:29">
      <c r="AA34527" s="298"/>
      <c r="AC34527" s="206"/>
    </row>
    <row r="34528" spans="27:29">
      <c r="AA34528" s="298"/>
      <c r="AC34528" s="206"/>
    </row>
    <row r="34529" spans="27:29">
      <c r="AA34529" s="298"/>
      <c r="AC34529" s="206"/>
    </row>
    <row r="34530" spans="27:29">
      <c r="AA34530" s="298"/>
      <c r="AC34530" s="206"/>
    </row>
    <row r="34531" spans="27:29">
      <c r="AA34531" s="298"/>
      <c r="AC34531" s="206"/>
    </row>
    <row r="34532" spans="27:29">
      <c r="AA34532" s="298"/>
      <c r="AC34532" s="206"/>
    </row>
    <row r="34533" spans="27:29">
      <c r="AA34533" s="298"/>
      <c r="AC34533" s="206"/>
    </row>
    <row r="34534" spans="27:29">
      <c r="AA34534" s="298"/>
      <c r="AC34534" s="206"/>
    </row>
    <row r="34535" spans="27:29">
      <c r="AA34535" s="298"/>
      <c r="AC34535" s="206"/>
    </row>
    <row r="34536" spans="27:29">
      <c r="AA34536" s="298"/>
      <c r="AC34536" s="206"/>
    </row>
    <row r="34537" spans="27:29">
      <c r="AA34537" s="298"/>
      <c r="AC34537" s="206"/>
    </row>
    <row r="34538" spans="27:29">
      <c r="AA34538" s="298"/>
      <c r="AC34538" s="206"/>
    </row>
    <row r="34539" spans="27:29">
      <c r="AA34539" s="298"/>
      <c r="AC34539" s="206"/>
    </row>
    <row r="34540" spans="27:29">
      <c r="AA34540" s="298"/>
      <c r="AC34540" s="206"/>
    </row>
    <row r="34541" spans="27:29">
      <c r="AA34541" s="298"/>
      <c r="AC34541" s="206"/>
    </row>
    <row r="34542" spans="27:29">
      <c r="AA34542" s="298"/>
      <c r="AC34542" s="206"/>
    </row>
    <row r="34543" spans="27:29">
      <c r="AA34543" s="298"/>
      <c r="AC34543" s="206"/>
    </row>
    <row r="34544" spans="27:29">
      <c r="AA34544" s="298"/>
      <c r="AC34544" s="206"/>
    </row>
    <row r="34545" spans="27:29">
      <c r="AA34545" s="298"/>
      <c r="AC34545" s="206"/>
    </row>
    <row r="34546" spans="27:29">
      <c r="AA34546" s="298"/>
      <c r="AC34546" s="206"/>
    </row>
    <row r="34547" spans="27:29">
      <c r="AA34547" s="298"/>
      <c r="AC34547" s="206"/>
    </row>
    <row r="34548" spans="27:29">
      <c r="AA34548" s="298"/>
      <c r="AC34548" s="206"/>
    </row>
    <row r="34549" spans="27:29">
      <c r="AA34549" s="298"/>
      <c r="AC34549" s="206"/>
    </row>
    <row r="34550" spans="27:29">
      <c r="AA34550" s="298"/>
      <c r="AC34550" s="206"/>
    </row>
    <row r="34551" spans="27:29">
      <c r="AA34551" s="298"/>
      <c r="AC34551" s="206"/>
    </row>
    <row r="34552" spans="27:29">
      <c r="AA34552" s="298"/>
      <c r="AC34552" s="206"/>
    </row>
    <row r="34553" spans="27:29">
      <c r="AA34553" s="298"/>
      <c r="AC34553" s="206"/>
    </row>
    <row r="34554" spans="27:29">
      <c r="AA34554" s="298"/>
      <c r="AC34554" s="206"/>
    </row>
    <row r="34555" spans="27:29">
      <c r="AA34555" s="298"/>
      <c r="AC34555" s="206"/>
    </row>
    <row r="34556" spans="27:29">
      <c r="AA34556" s="298"/>
      <c r="AC34556" s="206"/>
    </row>
    <row r="34557" spans="27:29">
      <c r="AA34557" s="298"/>
      <c r="AC34557" s="206"/>
    </row>
    <row r="34558" spans="27:29">
      <c r="AA34558" s="298"/>
      <c r="AC34558" s="206"/>
    </row>
    <row r="34559" spans="27:29">
      <c r="AA34559" s="298"/>
      <c r="AC34559" s="206"/>
    </row>
    <row r="34560" spans="27:29">
      <c r="AA34560" s="298"/>
      <c r="AC34560" s="206"/>
    </row>
    <row r="34561" spans="27:29">
      <c r="AA34561" s="298"/>
      <c r="AC34561" s="206"/>
    </row>
    <row r="34562" spans="27:29">
      <c r="AA34562" s="298"/>
      <c r="AC34562" s="206"/>
    </row>
    <row r="34563" spans="27:29">
      <c r="AA34563" s="298"/>
      <c r="AC34563" s="206"/>
    </row>
    <row r="34564" spans="27:29">
      <c r="AA34564" s="298"/>
      <c r="AC34564" s="206"/>
    </row>
    <row r="34565" spans="27:29">
      <c r="AA34565" s="298"/>
      <c r="AC34565" s="206"/>
    </row>
    <row r="34566" spans="27:29">
      <c r="AA34566" s="298"/>
      <c r="AC34566" s="206"/>
    </row>
    <row r="34567" spans="27:29">
      <c r="AA34567" s="298"/>
      <c r="AC34567" s="206"/>
    </row>
    <row r="34568" spans="27:29">
      <c r="AA34568" s="298"/>
      <c r="AC34568" s="206"/>
    </row>
    <row r="34569" spans="27:29">
      <c r="AA34569" s="298"/>
      <c r="AC34569" s="206"/>
    </row>
    <row r="34570" spans="27:29">
      <c r="AA34570" s="298"/>
      <c r="AC34570" s="206"/>
    </row>
    <row r="34571" spans="27:29">
      <c r="AA34571" s="298"/>
      <c r="AC34571" s="206"/>
    </row>
    <row r="34572" spans="27:29">
      <c r="AA34572" s="298"/>
      <c r="AC34572" s="206"/>
    </row>
    <row r="34573" spans="27:29">
      <c r="AA34573" s="298"/>
      <c r="AC34573" s="206"/>
    </row>
    <row r="34574" spans="27:29">
      <c r="AA34574" s="298"/>
      <c r="AC34574" s="206"/>
    </row>
    <row r="34575" spans="27:29">
      <c r="AA34575" s="298"/>
      <c r="AC34575" s="206"/>
    </row>
    <row r="34576" spans="27:29">
      <c r="AA34576" s="298"/>
      <c r="AC34576" s="206"/>
    </row>
    <row r="34577" spans="27:29">
      <c r="AA34577" s="298"/>
      <c r="AC34577" s="206"/>
    </row>
    <row r="34578" spans="27:29">
      <c r="AA34578" s="298"/>
      <c r="AC34578" s="206"/>
    </row>
    <row r="34579" spans="27:29">
      <c r="AA34579" s="298"/>
      <c r="AC34579" s="206"/>
    </row>
    <row r="34580" spans="27:29">
      <c r="AA34580" s="298"/>
      <c r="AC34580" s="206"/>
    </row>
    <row r="34581" spans="27:29">
      <c r="AA34581" s="298"/>
      <c r="AC34581" s="206"/>
    </row>
    <row r="34582" spans="27:29">
      <c r="AA34582" s="298"/>
      <c r="AC34582" s="206"/>
    </row>
    <row r="34583" spans="27:29">
      <c r="AA34583" s="298"/>
      <c r="AC34583" s="206"/>
    </row>
    <row r="34584" spans="27:29">
      <c r="AA34584" s="298"/>
      <c r="AC34584" s="206"/>
    </row>
    <row r="34585" spans="27:29">
      <c r="AA34585" s="298"/>
      <c r="AC34585" s="206"/>
    </row>
    <row r="34586" spans="27:29">
      <c r="AA34586" s="298"/>
      <c r="AC34586" s="206"/>
    </row>
    <row r="34587" spans="27:29">
      <c r="AA34587" s="298"/>
      <c r="AC34587" s="206"/>
    </row>
    <row r="34588" spans="27:29">
      <c r="AA34588" s="298"/>
      <c r="AC34588" s="206"/>
    </row>
    <row r="34589" spans="27:29">
      <c r="AA34589" s="298"/>
      <c r="AC34589" s="206"/>
    </row>
    <row r="34590" spans="27:29">
      <c r="AA34590" s="298"/>
      <c r="AC34590" s="206"/>
    </row>
    <row r="34591" spans="27:29">
      <c r="AA34591" s="298"/>
      <c r="AC34591" s="206"/>
    </row>
    <row r="34592" spans="27:29">
      <c r="AA34592" s="298"/>
      <c r="AC34592" s="206"/>
    </row>
    <row r="34593" spans="27:29">
      <c r="AA34593" s="298"/>
      <c r="AC34593" s="206"/>
    </row>
    <row r="34594" spans="27:29">
      <c r="AA34594" s="298"/>
      <c r="AC34594" s="206"/>
    </row>
    <row r="34595" spans="27:29">
      <c r="AA34595" s="298"/>
      <c r="AC34595" s="206"/>
    </row>
    <row r="34596" spans="27:29">
      <c r="AA34596" s="298"/>
      <c r="AC34596" s="206"/>
    </row>
    <row r="34597" spans="27:29">
      <c r="AA34597" s="298"/>
      <c r="AC34597" s="206"/>
    </row>
    <row r="34598" spans="27:29">
      <c r="AA34598" s="298"/>
      <c r="AC34598" s="206"/>
    </row>
    <row r="34599" spans="27:29">
      <c r="AA34599" s="298"/>
      <c r="AC34599" s="206"/>
    </row>
    <row r="34600" spans="27:29">
      <c r="AA34600" s="298"/>
      <c r="AC34600" s="206"/>
    </row>
    <row r="34601" spans="27:29">
      <c r="AA34601" s="298"/>
      <c r="AC34601" s="206"/>
    </row>
    <row r="34602" spans="27:29">
      <c r="AA34602" s="298"/>
      <c r="AC34602" s="206"/>
    </row>
    <row r="34603" spans="27:29">
      <c r="AA34603" s="298"/>
      <c r="AC34603" s="206"/>
    </row>
    <row r="34604" spans="27:29">
      <c r="AA34604" s="298"/>
      <c r="AC34604" s="206"/>
    </row>
    <row r="34605" spans="27:29">
      <c r="AA34605" s="298"/>
      <c r="AC34605" s="206"/>
    </row>
    <row r="34606" spans="27:29">
      <c r="AA34606" s="298"/>
      <c r="AC34606" s="206"/>
    </row>
    <row r="34607" spans="27:29">
      <c r="AA34607" s="298"/>
      <c r="AC34607" s="206"/>
    </row>
    <row r="34608" spans="27:29">
      <c r="AA34608" s="298"/>
      <c r="AC34608" s="206"/>
    </row>
    <row r="34609" spans="27:29">
      <c r="AA34609" s="298"/>
      <c r="AC34609" s="206"/>
    </row>
    <row r="34610" spans="27:29">
      <c r="AA34610" s="298"/>
      <c r="AC34610" s="206"/>
    </row>
    <row r="34611" spans="27:29">
      <c r="AA34611" s="298"/>
      <c r="AC34611" s="206"/>
    </row>
    <row r="34612" spans="27:29">
      <c r="AA34612" s="298"/>
      <c r="AC34612" s="206"/>
    </row>
    <row r="34613" spans="27:29">
      <c r="AA34613" s="298"/>
      <c r="AC34613" s="206"/>
    </row>
    <row r="34614" spans="27:29">
      <c r="AA34614" s="298"/>
      <c r="AC34614" s="206"/>
    </row>
    <row r="34615" spans="27:29">
      <c r="AA34615" s="298"/>
      <c r="AC34615" s="206"/>
    </row>
    <row r="34616" spans="27:29">
      <c r="AA34616" s="298"/>
      <c r="AC34616" s="206"/>
    </row>
    <row r="34617" spans="27:29">
      <c r="AA34617" s="298"/>
      <c r="AC34617" s="206"/>
    </row>
    <row r="34618" spans="27:29">
      <c r="AA34618" s="298"/>
      <c r="AC34618" s="206"/>
    </row>
    <row r="34619" spans="27:29">
      <c r="AA34619" s="298"/>
      <c r="AC34619" s="206"/>
    </row>
    <row r="34620" spans="27:29">
      <c r="AA34620" s="298"/>
      <c r="AC34620" s="206"/>
    </row>
    <row r="34621" spans="27:29">
      <c r="AA34621" s="298"/>
      <c r="AC34621" s="206"/>
    </row>
    <row r="34622" spans="27:29">
      <c r="AA34622" s="298"/>
      <c r="AC34622" s="206"/>
    </row>
    <row r="34623" spans="27:29">
      <c r="AA34623" s="298"/>
      <c r="AC34623" s="206"/>
    </row>
    <row r="34624" spans="27:29">
      <c r="AA34624" s="298"/>
      <c r="AC34624" s="206"/>
    </row>
    <row r="34625" spans="27:29">
      <c r="AA34625" s="298"/>
      <c r="AC34625" s="206"/>
    </row>
    <row r="34626" spans="27:29">
      <c r="AA34626" s="298"/>
      <c r="AC34626" s="206"/>
    </row>
    <row r="34627" spans="27:29">
      <c r="AA34627" s="298"/>
      <c r="AC34627" s="206"/>
    </row>
    <row r="34628" spans="27:29">
      <c r="AA34628" s="298"/>
      <c r="AC34628" s="206"/>
    </row>
    <row r="34629" spans="27:29">
      <c r="AA34629" s="298"/>
      <c r="AC34629" s="206"/>
    </row>
    <row r="34630" spans="27:29">
      <c r="AA34630" s="298"/>
      <c r="AC34630" s="206"/>
    </row>
    <row r="34631" spans="27:29">
      <c r="AA34631" s="298"/>
      <c r="AC34631" s="206"/>
    </row>
    <row r="34632" spans="27:29">
      <c r="AA34632" s="298"/>
      <c r="AC34632" s="206"/>
    </row>
    <row r="34633" spans="27:29">
      <c r="AA34633" s="298"/>
      <c r="AC34633" s="206"/>
    </row>
    <row r="34634" spans="27:29">
      <c r="AA34634" s="298"/>
      <c r="AC34634" s="206"/>
    </row>
    <row r="34635" spans="27:29">
      <c r="AA34635" s="298"/>
      <c r="AC34635" s="206"/>
    </row>
    <row r="34636" spans="27:29">
      <c r="AA34636" s="298"/>
      <c r="AC34636" s="206"/>
    </row>
    <row r="34637" spans="27:29">
      <c r="AA34637" s="298"/>
      <c r="AC34637" s="206"/>
    </row>
    <row r="34638" spans="27:29">
      <c r="AA34638" s="298"/>
      <c r="AC34638" s="206"/>
    </row>
    <row r="34639" spans="27:29">
      <c r="AA34639" s="298"/>
      <c r="AC34639" s="206"/>
    </row>
    <row r="34640" spans="27:29">
      <c r="AA34640" s="298"/>
      <c r="AC34640" s="206"/>
    </row>
    <row r="34641" spans="27:29">
      <c r="AA34641" s="298"/>
      <c r="AC34641" s="206"/>
    </row>
    <row r="34642" spans="27:29">
      <c r="AA34642" s="298"/>
      <c r="AC34642" s="206"/>
    </row>
    <row r="34643" spans="27:29">
      <c r="AA34643" s="298"/>
      <c r="AC34643" s="206"/>
    </row>
    <row r="34644" spans="27:29">
      <c r="AA34644" s="298"/>
      <c r="AC34644" s="206"/>
    </row>
    <row r="34645" spans="27:29">
      <c r="AA34645" s="298"/>
      <c r="AC34645" s="206"/>
    </row>
    <row r="34646" spans="27:29">
      <c r="AA34646" s="298"/>
      <c r="AC34646" s="206"/>
    </row>
    <row r="34647" spans="27:29">
      <c r="AA34647" s="298"/>
      <c r="AC34647" s="206"/>
    </row>
    <row r="34648" spans="27:29">
      <c r="AA34648" s="298"/>
      <c r="AC34648" s="206"/>
    </row>
    <row r="34649" spans="27:29">
      <c r="AA34649" s="298"/>
      <c r="AC34649" s="206"/>
    </row>
    <row r="34650" spans="27:29">
      <c r="AA34650" s="298"/>
      <c r="AC34650" s="206"/>
    </row>
    <row r="34651" spans="27:29">
      <c r="AA34651" s="298"/>
      <c r="AC34651" s="206"/>
    </row>
    <row r="34652" spans="27:29">
      <c r="AA34652" s="298"/>
      <c r="AC34652" s="206"/>
    </row>
    <row r="34653" spans="27:29">
      <c r="AA34653" s="298"/>
      <c r="AC34653" s="206"/>
    </row>
    <row r="34654" spans="27:29">
      <c r="AA34654" s="298"/>
      <c r="AC34654" s="206"/>
    </row>
    <row r="34655" spans="27:29">
      <c r="AA34655" s="298"/>
      <c r="AC34655" s="206"/>
    </row>
    <row r="34656" spans="27:29">
      <c r="AA34656" s="298"/>
      <c r="AC34656" s="206"/>
    </row>
    <row r="34657" spans="27:29">
      <c r="AA34657" s="298"/>
      <c r="AC34657" s="206"/>
    </row>
    <row r="34658" spans="27:29">
      <c r="AA34658" s="298"/>
      <c r="AC34658" s="206"/>
    </row>
    <row r="34659" spans="27:29">
      <c r="AA34659" s="298"/>
      <c r="AC34659" s="206"/>
    </row>
    <row r="34660" spans="27:29">
      <c r="AA34660" s="298"/>
      <c r="AC34660" s="206"/>
    </row>
    <row r="34661" spans="27:29">
      <c r="AA34661" s="298"/>
      <c r="AC34661" s="206"/>
    </row>
    <row r="34662" spans="27:29">
      <c r="AA34662" s="298"/>
      <c r="AC34662" s="206"/>
    </row>
    <row r="34663" spans="27:29">
      <c r="AA34663" s="298"/>
      <c r="AC34663" s="206"/>
    </row>
    <row r="34664" spans="27:29">
      <c r="AA34664" s="298"/>
      <c r="AC34664" s="206"/>
    </row>
    <row r="34665" spans="27:29">
      <c r="AA34665" s="298"/>
      <c r="AC34665" s="206"/>
    </row>
    <row r="34666" spans="27:29">
      <c r="AA34666" s="298"/>
      <c r="AC34666" s="206"/>
    </row>
    <row r="34667" spans="27:29">
      <c r="AA34667" s="298"/>
      <c r="AC34667" s="206"/>
    </row>
    <row r="34668" spans="27:29">
      <c r="AA34668" s="298"/>
      <c r="AC34668" s="206"/>
    </row>
    <row r="34669" spans="27:29">
      <c r="AA34669" s="298"/>
      <c r="AC34669" s="206"/>
    </row>
    <row r="34670" spans="27:29">
      <c r="AA34670" s="298"/>
      <c r="AC34670" s="206"/>
    </row>
    <row r="34671" spans="27:29">
      <c r="AA34671" s="298"/>
      <c r="AC34671" s="206"/>
    </row>
    <row r="34672" spans="27:29">
      <c r="AA34672" s="298"/>
      <c r="AC34672" s="206"/>
    </row>
    <row r="34673" spans="27:29">
      <c r="AA34673" s="298"/>
      <c r="AC34673" s="206"/>
    </row>
    <row r="34674" spans="27:29">
      <c r="AA34674" s="298"/>
      <c r="AC34674" s="206"/>
    </row>
    <row r="34675" spans="27:29">
      <c r="AA34675" s="298"/>
      <c r="AC34675" s="206"/>
    </row>
    <row r="34676" spans="27:29">
      <c r="AA34676" s="298"/>
      <c r="AC34676" s="206"/>
    </row>
    <row r="34677" spans="27:29">
      <c r="AA34677" s="298"/>
      <c r="AC34677" s="206"/>
    </row>
    <row r="34678" spans="27:29">
      <c r="AA34678" s="298"/>
      <c r="AC34678" s="206"/>
    </row>
    <row r="34679" spans="27:29">
      <c r="AA34679" s="298"/>
      <c r="AC34679" s="206"/>
    </row>
    <row r="34680" spans="27:29">
      <c r="AA34680" s="298"/>
      <c r="AC34680" s="206"/>
    </row>
    <row r="34681" spans="27:29">
      <c r="AA34681" s="298"/>
      <c r="AC34681" s="206"/>
    </row>
    <row r="34682" spans="27:29">
      <c r="AA34682" s="298"/>
      <c r="AC34682" s="206"/>
    </row>
    <row r="34683" spans="27:29">
      <c r="AA34683" s="298"/>
      <c r="AC34683" s="206"/>
    </row>
    <row r="34684" spans="27:29">
      <c r="AA34684" s="298"/>
      <c r="AC34684" s="206"/>
    </row>
    <row r="34685" spans="27:29">
      <c r="AA34685" s="298"/>
      <c r="AC34685" s="206"/>
    </row>
    <row r="34686" spans="27:29">
      <c r="AA34686" s="298"/>
      <c r="AC34686" s="206"/>
    </row>
    <row r="34687" spans="27:29">
      <c r="AA34687" s="298"/>
      <c r="AC34687" s="206"/>
    </row>
    <row r="34688" spans="27:29">
      <c r="AA34688" s="298"/>
      <c r="AC34688" s="206"/>
    </row>
    <row r="34689" spans="27:29">
      <c r="AA34689" s="298"/>
      <c r="AC34689" s="206"/>
    </row>
    <row r="34690" spans="27:29">
      <c r="AA34690" s="298"/>
      <c r="AC34690" s="206"/>
    </row>
    <row r="34691" spans="27:29">
      <c r="AA34691" s="298"/>
      <c r="AC34691" s="206"/>
    </row>
    <row r="34692" spans="27:29">
      <c r="AA34692" s="298"/>
      <c r="AC34692" s="206"/>
    </row>
    <row r="34693" spans="27:29">
      <c r="AA34693" s="298"/>
      <c r="AC34693" s="206"/>
    </row>
    <row r="34694" spans="27:29">
      <c r="AA34694" s="298"/>
      <c r="AC34694" s="206"/>
    </row>
    <row r="34695" spans="27:29">
      <c r="AA34695" s="298"/>
      <c r="AC34695" s="206"/>
    </row>
    <row r="34696" spans="27:29">
      <c r="AA34696" s="298"/>
      <c r="AC34696" s="206"/>
    </row>
    <row r="34697" spans="27:29">
      <c r="AA34697" s="298"/>
      <c r="AC34697" s="206"/>
    </row>
    <row r="34698" spans="27:29">
      <c r="AA34698" s="298"/>
      <c r="AC34698" s="206"/>
    </row>
    <row r="34699" spans="27:29">
      <c r="AA34699" s="298"/>
      <c r="AC34699" s="206"/>
    </row>
    <row r="34700" spans="27:29">
      <c r="AA34700" s="298"/>
      <c r="AC34700" s="206"/>
    </row>
    <row r="34701" spans="27:29">
      <c r="AA34701" s="298"/>
      <c r="AC34701" s="206"/>
    </row>
    <row r="34702" spans="27:29">
      <c r="AA34702" s="298"/>
      <c r="AC34702" s="206"/>
    </row>
    <row r="34703" spans="27:29">
      <c r="AA34703" s="298"/>
      <c r="AC34703" s="206"/>
    </row>
    <row r="34704" spans="27:29">
      <c r="AA34704" s="298"/>
      <c r="AC34704" s="206"/>
    </row>
    <row r="34705" spans="27:29">
      <c r="AA34705" s="298"/>
      <c r="AC34705" s="206"/>
    </row>
    <row r="34706" spans="27:29">
      <c r="AA34706" s="298"/>
      <c r="AC34706" s="206"/>
    </row>
    <row r="34707" spans="27:29">
      <c r="AA34707" s="298"/>
      <c r="AC34707" s="206"/>
    </row>
    <row r="34708" spans="27:29">
      <c r="AA34708" s="298"/>
      <c r="AC34708" s="206"/>
    </row>
    <row r="34709" spans="27:29">
      <c r="AA34709" s="298"/>
      <c r="AC34709" s="206"/>
    </row>
    <row r="34710" spans="27:29">
      <c r="AA34710" s="298"/>
      <c r="AC34710" s="206"/>
    </row>
    <row r="34711" spans="27:29">
      <c r="AA34711" s="298"/>
      <c r="AC34711" s="206"/>
    </row>
    <row r="34712" spans="27:29">
      <c r="AA34712" s="298"/>
      <c r="AC34712" s="206"/>
    </row>
    <row r="34713" spans="27:29">
      <c r="AA34713" s="298"/>
      <c r="AC34713" s="206"/>
    </row>
    <row r="34714" spans="27:29">
      <c r="AA34714" s="298"/>
      <c r="AC34714" s="206"/>
    </row>
    <row r="34715" spans="27:29">
      <c r="AA34715" s="298"/>
      <c r="AC34715" s="206"/>
    </row>
    <row r="34716" spans="27:29">
      <c r="AA34716" s="298"/>
      <c r="AC34716" s="206"/>
    </row>
    <row r="34717" spans="27:29">
      <c r="AA34717" s="298"/>
      <c r="AC34717" s="206"/>
    </row>
    <row r="34718" spans="27:29">
      <c r="AA34718" s="298"/>
      <c r="AC34718" s="206"/>
    </row>
    <row r="34719" spans="27:29">
      <c r="AA34719" s="298"/>
      <c r="AC34719" s="206"/>
    </row>
    <row r="34720" spans="27:29">
      <c r="AA34720" s="298"/>
      <c r="AC34720" s="206"/>
    </row>
    <row r="34721" spans="27:29">
      <c r="AA34721" s="298"/>
      <c r="AC34721" s="206"/>
    </row>
    <row r="34722" spans="27:29">
      <c r="AA34722" s="298"/>
      <c r="AC34722" s="206"/>
    </row>
    <row r="34723" spans="27:29">
      <c r="AA34723" s="298"/>
      <c r="AC34723" s="206"/>
    </row>
    <row r="34724" spans="27:29">
      <c r="AA34724" s="298"/>
      <c r="AC34724" s="206"/>
    </row>
    <row r="34725" spans="27:29">
      <c r="AA34725" s="298"/>
      <c r="AC34725" s="206"/>
    </row>
    <row r="34726" spans="27:29">
      <c r="AA34726" s="298"/>
      <c r="AC34726" s="206"/>
    </row>
    <row r="34727" spans="27:29">
      <c r="AA34727" s="298"/>
      <c r="AC34727" s="206"/>
    </row>
    <row r="34728" spans="27:29">
      <c r="AA34728" s="298"/>
      <c r="AC34728" s="206"/>
    </row>
    <row r="34729" spans="27:29">
      <c r="AA34729" s="298"/>
      <c r="AC34729" s="206"/>
    </row>
    <row r="34730" spans="27:29">
      <c r="AA34730" s="298"/>
      <c r="AC34730" s="206"/>
    </row>
    <row r="34731" spans="27:29">
      <c r="AA34731" s="298"/>
      <c r="AC34731" s="206"/>
    </row>
    <row r="34732" spans="27:29">
      <c r="AA34732" s="298"/>
      <c r="AC34732" s="206"/>
    </row>
    <row r="34733" spans="27:29">
      <c r="AA34733" s="298"/>
      <c r="AC34733" s="206"/>
    </row>
    <row r="34734" spans="27:29">
      <c r="AA34734" s="298"/>
      <c r="AC34734" s="206"/>
    </row>
    <row r="34735" spans="27:29">
      <c r="AA34735" s="298"/>
      <c r="AC34735" s="206"/>
    </row>
    <row r="34736" spans="27:29">
      <c r="AA34736" s="298"/>
      <c r="AC34736" s="206"/>
    </row>
    <row r="34737" spans="27:29">
      <c r="AA34737" s="298"/>
      <c r="AC34737" s="206"/>
    </row>
    <row r="34738" spans="27:29">
      <c r="AA34738" s="298"/>
      <c r="AC34738" s="206"/>
    </row>
    <row r="34739" spans="27:29">
      <c r="AA34739" s="298"/>
      <c r="AC34739" s="206"/>
    </row>
    <row r="34740" spans="27:29">
      <c r="AA34740" s="298"/>
      <c r="AC34740" s="206"/>
    </row>
    <row r="34741" spans="27:29">
      <c r="AA34741" s="298"/>
      <c r="AC34741" s="206"/>
    </row>
    <row r="34742" spans="27:29">
      <c r="AA34742" s="298"/>
      <c r="AC34742" s="206"/>
    </row>
    <row r="34743" spans="27:29">
      <c r="AA34743" s="298"/>
      <c r="AC34743" s="206"/>
    </row>
    <row r="34744" spans="27:29">
      <c r="AA34744" s="298"/>
      <c r="AC34744" s="206"/>
    </row>
    <row r="34745" spans="27:29">
      <c r="AA34745" s="298"/>
      <c r="AC34745" s="206"/>
    </row>
    <row r="34746" spans="27:29">
      <c r="AA34746" s="298"/>
      <c r="AC34746" s="206"/>
    </row>
    <row r="34747" spans="27:29">
      <c r="AA34747" s="298"/>
      <c r="AC34747" s="206"/>
    </row>
    <row r="34748" spans="27:29">
      <c r="AA34748" s="298"/>
      <c r="AC34748" s="206"/>
    </row>
    <row r="34749" spans="27:29">
      <c r="AA34749" s="298"/>
      <c r="AC34749" s="206"/>
    </row>
    <row r="34750" spans="27:29">
      <c r="AA34750" s="298"/>
      <c r="AC34750" s="206"/>
    </row>
    <row r="34751" spans="27:29">
      <c r="AA34751" s="298"/>
      <c r="AC34751" s="206"/>
    </row>
    <row r="34752" spans="27:29">
      <c r="AA34752" s="298"/>
      <c r="AC34752" s="206"/>
    </row>
    <row r="34753" spans="27:29">
      <c r="AA34753" s="298"/>
      <c r="AC34753" s="206"/>
    </row>
    <row r="34754" spans="27:29">
      <c r="AA34754" s="298"/>
      <c r="AC34754" s="206"/>
    </row>
    <row r="34755" spans="27:29">
      <c r="AA34755" s="298"/>
      <c r="AC34755" s="206"/>
    </row>
    <row r="34756" spans="27:29">
      <c r="AA34756" s="298"/>
      <c r="AC34756" s="206"/>
    </row>
    <row r="34757" spans="27:29">
      <c r="AA34757" s="298"/>
      <c r="AC34757" s="206"/>
    </row>
    <row r="34758" spans="27:29">
      <c r="AA34758" s="298"/>
      <c r="AC34758" s="206"/>
    </row>
    <row r="34759" spans="27:29">
      <c r="AA34759" s="298"/>
      <c r="AC34759" s="206"/>
    </row>
    <row r="34760" spans="27:29">
      <c r="AA34760" s="298"/>
      <c r="AC34760" s="206"/>
    </row>
    <row r="34761" spans="27:29">
      <c r="AA34761" s="298"/>
      <c r="AC34761" s="206"/>
    </row>
    <row r="34762" spans="27:29">
      <c r="AA34762" s="298"/>
      <c r="AC34762" s="206"/>
    </row>
    <row r="34763" spans="27:29">
      <c r="AA34763" s="298"/>
      <c r="AC34763" s="206"/>
    </row>
    <row r="34764" spans="27:29">
      <c r="AA34764" s="298"/>
      <c r="AC34764" s="206"/>
    </row>
    <row r="34765" spans="27:29">
      <c r="AA34765" s="298"/>
      <c r="AC34765" s="206"/>
    </row>
    <row r="34766" spans="27:29">
      <c r="AA34766" s="298"/>
      <c r="AC34766" s="206"/>
    </row>
    <row r="34767" spans="27:29">
      <c r="AA34767" s="298"/>
      <c r="AC34767" s="206"/>
    </row>
    <row r="34768" spans="27:29">
      <c r="AA34768" s="298"/>
      <c r="AC34768" s="206"/>
    </row>
    <row r="34769" spans="27:29">
      <c r="AA34769" s="298"/>
      <c r="AC34769" s="206"/>
    </row>
    <row r="34770" spans="27:29">
      <c r="AA34770" s="298"/>
      <c r="AC34770" s="206"/>
    </row>
    <row r="34771" spans="27:29">
      <c r="AA34771" s="298"/>
      <c r="AC34771" s="206"/>
    </row>
    <row r="34772" spans="27:29">
      <c r="AA34772" s="298"/>
      <c r="AC34772" s="206"/>
    </row>
    <row r="34773" spans="27:29">
      <c r="AA34773" s="298"/>
      <c r="AC34773" s="206"/>
    </row>
    <row r="34774" spans="27:29">
      <c r="AA34774" s="298"/>
      <c r="AC34774" s="206"/>
    </row>
    <row r="34775" spans="27:29">
      <c r="AA34775" s="298"/>
      <c r="AC34775" s="206"/>
    </row>
    <row r="34776" spans="27:29">
      <c r="AA34776" s="298"/>
      <c r="AC34776" s="206"/>
    </row>
    <row r="34777" spans="27:29">
      <c r="AA34777" s="298"/>
      <c r="AC34777" s="206"/>
    </row>
    <row r="34778" spans="27:29">
      <c r="AA34778" s="298"/>
      <c r="AC34778" s="206"/>
    </row>
    <row r="34779" spans="27:29">
      <c r="AA34779" s="298"/>
      <c r="AC34779" s="206"/>
    </row>
    <row r="34780" spans="27:29">
      <c r="AA34780" s="298"/>
      <c r="AC34780" s="206"/>
    </row>
    <row r="34781" spans="27:29">
      <c r="AA34781" s="298"/>
      <c r="AC34781" s="206"/>
    </row>
    <row r="34782" spans="27:29">
      <c r="AA34782" s="298"/>
      <c r="AC34782" s="206"/>
    </row>
    <row r="34783" spans="27:29">
      <c r="AA34783" s="298"/>
      <c r="AC34783" s="206"/>
    </row>
    <row r="34784" spans="27:29">
      <c r="AA34784" s="298"/>
      <c r="AC34784" s="206"/>
    </row>
    <row r="34785" spans="27:29">
      <c r="AA34785" s="298"/>
      <c r="AC34785" s="206"/>
    </row>
    <row r="34786" spans="27:29">
      <c r="AA34786" s="298"/>
      <c r="AC34786" s="206"/>
    </row>
    <row r="34787" spans="27:29">
      <c r="AA34787" s="298"/>
      <c r="AC34787" s="206"/>
    </row>
    <row r="34788" spans="27:29">
      <c r="AA34788" s="298"/>
      <c r="AC34788" s="206"/>
    </row>
    <row r="34789" spans="27:29">
      <c r="AA34789" s="298"/>
      <c r="AC34789" s="206"/>
    </row>
    <row r="34790" spans="27:29">
      <c r="AA34790" s="298"/>
      <c r="AC34790" s="206"/>
    </row>
    <row r="34791" spans="27:29">
      <c r="AA34791" s="298"/>
      <c r="AC34791" s="206"/>
    </row>
    <row r="34792" spans="27:29">
      <c r="AA34792" s="298"/>
      <c r="AC34792" s="206"/>
    </row>
    <row r="34793" spans="27:29">
      <c r="AA34793" s="298"/>
      <c r="AC34793" s="206"/>
    </row>
    <row r="34794" spans="27:29">
      <c r="AA34794" s="298"/>
      <c r="AC34794" s="206"/>
    </row>
    <row r="34795" spans="27:29">
      <c r="AA34795" s="298"/>
      <c r="AC34795" s="206"/>
    </row>
    <row r="34796" spans="27:29">
      <c r="AA34796" s="298"/>
      <c r="AC34796" s="206"/>
    </row>
    <row r="34797" spans="27:29">
      <c r="AA34797" s="298"/>
      <c r="AC34797" s="206"/>
    </row>
    <row r="34798" spans="27:29">
      <c r="AA34798" s="298"/>
      <c r="AC34798" s="206"/>
    </row>
    <row r="34799" spans="27:29">
      <c r="AA34799" s="298"/>
      <c r="AC34799" s="206"/>
    </row>
    <row r="34800" spans="27:29">
      <c r="AA34800" s="298"/>
      <c r="AC34800" s="206"/>
    </row>
    <row r="34801" spans="27:29">
      <c r="AA34801" s="298"/>
      <c r="AC34801" s="206"/>
    </row>
    <row r="34802" spans="27:29">
      <c r="AA34802" s="298"/>
      <c r="AC34802" s="206"/>
    </row>
    <row r="34803" spans="27:29">
      <c r="AA34803" s="298"/>
      <c r="AC34803" s="206"/>
    </row>
    <row r="34804" spans="27:29">
      <c r="AA34804" s="298"/>
      <c r="AC34804" s="206"/>
    </row>
    <row r="34805" spans="27:29">
      <c r="AA34805" s="298"/>
      <c r="AC34805" s="206"/>
    </row>
    <row r="34806" spans="27:29">
      <c r="AA34806" s="298"/>
      <c r="AC34806" s="206"/>
    </row>
    <row r="34807" spans="27:29">
      <c r="AA34807" s="298"/>
      <c r="AC34807" s="206"/>
    </row>
    <row r="34808" spans="27:29">
      <c r="AA34808" s="298"/>
      <c r="AC34808" s="206"/>
    </row>
    <row r="34809" spans="27:29">
      <c r="AA34809" s="298"/>
      <c r="AC34809" s="206"/>
    </row>
    <row r="34810" spans="27:29">
      <c r="AA34810" s="298"/>
      <c r="AC34810" s="206"/>
    </row>
    <row r="34811" spans="27:29">
      <c r="AA34811" s="298"/>
      <c r="AC34811" s="206"/>
    </row>
    <row r="34812" spans="27:29">
      <c r="AA34812" s="298"/>
      <c r="AC34812" s="206"/>
    </row>
    <row r="34813" spans="27:29">
      <c r="AA34813" s="298"/>
      <c r="AC34813" s="206"/>
    </row>
    <row r="34814" spans="27:29">
      <c r="AA34814" s="298"/>
      <c r="AC34814" s="206"/>
    </row>
    <row r="34815" spans="27:29">
      <c r="AA34815" s="298"/>
      <c r="AC34815" s="206"/>
    </row>
    <row r="34816" spans="27:29">
      <c r="AA34816" s="298"/>
      <c r="AC34816" s="206"/>
    </row>
    <row r="34817" spans="27:29">
      <c r="AA34817" s="298"/>
      <c r="AC34817" s="206"/>
    </row>
    <row r="34818" spans="27:29">
      <c r="AA34818" s="298"/>
      <c r="AC34818" s="206"/>
    </row>
    <row r="34819" spans="27:29">
      <c r="AA34819" s="298"/>
      <c r="AC34819" s="206"/>
    </row>
    <row r="34820" spans="27:29">
      <c r="AA34820" s="298"/>
      <c r="AC34820" s="206"/>
    </row>
    <row r="34821" spans="27:29">
      <c r="AA34821" s="298"/>
      <c r="AC34821" s="206"/>
    </row>
    <row r="34822" spans="27:29">
      <c r="AA34822" s="298"/>
      <c r="AC34822" s="206"/>
    </row>
    <row r="34823" spans="27:29">
      <c r="AA34823" s="298"/>
      <c r="AC34823" s="206"/>
    </row>
    <row r="34824" spans="27:29">
      <c r="AA34824" s="298"/>
      <c r="AC34824" s="206"/>
    </row>
    <row r="34825" spans="27:29">
      <c r="AA34825" s="298"/>
      <c r="AC34825" s="206"/>
    </row>
    <row r="34826" spans="27:29">
      <c r="AA34826" s="298"/>
      <c r="AC34826" s="206"/>
    </row>
    <row r="34827" spans="27:29">
      <c r="AA34827" s="298"/>
      <c r="AC34827" s="206"/>
    </row>
    <row r="34828" spans="27:29">
      <c r="AA34828" s="298"/>
      <c r="AC34828" s="206"/>
    </row>
    <row r="34829" spans="27:29">
      <c r="AA34829" s="298"/>
      <c r="AC34829" s="206"/>
    </row>
    <row r="34830" spans="27:29">
      <c r="AA34830" s="298"/>
      <c r="AC34830" s="206"/>
    </row>
    <row r="34831" spans="27:29">
      <c r="AA34831" s="298"/>
      <c r="AC34831" s="206"/>
    </row>
    <row r="34832" spans="27:29">
      <c r="AA34832" s="298"/>
      <c r="AC34832" s="206"/>
    </row>
    <row r="34833" spans="27:29">
      <c r="AA34833" s="298"/>
      <c r="AC34833" s="206"/>
    </row>
    <row r="34834" spans="27:29">
      <c r="AA34834" s="298"/>
      <c r="AC34834" s="206"/>
    </row>
    <row r="34835" spans="27:29">
      <c r="AA34835" s="298"/>
      <c r="AC34835" s="206"/>
    </row>
    <row r="34836" spans="27:29">
      <c r="AA34836" s="298"/>
      <c r="AC34836" s="206"/>
    </row>
    <row r="34837" spans="27:29">
      <c r="AA34837" s="298"/>
      <c r="AC34837" s="206"/>
    </row>
    <row r="34838" spans="27:29">
      <c r="AA34838" s="298"/>
      <c r="AC34838" s="206"/>
    </row>
    <row r="34839" spans="27:29">
      <c r="AA34839" s="298"/>
      <c r="AC34839" s="206"/>
    </row>
    <row r="34840" spans="27:29">
      <c r="AA34840" s="298"/>
      <c r="AC34840" s="206"/>
    </row>
    <row r="34841" spans="27:29">
      <c r="AA34841" s="298"/>
      <c r="AC34841" s="206"/>
    </row>
    <row r="34842" spans="27:29">
      <c r="AA34842" s="298"/>
      <c r="AC34842" s="206"/>
    </row>
    <row r="34843" spans="27:29">
      <c r="AA34843" s="298"/>
      <c r="AC34843" s="206"/>
    </row>
    <row r="34844" spans="27:29">
      <c r="AA34844" s="298"/>
      <c r="AC34844" s="206"/>
    </row>
    <row r="34845" spans="27:29">
      <c r="AA34845" s="298"/>
      <c r="AC34845" s="206"/>
    </row>
    <row r="34846" spans="27:29">
      <c r="AA34846" s="298"/>
      <c r="AC34846" s="206"/>
    </row>
    <row r="34847" spans="27:29">
      <c r="AA34847" s="298"/>
      <c r="AC34847" s="206"/>
    </row>
    <row r="34848" spans="27:29">
      <c r="AA34848" s="298"/>
      <c r="AC34848" s="206"/>
    </row>
    <row r="34849" spans="27:29">
      <c r="AA34849" s="298"/>
      <c r="AC34849" s="206"/>
    </row>
    <row r="34850" spans="27:29">
      <c r="AA34850" s="298"/>
      <c r="AC34850" s="206"/>
    </row>
    <row r="34851" spans="27:29">
      <c r="AA34851" s="298"/>
      <c r="AC34851" s="206"/>
    </row>
    <row r="34852" spans="27:29">
      <c r="AA34852" s="298"/>
      <c r="AC34852" s="206"/>
    </row>
    <row r="34853" spans="27:29">
      <c r="AA34853" s="298"/>
      <c r="AC34853" s="206"/>
    </row>
    <row r="34854" spans="27:29">
      <c r="AA34854" s="298"/>
      <c r="AC34854" s="206"/>
    </row>
    <row r="34855" spans="27:29">
      <c r="AA34855" s="298"/>
      <c r="AC34855" s="206"/>
    </row>
    <row r="34856" spans="27:29">
      <c r="AA34856" s="298"/>
      <c r="AC34856" s="206"/>
    </row>
    <row r="34857" spans="27:29">
      <c r="AA34857" s="298"/>
      <c r="AC34857" s="206"/>
    </row>
    <row r="34858" spans="27:29">
      <c r="AA34858" s="298"/>
      <c r="AC34858" s="206"/>
    </row>
    <row r="34859" spans="27:29">
      <c r="AA34859" s="298"/>
      <c r="AC34859" s="206"/>
    </row>
    <row r="34860" spans="27:29">
      <c r="AA34860" s="298"/>
      <c r="AC34860" s="206"/>
    </row>
    <row r="34861" spans="27:29">
      <c r="AA34861" s="298"/>
      <c r="AC34861" s="206"/>
    </row>
    <row r="34862" spans="27:29">
      <c r="AA34862" s="298"/>
      <c r="AC34862" s="206"/>
    </row>
    <row r="34863" spans="27:29">
      <c r="AA34863" s="298"/>
      <c r="AC34863" s="206"/>
    </row>
    <row r="34864" spans="27:29">
      <c r="AA34864" s="298"/>
      <c r="AC34864" s="206"/>
    </row>
    <row r="34865" spans="27:29">
      <c r="AA34865" s="298"/>
      <c r="AC34865" s="206"/>
    </row>
    <row r="34866" spans="27:29">
      <c r="AA34866" s="298"/>
      <c r="AC34866" s="206"/>
    </row>
    <row r="34867" spans="27:29">
      <c r="AA34867" s="298"/>
      <c r="AC34867" s="206"/>
    </row>
    <row r="34868" spans="27:29">
      <c r="AA34868" s="298"/>
      <c r="AC34868" s="206"/>
    </row>
    <row r="34869" spans="27:29">
      <c r="AA34869" s="298"/>
      <c r="AC34869" s="206"/>
    </row>
    <row r="34870" spans="27:29">
      <c r="AA34870" s="298"/>
      <c r="AC34870" s="206"/>
    </row>
    <row r="34871" spans="27:29">
      <c r="AA34871" s="298"/>
      <c r="AC34871" s="206"/>
    </row>
    <row r="34872" spans="27:29">
      <c r="AA34872" s="298"/>
      <c r="AC34872" s="206"/>
    </row>
    <row r="34873" spans="27:29">
      <c r="AA34873" s="298"/>
      <c r="AC34873" s="206"/>
    </row>
    <row r="34874" spans="27:29">
      <c r="AA34874" s="298"/>
      <c r="AC34874" s="206"/>
    </row>
    <row r="34875" spans="27:29">
      <c r="AA34875" s="298"/>
      <c r="AC34875" s="206"/>
    </row>
    <row r="34876" spans="27:29">
      <c r="AA34876" s="298"/>
      <c r="AC34876" s="206"/>
    </row>
    <row r="34877" spans="27:29">
      <c r="AA34877" s="298"/>
      <c r="AC34877" s="206"/>
    </row>
    <row r="34878" spans="27:29">
      <c r="AA34878" s="298"/>
      <c r="AC34878" s="206"/>
    </row>
    <row r="34879" spans="27:29">
      <c r="AA34879" s="298"/>
      <c r="AC34879" s="206"/>
    </row>
    <row r="34880" spans="27:29">
      <c r="AA34880" s="298"/>
      <c r="AC34880" s="206"/>
    </row>
    <row r="34881" spans="27:29">
      <c r="AA34881" s="298"/>
      <c r="AC34881" s="206"/>
    </row>
    <row r="34882" spans="27:29">
      <c r="AA34882" s="298"/>
      <c r="AC34882" s="206"/>
    </row>
    <row r="34883" spans="27:29">
      <c r="AA34883" s="298"/>
      <c r="AC34883" s="206"/>
    </row>
    <row r="34884" spans="27:29">
      <c r="AA34884" s="298"/>
      <c r="AC34884" s="206"/>
    </row>
    <row r="34885" spans="27:29">
      <c r="AA34885" s="298"/>
      <c r="AC34885" s="206"/>
    </row>
    <row r="34886" spans="27:29">
      <c r="AA34886" s="298"/>
      <c r="AC34886" s="206"/>
    </row>
    <row r="34887" spans="27:29">
      <c r="AA34887" s="298"/>
      <c r="AC34887" s="206"/>
    </row>
    <row r="34888" spans="27:29">
      <c r="AA34888" s="298"/>
      <c r="AC34888" s="206"/>
    </row>
    <row r="34889" spans="27:29">
      <c r="AA34889" s="298"/>
      <c r="AC34889" s="206"/>
    </row>
    <row r="34890" spans="27:29">
      <c r="AA34890" s="298"/>
      <c r="AC34890" s="206"/>
    </row>
    <row r="34891" spans="27:29">
      <c r="AA34891" s="298"/>
      <c r="AC34891" s="206"/>
    </row>
    <row r="34892" spans="27:29">
      <c r="AA34892" s="298"/>
      <c r="AC34892" s="206"/>
    </row>
    <row r="34893" spans="27:29">
      <c r="AA34893" s="298"/>
      <c r="AC34893" s="206"/>
    </row>
    <row r="34894" spans="27:29">
      <c r="AA34894" s="298"/>
      <c r="AC34894" s="206"/>
    </row>
    <row r="34895" spans="27:29">
      <c r="AA34895" s="298"/>
      <c r="AC34895" s="206"/>
    </row>
    <row r="34896" spans="27:29">
      <c r="AA34896" s="298"/>
      <c r="AC34896" s="206"/>
    </row>
    <row r="34897" spans="27:29">
      <c r="AA34897" s="298"/>
      <c r="AC34897" s="206"/>
    </row>
    <row r="34898" spans="27:29">
      <c r="AA34898" s="298"/>
      <c r="AC34898" s="206"/>
    </row>
    <row r="34899" spans="27:29">
      <c r="AA34899" s="298"/>
      <c r="AC34899" s="206"/>
    </row>
    <row r="34900" spans="27:29">
      <c r="AA34900" s="298"/>
      <c r="AC34900" s="206"/>
    </row>
    <row r="34901" spans="27:29">
      <c r="AA34901" s="298"/>
      <c r="AC34901" s="206"/>
    </row>
    <row r="34902" spans="27:29">
      <c r="AA34902" s="298"/>
      <c r="AC34902" s="206"/>
    </row>
    <row r="34903" spans="27:29">
      <c r="AA34903" s="298"/>
      <c r="AC34903" s="206"/>
    </row>
    <row r="34904" spans="27:29">
      <c r="AA34904" s="298"/>
      <c r="AC34904" s="206"/>
    </row>
    <row r="34905" spans="27:29">
      <c r="AA34905" s="298"/>
      <c r="AC34905" s="206"/>
    </row>
    <row r="34906" spans="27:29">
      <c r="AA34906" s="298"/>
      <c r="AC34906" s="206"/>
    </row>
    <row r="34907" spans="27:29">
      <c r="AA34907" s="298"/>
      <c r="AC34907" s="206"/>
    </row>
    <row r="34908" spans="27:29">
      <c r="AA34908" s="298"/>
      <c r="AC34908" s="206"/>
    </row>
    <row r="34909" spans="27:29">
      <c r="AA34909" s="298"/>
      <c r="AC34909" s="206"/>
    </row>
    <row r="34910" spans="27:29">
      <c r="AA34910" s="298"/>
      <c r="AC34910" s="206"/>
    </row>
    <row r="34911" spans="27:29">
      <c r="AA34911" s="298"/>
      <c r="AC34911" s="206"/>
    </row>
    <row r="34912" spans="27:29">
      <c r="AA34912" s="298"/>
      <c r="AC34912" s="206"/>
    </row>
    <row r="34913" spans="27:29">
      <c r="AA34913" s="298"/>
      <c r="AC34913" s="206"/>
    </row>
    <row r="34914" spans="27:29">
      <c r="AA34914" s="298"/>
      <c r="AC34914" s="206"/>
    </row>
    <row r="34915" spans="27:29">
      <c r="AA34915" s="298"/>
      <c r="AC34915" s="206"/>
    </row>
    <row r="34916" spans="27:29">
      <c r="AA34916" s="298"/>
      <c r="AC34916" s="206"/>
    </row>
    <row r="34917" spans="27:29">
      <c r="AA34917" s="298"/>
      <c r="AC34917" s="206"/>
    </row>
    <row r="34918" spans="27:29">
      <c r="AA34918" s="298"/>
      <c r="AC34918" s="206"/>
    </row>
    <row r="34919" spans="27:29">
      <c r="AA34919" s="298"/>
      <c r="AC34919" s="206"/>
    </row>
    <row r="34920" spans="27:29">
      <c r="AA34920" s="298"/>
      <c r="AC34920" s="206"/>
    </row>
    <row r="34921" spans="27:29">
      <c r="AA34921" s="298"/>
      <c r="AC34921" s="206"/>
    </row>
    <row r="34922" spans="27:29">
      <c r="AA34922" s="298"/>
      <c r="AC34922" s="206"/>
    </row>
    <row r="34923" spans="27:29">
      <c r="AA34923" s="298"/>
      <c r="AC34923" s="206"/>
    </row>
    <row r="34924" spans="27:29">
      <c r="AA34924" s="298"/>
      <c r="AC34924" s="206"/>
    </row>
    <row r="34925" spans="27:29">
      <c r="AA34925" s="298"/>
      <c r="AC34925" s="206"/>
    </row>
    <row r="34926" spans="27:29">
      <c r="AA34926" s="298"/>
      <c r="AC34926" s="206"/>
    </row>
    <row r="34927" spans="27:29">
      <c r="AA34927" s="298"/>
      <c r="AC34927" s="206"/>
    </row>
    <row r="34928" spans="27:29">
      <c r="AA34928" s="298"/>
      <c r="AC34928" s="206"/>
    </row>
    <row r="34929" spans="27:29">
      <c r="AA34929" s="298"/>
      <c r="AC34929" s="206"/>
    </row>
    <row r="34930" spans="27:29">
      <c r="AA34930" s="298"/>
      <c r="AC34930" s="206"/>
    </row>
    <row r="34931" spans="27:29">
      <c r="AA34931" s="298"/>
      <c r="AC34931" s="206"/>
    </row>
    <row r="34932" spans="27:29">
      <c r="AA34932" s="298"/>
      <c r="AC34932" s="206"/>
    </row>
    <row r="34933" spans="27:29">
      <c r="AA34933" s="298"/>
      <c r="AC34933" s="206"/>
    </row>
    <row r="34934" spans="27:29">
      <c r="AA34934" s="298"/>
      <c r="AC34934" s="206"/>
    </row>
    <row r="34935" spans="27:29">
      <c r="AA34935" s="298"/>
      <c r="AC34935" s="206"/>
    </row>
    <row r="34936" spans="27:29">
      <c r="AA34936" s="298"/>
      <c r="AC34936" s="206"/>
    </row>
    <row r="34937" spans="27:29">
      <c r="AA34937" s="298"/>
      <c r="AC34937" s="206"/>
    </row>
    <row r="34938" spans="27:29">
      <c r="AA34938" s="298"/>
      <c r="AC34938" s="206"/>
    </row>
    <row r="34939" spans="27:29">
      <c r="AA34939" s="298"/>
      <c r="AC34939" s="206"/>
    </row>
    <row r="34940" spans="27:29">
      <c r="AA34940" s="298"/>
      <c r="AC34940" s="206"/>
    </row>
    <row r="34941" spans="27:29">
      <c r="AA34941" s="298"/>
      <c r="AC34941" s="206"/>
    </row>
    <row r="34942" spans="27:29">
      <c r="AA34942" s="298"/>
      <c r="AC34942" s="206"/>
    </row>
    <row r="34943" spans="27:29">
      <c r="AA34943" s="298"/>
      <c r="AC34943" s="206"/>
    </row>
    <row r="34944" spans="27:29">
      <c r="AA34944" s="298"/>
      <c r="AC34944" s="206"/>
    </row>
    <row r="34945" spans="27:29">
      <c r="AA34945" s="298"/>
      <c r="AC34945" s="206"/>
    </row>
    <row r="34946" spans="27:29">
      <c r="AA34946" s="298"/>
      <c r="AC34946" s="206"/>
    </row>
    <row r="34947" spans="27:29">
      <c r="AA34947" s="298"/>
      <c r="AC34947" s="206"/>
    </row>
    <row r="34948" spans="27:29">
      <c r="AA34948" s="298"/>
      <c r="AC34948" s="206"/>
    </row>
    <row r="34949" spans="27:29">
      <c r="AA34949" s="298"/>
      <c r="AC34949" s="206"/>
    </row>
    <row r="34950" spans="27:29">
      <c r="AA34950" s="298"/>
      <c r="AC34950" s="206"/>
    </row>
    <row r="34951" spans="27:29">
      <c r="AA34951" s="298"/>
      <c r="AC34951" s="206"/>
    </row>
    <row r="34952" spans="27:29">
      <c r="AA34952" s="298"/>
      <c r="AC34952" s="206"/>
    </row>
    <row r="34953" spans="27:29">
      <c r="AA34953" s="298"/>
      <c r="AC34953" s="206"/>
    </row>
    <row r="34954" spans="27:29">
      <c r="AA34954" s="298"/>
      <c r="AC34954" s="206"/>
    </row>
    <row r="34955" spans="27:29">
      <c r="AA34955" s="298"/>
      <c r="AC34955" s="206"/>
    </row>
    <row r="34956" spans="27:29">
      <c r="AA34956" s="298"/>
      <c r="AC34956" s="206"/>
    </row>
    <row r="34957" spans="27:29">
      <c r="AA34957" s="298"/>
      <c r="AC34957" s="206"/>
    </row>
    <row r="34958" spans="27:29">
      <c r="AA34958" s="298"/>
      <c r="AC34958" s="206"/>
    </row>
    <row r="34959" spans="27:29">
      <c r="AA34959" s="298"/>
      <c r="AC34959" s="206"/>
    </row>
    <row r="34960" spans="27:29">
      <c r="AA34960" s="298"/>
      <c r="AC34960" s="206"/>
    </row>
    <row r="34961" spans="27:29">
      <c r="AA34961" s="298"/>
      <c r="AC34961" s="206"/>
    </row>
    <row r="34962" spans="27:29">
      <c r="AA34962" s="298"/>
      <c r="AC34962" s="206"/>
    </row>
    <row r="34963" spans="27:29">
      <c r="AA34963" s="298"/>
      <c r="AC34963" s="206"/>
    </row>
    <row r="34964" spans="27:29">
      <c r="AA34964" s="298"/>
      <c r="AC34964" s="206"/>
    </row>
    <row r="34965" spans="27:29">
      <c r="AA34965" s="298"/>
      <c r="AC34965" s="206"/>
    </row>
    <row r="34966" spans="27:29">
      <c r="AA34966" s="298"/>
      <c r="AC34966" s="206"/>
    </row>
    <row r="34967" spans="27:29">
      <c r="AA34967" s="298"/>
      <c r="AC34967" s="206"/>
    </row>
    <row r="34968" spans="27:29">
      <c r="AA34968" s="298"/>
      <c r="AC34968" s="206"/>
    </row>
    <row r="34969" spans="27:29">
      <c r="AA34969" s="298"/>
      <c r="AC34969" s="206"/>
    </row>
    <row r="34970" spans="27:29">
      <c r="AA34970" s="298"/>
      <c r="AC34970" s="206"/>
    </row>
    <row r="34971" spans="27:29">
      <c r="AA34971" s="298"/>
      <c r="AC34971" s="206"/>
    </row>
    <row r="34972" spans="27:29">
      <c r="AA34972" s="298"/>
      <c r="AC34972" s="206"/>
    </row>
    <row r="34973" spans="27:29">
      <c r="AA34973" s="298"/>
      <c r="AC34973" s="206"/>
    </row>
    <row r="34974" spans="27:29">
      <c r="AA34974" s="298"/>
      <c r="AC34974" s="206"/>
    </row>
    <row r="34975" spans="27:29">
      <c r="AA34975" s="298"/>
      <c r="AC34975" s="206"/>
    </row>
    <row r="34976" spans="27:29">
      <c r="AA34976" s="298"/>
      <c r="AC34976" s="206"/>
    </row>
    <row r="34977" spans="27:29">
      <c r="AA34977" s="298"/>
      <c r="AC34977" s="206"/>
    </row>
    <row r="34978" spans="27:29">
      <c r="AA34978" s="298"/>
      <c r="AC34978" s="206"/>
    </row>
    <row r="34979" spans="27:29">
      <c r="AA34979" s="298"/>
      <c r="AC34979" s="206"/>
    </row>
    <row r="34980" spans="27:29">
      <c r="AA34980" s="298"/>
      <c r="AC34980" s="206"/>
    </row>
    <row r="34981" spans="27:29">
      <c r="AA34981" s="298"/>
      <c r="AC34981" s="206"/>
    </row>
    <row r="34982" spans="27:29">
      <c r="AA34982" s="298"/>
      <c r="AC34982" s="206"/>
    </row>
    <row r="34983" spans="27:29">
      <c r="AA34983" s="298"/>
      <c r="AC34983" s="206"/>
    </row>
    <row r="34984" spans="27:29">
      <c r="AA34984" s="298"/>
      <c r="AC34984" s="206"/>
    </row>
    <row r="34985" spans="27:29">
      <c r="AA34985" s="298"/>
      <c r="AC34985" s="206"/>
    </row>
    <row r="34986" spans="27:29">
      <c r="AA34986" s="298"/>
      <c r="AC34986" s="206"/>
    </row>
    <row r="34987" spans="27:29">
      <c r="AA34987" s="298"/>
      <c r="AC34987" s="206"/>
    </row>
    <row r="34988" spans="27:29">
      <c r="AA34988" s="298"/>
      <c r="AC34988" s="206"/>
    </row>
    <row r="34989" spans="27:29">
      <c r="AA34989" s="298"/>
      <c r="AC34989" s="206"/>
    </row>
    <row r="34990" spans="27:29">
      <c r="AA34990" s="298"/>
      <c r="AC34990" s="206"/>
    </row>
    <row r="34991" spans="27:29">
      <c r="AA34991" s="298"/>
      <c r="AC34991" s="206"/>
    </row>
    <row r="34992" spans="27:29">
      <c r="AA34992" s="298"/>
      <c r="AC34992" s="206"/>
    </row>
    <row r="34993" spans="27:29">
      <c r="AA34993" s="298"/>
      <c r="AC34993" s="206"/>
    </row>
    <row r="34994" spans="27:29">
      <c r="AA34994" s="298"/>
      <c r="AC34994" s="206"/>
    </row>
    <row r="34995" spans="27:29">
      <c r="AA34995" s="298"/>
      <c r="AC34995" s="206"/>
    </row>
    <row r="34996" spans="27:29">
      <c r="AA34996" s="298"/>
      <c r="AC34996" s="206"/>
    </row>
    <row r="34997" spans="27:29">
      <c r="AA34997" s="298"/>
      <c r="AC34997" s="206"/>
    </row>
    <row r="34998" spans="27:29">
      <c r="AA34998" s="298"/>
      <c r="AC34998" s="206"/>
    </row>
    <row r="34999" spans="27:29">
      <c r="AA34999" s="298"/>
      <c r="AC34999" s="206"/>
    </row>
    <row r="35000" spans="27:29">
      <c r="AA35000" s="298"/>
      <c r="AC35000" s="206"/>
    </row>
    <row r="35001" spans="27:29">
      <c r="AA35001" s="298"/>
      <c r="AC35001" s="206"/>
    </row>
    <row r="35002" spans="27:29">
      <c r="AA35002" s="298"/>
      <c r="AC35002" s="206"/>
    </row>
    <row r="35003" spans="27:29">
      <c r="AA35003" s="298"/>
      <c r="AC35003" s="206"/>
    </row>
    <row r="35004" spans="27:29">
      <c r="AA35004" s="298"/>
      <c r="AC35004" s="206"/>
    </row>
    <row r="35005" spans="27:29">
      <c r="AA35005" s="298"/>
      <c r="AC35005" s="206"/>
    </row>
    <row r="35006" spans="27:29">
      <c r="AA35006" s="298"/>
      <c r="AC35006" s="206"/>
    </row>
    <row r="35007" spans="27:29">
      <c r="AA35007" s="298"/>
      <c r="AC35007" s="206"/>
    </row>
    <row r="35008" spans="27:29">
      <c r="AA35008" s="298"/>
      <c r="AC35008" s="206"/>
    </row>
    <row r="35009" spans="27:29">
      <c r="AA35009" s="298"/>
      <c r="AC35009" s="206"/>
    </row>
    <row r="35010" spans="27:29">
      <c r="AA35010" s="298"/>
      <c r="AC35010" s="206"/>
    </row>
    <row r="35011" spans="27:29">
      <c r="AA35011" s="298"/>
      <c r="AC35011" s="206"/>
    </row>
    <row r="35012" spans="27:29">
      <c r="AA35012" s="298"/>
      <c r="AC35012" s="206"/>
    </row>
    <row r="35013" spans="27:29">
      <c r="AA35013" s="298"/>
      <c r="AC35013" s="206"/>
    </row>
    <row r="35014" spans="27:29">
      <c r="AA35014" s="298"/>
      <c r="AC35014" s="206"/>
    </row>
    <row r="35015" spans="27:29">
      <c r="AA35015" s="298"/>
      <c r="AC35015" s="206"/>
    </row>
    <row r="35016" spans="27:29">
      <c r="AA35016" s="298"/>
      <c r="AC35016" s="206"/>
    </row>
    <row r="35017" spans="27:29">
      <c r="AA35017" s="298"/>
      <c r="AC35017" s="206"/>
    </row>
    <row r="35018" spans="27:29">
      <c r="AA35018" s="298"/>
      <c r="AC35018" s="206"/>
    </row>
    <row r="35019" spans="27:29">
      <c r="AA35019" s="298"/>
      <c r="AC35019" s="206"/>
    </row>
    <row r="35020" spans="27:29">
      <c r="AA35020" s="298"/>
      <c r="AC35020" s="206"/>
    </row>
    <row r="35021" spans="27:29">
      <c r="AA35021" s="298"/>
      <c r="AC35021" s="206"/>
    </row>
    <row r="35022" spans="27:29">
      <c r="AA35022" s="298"/>
      <c r="AC35022" s="206"/>
    </row>
    <row r="35023" spans="27:29">
      <c r="AA35023" s="298"/>
      <c r="AC35023" s="206"/>
    </row>
    <row r="35024" spans="27:29">
      <c r="AA35024" s="298"/>
      <c r="AC35024" s="206"/>
    </row>
    <row r="35025" spans="27:29">
      <c r="AA35025" s="298"/>
      <c r="AC35025" s="206"/>
    </row>
    <row r="35026" spans="27:29">
      <c r="AA35026" s="298"/>
      <c r="AC35026" s="206"/>
    </row>
    <row r="35027" spans="27:29">
      <c r="AA35027" s="298"/>
      <c r="AC35027" s="206"/>
    </row>
    <row r="35028" spans="27:29">
      <c r="AA35028" s="298"/>
      <c r="AC35028" s="206"/>
    </row>
    <row r="35029" spans="27:29">
      <c r="AA35029" s="298"/>
      <c r="AC35029" s="206"/>
    </row>
    <row r="35030" spans="27:29">
      <c r="AA35030" s="298"/>
      <c r="AC35030" s="206"/>
    </row>
    <row r="35031" spans="27:29">
      <c r="AA35031" s="298"/>
      <c r="AC35031" s="206"/>
    </row>
    <row r="35032" spans="27:29">
      <c r="AA35032" s="298"/>
      <c r="AC35032" s="206"/>
    </row>
    <row r="35033" spans="27:29">
      <c r="AA35033" s="298"/>
      <c r="AC35033" s="206"/>
    </row>
    <row r="35034" spans="27:29">
      <c r="AA35034" s="298"/>
      <c r="AC35034" s="206"/>
    </row>
    <row r="35035" spans="27:29">
      <c r="AA35035" s="298"/>
      <c r="AC35035" s="206"/>
    </row>
    <row r="35036" spans="27:29">
      <c r="AA35036" s="298"/>
      <c r="AC35036" s="206"/>
    </row>
    <row r="35037" spans="27:29">
      <c r="AA35037" s="298"/>
      <c r="AC35037" s="206"/>
    </row>
    <row r="35038" spans="27:29">
      <c r="AA35038" s="298"/>
      <c r="AC35038" s="206"/>
    </row>
    <row r="35039" spans="27:29">
      <c r="AA35039" s="298"/>
      <c r="AC35039" s="206"/>
    </row>
    <row r="35040" spans="27:29">
      <c r="AA35040" s="298"/>
      <c r="AC35040" s="206"/>
    </row>
    <row r="35041" spans="27:29">
      <c r="AA35041" s="298"/>
      <c r="AC35041" s="206"/>
    </row>
    <row r="35042" spans="27:29">
      <c r="AA35042" s="298"/>
      <c r="AC35042" s="206"/>
    </row>
    <row r="35043" spans="27:29">
      <c r="AA35043" s="298"/>
      <c r="AC35043" s="206"/>
    </row>
    <row r="35044" spans="27:29">
      <c r="AA35044" s="298"/>
      <c r="AC35044" s="206"/>
    </row>
    <row r="35045" spans="27:29">
      <c r="AA35045" s="298"/>
      <c r="AC35045" s="206"/>
    </row>
    <row r="35046" spans="27:29">
      <c r="AA35046" s="298"/>
      <c r="AC35046" s="206"/>
    </row>
    <row r="35047" spans="27:29">
      <c r="AA35047" s="298"/>
      <c r="AC35047" s="206"/>
    </row>
    <row r="35048" spans="27:29">
      <c r="AA35048" s="298"/>
      <c r="AC35048" s="206"/>
    </row>
    <row r="35049" spans="27:29">
      <c r="AA35049" s="298"/>
      <c r="AC35049" s="206"/>
    </row>
    <row r="35050" spans="27:29">
      <c r="AA35050" s="298"/>
      <c r="AC35050" s="206"/>
    </row>
    <row r="35051" spans="27:29">
      <c r="AA35051" s="298"/>
      <c r="AC35051" s="206"/>
    </row>
    <row r="35052" spans="27:29">
      <c r="AA35052" s="298"/>
      <c r="AC35052" s="206"/>
    </row>
    <row r="35053" spans="27:29">
      <c r="AA35053" s="298"/>
      <c r="AC35053" s="206"/>
    </row>
    <row r="35054" spans="27:29">
      <c r="AA35054" s="298"/>
      <c r="AC35054" s="206"/>
    </row>
    <row r="35055" spans="27:29">
      <c r="AA35055" s="298"/>
      <c r="AC35055" s="206"/>
    </row>
    <row r="35056" spans="27:29">
      <c r="AA35056" s="298"/>
      <c r="AC35056" s="206"/>
    </row>
    <row r="35057" spans="27:29">
      <c r="AA35057" s="298"/>
      <c r="AC35057" s="206"/>
    </row>
    <row r="35058" spans="27:29">
      <c r="AA35058" s="298"/>
      <c r="AC35058" s="206"/>
    </row>
    <row r="35059" spans="27:29">
      <c r="AA35059" s="298"/>
      <c r="AC35059" s="206"/>
    </row>
    <row r="35060" spans="27:29">
      <c r="AA35060" s="298"/>
      <c r="AC35060" s="206"/>
    </row>
    <row r="35061" spans="27:29">
      <c r="AA35061" s="298"/>
      <c r="AC35061" s="206"/>
    </row>
    <row r="35062" spans="27:29">
      <c r="AA35062" s="298"/>
      <c r="AC35062" s="206"/>
    </row>
    <row r="35063" spans="27:29">
      <c r="AA35063" s="298"/>
      <c r="AC35063" s="206"/>
    </row>
    <row r="35064" spans="27:29">
      <c r="AA35064" s="298"/>
      <c r="AC35064" s="206"/>
    </row>
    <row r="35065" spans="27:29">
      <c r="AA35065" s="298"/>
      <c r="AC35065" s="206"/>
    </row>
    <row r="35066" spans="27:29">
      <c r="AA35066" s="298"/>
      <c r="AC35066" s="206"/>
    </row>
    <row r="35067" spans="27:29">
      <c r="AA35067" s="298"/>
      <c r="AC35067" s="206"/>
    </row>
    <row r="35068" spans="27:29">
      <c r="AA35068" s="298"/>
      <c r="AC35068" s="206"/>
    </row>
    <row r="35069" spans="27:29">
      <c r="AA35069" s="298"/>
      <c r="AC35069" s="206"/>
    </row>
    <row r="35070" spans="27:29">
      <c r="AA35070" s="298"/>
      <c r="AC35070" s="206"/>
    </row>
    <row r="35071" spans="27:29">
      <c r="AA35071" s="298"/>
      <c r="AC35071" s="206"/>
    </row>
    <row r="35072" spans="27:29">
      <c r="AA35072" s="298"/>
      <c r="AC35072" s="206"/>
    </row>
    <row r="35073" spans="27:29">
      <c r="AA35073" s="298"/>
      <c r="AC35073" s="206"/>
    </row>
    <row r="35074" spans="27:29">
      <c r="AA35074" s="298"/>
      <c r="AC35074" s="206"/>
    </row>
    <row r="35075" spans="27:29">
      <c r="AA35075" s="298"/>
      <c r="AC35075" s="206"/>
    </row>
    <row r="35076" spans="27:29">
      <c r="AA35076" s="298"/>
      <c r="AC35076" s="206"/>
    </row>
    <row r="35077" spans="27:29">
      <c r="AA35077" s="298"/>
      <c r="AC35077" s="206"/>
    </row>
    <row r="35078" spans="27:29">
      <c r="AA35078" s="298"/>
      <c r="AC35078" s="206"/>
    </row>
    <row r="35079" spans="27:29">
      <c r="AA35079" s="298"/>
      <c r="AC35079" s="206"/>
    </row>
    <row r="35080" spans="27:29">
      <c r="AA35080" s="298"/>
      <c r="AC35080" s="206"/>
    </row>
    <row r="35081" spans="27:29">
      <c r="AA35081" s="298"/>
      <c r="AC35081" s="206"/>
    </row>
    <row r="35082" spans="27:29">
      <c r="AA35082" s="298"/>
      <c r="AC35082" s="206"/>
    </row>
    <row r="35083" spans="27:29">
      <c r="AA35083" s="298"/>
      <c r="AC35083" s="206"/>
    </row>
    <row r="35084" spans="27:29">
      <c r="AA35084" s="298"/>
      <c r="AC35084" s="206"/>
    </row>
    <row r="35085" spans="27:29">
      <c r="AA35085" s="298"/>
      <c r="AC35085" s="206"/>
    </row>
    <row r="35086" spans="27:29">
      <c r="AA35086" s="298"/>
      <c r="AC35086" s="206"/>
    </row>
    <row r="35087" spans="27:29">
      <c r="AA35087" s="298"/>
      <c r="AC35087" s="206"/>
    </row>
    <row r="35088" spans="27:29">
      <c r="AA35088" s="298"/>
      <c r="AC35088" s="206"/>
    </row>
    <row r="35089" spans="27:29">
      <c r="AA35089" s="298"/>
      <c r="AC35089" s="206"/>
    </row>
    <row r="35090" spans="27:29">
      <c r="AA35090" s="298"/>
      <c r="AC35090" s="206"/>
    </row>
    <row r="35091" spans="27:29">
      <c r="AA35091" s="298"/>
      <c r="AC35091" s="206"/>
    </row>
    <row r="35092" spans="27:29">
      <c r="AA35092" s="298"/>
      <c r="AC35092" s="206"/>
    </row>
    <row r="35093" spans="27:29">
      <c r="AA35093" s="298"/>
      <c r="AC35093" s="206"/>
    </row>
    <row r="35094" spans="27:29">
      <c r="AA35094" s="298"/>
      <c r="AC35094" s="206"/>
    </row>
    <row r="35095" spans="27:29">
      <c r="AA35095" s="298"/>
      <c r="AC35095" s="206"/>
    </row>
    <row r="35096" spans="27:29">
      <c r="AA35096" s="298"/>
      <c r="AC35096" s="206"/>
    </row>
    <row r="35097" spans="27:29">
      <c r="AA35097" s="298"/>
      <c r="AC35097" s="206"/>
    </row>
    <row r="35098" spans="27:29">
      <c r="AA35098" s="298"/>
      <c r="AC35098" s="206"/>
    </row>
    <row r="35099" spans="27:29">
      <c r="AA35099" s="298"/>
      <c r="AC35099" s="206"/>
    </row>
    <row r="35100" spans="27:29">
      <c r="AA35100" s="298"/>
      <c r="AC35100" s="206"/>
    </row>
    <row r="35101" spans="27:29">
      <c r="AA35101" s="298"/>
      <c r="AC35101" s="206"/>
    </row>
    <row r="35102" spans="27:29">
      <c r="AA35102" s="298"/>
      <c r="AC35102" s="206"/>
    </row>
    <row r="35103" spans="27:29">
      <c r="AA35103" s="298"/>
      <c r="AC35103" s="206"/>
    </row>
    <row r="35104" spans="27:29">
      <c r="AA35104" s="298"/>
      <c r="AC35104" s="206"/>
    </row>
    <row r="35105" spans="27:29">
      <c r="AA35105" s="298"/>
      <c r="AC35105" s="206"/>
    </row>
    <row r="35106" spans="27:29">
      <c r="AA35106" s="298"/>
      <c r="AC35106" s="206"/>
    </row>
    <row r="35107" spans="27:29">
      <c r="AA35107" s="298"/>
      <c r="AC35107" s="206"/>
    </row>
    <row r="35108" spans="27:29">
      <c r="AA35108" s="298"/>
      <c r="AC35108" s="206"/>
    </row>
    <row r="35109" spans="27:29">
      <c r="AA35109" s="298"/>
      <c r="AC35109" s="206"/>
    </row>
    <row r="35110" spans="27:29">
      <c r="AA35110" s="298"/>
      <c r="AC35110" s="206"/>
    </row>
    <row r="35111" spans="27:29">
      <c r="AA35111" s="298"/>
      <c r="AC35111" s="206"/>
    </row>
    <row r="35112" spans="27:29">
      <c r="AA35112" s="298"/>
      <c r="AC35112" s="206"/>
    </row>
    <row r="35113" spans="27:29">
      <c r="AA35113" s="298"/>
      <c r="AC35113" s="206"/>
    </row>
    <row r="35114" spans="27:29">
      <c r="AA35114" s="298"/>
      <c r="AC35114" s="206"/>
    </row>
    <row r="35115" spans="27:29">
      <c r="AA35115" s="298"/>
      <c r="AC35115" s="206"/>
    </row>
    <row r="35116" spans="27:29">
      <c r="AA35116" s="298"/>
      <c r="AC35116" s="206"/>
    </row>
    <row r="35117" spans="27:29">
      <c r="AA35117" s="298"/>
      <c r="AC35117" s="206"/>
    </row>
    <row r="35118" spans="27:29">
      <c r="AA35118" s="298"/>
      <c r="AC35118" s="206"/>
    </row>
    <row r="35119" spans="27:29">
      <c r="AA35119" s="298"/>
      <c r="AC35119" s="206"/>
    </row>
    <row r="35120" spans="27:29">
      <c r="AA35120" s="298"/>
      <c r="AC35120" s="206"/>
    </row>
    <row r="35121" spans="27:29">
      <c r="AA35121" s="298"/>
      <c r="AC35121" s="206"/>
    </row>
    <row r="35122" spans="27:29">
      <c r="AA35122" s="298"/>
      <c r="AC35122" s="206"/>
    </row>
    <row r="35123" spans="27:29">
      <c r="AA35123" s="298"/>
      <c r="AC35123" s="206"/>
    </row>
    <row r="35124" spans="27:29">
      <c r="AA35124" s="298"/>
      <c r="AC35124" s="206"/>
    </row>
    <row r="35125" spans="27:29">
      <c r="AA35125" s="298"/>
      <c r="AC35125" s="206"/>
    </row>
    <row r="35126" spans="27:29">
      <c r="AA35126" s="298"/>
      <c r="AC35126" s="206"/>
    </row>
    <row r="35127" spans="27:29">
      <c r="AA35127" s="298"/>
      <c r="AC35127" s="206"/>
    </row>
    <row r="35128" spans="27:29">
      <c r="AA35128" s="298"/>
      <c r="AC35128" s="206"/>
    </row>
    <row r="35129" spans="27:29">
      <c r="AA35129" s="298"/>
      <c r="AC35129" s="206"/>
    </row>
    <row r="35130" spans="27:29">
      <c r="AA35130" s="298"/>
      <c r="AC35130" s="206"/>
    </row>
    <row r="35131" spans="27:29">
      <c r="AA35131" s="298"/>
      <c r="AC35131" s="206"/>
    </row>
    <row r="35132" spans="27:29">
      <c r="AA35132" s="298"/>
      <c r="AC35132" s="206"/>
    </row>
    <row r="35133" spans="27:29">
      <c r="AA35133" s="298"/>
      <c r="AC35133" s="206"/>
    </row>
    <row r="35134" spans="27:29">
      <c r="AA35134" s="298"/>
      <c r="AC35134" s="206"/>
    </row>
    <row r="35135" spans="27:29">
      <c r="AA35135" s="298"/>
      <c r="AC35135" s="206"/>
    </row>
    <row r="35136" spans="27:29">
      <c r="AA35136" s="298"/>
      <c r="AC35136" s="206"/>
    </row>
    <row r="35137" spans="27:29">
      <c r="AA35137" s="298"/>
      <c r="AC35137" s="206"/>
    </row>
    <row r="35138" spans="27:29">
      <c r="AA35138" s="298"/>
      <c r="AC35138" s="206"/>
    </row>
    <row r="35139" spans="27:29">
      <c r="AA35139" s="298"/>
      <c r="AC35139" s="206"/>
    </row>
    <row r="35140" spans="27:29">
      <c r="AA35140" s="298"/>
      <c r="AC35140" s="206"/>
    </row>
    <row r="35141" spans="27:29">
      <c r="AA35141" s="298"/>
      <c r="AC35141" s="206"/>
    </row>
    <row r="35142" spans="27:29">
      <c r="AA35142" s="298"/>
      <c r="AC35142" s="206"/>
    </row>
    <row r="35143" spans="27:29">
      <c r="AA35143" s="298"/>
      <c r="AC35143" s="206"/>
    </row>
    <row r="35144" spans="27:29">
      <c r="AA35144" s="298"/>
      <c r="AC35144" s="206"/>
    </row>
    <row r="35145" spans="27:29">
      <c r="AA35145" s="298"/>
      <c r="AC35145" s="206"/>
    </row>
    <row r="35146" spans="27:29">
      <c r="AA35146" s="298"/>
      <c r="AC35146" s="206"/>
    </row>
    <row r="35147" spans="27:29">
      <c r="AA35147" s="298"/>
      <c r="AC35147" s="206"/>
    </row>
    <row r="35148" spans="27:29">
      <c r="AA35148" s="298"/>
      <c r="AC35148" s="206"/>
    </row>
    <row r="35149" spans="27:29">
      <c r="AA35149" s="298"/>
      <c r="AC35149" s="206"/>
    </row>
    <row r="35150" spans="27:29">
      <c r="AA35150" s="298"/>
      <c r="AC35150" s="206"/>
    </row>
    <row r="35151" spans="27:29">
      <c r="AA35151" s="298"/>
      <c r="AC35151" s="206"/>
    </row>
    <row r="35152" spans="27:29">
      <c r="AA35152" s="298"/>
      <c r="AC35152" s="206"/>
    </row>
    <row r="35153" spans="27:29">
      <c r="AA35153" s="298"/>
      <c r="AC35153" s="206"/>
    </row>
    <row r="35154" spans="27:29">
      <c r="AA35154" s="298"/>
      <c r="AC35154" s="206"/>
    </row>
    <row r="35155" spans="27:29">
      <c r="AA35155" s="298"/>
      <c r="AC35155" s="206"/>
    </row>
    <row r="35156" spans="27:29">
      <c r="AA35156" s="298"/>
      <c r="AC35156" s="206"/>
    </row>
    <row r="35157" spans="27:29">
      <c r="AA35157" s="298"/>
      <c r="AC35157" s="206"/>
    </row>
    <row r="35158" spans="27:29">
      <c r="AA35158" s="298"/>
      <c r="AC35158" s="206"/>
    </row>
    <row r="35159" spans="27:29">
      <c r="AA35159" s="298"/>
      <c r="AC35159" s="206"/>
    </row>
    <row r="35160" spans="27:29">
      <c r="AA35160" s="298"/>
      <c r="AC35160" s="206"/>
    </row>
    <row r="35161" spans="27:29">
      <c r="AA35161" s="298"/>
      <c r="AC35161" s="206"/>
    </row>
    <row r="35162" spans="27:29">
      <c r="AA35162" s="298"/>
      <c r="AC35162" s="206"/>
    </row>
    <row r="35163" spans="27:29">
      <c r="AA35163" s="298"/>
      <c r="AC35163" s="206"/>
    </row>
    <row r="35164" spans="27:29">
      <c r="AA35164" s="298"/>
      <c r="AC35164" s="206"/>
    </row>
    <row r="35165" spans="27:29">
      <c r="AA35165" s="298"/>
      <c r="AC35165" s="206"/>
    </row>
    <row r="35166" spans="27:29">
      <c r="AA35166" s="298"/>
      <c r="AC35166" s="206"/>
    </row>
    <row r="35167" spans="27:29">
      <c r="AA35167" s="298"/>
      <c r="AC35167" s="206"/>
    </row>
    <row r="35168" spans="27:29">
      <c r="AA35168" s="298"/>
      <c r="AC35168" s="206"/>
    </row>
    <row r="35169" spans="27:29">
      <c r="AA35169" s="298"/>
      <c r="AC35169" s="206"/>
    </row>
    <row r="35170" spans="27:29">
      <c r="AA35170" s="298"/>
      <c r="AC35170" s="206"/>
    </row>
    <row r="35171" spans="27:29">
      <c r="AA35171" s="298"/>
      <c r="AC35171" s="206"/>
    </row>
    <row r="35172" spans="27:29">
      <c r="AA35172" s="298"/>
      <c r="AC35172" s="206"/>
    </row>
    <row r="35173" spans="27:29">
      <c r="AA35173" s="298"/>
      <c r="AC35173" s="206"/>
    </row>
    <row r="35174" spans="27:29">
      <c r="AA35174" s="298"/>
      <c r="AC35174" s="206"/>
    </row>
    <row r="35175" spans="27:29">
      <c r="AA35175" s="298"/>
      <c r="AC35175" s="206"/>
    </row>
    <row r="35176" spans="27:29">
      <c r="AA35176" s="298"/>
      <c r="AC35176" s="206"/>
    </row>
    <row r="35177" spans="27:29">
      <c r="AA35177" s="298"/>
      <c r="AC35177" s="206"/>
    </row>
    <row r="35178" spans="27:29">
      <c r="AA35178" s="298"/>
      <c r="AC35178" s="206"/>
    </row>
    <row r="35179" spans="27:29">
      <c r="AA35179" s="298"/>
      <c r="AC35179" s="206"/>
    </row>
    <row r="35180" spans="27:29">
      <c r="AA35180" s="298"/>
      <c r="AC35180" s="206"/>
    </row>
    <row r="35181" spans="27:29">
      <c r="AA35181" s="298"/>
      <c r="AC35181" s="206"/>
    </row>
    <row r="35182" spans="27:29">
      <c r="AA35182" s="298"/>
      <c r="AC35182" s="206"/>
    </row>
    <row r="35183" spans="27:29">
      <c r="AA35183" s="298"/>
      <c r="AC35183" s="206"/>
    </row>
    <row r="35184" spans="27:29">
      <c r="AA35184" s="298"/>
      <c r="AC35184" s="206"/>
    </row>
    <row r="35185" spans="27:29">
      <c r="AA35185" s="298"/>
      <c r="AC35185" s="206"/>
    </row>
    <row r="35186" spans="27:29">
      <c r="AA35186" s="298"/>
      <c r="AC35186" s="206"/>
    </row>
    <row r="35187" spans="27:29">
      <c r="AA35187" s="298"/>
      <c r="AC35187" s="206"/>
    </row>
    <row r="35188" spans="27:29">
      <c r="AA35188" s="298"/>
      <c r="AC35188" s="206"/>
    </row>
    <row r="35189" spans="27:29">
      <c r="AA35189" s="298"/>
      <c r="AC35189" s="206"/>
    </row>
    <row r="35190" spans="27:29">
      <c r="AA35190" s="298"/>
      <c r="AC35190" s="206"/>
    </row>
    <row r="35191" spans="27:29">
      <c r="AA35191" s="298"/>
      <c r="AC35191" s="206"/>
    </row>
    <row r="35192" spans="27:29">
      <c r="AA35192" s="298"/>
      <c r="AC35192" s="206"/>
    </row>
    <row r="35193" spans="27:29">
      <c r="AA35193" s="298"/>
      <c r="AC35193" s="206"/>
    </row>
    <row r="35194" spans="27:29">
      <c r="AA35194" s="298"/>
      <c r="AC35194" s="206"/>
    </row>
    <row r="35195" spans="27:29">
      <c r="AA35195" s="298"/>
      <c r="AC35195" s="206"/>
    </row>
    <row r="35196" spans="27:29">
      <c r="AA35196" s="298"/>
      <c r="AC35196" s="206"/>
    </row>
    <row r="35197" spans="27:29">
      <c r="AA35197" s="298"/>
      <c r="AC35197" s="206"/>
    </row>
    <row r="35198" spans="27:29">
      <c r="AA35198" s="298"/>
      <c r="AC35198" s="206"/>
    </row>
    <row r="35199" spans="27:29">
      <c r="AA35199" s="298"/>
      <c r="AC35199" s="206"/>
    </row>
    <row r="35200" spans="27:29">
      <c r="AA35200" s="298"/>
      <c r="AC35200" s="206"/>
    </row>
    <row r="35201" spans="27:29">
      <c r="AA35201" s="298"/>
      <c r="AC35201" s="206"/>
    </row>
    <row r="35202" spans="27:29">
      <c r="AA35202" s="298"/>
      <c r="AC35202" s="206"/>
    </row>
    <row r="35203" spans="27:29">
      <c r="AA35203" s="298"/>
      <c r="AC35203" s="206"/>
    </row>
    <row r="35204" spans="27:29">
      <c r="AA35204" s="298"/>
      <c r="AC35204" s="206"/>
    </row>
    <row r="35205" spans="27:29">
      <c r="AA35205" s="298"/>
      <c r="AC35205" s="206"/>
    </row>
    <row r="35206" spans="27:29">
      <c r="AA35206" s="298"/>
      <c r="AC35206" s="206"/>
    </row>
    <row r="35207" spans="27:29">
      <c r="AA35207" s="298"/>
      <c r="AC35207" s="206"/>
    </row>
    <row r="35208" spans="27:29">
      <c r="AA35208" s="298"/>
      <c r="AC35208" s="206"/>
    </row>
    <row r="35209" spans="27:29">
      <c r="AA35209" s="298"/>
      <c r="AC35209" s="206"/>
    </row>
    <row r="35210" spans="27:29">
      <c r="AA35210" s="298"/>
      <c r="AC35210" s="206"/>
    </row>
    <row r="35211" spans="27:29">
      <c r="AA35211" s="298"/>
      <c r="AC35211" s="206"/>
    </row>
    <row r="35212" spans="27:29">
      <c r="AA35212" s="298"/>
      <c r="AC35212" s="206"/>
    </row>
    <row r="35213" spans="27:29">
      <c r="AA35213" s="298"/>
      <c r="AC35213" s="206"/>
    </row>
    <row r="35214" spans="27:29">
      <c r="AA35214" s="298"/>
      <c r="AC35214" s="206"/>
    </row>
    <row r="35215" spans="27:29">
      <c r="AA35215" s="298"/>
      <c r="AC35215" s="206"/>
    </row>
    <row r="35216" spans="27:29">
      <c r="AA35216" s="298"/>
      <c r="AC35216" s="206"/>
    </row>
    <row r="35217" spans="27:29">
      <c r="AA35217" s="298"/>
      <c r="AC35217" s="206"/>
    </row>
    <row r="35218" spans="27:29">
      <c r="AA35218" s="298"/>
      <c r="AC35218" s="206"/>
    </row>
    <row r="35219" spans="27:29">
      <c r="AA35219" s="298"/>
      <c r="AC35219" s="206"/>
    </row>
    <row r="35220" spans="27:29">
      <c r="AA35220" s="298"/>
      <c r="AC35220" s="206"/>
    </row>
    <row r="35221" spans="27:29">
      <c r="AA35221" s="298"/>
      <c r="AC35221" s="206"/>
    </row>
    <row r="35222" spans="27:29">
      <c r="AA35222" s="298"/>
      <c r="AC35222" s="206"/>
    </row>
    <row r="35223" spans="27:29">
      <c r="AA35223" s="298"/>
      <c r="AC35223" s="206"/>
    </row>
    <row r="35224" spans="27:29">
      <c r="AA35224" s="298"/>
      <c r="AC35224" s="206"/>
    </row>
    <row r="35225" spans="27:29">
      <c r="AA35225" s="298"/>
      <c r="AC35225" s="206"/>
    </row>
    <row r="35226" spans="27:29">
      <c r="AA35226" s="298"/>
      <c r="AC35226" s="206"/>
    </row>
    <row r="35227" spans="27:29">
      <c r="AA35227" s="298"/>
      <c r="AC35227" s="206"/>
    </row>
    <row r="35228" spans="27:29">
      <c r="AA35228" s="298"/>
      <c r="AC35228" s="206"/>
    </row>
    <row r="35229" spans="27:29">
      <c r="AA35229" s="298"/>
      <c r="AC35229" s="206"/>
    </row>
    <row r="35230" spans="27:29">
      <c r="AA35230" s="298"/>
      <c r="AC35230" s="206"/>
    </row>
    <row r="35231" spans="27:29">
      <c r="AA35231" s="298"/>
      <c r="AC35231" s="206"/>
    </row>
    <row r="35232" spans="27:29">
      <c r="AA35232" s="298"/>
      <c r="AC35232" s="206"/>
    </row>
    <row r="35233" spans="27:29">
      <c r="AA35233" s="298"/>
      <c r="AC35233" s="206"/>
    </row>
    <row r="35234" spans="27:29">
      <c r="AA35234" s="298"/>
      <c r="AC35234" s="206"/>
    </row>
    <row r="35235" spans="27:29">
      <c r="AA35235" s="298"/>
      <c r="AC35235" s="206"/>
    </row>
    <row r="35236" spans="27:29">
      <c r="AA35236" s="298"/>
      <c r="AC35236" s="206"/>
    </row>
    <row r="35237" spans="27:29">
      <c r="AA35237" s="298"/>
      <c r="AC35237" s="206"/>
    </row>
    <row r="35238" spans="27:29">
      <c r="AA35238" s="298"/>
      <c r="AC35238" s="206"/>
    </row>
    <row r="35239" spans="27:29">
      <c r="AA35239" s="298"/>
      <c r="AC35239" s="206"/>
    </row>
    <row r="35240" spans="27:29">
      <c r="AA35240" s="298"/>
      <c r="AC35240" s="206"/>
    </row>
    <row r="35241" spans="27:29">
      <c r="AA35241" s="298"/>
      <c r="AC35241" s="206"/>
    </row>
    <row r="35242" spans="27:29">
      <c r="AA35242" s="298"/>
      <c r="AC35242" s="206"/>
    </row>
    <row r="35243" spans="27:29">
      <c r="AA35243" s="298"/>
      <c r="AC35243" s="206"/>
    </row>
    <row r="35244" spans="27:29">
      <c r="AA35244" s="298"/>
      <c r="AC35244" s="206"/>
    </row>
    <row r="35245" spans="27:29">
      <c r="AA35245" s="298"/>
      <c r="AC35245" s="206"/>
    </row>
    <row r="35246" spans="27:29">
      <c r="AA35246" s="298"/>
      <c r="AC35246" s="206"/>
    </row>
    <row r="35247" spans="27:29">
      <c r="AA35247" s="298"/>
      <c r="AC35247" s="206"/>
    </row>
    <row r="35248" spans="27:29">
      <c r="AA35248" s="298"/>
      <c r="AC35248" s="206"/>
    </row>
    <row r="35249" spans="27:29">
      <c r="AA35249" s="298"/>
      <c r="AC35249" s="206"/>
    </row>
    <row r="35250" spans="27:29">
      <c r="AA35250" s="298"/>
      <c r="AC35250" s="206"/>
    </row>
    <row r="35251" spans="27:29">
      <c r="AA35251" s="298"/>
      <c r="AC35251" s="206"/>
    </row>
    <row r="35252" spans="27:29">
      <c r="AA35252" s="298"/>
      <c r="AC35252" s="206"/>
    </row>
    <row r="35253" spans="27:29">
      <c r="AA35253" s="298"/>
      <c r="AC35253" s="206"/>
    </row>
    <row r="35254" spans="27:29">
      <c r="AA35254" s="298"/>
      <c r="AC35254" s="206"/>
    </row>
    <row r="35255" spans="27:29">
      <c r="AA35255" s="298"/>
      <c r="AC35255" s="206"/>
    </row>
    <row r="35256" spans="27:29">
      <c r="AA35256" s="298"/>
      <c r="AC35256" s="206"/>
    </row>
    <row r="35257" spans="27:29">
      <c r="AA35257" s="298"/>
      <c r="AC35257" s="206"/>
    </row>
    <row r="35258" spans="27:29">
      <c r="AA35258" s="298"/>
      <c r="AC35258" s="206"/>
    </row>
    <row r="35259" spans="27:29">
      <c r="AA35259" s="298"/>
      <c r="AC35259" s="206"/>
    </row>
    <row r="35260" spans="27:29">
      <c r="AA35260" s="298"/>
      <c r="AC35260" s="206"/>
    </row>
    <row r="35261" spans="27:29">
      <c r="AA35261" s="298"/>
      <c r="AC35261" s="206"/>
    </row>
    <row r="35262" spans="27:29">
      <c r="AA35262" s="298"/>
      <c r="AC35262" s="206"/>
    </row>
    <row r="35263" spans="27:29">
      <c r="AA35263" s="298"/>
      <c r="AC35263" s="206"/>
    </row>
    <row r="35264" spans="27:29">
      <c r="AA35264" s="298"/>
      <c r="AC35264" s="206"/>
    </row>
    <row r="35265" spans="27:29">
      <c r="AA35265" s="298"/>
      <c r="AC35265" s="206"/>
    </row>
    <row r="35266" spans="27:29">
      <c r="AA35266" s="298"/>
      <c r="AC35266" s="206"/>
    </row>
    <row r="35267" spans="27:29">
      <c r="AA35267" s="298"/>
      <c r="AC35267" s="206"/>
    </row>
    <row r="35268" spans="27:29">
      <c r="AA35268" s="298"/>
      <c r="AC35268" s="206"/>
    </row>
    <row r="35269" spans="27:29">
      <c r="AA35269" s="298"/>
      <c r="AC35269" s="206"/>
    </row>
    <row r="35270" spans="27:29">
      <c r="AA35270" s="298"/>
      <c r="AC35270" s="206"/>
    </row>
    <row r="35271" spans="27:29">
      <c r="AA35271" s="298"/>
      <c r="AC35271" s="206"/>
    </row>
    <row r="35272" spans="27:29">
      <c r="AA35272" s="298"/>
      <c r="AC35272" s="206"/>
    </row>
    <row r="35273" spans="27:29">
      <c r="AA35273" s="298"/>
      <c r="AC35273" s="206"/>
    </row>
    <row r="35274" spans="27:29">
      <c r="AA35274" s="298"/>
      <c r="AC35274" s="206"/>
    </row>
    <row r="35275" spans="27:29">
      <c r="AA35275" s="298"/>
      <c r="AC35275" s="206"/>
    </row>
    <row r="35276" spans="27:29">
      <c r="AA35276" s="298"/>
      <c r="AC35276" s="206"/>
    </row>
    <row r="35277" spans="27:29">
      <c r="AA35277" s="298"/>
      <c r="AC35277" s="206"/>
    </row>
    <row r="35278" spans="27:29">
      <c r="AA35278" s="298"/>
      <c r="AC35278" s="206"/>
    </row>
    <row r="35279" spans="27:29">
      <c r="AA35279" s="298"/>
      <c r="AC35279" s="206"/>
    </row>
    <row r="35280" spans="27:29">
      <c r="AA35280" s="298"/>
      <c r="AC35280" s="206"/>
    </row>
    <row r="35281" spans="27:29">
      <c r="AA35281" s="298"/>
      <c r="AC35281" s="206"/>
    </row>
    <row r="35282" spans="27:29">
      <c r="AA35282" s="298"/>
      <c r="AC35282" s="206"/>
    </row>
    <row r="35283" spans="27:29">
      <c r="AA35283" s="298"/>
      <c r="AC35283" s="206"/>
    </row>
    <row r="35284" spans="27:29">
      <c r="AA35284" s="298"/>
      <c r="AC35284" s="206"/>
    </row>
    <row r="35285" spans="27:29">
      <c r="AA35285" s="298"/>
      <c r="AC35285" s="206"/>
    </row>
    <row r="35286" spans="27:29">
      <c r="AA35286" s="298"/>
      <c r="AC35286" s="206"/>
    </row>
    <row r="35287" spans="27:29">
      <c r="AA35287" s="298"/>
      <c r="AC35287" s="206"/>
    </row>
    <row r="35288" spans="27:29">
      <c r="AA35288" s="298"/>
      <c r="AC35288" s="206"/>
    </row>
    <row r="35289" spans="27:29">
      <c r="AA35289" s="298"/>
      <c r="AC35289" s="206"/>
    </row>
    <row r="35290" spans="27:29">
      <c r="AA35290" s="298"/>
      <c r="AC35290" s="206"/>
    </row>
    <row r="35291" spans="27:29">
      <c r="AA35291" s="298"/>
      <c r="AC35291" s="206"/>
    </row>
    <row r="35292" spans="27:29">
      <c r="AA35292" s="298"/>
      <c r="AC35292" s="206"/>
    </row>
    <row r="35293" spans="27:29">
      <c r="AA35293" s="298"/>
      <c r="AC35293" s="206"/>
    </row>
    <row r="35294" spans="27:29">
      <c r="AA35294" s="298"/>
      <c r="AC35294" s="206"/>
    </row>
    <row r="35295" spans="27:29">
      <c r="AA35295" s="298"/>
      <c r="AC35295" s="206"/>
    </row>
    <row r="35296" spans="27:29">
      <c r="AA35296" s="298"/>
      <c r="AC35296" s="206"/>
    </row>
    <row r="35297" spans="27:29">
      <c r="AA35297" s="298"/>
      <c r="AC35297" s="206"/>
    </row>
    <row r="35298" spans="27:29">
      <c r="AA35298" s="298"/>
      <c r="AC35298" s="206"/>
    </row>
    <row r="35299" spans="27:29">
      <c r="AA35299" s="298"/>
      <c r="AC35299" s="206"/>
    </row>
    <row r="35300" spans="27:29">
      <c r="AA35300" s="298"/>
      <c r="AC35300" s="206"/>
    </row>
    <row r="35301" spans="27:29">
      <c r="AA35301" s="298"/>
      <c r="AC35301" s="206"/>
    </row>
    <row r="35302" spans="27:29">
      <c r="AA35302" s="298"/>
      <c r="AC35302" s="206"/>
    </row>
    <row r="35303" spans="27:29">
      <c r="AA35303" s="298"/>
      <c r="AC35303" s="206"/>
    </row>
    <row r="35304" spans="27:29">
      <c r="AA35304" s="298"/>
      <c r="AC35304" s="206"/>
    </row>
    <row r="35305" spans="27:29">
      <c r="AA35305" s="298"/>
      <c r="AC35305" s="206"/>
    </row>
    <row r="35306" spans="27:29">
      <c r="AA35306" s="298"/>
      <c r="AC35306" s="206"/>
    </row>
    <row r="35307" spans="27:29">
      <c r="AA35307" s="298"/>
      <c r="AC35307" s="206"/>
    </row>
    <row r="35308" spans="27:29">
      <c r="AA35308" s="298"/>
      <c r="AC35308" s="206"/>
    </row>
    <row r="35309" spans="27:29">
      <c r="AA35309" s="298"/>
      <c r="AC35309" s="206"/>
    </row>
    <row r="35310" spans="27:29">
      <c r="AA35310" s="298"/>
      <c r="AC35310" s="206"/>
    </row>
    <row r="35311" spans="27:29">
      <c r="AA35311" s="298"/>
      <c r="AC35311" s="206"/>
    </row>
    <row r="35312" spans="27:29">
      <c r="AA35312" s="298"/>
      <c r="AC35312" s="206"/>
    </row>
    <row r="35313" spans="27:29">
      <c r="AA35313" s="298"/>
      <c r="AC35313" s="206"/>
    </row>
    <row r="35314" spans="27:29">
      <c r="AA35314" s="298"/>
      <c r="AC35314" s="206"/>
    </row>
    <row r="35315" spans="27:29">
      <c r="AA35315" s="298"/>
      <c r="AC35315" s="206"/>
    </row>
    <row r="35316" spans="27:29">
      <c r="AA35316" s="298"/>
      <c r="AC35316" s="206"/>
    </row>
    <row r="35317" spans="27:29">
      <c r="AA35317" s="298"/>
      <c r="AC35317" s="206"/>
    </row>
    <row r="35318" spans="27:29">
      <c r="AA35318" s="298"/>
      <c r="AC35318" s="206"/>
    </row>
    <row r="35319" spans="27:29">
      <c r="AA35319" s="298"/>
      <c r="AC35319" s="206"/>
    </row>
    <row r="35320" spans="27:29">
      <c r="AA35320" s="298"/>
      <c r="AC35320" s="206"/>
    </row>
    <row r="35321" spans="27:29">
      <c r="AA35321" s="298"/>
      <c r="AC35321" s="206"/>
    </row>
    <row r="35322" spans="27:29">
      <c r="AA35322" s="298"/>
      <c r="AC35322" s="206"/>
    </row>
    <row r="35323" spans="27:29">
      <c r="AA35323" s="298"/>
      <c r="AC35323" s="206"/>
    </row>
    <row r="35324" spans="27:29">
      <c r="AA35324" s="298"/>
      <c r="AC35324" s="206"/>
    </row>
    <row r="35325" spans="27:29">
      <c r="AA35325" s="298"/>
      <c r="AC35325" s="206"/>
    </row>
    <row r="35326" spans="27:29">
      <c r="AA35326" s="298"/>
      <c r="AC35326" s="206"/>
    </row>
    <row r="35327" spans="27:29">
      <c r="AA35327" s="298"/>
      <c r="AC35327" s="206"/>
    </row>
    <row r="35328" spans="27:29">
      <c r="AA35328" s="298"/>
      <c r="AC35328" s="206"/>
    </row>
    <row r="35329" spans="27:29">
      <c r="AA35329" s="298"/>
      <c r="AC35329" s="206"/>
    </row>
    <row r="35330" spans="27:29">
      <c r="AA35330" s="298"/>
      <c r="AC35330" s="206"/>
    </row>
    <row r="35331" spans="27:29">
      <c r="AA35331" s="298"/>
      <c r="AC35331" s="206"/>
    </row>
    <row r="35332" spans="27:29">
      <c r="AA35332" s="298"/>
      <c r="AC35332" s="206"/>
    </row>
    <row r="35333" spans="27:29">
      <c r="AA35333" s="298"/>
      <c r="AC35333" s="206"/>
    </row>
    <row r="35334" spans="27:29">
      <c r="AA35334" s="298"/>
      <c r="AC35334" s="206"/>
    </row>
    <row r="35335" spans="27:29">
      <c r="AA35335" s="298"/>
      <c r="AC35335" s="206"/>
    </row>
    <row r="35336" spans="27:29">
      <c r="AA35336" s="298"/>
      <c r="AC35336" s="206"/>
    </row>
    <row r="35337" spans="27:29">
      <c r="AA35337" s="298"/>
      <c r="AC35337" s="206"/>
    </row>
    <row r="35338" spans="27:29">
      <c r="AA35338" s="298"/>
      <c r="AC35338" s="206"/>
    </row>
    <row r="35339" spans="27:29">
      <c r="AA35339" s="298"/>
      <c r="AC35339" s="206"/>
    </row>
    <row r="35340" spans="27:29">
      <c r="AA35340" s="298"/>
      <c r="AC35340" s="206"/>
    </row>
    <row r="35341" spans="27:29">
      <c r="AA35341" s="298"/>
      <c r="AC35341" s="206"/>
    </row>
    <row r="35342" spans="27:29">
      <c r="AA35342" s="298"/>
      <c r="AC35342" s="206"/>
    </row>
    <row r="35343" spans="27:29">
      <c r="AA35343" s="298"/>
      <c r="AC35343" s="206"/>
    </row>
    <row r="35344" spans="27:29">
      <c r="AA35344" s="298"/>
      <c r="AC35344" s="206"/>
    </row>
    <row r="35345" spans="27:29">
      <c r="AA35345" s="298"/>
      <c r="AC35345" s="206"/>
    </row>
    <row r="35346" spans="27:29">
      <c r="AA35346" s="298"/>
      <c r="AC35346" s="206"/>
    </row>
    <row r="35347" spans="27:29">
      <c r="AA35347" s="298"/>
      <c r="AC35347" s="206"/>
    </row>
    <row r="35348" spans="27:29">
      <c r="AA35348" s="298"/>
      <c r="AC35348" s="206"/>
    </row>
    <row r="35349" spans="27:29">
      <c r="AA35349" s="298"/>
      <c r="AC35349" s="206"/>
    </row>
    <row r="35350" spans="27:29">
      <c r="AA35350" s="298"/>
      <c r="AC35350" s="206"/>
    </row>
    <row r="35351" spans="27:29">
      <c r="AA35351" s="298"/>
      <c r="AC35351" s="206"/>
    </row>
    <row r="35352" spans="27:29">
      <c r="AA35352" s="298"/>
      <c r="AC35352" s="206"/>
    </row>
    <row r="35353" spans="27:29">
      <c r="AA35353" s="298"/>
      <c r="AC35353" s="206"/>
    </row>
    <row r="35354" spans="27:29">
      <c r="AA35354" s="298"/>
      <c r="AC35354" s="206"/>
    </row>
    <row r="35355" spans="27:29">
      <c r="AA35355" s="298"/>
      <c r="AC35355" s="206"/>
    </row>
    <row r="35356" spans="27:29">
      <c r="AA35356" s="298"/>
      <c r="AC35356" s="206"/>
    </row>
    <row r="35357" spans="27:29">
      <c r="AA35357" s="298"/>
      <c r="AC35357" s="206"/>
    </row>
    <row r="35358" spans="27:29">
      <c r="AA35358" s="298"/>
      <c r="AC35358" s="206"/>
    </row>
    <row r="35359" spans="27:29">
      <c r="AA35359" s="298"/>
      <c r="AC35359" s="206"/>
    </row>
    <row r="35360" spans="27:29">
      <c r="AA35360" s="298"/>
      <c r="AC35360" s="206"/>
    </row>
    <row r="35361" spans="27:29">
      <c r="AA35361" s="298"/>
      <c r="AC35361" s="206"/>
    </row>
    <row r="35362" spans="27:29">
      <c r="AA35362" s="298"/>
      <c r="AC35362" s="206"/>
    </row>
    <row r="35363" spans="27:29">
      <c r="AA35363" s="298"/>
      <c r="AC35363" s="206"/>
    </row>
    <row r="35364" spans="27:29">
      <c r="AA35364" s="298"/>
      <c r="AC35364" s="206"/>
    </row>
    <row r="35365" spans="27:29">
      <c r="AA35365" s="298"/>
      <c r="AC35365" s="206"/>
    </row>
    <row r="35366" spans="27:29">
      <c r="AA35366" s="298"/>
      <c r="AC35366" s="206"/>
    </row>
    <row r="35367" spans="27:29">
      <c r="AA35367" s="298"/>
      <c r="AC35367" s="206"/>
    </row>
    <row r="35368" spans="27:29">
      <c r="AA35368" s="298"/>
      <c r="AC35368" s="206"/>
    </row>
    <row r="35369" spans="27:29">
      <c r="AA35369" s="298"/>
      <c r="AC35369" s="206"/>
    </row>
    <row r="35370" spans="27:29">
      <c r="AA35370" s="298"/>
      <c r="AC35370" s="206"/>
    </row>
    <row r="35371" spans="27:29">
      <c r="AA35371" s="298"/>
      <c r="AC35371" s="206"/>
    </row>
    <row r="35372" spans="27:29">
      <c r="AA35372" s="298"/>
      <c r="AC35372" s="206"/>
    </row>
    <row r="35373" spans="27:29">
      <c r="AA35373" s="298"/>
      <c r="AC35373" s="206"/>
    </row>
    <row r="35374" spans="27:29">
      <c r="AA35374" s="298"/>
      <c r="AC35374" s="206"/>
    </row>
    <row r="35375" spans="27:29">
      <c r="AA35375" s="298"/>
      <c r="AC35375" s="206"/>
    </row>
    <row r="35376" spans="27:29">
      <c r="AA35376" s="298"/>
      <c r="AC35376" s="206"/>
    </row>
    <row r="35377" spans="27:29">
      <c r="AA35377" s="298"/>
      <c r="AC35377" s="206"/>
    </row>
    <row r="35378" spans="27:29">
      <c r="AA35378" s="298"/>
      <c r="AC35378" s="206"/>
    </row>
    <row r="35379" spans="27:29">
      <c r="AA35379" s="298"/>
      <c r="AC35379" s="206"/>
    </row>
    <row r="35380" spans="27:29">
      <c r="AA35380" s="298"/>
      <c r="AC35380" s="206"/>
    </row>
    <row r="35381" spans="27:29">
      <c r="AA35381" s="298"/>
      <c r="AC35381" s="206"/>
    </row>
    <row r="35382" spans="27:29">
      <c r="AA35382" s="298"/>
      <c r="AC35382" s="206"/>
    </row>
    <row r="35383" spans="27:29">
      <c r="AA35383" s="298"/>
      <c r="AC35383" s="206"/>
    </row>
    <row r="35384" spans="27:29">
      <c r="AA35384" s="298"/>
      <c r="AC35384" s="206"/>
    </row>
    <row r="35385" spans="27:29">
      <c r="AA35385" s="298"/>
      <c r="AC35385" s="206"/>
    </row>
    <row r="35386" spans="27:29">
      <c r="AA35386" s="298"/>
      <c r="AC35386" s="206"/>
    </row>
    <row r="35387" spans="27:29">
      <c r="AA35387" s="298"/>
      <c r="AC35387" s="206"/>
    </row>
    <row r="35388" spans="27:29">
      <c r="AA35388" s="298"/>
      <c r="AC35388" s="206"/>
    </row>
    <row r="35389" spans="27:29">
      <c r="AA35389" s="298"/>
      <c r="AC35389" s="206"/>
    </row>
    <row r="35390" spans="27:29">
      <c r="AA35390" s="298"/>
      <c r="AC35390" s="206"/>
    </row>
    <row r="35391" spans="27:29">
      <c r="AA35391" s="298"/>
      <c r="AC35391" s="206"/>
    </row>
    <row r="35392" spans="27:29">
      <c r="AA35392" s="298"/>
      <c r="AC35392" s="206"/>
    </row>
    <row r="35393" spans="27:29">
      <c r="AA35393" s="298"/>
      <c r="AC35393" s="206"/>
    </row>
    <row r="35394" spans="27:29">
      <c r="AA35394" s="298"/>
      <c r="AC35394" s="206"/>
    </row>
    <row r="35395" spans="27:29">
      <c r="AA35395" s="298"/>
      <c r="AC35395" s="206"/>
    </row>
    <row r="35396" spans="27:29">
      <c r="AA35396" s="298"/>
      <c r="AC35396" s="206"/>
    </row>
    <row r="35397" spans="27:29">
      <c r="AA35397" s="298"/>
      <c r="AC35397" s="206"/>
    </row>
    <row r="35398" spans="27:29">
      <c r="AA35398" s="298"/>
      <c r="AC35398" s="206"/>
    </row>
    <row r="35399" spans="27:29">
      <c r="AA35399" s="298"/>
      <c r="AC35399" s="206"/>
    </row>
    <row r="35400" spans="27:29">
      <c r="AA35400" s="298"/>
      <c r="AC35400" s="206"/>
    </row>
    <row r="35401" spans="27:29">
      <c r="AA35401" s="298"/>
      <c r="AC35401" s="206"/>
    </row>
    <row r="35402" spans="27:29">
      <c r="AA35402" s="298"/>
      <c r="AC35402" s="206"/>
    </row>
    <row r="35403" spans="27:29">
      <c r="AA35403" s="298"/>
      <c r="AC35403" s="206"/>
    </row>
    <row r="35404" spans="27:29">
      <c r="AA35404" s="298"/>
      <c r="AC35404" s="206"/>
    </row>
    <row r="35405" spans="27:29">
      <c r="AA35405" s="298"/>
      <c r="AC35405" s="206"/>
    </row>
    <row r="35406" spans="27:29">
      <c r="AA35406" s="298"/>
      <c r="AC35406" s="206"/>
    </row>
    <row r="35407" spans="27:29">
      <c r="AA35407" s="298"/>
      <c r="AC35407" s="206"/>
    </row>
    <row r="35408" spans="27:29">
      <c r="AA35408" s="298"/>
      <c r="AC35408" s="206"/>
    </row>
    <row r="35409" spans="27:29">
      <c r="AA35409" s="298"/>
      <c r="AC35409" s="206"/>
    </row>
    <row r="35410" spans="27:29">
      <c r="AA35410" s="298"/>
      <c r="AC35410" s="206"/>
    </row>
    <row r="35411" spans="27:29">
      <c r="AA35411" s="298"/>
      <c r="AC35411" s="206"/>
    </row>
    <row r="35412" spans="27:29">
      <c r="AA35412" s="298"/>
      <c r="AC35412" s="206"/>
    </row>
    <row r="35413" spans="27:29">
      <c r="AA35413" s="298"/>
      <c r="AC35413" s="206"/>
    </row>
    <row r="35414" spans="27:29">
      <c r="AA35414" s="298"/>
      <c r="AC35414" s="206"/>
    </row>
    <row r="35415" spans="27:29">
      <c r="AA35415" s="298"/>
      <c r="AC35415" s="206"/>
    </row>
    <row r="35416" spans="27:29">
      <c r="AA35416" s="298"/>
      <c r="AC35416" s="206"/>
    </row>
    <row r="35417" spans="27:29">
      <c r="AA35417" s="298"/>
      <c r="AC35417" s="206"/>
    </row>
    <row r="35418" spans="27:29">
      <c r="AA35418" s="298"/>
      <c r="AC35418" s="206"/>
    </row>
    <row r="35419" spans="27:29">
      <c r="AA35419" s="298"/>
      <c r="AC35419" s="206"/>
    </row>
    <row r="35420" spans="27:29">
      <c r="AA35420" s="298"/>
      <c r="AC35420" s="206"/>
    </row>
    <row r="35421" spans="27:29">
      <c r="AA35421" s="298"/>
      <c r="AC35421" s="206"/>
    </row>
    <row r="35422" spans="27:29">
      <c r="AA35422" s="298"/>
      <c r="AC35422" s="206"/>
    </row>
    <row r="35423" spans="27:29">
      <c r="AA35423" s="298"/>
      <c r="AC35423" s="206"/>
    </row>
    <row r="35424" spans="27:29">
      <c r="AA35424" s="298"/>
      <c r="AC35424" s="206"/>
    </row>
    <row r="35425" spans="27:29">
      <c r="AA35425" s="298"/>
      <c r="AC35425" s="206"/>
    </row>
    <row r="35426" spans="27:29">
      <c r="AA35426" s="298"/>
      <c r="AC35426" s="206"/>
    </row>
    <row r="35427" spans="27:29">
      <c r="AA35427" s="298"/>
      <c r="AC35427" s="206"/>
    </row>
    <row r="35428" spans="27:29">
      <c r="AA35428" s="298"/>
      <c r="AC35428" s="206"/>
    </row>
    <row r="35429" spans="27:29">
      <c r="AA35429" s="298"/>
      <c r="AC35429" s="206"/>
    </row>
    <row r="35430" spans="27:29">
      <c r="AA35430" s="298"/>
      <c r="AC35430" s="206"/>
    </row>
    <row r="35431" spans="27:29">
      <c r="AA35431" s="298"/>
      <c r="AC35431" s="206"/>
    </row>
    <row r="35432" spans="27:29">
      <c r="AA35432" s="298"/>
      <c r="AC35432" s="206"/>
    </row>
    <row r="35433" spans="27:29">
      <c r="AA35433" s="298"/>
      <c r="AC35433" s="206"/>
    </row>
    <row r="35434" spans="27:29">
      <c r="AA35434" s="298"/>
      <c r="AC35434" s="206"/>
    </row>
    <row r="35435" spans="27:29">
      <c r="AA35435" s="298"/>
      <c r="AC35435" s="206"/>
    </row>
    <row r="35436" spans="27:29">
      <c r="AA35436" s="298"/>
      <c r="AC35436" s="206"/>
    </row>
    <row r="35437" spans="27:29">
      <c r="AA35437" s="298"/>
      <c r="AC35437" s="206"/>
    </row>
    <row r="35438" spans="27:29">
      <c r="AA35438" s="298"/>
      <c r="AC35438" s="206"/>
    </row>
    <row r="35439" spans="27:29">
      <c r="AA35439" s="298"/>
      <c r="AC35439" s="206"/>
    </row>
    <row r="35440" spans="27:29">
      <c r="AA35440" s="298"/>
      <c r="AC35440" s="206"/>
    </row>
    <row r="35441" spans="27:29">
      <c r="AA35441" s="298"/>
      <c r="AC35441" s="206"/>
    </row>
    <row r="35442" spans="27:29">
      <c r="AA35442" s="298"/>
      <c r="AC35442" s="206"/>
    </row>
    <row r="35443" spans="27:29">
      <c r="AA35443" s="298"/>
      <c r="AC35443" s="206"/>
    </row>
    <row r="35444" spans="27:29">
      <c r="AA35444" s="298"/>
      <c r="AC35444" s="206"/>
    </row>
    <row r="35445" spans="27:29">
      <c r="AA35445" s="298"/>
      <c r="AC35445" s="206"/>
    </row>
    <row r="35446" spans="27:29">
      <c r="AA35446" s="298"/>
      <c r="AC35446" s="206"/>
    </row>
    <row r="35447" spans="27:29">
      <c r="AA35447" s="298"/>
      <c r="AC35447" s="206"/>
    </row>
    <row r="35448" spans="27:29">
      <c r="AA35448" s="298"/>
      <c r="AC35448" s="206"/>
    </row>
    <row r="35449" spans="27:29">
      <c r="AA35449" s="298"/>
      <c r="AC35449" s="206"/>
    </row>
    <row r="35450" spans="27:29">
      <c r="AA35450" s="298"/>
      <c r="AC35450" s="206"/>
    </row>
    <row r="35451" spans="27:29">
      <c r="AA35451" s="298"/>
      <c r="AC35451" s="206"/>
    </row>
    <row r="35452" spans="27:29">
      <c r="AA35452" s="298"/>
      <c r="AC35452" s="206"/>
    </row>
    <row r="35453" spans="27:29">
      <c r="AA35453" s="298"/>
      <c r="AC35453" s="206"/>
    </row>
    <row r="35454" spans="27:29">
      <c r="AA35454" s="298"/>
      <c r="AC35454" s="206"/>
    </row>
    <row r="35455" spans="27:29">
      <c r="AA35455" s="298"/>
      <c r="AC35455" s="206"/>
    </row>
    <row r="35456" spans="27:29">
      <c r="AA35456" s="298"/>
      <c r="AC35456" s="206"/>
    </row>
    <row r="35457" spans="27:29">
      <c r="AA35457" s="298"/>
      <c r="AC35457" s="206"/>
    </row>
    <row r="35458" spans="27:29">
      <c r="AA35458" s="298"/>
      <c r="AC35458" s="206"/>
    </row>
    <row r="35459" spans="27:29">
      <c r="AA35459" s="298"/>
      <c r="AC35459" s="206"/>
    </row>
    <row r="35460" spans="27:29">
      <c r="AA35460" s="298"/>
      <c r="AC35460" s="206"/>
    </row>
    <row r="35461" spans="27:29">
      <c r="AA35461" s="298"/>
      <c r="AC35461" s="206"/>
    </row>
    <row r="35462" spans="27:29">
      <c r="AA35462" s="298"/>
      <c r="AC35462" s="206"/>
    </row>
    <row r="35463" spans="27:29">
      <c r="AA35463" s="298"/>
      <c r="AC35463" s="206"/>
    </row>
    <row r="35464" spans="27:29">
      <c r="AA35464" s="298"/>
      <c r="AC35464" s="206"/>
    </row>
    <row r="35465" spans="27:29">
      <c r="AA35465" s="298"/>
      <c r="AC35465" s="206"/>
    </row>
    <row r="35466" spans="27:29">
      <c r="AA35466" s="298"/>
      <c r="AC35466" s="206"/>
    </row>
    <row r="35467" spans="27:29">
      <c r="AA35467" s="298"/>
      <c r="AC35467" s="206"/>
    </row>
    <row r="35468" spans="27:29">
      <c r="AA35468" s="298"/>
      <c r="AC35468" s="206"/>
    </row>
    <row r="35469" spans="27:29">
      <c r="AA35469" s="298"/>
      <c r="AC35469" s="206"/>
    </row>
    <row r="35470" spans="27:29">
      <c r="AA35470" s="298"/>
      <c r="AC35470" s="206"/>
    </row>
    <row r="35471" spans="27:29">
      <c r="AA35471" s="298"/>
      <c r="AC35471" s="206"/>
    </row>
    <row r="35472" spans="27:29">
      <c r="AA35472" s="298"/>
      <c r="AC35472" s="206"/>
    </row>
    <row r="35473" spans="27:29">
      <c r="AA35473" s="298"/>
      <c r="AC35473" s="206"/>
    </row>
    <row r="35474" spans="27:29">
      <c r="AA35474" s="298"/>
      <c r="AC35474" s="206"/>
    </row>
    <row r="35475" spans="27:29">
      <c r="AA35475" s="298"/>
      <c r="AC35475" s="206"/>
    </row>
    <row r="35476" spans="27:29">
      <c r="AA35476" s="298"/>
      <c r="AC35476" s="206"/>
    </row>
    <row r="35477" spans="27:29">
      <c r="AA35477" s="298"/>
      <c r="AC35477" s="206"/>
    </row>
    <row r="35478" spans="27:29">
      <c r="AA35478" s="298"/>
      <c r="AC35478" s="206"/>
    </row>
    <row r="35479" spans="27:29">
      <c r="AA35479" s="298"/>
      <c r="AC35479" s="206"/>
    </row>
    <row r="35480" spans="27:29">
      <c r="AA35480" s="298"/>
      <c r="AC35480" s="206"/>
    </row>
    <row r="35481" spans="27:29">
      <c r="AA35481" s="298"/>
      <c r="AC35481" s="206"/>
    </row>
    <row r="35482" spans="27:29">
      <c r="AA35482" s="298"/>
      <c r="AC35482" s="206"/>
    </row>
    <row r="35483" spans="27:29">
      <c r="AA35483" s="298"/>
      <c r="AC35483" s="206"/>
    </row>
    <row r="35484" spans="27:29">
      <c r="AA35484" s="298"/>
      <c r="AC35484" s="206"/>
    </row>
    <row r="35485" spans="27:29">
      <c r="AA35485" s="298"/>
      <c r="AC35485" s="206"/>
    </row>
    <row r="35486" spans="27:29">
      <c r="AA35486" s="298"/>
      <c r="AC35486" s="206"/>
    </row>
    <row r="35487" spans="27:29">
      <c r="AA35487" s="298"/>
      <c r="AC35487" s="206"/>
    </row>
    <row r="35488" spans="27:29">
      <c r="AA35488" s="298"/>
      <c r="AC35488" s="206"/>
    </row>
    <row r="35489" spans="27:29">
      <c r="AA35489" s="298"/>
      <c r="AC35489" s="206"/>
    </row>
    <row r="35490" spans="27:29">
      <c r="AA35490" s="298"/>
      <c r="AC35490" s="206"/>
    </row>
    <row r="35491" spans="27:29">
      <c r="AA35491" s="298"/>
      <c r="AC35491" s="206"/>
    </row>
    <row r="35492" spans="27:29">
      <c r="AA35492" s="298"/>
      <c r="AC35492" s="206"/>
    </row>
    <row r="35493" spans="27:29">
      <c r="AA35493" s="298"/>
      <c r="AC35493" s="206"/>
    </row>
    <row r="35494" spans="27:29">
      <c r="AA35494" s="298"/>
      <c r="AC35494" s="206"/>
    </row>
    <row r="35495" spans="27:29">
      <c r="AA35495" s="298"/>
      <c r="AC35495" s="206"/>
    </row>
    <row r="35496" spans="27:29">
      <c r="AA35496" s="298"/>
      <c r="AC35496" s="206"/>
    </row>
    <row r="35497" spans="27:29">
      <c r="AA35497" s="298"/>
      <c r="AC35497" s="206"/>
    </row>
    <row r="35498" spans="27:29">
      <c r="AA35498" s="298"/>
      <c r="AC35498" s="206"/>
    </row>
    <row r="35499" spans="27:29">
      <c r="AA35499" s="298"/>
      <c r="AC35499" s="206"/>
    </row>
    <row r="35500" spans="27:29">
      <c r="AA35500" s="298"/>
      <c r="AC35500" s="206"/>
    </row>
    <row r="35501" spans="27:29">
      <c r="AA35501" s="298"/>
      <c r="AC35501" s="206"/>
    </row>
    <row r="35502" spans="27:29">
      <c r="AA35502" s="298"/>
      <c r="AC35502" s="206"/>
    </row>
    <row r="35503" spans="27:29">
      <c r="AA35503" s="298"/>
      <c r="AC35503" s="206"/>
    </row>
    <row r="35504" spans="27:29">
      <c r="AA35504" s="298"/>
      <c r="AC35504" s="206"/>
    </row>
    <row r="35505" spans="27:29">
      <c r="AA35505" s="298"/>
      <c r="AC35505" s="206"/>
    </row>
    <row r="35506" spans="27:29">
      <c r="AA35506" s="298"/>
      <c r="AC35506" s="206"/>
    </row>
    <row r="35507" spans="27:29">
      <c r="AA35507" s="298"/>
      <c r="AC35507" s="206"/>
    </row>
    <row r="35508" spans="27:29">
      <c r="AA35508" s="298"/>
      <c r="AC35508" s="206"/>
    </row>
    <row r="35509" spans="27:29">
      <c r="AA35509" s="298"/>
      <c r="AC35509" s="206"/>
    </row>
    <row r="35510" spans="27:29">
      <c r="AA35510" s="298"/>
      <c r="AC35510" s="206"/>
    </row>
    <row r="35511" spans="27:29">
      <c r="AA35511" s="298"/>
      <c r="AC35511" s="206"/>
    </row>
    <row r="35512" spans="27:29">
      <c r="AA35512" s="298"/>
      <c r="AC35512" s="206"/>
    </row>
    <row r="35513" spans="27:29">
      <c r="AA35513" s="298"/>
      <c r="AC35513" s="206"/>
    </row>
    <row r="35514" spans="27:29">
      <c r="AA35514" s="298"/>
      <c r="AC35514" s="206"/>
    </row>
    <row r="35515" spans="27:29">
      <c r="AA35515" s="298"/>
      <c r="AC35515" s="206"/>
    </row>
    <row r="35516" spans="27:29">
      <c r="AA35516" s="298"/>
      <c r="AC35516" s="206"/>
    </row>
    <row r="35517" spans="27:29">
      <c r="AA35517" s="298"/>
      <c r="AC35517" s="206"/>
    </row>
    <row r="35518" spans="27:29">
      <c r="AA35518" s="298"/>
      <c r="AC35518" s="206"/>
    </row>
    <row r="35519" spans="27:29">
      <c r="AA35519" s="298"/>
      <c r="AC35519" s="206"/>
    </row>
    <row r="35520" spans="27:29">
      <c r="AA35520" s="298"/>
      <c r="AC35520" s="206"/>
    </row>
    <row r="35521" spans="27:29">
      <c r="AA35521" s="298"/>
      <c r="AC35521" s="206"/>
    </row>
    <row r="35522" spans="27:29">
      <c r="AA35522" s="298"/>
      <c r="AC35522" s="206"/>
    </row>
    <row r="35523" spans="27:29">
      <c r="AA35523" s="298"/>
      <c r="AC35523" s="206"/>
    </row>
    <row r="35524" spans="27:29">
      <c r="AA35524" s="298"/>
      <c r="AC35524" s="206"/>
    </row>
    <row r="35525" spans="27:29">
      <c r="AA35525" s="298"/>
      <c r="AC35525" s="206"/>
    </row>
    <row r="35526" spans="27:29">
      <c r="AA35526" s="298"/>
      <c r="AC35526" s="206"/>
    </row>
    <row r="35527" spans="27:29">
      <c r="AA35527" s="298"/>
      <c r="AC35527" s="206"/>
    </row>
    <row r="35528" spans="27:29">
      <c r="AA35528" s="298"/>
      <c r="AC35528" s="206"/>
    </row>
    <row r="35529" spans="27:29">
      <c r="AA35529" s="298"/>
      <c r="AC35529" s="206"/>
    </row>
    <row r="35530" spans="27:29">
      <c r="AA35530" s="298"/>
      <c r="AC35530" s="206"/>
    </row>
    <row r="35531" spans="27:29">
      <c r="AA35531" s="298"/>
      <c r="AC35531" s="206"/>
    </row>
    <row r="35532" spans="27:29">
      <c r="AA35532" s="298"/>
      <c r="AC35532" s="206"/>
    </row>
    <row r="35533" spans="27:29">
      <c r="AA35533" s="298"/>
      <c r="AC35533" s="206"/>
    </row>
    <row r="35534" spans="27:29">
      <c r="AA35534" s="298"/>
      <c r="AC35534" s="206"/>
    </row>
    <row r="35535" spans="27:29">
      <c r="AA35535" s="298"/>
      <c r="AC35535" s="206"/>
    </row>
    <row r="35536" spans="27:29">
      <c r="AA35536" s="298"/>
      <c r="AC35536" s="206"/>
    </row>
    <row r="35537" spans="27:29">
      <c r="AA35537" s="298"/>
      <c r="AC35537" s="206"/>
    </row>
    <row r="35538" spans="27:29">
      <c r="AA35538" s="298"/>
      <c r="AC35538" s="206"/>
    </row>
    <row r="35539" spans="27:29">
      <c r="AA35539" s="298"/>
      <c r="AC35539" s="206"/>
    </row>
    <row r="35540" spans="27:29">
      <c r="AA35540" s="298"/>
      <c r="AC35540" s="206"/>
    </row>
    <row r="35541" spans="27:29">
      <c r="AA35541" s="298"/>
      <c r="AC35541" s="206"/>
    </row>
    <row r="35542" spans="27:29">
      <c r="AA35542" s="298"/>
      <c r="AC35542" s="206"/>
    </row>
    <row r="35543" spans="27:29">
      <c r="AA35543" s="298"/>
      <c r="AC35543" s="206"/>
    </row>
    <row r="35544" spans="27:29">
      <c r="AA35544" s="298"/>
      <c r="AC35544" s="206"/>
    </row>
    <row r="35545" spans="27:29">
      <c r="AA35545" s="298"/>
      <c r="AC35545" s="206"/>
    </row>
    <row r="35546" spans="27:29">
      <c r="AA35546" s="298"/>
      <c r="AC35546" s="206"/>
    </row>
    <row r="35547" spans="27:29">
      <c r="AA35547" s="298"/>
      <c r="AC35547" s="206"/>
    </row>
    <row r="35548" spans="27:29">
      <c r="AA35548" s="298"/>
      <c r="AC35548" s="206"/>
    </row>
    <row r="35549" spans="27:29">
      <c r="AA35549" s="298"/>
      <c r="AC35549" s="206"/>
    </row>
    <row r="35550" spans="27:29">
      <c r="AA35550" s="298"/>
      <c r="AC35550" s="206"/>
    </row>
    <row r="35551" spans="27:29">
      <c r="AA35551" s="298"/>
      <c r="AC35551" s="206"/>
    </row>
    <row r="35552" spans="27:29">
      <c r="AA35552" s="298"/>
      <c r="AC35552" s="206"/>
    </row>
    <row r="35553" spans="27:29">
      <c r="AA35553" s="298"/>
      <c r="AC35553" s="206"/>
    </row>
    <row r="35554" spans="27:29">
      <c r="AA35554" s="298"/>
      <c r="AC35554" s="206"/>
    </row>
    <row r="35555" spans="27:29">
      <c r="AA35555" s="298"/>
      <c r="AC35555" s="206"/>
    </row>
    <row r="35556" spans="27:29">
      <c r="AA35556" s="298"/>
      <c r="AC35556" s="206"/>
    </row>
    <row r="35557" spans="27:29">
      <c r="AA35557" s="298"/>
      <c r="AC35557" s="206"/>
    </row>
    <row r="35558" spans="27:29">
      <c r="AA35558" s="298"/>
      <c r="AC35558" s="206"/>
    </row>
    <row r="35559" spans="27:29">
      <c r="AA35559" s="298"/>
      <c r="AC35559" s="206"/>
    </row>
    <row r="35560" spans="27:29">
      <c r="AA35560" s="298"/>
      <c r="AC35560" s="206"/>
    </row>
    <row r="35561" spans="27:29">
      <c r="AA35561" s="298"/>
      <c r="AC35561" s="206"/>
    </row>
    <row r="35562" spans="27:29">
      <c r="AA35562" s="298"/>
      <c r="AC35562" s="206"/>
    </row>
    <row r="35563" spans="27:29">
      <c r="AA35563" s="298"/>
      <c r="AC35563" s="206"/>
    </row>
    <row r="35564" spans="27:29">
      <c r="AA35564" s="298"/>
      <c r="AC35564" s="206"/>
    </row>
    <row r="35565" spans="27:29">
      <c r="AA35565" s="298"/>
      <c r="AC35565" s="206"/>
    </row>
    <row r="35566" spans="27:29">
      <c r="AA35566" s="298"/>
      <c r="AC35566" s="206"/>
    </row>
    <row r="35567" spans="27:29">
      <c r="AA35567" s="298"/>
      <c r="AC35567" s="206"/>
    </row>
    <row r="35568" spans="27:29">
      <c r="AA35568" s="298"/>
      <c r="AC35568" s="206"/>
    </row>
    <row r="35569" spans="27:29">
      <c r="AA35569" s="298"/>
      <c r="AC35569" s="206"/>
    </row>
    <row r="35570" spans="27:29">
      <c r="AA35570" s="298"/>
      <c r="AC35570" s="206"/>
    </row>
    <row r="35571" spans="27:29">
      <c r="AA35571" s="298"/>
      <c r="AC35571" s="206"/>
    </row>
    <row r="35572" spans="27:29">
      <c r="AA35572" s="298"/>
      <c r="AC35572" s="206"/>
    </row>
    <row r="35573" spans="27:29">
      <c r="AA35573" s="298"/>
      <c r="AC35573" s="206"/>
    </row>
    <row r="35574" spans="27:29">
      <c r="AA35574" s="298"/>
      <c r="AC35574" s="206"/>
    </row>
    <row r="35575" spans="27:29">
      <c r="AA35575" s="298"/>
      <c r="AC35575" s="206"/>
    </row>
    <row r="35576" spans="27:29">
      <c r="AA35576" s="298"/>
      <c r="AC35576" s="206"/>
    </row>
    <row r="35577" spans="27:29">
      <c r="AA35577" s="298"/>
      <c r="AC35577" s="206"/>
    </row>
    <row r="35578" spans="27:29">
      <c r="AA35578" s="298"/>
      <c r="AC35578" s="206"/>
    </row>
    <row r="35579" spans="27:29">
      <c r="AA35579" s="298"/>
      <c r="AC35579" s="206"/>
    </row>
    <row r="35580" spans="27:29">
      <c r="AA35580" s="298"/>
      <c r="AC35580" s="206"/>
    </row>
    <row r="35581" spans="27:29">
      <c r="AA35581" s="298"/>
      <c r="AC35581" s="206"/>
    </row>
    <row r="35582" spans="27:29">
      <c r="AA35582" s="298"/>
      <c r="AC35582" s="206"/>
    </row>
    <row r="35583" spans="27:29">
      <c r="AA35583" s="298"/>
      <c r="AC35583" s="206"/>
    </row>
    <row r="35584" spans="27:29">
      <c r="AA35584" s="298"/>
      <c r="AC35584" s="206"/>
    </row>
    <row r="35585" spans="27:29">
      <c r="AA35585" s="298"/>
      <c r="AC35585" s="206"/>
    </row>
    <row r="35586" spans="27:29">
      <c r="AA35586" s="298"/>
      <c r="AC35586" s="206"/>
    </row>
    <row r="35587" spans="27:29">
      <c r="AA35587" s="298"/>
      <c r="AC35587" s="206"/>
    </row>
    <row r="35588" spans="27:29">
      <c r="AA35588" s="298"/>
      <c r="AC35588" s="206"/>
    </row>
    <row r="35589" spans="27:29">
      <c r="AA35589" s="298"/>
      <c r="AC35589" s="206"/>
    </row>
    <row r="35590" spans="27:29">
      <c r="AA35590" s="298"/>
      <c r="AC35590" s="206"/>
    </row>
    <row r="35591" spans="27:29">
      <c r="AA35591" s="298"/>
      <c r="AC35591" s="206"/>
    </row>
    <row r="35592" spans="27:29">
      <c r="AA35592" s="298"/>
      <c r="AC35592" s="206"/>
    </row>
    <row r="35593" spans="27:29">
      <c r="AA35593" s="298"/>
      <c r="AC35593" s="206"/>
    </row>
    <row r="35594" spans="27:29">
      <c r="AA35594" s="298"/>
      <c r="AC35594" s="206"/>
    </row>
    <row r="35595" spans="27:29">
      <c r="AA35595" s="298"/>
      <c r="AC35595" s="206"/>
    </row>
    <row r="35596" spans="27:29">
      <c r="AA35596" s="298"/>
      <c r="AC35596" s="206"/>
    </row>
    <row r="35597" spans="27:29">
      <c r="AA35597" s="298"/>
      <c r="AC35597" s="206"/>
    </row>
    <row r="35598" spans="27:29">
      <c r="AA35598" s="298"/>
      <c r="AC35598" s="206"/>
    </row>
    <row r="35599" spans="27:29">
      <c r="AA35599" s="298"/>
      <c r="AC35599" s="206"/>
    </row>
    <row r="35600" spans="27:29">
      <c r="AA35600" s="298"/>
      <c r="AC35600" s="206"/>
    </row>
    <row r="35601" spans="27:29">
      <c r="AA35601" s="298"/>
      <c r="AC35601" s="206"/>
    </row>
    <row r="35602" spans="27:29">
      <c r="AA35602" s="298"/>
      <c r="AC35602" s="206"/>
    </row>
    <row r="35603" spans="27:29">
      <c r="AA35603" s="298"/>
      <c r="AC35603" s="206"/>
    </row>
    <row r="35604" spans="27:29">
      <c r="AA35604" s="298"/>
      <c r="AC35604" s="206"/>
    </row>
    <row r="35605" spans="27:29">
      <c r="AA35605" s="298"/>
      <c r="AC35605" s="206"/>
    </row>
    <row r="35606" spans="27:29">
      <c r="AA35606" s="298"/>
      <c r="AC35606" s="206"/>
    </row>
    <row r="35607" spans="27:29">
      <c r="AA35607" s="298"/>
      <c r="AC35607" s="206"/>
    </row>
    <row r="35608" spans="27:29">
      <c r="AA35608" s="298"/>
      <c r="AC35608" s="206"/>
    </row>
    <row r="35609" spans="27:29">
      <c r="AA35609" s="298"/>
      <c r="AC35609" s="206"/>
    </row>
    <row r="35610" spans="27:29">
      <c r="AA35610" s="298"/>
      <c r="AC35610" s="206"/>
    </row>
    <row r="35611" spans="27:29">
      <c r="AA35611" s="298"/>
      <c r="AC35611" s="206"/>
    </row>
    <row r="35612" spans="27:29">
      <c r="AA35612" s="298"/>
      <c r="AC35612" s="206"/>
    </row>
    <row r="35613" spans="27:29">
      <c r="AA35613" s="298"/>
      <c r="AC35613" s="206"/>
    </row>
    <row r="35614" spans="27:29">
      <c r="AA35614" s="298"/>
      <c r="AC35614" s="206"/>
    </row>
    <row r="35615" spans="27:29">
      <c r="AA35615" s="298"/>
      <c r="AC35615" s="206"/>
    </row>
    <row r="35616" spans="27:29">
      <c r="AA35616" s="298"/>
      <c r="AC35616" s="206"/>
    </row>
    <row r="35617" spans="27:29">
      <c r="AA35617" s="298"/>
      <c r="AC35617" s="206"/>
    </row>
    <row r="35618" spans="27:29">
      <c r="AA35618" s="298"/>
      <c r="AC35618" s="206"/>
    </row>
    <row r="35619" spans="27:29">
      <c r="AA35619" s="298"/>
      <c r="AC35619" s="206"/>
    </row>
    <row r="35620" spans="27:29">
      <c r="AA35620" s="298"/>
      <c r="AC35620" s="206"/>
    </row>
    <row r="35621" spans="27:29">
      <c r="AA35621" s="298"/>
      <c r="AC35621" s="206"/>
    </row>
    <row r="35622" spans="27:29">
      <c r="AA35622" s="298"/>
      <c r="AC35622" s="206"/>
    </row>
    <row r="35623" spans="27:29">
      <c r="AA35623" s="298"/>
      <c r="AC35623" s="206"/>
    </row>
    <row r="35624" spans="27:29">
      <c r="AA35624" s="298"/>
      <c r="AC35624" s="206"/>
    </row>
    <row r="35625" spans="27:29">
      <c r="AA35625" s="298"/>
      <c r="AC35625" s="206"/>
    </row>
    <row r="35626" spans="27:29">
      <c r="AA35626" s="298"/>
      <c r="AC35626" s="206"/>
    </row>
    <row r="35627" spans="27:29">
      <c r="AA35627" s="298"/>
      <c r="AC35627" s="206"/>
    </row>
    <row r="35628" spans="27:29">
      <c r="AA35628" s="298"/>
      <c r="AC35628" s="206"/>
    </row>
    <row r="35629" spans="27:29">
      <c r="AA35629" s="298"/>
      <c r="AC35629" s="206"/>
    </row>
    <row r="35630" spans="27:29">
      <c r="AA35630" s="298"/>
      <c r="AC35630" s="206"/>
    </row>
    <row r="35631" spans="27:29">
      <c r="AA35631" s="298"/>
      <c r="AC35631" s="206"/>
    </row>
    <row r="35632" spans="27:29">
      <c r="AA35632" s="298"/>
      <c r="AC35632" s="206"/>
    </row>
    <row r="35633" spans="27:29">
      <c r="AA35633" s="298"/>
      <c r="AC35633" s="206"/>
    </row>
    <row r="35634" spans="27:29">
      <c r="AA35634" s="298"/>
      <c r="AC35634" s="206"/>
    </row>
    <row r="35635" spans="27:29">
      <c r="AA35635" s="298"/>
      <c r="AC35635" s="206"/>
    </row>
    <row r="35636" spans="27:29">
      <c r="AA35636" s="298"/>
      <c r="AC35636" s="206"/>
    </row>
    <row r="35637" spans="27:29">
      <c r="AA35637" s="298"/>
      <c r="AC35637" s="206"/>
    </row>
    <row r="35638" spans="27:29">
      <c r="AA35638" s="298"/>
      <c r="AC35638" s="206"/>
    </row>
    <row r="35639" spans="27:29">
      <c r="AA35639" s="298"/>
      <c r="AC35639" s="206"/>
    </row>
    <row r="35640" spans="27:29">
      <c r="AA35640" s="298"/>
      <c r="AC35640" s="206"/>
    </row>
    <row r="35641" spans="27:29">
      <c r="AA35641" s="298"/>
      <c r="AC35641" s="206"/>
    </row>
    <row r="35642" spans="27:29">
      <c r="AA35642" s="298"/>
      <c r="AC35642" s="206"/>
    </row>
    <row r="35643" spans="27:29">
      <c r="AA35643" s="298"/>
      <c r="AC35643" s="206"/>
    </row>
    <row r="35644" spans="27:29">
      <c r="AA35644" s="298"/>
      <c r="AC35644" s="206"/>
    </row>
    <row r="35645" spans="27:29">
      <c r="AA35645" s="298"/>
      <c r="AC35645" s="206"/>
    </row>
    <row r="35646" spans="27:29">
      <c r="AA35646" s="298"/>
      <c r="AC35646" s="206"/>
    </row>
    <row r="35647" spans="27:29">
      <c r="AA35647" s="298"/>
      <c r="AC35647" s="206"/>
    </row>
    <row r="35648" spans="27:29">
      <c r="AA35648" s="298"/>
      <c r="AC35648" s="206"/>
    </row>
    <row r="35649" spans="27:29">
      <c r="AA35649" s="298"/>
      <c r="AC35649" s="206"/>
    </row>
    <row r="35650" spans="27:29">
      <c r="AA35650" s="298"/>
      <c r="AC35650" s="206"/>
    </row>
    <row r="35651" spans="27:29">
      <c r="AA35651" s="298"/>
      <c r="AC35651" s="206"/>
    </row>
    <row r="35652" spans="27:29">
      <c r="AA35652" s="298"/>
      <c r="AC35652" s="206"/>
    </row>
    <row r="35653" spans="27:29">
      <c r="AA35653" s="298"/>
      <c r="AC35653" s="206"/>
    </row>
    <row r="35654" spans="27:29">
      <c r="AA35654" s="298"/>
      <c r="AC35654" s="206"/>
    </row>
    <row r="35655" spans="27:29">
      <c r="AA35655" s="298"/>
      <c r="AC35655" s="206"/>
    </row>
    <row r="35656" spans="27:29">
      <c r="AA35656" s="298"/>
      <c r="AC35656" s="206"/>
    </row>
    <row r="35657" spans="27:29">
      <c r="AA35657" s="298"/>
      <c r="AC35657" s="206"/>
    </row>
    <row r="35658" spans="27:29">
      <c r="AA35658" s="298"/>
      <c r="AC35658" s="206"/>
    </row>
    <row r="35659" spans="27:29">
      <c r="AA35659" s="298"/>
      <c r="AC35659" s="206"/>
    </row>
    <row r="35660" spans="27:29">
      <c r="AA35660" s="298"/>
      <c r="AC35660" s="206"/>
    </row>
    <row r="35661" spans="27:29">
      <c r="AA35661" s="298"/>
      <c r="AC35661" s="206"/>
    </row>
    <row r="35662" spans="27:29">
      <c r="AA35662" s="298"/>
      <c r="AC35662" s="206"/>
    </row>
    <row r="35663" spans="27:29">
      <c r="AA35663" s="298"/>
      <c r="AC35663" s="206"/>
    </row>
    <row r="35664" spans="27:29">
      <c r="AA35664" s="298"/>
      <c r="AC35664" s="206"/>
    </row>
    <row r="35665" spans="27:29">
      <c r="AA35665" s="298"/>
      <c r="AC35665" s="206"/>
    </row>
    <row r="35666" spans="27:29">
      <c r="AA35666" s="298"/>
      <c r="AC35666" s="206"/>
    </row>
    <row r="35667" spans="27:29">
      <c r="AA35667" s="298"/>
      <c r="AC35667" s="206"/>
    </row>
    <row r="35668" spans="27:29">
      <c r="AA35668" s="298"/>
      <c r="AC35668" s="206"/>
    </row>
    <row r="35669" spans="27:29">
      <c r="AA35669" s="298"/>
      <c r="AC35669" s="206"/>
    </row>
    <row r="35670" spans="27:29">
      <c r="AA35670" s="298"/>
      <c r="AC35670" s="206"/>
    </row>
    <row r="35671" spans="27:29">
      <c r="AA35671" s="298"/>
      <c r="AC35671" s="206"/>
    </row>
    <row r="35672" spans="27:29">
      <c r="AA35672" s="298"/>
      <c r="AC35672" s="206"/>
    </row>
    <row r="35673" spans="27:29">
      <c r="AA35673" s="298"/>
      <c r="AC35673" s="206"/>
    </row>
    <row r="35674" spans="27:29">
      <c r="AA35674" s="298"/>
      <c r="AC35674" s="206"/>
    </row>
    <row r="35675" spans="27:29">
      <c r="AA35675" s="298"/>
      <c r="AC35675" s="206"/>
    </row>
    <row r="35676" spans="27:29">
      <c r="AA35676" s="298"/>
      <c r="AC35676" s="206"/>
    </row>
    <row r="35677" spans="27:29">
      <c r="AA35677" s="298"/>
      <c r="AC35677" s="206"/>
    </row>
    <row r="35678" spans="27:29">
      <c r="AA35678" s="298"/>
      <c r="AC35678" s="206"/>
    </row>
    <row r="35679" spans="27:29">
      <c r="AA35679" s="298"/>
      <c r="AC35679" s="206"/>
    </row>
    <row r="35680" spans="27:29">
      <c r="AA35680" s="298"/>
      <c r="AC35680" s="206"/>
    </row>
    <row r="35681" spans="27:29">
      <c r="AA35681" s="298"/>
      <c r="AC35681" s="206"/>
    </row>
    <row r="35682" spans="27:29">
      <c r="AA35682" s="298"/>
      <c r="AC35682" s="206"/>
    </row>
    <row r="35683" spans="27:29">
      <c r="AA35683" s="298"/>
      <c r="AC35683" s="206"/>
    </row>
    <row r="35684" spans="27:29">
      <c r="AA35684" s="298"/>
      <c r="AC35684" s="206"/>
    </row>
    <row r="35685" spans="27:29">
      <c r="AA35685" s="298"/>
      <c r="AC35685" s="206"/>
    </row>
    <row r="35686" spans="27:29">
      <c r="AA35686" s="298"/>
      <c r="AC35686" s="206"/>
    </row>
    <row r="35687" spans="27:29">
      <c r="AA35687" s="298"/>
      <c r="AC35687" s="206"/>
    </row>
    <row r="35688" spans="27:29">
      <c r="AA35688" s="298"/>
      <c r="AC35688" s="206"/>
    </row>
    <row r="35689" spans="27:29">
      <c r="AA35689" s="298"/>
      <c r="AC35689" s="206"/>
    </row>
    <row r="35690" spans="27:29">
      <c r="AA35690" s="298"/>
      <c r="AC35690" s="206"/>
    </row>
    <row r="35691" spans="27:29">
      <c r="AA35691" s="298"/>
      <c r="AC35691" s="206"/>
    </row>
    <row r="35692" spans="27:29">
      <c r="AA35692" s="298"/>
      <c r="AC35692" s="206"/>
    </row>
    <row r="35693" spans="27:29">
      <c r="AA35693" s="298"/>
      <c r="AC35693" s="206"/>
    </row>
    <row r="35694" spans="27:29">
      <c r="AA35694" s="298"/>
      <c r="AC35694" s="206"/>
    </row>
    <row r="35695" spans="27:29">
      <c r="AA35695" s="298"/>
      <c r="AC35695" s="206"/>
    </row>
    <row r="35696" spans="27:29">
      <c r="AA35696" s="298"/>
      <c r="AC35696" s="206"/>
    </row>
    <row r="35697" spans="27:29">
      <c r="AA35697" s="298"/>
      <c r="AC35697" s="206"/>
    </row>
    <row r="35698" spans="27:29">
      <c r="AA35698" s="298"/>
      <c r="AC35698" s="206"/>
    </row>
    <row r="35699" spans="27:29">
      <c r="AA35699" s="298"/>
      <c r="AC35699" s="206"/>
    </row>
    <row r="35700" spans="27:29">
      <c r="AA35700" s="298"/>
      <c r="AC35700" s="206"/>
    </row>
    <row r="35701" spans="27:29">
      <c r="AA35701" s="298"/>
      <c r="AC35701" s="206"/>
    </row>
    <row r="35702" spans="27:29">
      <c r="AA35702" s="298"/>
      <c r="AC35702" s="206"/>
    </row>
    <row r="35703" spans="27:29">
      <c r="AA35703" s="298"/>
      <c r="AC35703" s="206"/>
    </row>
    <row r="35704" spans="27:29">
      <c r="AA35704" s="298"/>
      <c r="AC35704" s="206"/>
    </row>
    <row r="35705" spans="27:29">
      <c r="AA35705" s="298"/>
      <c r="AC35705" s="206"/>
    </row>
    <row r="35706" spans="27:29">
      <c r="AA35706" s="298"/>
      <c r="AC35706" s="206"/>
    </row>
    <row r="35707" spans="27:29">
      <c r="AA35707" s="298"/>
      <c r="AC35707" s="206"/>
    </row>
    <row r="35708" spans="27:29">
      <c r="AA35708" s="298"/>
      <c r="AC35708" s="206"/>
    </row>
    <row r="35709" spans="27:29">
      <c r="AA35709" s="298"/>
      <c r="AC35709" s="206"/>
    </row>
    <row r="35710" spans="27:29">
      <c r="AA35710" s="298"/>
      <c r="AC35710" s="206"/>
    </row>
    <row r="35711" spans="27:29">
      <c r="AA35711" s="298"/>
      <c r="AC35711" s="206"/>
    </row>
    <row r="35712" spans="27:29">
      <c r="AA35712" s="298"/>
      <c r="AC35712" s="206"/>
    </row>
    <row r="35713" spans="27:29">
      <c r="AA35713" s="298"/>
      <c r="AC35713" s="206"/>
    </row>
    <row r="35714" spans="27:29">
      <c r="AA35714" s="298"/>
      <c r="AC35714" s="206"/>
    </row>
    <row r="35715" spans="27:29">
      <c r="AA35715" s="298"/>
      <c r="AC35715" s="206"/>
    </row>
    <row r="35716" spans="27:29">
      <c r="AA35716" s="298"/>
      <c r="AC35716" s="206"/>
    </row>
    <row r="35717" spans="27:29">
      <c r="AA35717" s="298"/>
      <c r="AC35717" s="206"/>
    </row>
    <row r="35718" spans="27:29">
      <c r="AA35718" s="298"/>
      <c r="AC35718" s="206"/>
    </row>
    <row r="35719" spans="27:29">
      <c r="AA35719" s="298"/>
      <c r="AC35719" s="206"/>
    </row>
    <row r="35720" spans="27:29">
      <c r="AA35720" s="298"/>
      <c r="AC35720" s="206"/>
    </row>
    <row r="35721" spans="27:29">
      <c r="AA35721" s="298"/>
      <c r="AC35721" s="206"/>
    </row>
    <row r="35722" spans="27:29">
      <c r="AA35722" s="298"/>
      <c r="AC35722" s="206"/>
    </row>
    <row r="35723" spans="27:29">
      <c r="AA35723" s="298"/>
      <c r="AC35723" s="206"/>
    </row>
    <row r="35724" spans="27:29">
      <c r="AA35724" s="298"/>
      <c r="AC35724" s="206"/>
    </row>
    <row r="35725" spans="27:29">
      <c r="AA35725" s="298"/>
      <c r="AC35725" s="206"/>
    </row>
    <row r="35726" spans="27:29">
      <c r="AA35726" s="298"/>
      <c r="AC35726" s="206"/>
    </row>
    <row r="35727" spans="27:29">
      <c r="AA35727" s="298"/>
      <c r="AC35727" s="206"/>
    </row>
    <row r="35728" spans="27:29">
      <c r="AA35728" s="298"/>
      <c r="AC35728" s="206"/>
    </row>
    <row r="35729" spans="27:29">
      <c r="AA35729" s="298"/>
      <c r="AC35729" s="206"/>
    </row>
    <row r="35730" spans="27:29">
      <c r="AA35730" s="298"/>
      <c r="AC35730" s="206"/>
    </row>
    <row r="35731" spans="27:29">
      <c r="AA35731" s="298"/>
      <c r="AC35731" s="206"/>
    </row>
    <row r="35732" spans="27:29">
      <c r="AA35732" s="298"/>
      <c r="AC35732" s="206"/>
    </row>
    <row r="35733" spans="27:29">
      <c r="AA35733" s="298"/>
      <c r="AC35733" s="206"/>
    </row>
    <row r="35734" spans="27:29">
      <c r="AA35734" s="298"/>
      <c r="AC35734" s="206"/>
    </row>
    <row r="35735" spans="27:29">
      <c r="AA35735" s="298"/>
      <c r="AC35735" s="206"/>
    </row>
    <row r="35736" spans="27:29">
      <c r="AA35736" s="298"/>
      <c r="AC35736" s="206"/>
    </row>
    <row r="35737" spans="27:29">
      <c r="AA35737" s="298"/>
      <c r="AC35737" s="206"/>
    </row>
    <row r="35738" spans="27:29">
      <c r="AA35738" s="298"/>
      <c r="AC35738" s="206"/>
    </row>
    <row r="35739" spans="27:29">
      <c r="AA35739" s="298"/>
      <c r="AC35739" s="206"/>
    </row>
    <row r="35740" spans="27:29">
      <c r="AA35740" s="298"/>
      <c r="AC35740" s="206"/>
    </row>
    <row r="35741" spans="27:29">
      <c r="AA35741" s="298"/>
      <c r="AC35741" s="206"/>
    </row>
    <row r="35742" spans="27:29">
      <c r="AA35742" s="298"/>
      <c r="AC35742" s="206"/>
    </row>
    <row r="35743" spans="27:29">
      <c r="AA35743" s="298"/>
      <c r="AC35743" s="206"/>
    </row>
    <row r="35744" spans="27:29">
      <c r="AA35744" s="298"/>
      <c r="AC35744" s="206"/>
    </row>
    <row r="35745" spans="27:29">
      <c r="AA35745" s="298"/>
      <c r="AC35745" s="206"/>
    </row>
    <row r="35746" spans="27:29">
      <c r="AA35746" s="298"/>
      <c r="AC35746" s="206"/>
    </row>
    <row r="35747" spans="27:29">
      <c r="AA35747" s="298"/>
      <c r="AC35747" s="206"/>
    </row>
    <row r="35748" spans="27:29">
      <c r="AA35748" s="298"/>
      <c r="AC35748" s="206"/>
    </row>
    <row r="35749" spans="27:29">
      <c r="AA35749" s="298"/>
      <c r="AC35749" s="206"/>
    </row>
    <row r="35750" spans="27:29">
      <c r="AA35750" s="298"/>
      <c r="AC35750" s="206"/>
    </row>
    <row r="35751" spans="27:29">
      <c r="AA35751" s="298"/>
      <c r="AC35751" s="206"/>
    </row>
    <row r="35752" spans="27:29">
      <c r="AA35752" s="298"/>
      <c r="AC35752" s="206"/>
    </row>
    <row r="35753" spans="27:29">
      <c r="AA35753" s="298"/>
      <c r="AC35753" s="206"/>
    </row>
    <row r="35754" spans="27:29">
      <c r="AA35754" s="298"/>
      <c r="AC35754" s="206"/>
    </row>
    <row r="35755" spans="27:29">
      <c r="AA35755" s="298"/>
      <c r="AC35755" s="206"/>
    </row>
    <row r="35756" spans="27:29">
      <c r="AA35756" s="298"/>
      <c r="AC35756" s="206"/>
    </row>
    <row r="35757" spans="27:29">
      <c r="AA35757" s="298"/>
      <c r="AC35757" s="206"/>
    </row>
    <row r="35758" spans="27:29">
      <c r="AA35758" s="298"/>
      <c r="AC35758" s="206"/>
    </row>
    <row r="35759" spans="27:29">
      <c r="AA35759" s="298"/>
      <c r="AC35759" s="206"/>
    </row>
    <row r="35760" spans="27:29">
      <c r="AA35760" s="298"/>
      <c r="AC35760" s="206"/>
    </row>
    <row r="35761" spans="27:29">
      <c r="AA35761" s="298"/>
      <c r="AC35761" s="206"/>
    </row>
    <row r="35762" spans="27:29">
      <c r="AA35762" s="298"/>
      <c r="AC35762" s="206"/>
    </row>
    <row r="35763" spans="27:29">
      <c r="AA35763" s="298"/>
      <c r="AC35763" s="206"/>
    </row>
    <row r="35764" spans="27:29">
      <c r="AA35764" s="298"/>
      <c r="AC35764" s="206"/>
    </row>
    <row r="35765" spans="27:29">
      <c r="AA35765" s="298"/>
      <c r="AC35765" s="206"/>
    </row>
    <row r="35766" spans="27:29">
      <c r="AA35766" s="298"/>
      <c r="AC35766" s="206"/>
    </row>
    <row r="35767" spans="27:29">
      <c r="AA35767" s="298"/>
      <c r="AC35767" s="206"/>
    </row>
    <row r="35768" spans="27:29">
      <c r="AA35768" s="298"/>
      <c r="AC35768" s="206"/>
    </row>
    <row r="35769" spans="27:29">
      <c r="AA35769" s="298"/>
      <c r="AC35769" s="206"/>
    </row>
    <row r="35770" spans="27:29">
      <c r="AA35770" s="298"/>
      <c r="AC35770" s="206"/>
    </row>
    <row r="35771" spans="27:29">
      <c r="AA35771" s="298"/>
      <c r="AC35771" s="206"/>
    </row>
    <row r="35772" spans="27:29">
      <c r="AA35772" s="298"/>
      <c r="AC35772" s="206"/>
    </row>
    <row r="35773" spans="27:29">
      <c r="AA35773" s="298"/>
      <c r="AC35773" s="206"/>
    </row>
    <row r="35774" spans="27:29">
      <c r="AA35774" s="298"/>
      <c r="AC35774" s="206"/>
    </row>
    <row r="35775" spans="27:29">
      <c r="AA35775" s="298"/>
      <c r="AC35775" s="206"/>
    </row>
    <row r="35776" spans="27:29">
      <c r="AA35776" s="298"/>
      <c r="AC35776" s="206"/>
    </row>
    <row r="35777" spans="27:29">
      <c r="AA35777" s="298"/>
      <c r="AC35777" s="206"/>
    </row>
    <row r="35778" spans="27:29">
      <c r="AA35778" s="298"/>
      <c r="AC35778" s="206"/>
    </row>
    <row r="35779" spans="27:29">
      <c r="AA35779" s="298"/>
      <c r="AC35779" s="206"/>
    </row>
    <row r="35780" spans="27:29">
      <c r="AA35780" s="298"/>
      <c r="AC35780" s="206"/>
    </row>
    <row r="35781" spans="27:29">
      <c r="AA35781" s="298"/>
      <c r="AC35781" s="206"/>
    </row>
    <row r="35782" spans="27:29">
      <c r="AA35782" s="298"/>
      <c r="AC35782" s="206"/>
    </row>
    <row r="35783" spans="27:29">
      <c r="AA35783" s="298"/>
      <c r="AC35783" s="206"/>
    </row>
    <row r="35784" spans="27:29">
      <c r="AA35784" s="298"/>
      <c r="AC35784" s="206"/>
    </row>
    <row r="35785" spans="27:29">
      <c r="AA35785" s="298"/>
      <c r="AC35785" s="206"/>
    </row>
    <row r="35786" spans="27:29">
      <c r="AA35786" s="298"/>
      <c r="AC35786" s="206"/>
    </row>
    <row r="35787" spans="27:29">
      <c r="AA35787" s="298"/>
      <c r="AC35787" s="206"/>
    </row>
    <row r="35788" spans="27:29">
      <c r="AA35788" s="298"/>
      <c r="AC35788" s="206"/>
    </row>
    <row r="35789" spans="27:29">
      <c r="AA35789" s="298"/>
      <c r="AC35789" s="206"/>
    </row>
    <row r="35790" spans="27:29">
      <c r="AA35790" s="298"/>
      <c r="AC35790" s="206"/>
    </row>
    <row r="35791" spans="27:29">
      <c r="AA35791" s="298"/>
      <c r="AC35791" s="206"/>
    </row>
    <row r="35792" spans="27:29">
      <c r="AA35792" s="298"/>
      <c r="AC35792" s="206"/>
    </row>
    <row r="35793" spans="27:29">
      <c r="AA35793" s="298"/>
      <c r="AC35793" s="206"/>
    </row>
    <row r="35794" spans="27:29">
      <c r="AA35794" s="298"/>
      <c r="AC35794" s="206"/>
    </row>
    <row r="35795" spans="27:29">
      <c r="AA35795" s="298"/>
      <c r="AC35795" s="206"/>
    </row>
    <row r="35796" spans="27:29">
      <c r="AA35796" s="298"/>
      <c r="AC35796" s="206"/>
    </row>
    <row r="35797" spans="27:29">
      <c r="AA35797" s="298"/>
      <c r="AC35797" s="206"/>
    </row>
    <row r="35798" spans="27:29">
      <c r="AA35798" s="298"/>
      <c r="AC35798" s="206"/>
    </row>
    <row r="35799" spans="27:29">
      <c r="AA35799" s="298"/>
      <c r="AC35799" s="206"/>
    </row>
    <row r="35800" spans="27:29">
      <c r="AA35800" s="298"/>
      <c r="AC35800" s="206"/>
    </row>
    <row r="35801" spans="27:29">
      <c r="AA35801" s="298"/>
      <c r="AC35801" s="206"/>
    </row>
    <row r="35802" spans="27:29">
      <c r="AA35802" s="298"/>
      <c r="AC35802" s="206"/>
    </row>
    <row r="35803" spans="27:29">
      <c r="AA35803" s="298"/>
      <c r="AC35803" s="206"/>
    </row>
    <row r="35804" spans="27:29">
      <c r="AA35804" s="298"/>
      <c r="AC35804" s="206"/>
    </row>
    <row r="35805" spans="27:29">
      <c r="AA35805" s="298"/>
      <c r="AC35805" s="206"/>
    </row>
    <row r="35806" spans="27:29">
      <c r="AA35806" s="298"/>
      <c r="AC35806" s="206"/>
    </row>
    <row r="35807" spans="27:29">
      <c r="AA35807" s="298"/>
      <c r="AC35807" s="206"/>
    </row>
    <row r="35808" spans="27:29">
      <c r="AA35808" s="298"/>
      <c r="AC35808" s="206"/>
    </row>
    <row r="35809" spans="27:29">
      <c r="AA35809" s="298"/>
      <c r="AC35809" s="206"/>
    </row>
    <row r="35810" spans="27:29">
      <c r="AA35810" s="298"/>
      <c r="AC35810" s="206"/>
    </row>
    <row r="35811" spans="27:29">
      <c r="AA35811" s="298"/>
      <c r="AC35811" s="206"/>
    </row>
    <row r="35812" spans="27:29">
      <c r="AA35812" s="298"/>
      <c r="AC35812" s="206"/>
    </row>
    <row r="35813" spans="27:29">
      <c r="AA35813" s="298"/>
      <c r="AC35813" s="206"/>
    </row>
    <row r="35814" spans="27:29">
      <c r="AA35814" s="298"/>
      <c r="AC35814" s="206"/>
    </row>
    <row r="35815" spans="27:29">
      <c r="AA35815" s="298"/>
      <c r="AC35815" s="206"/>
    </row>
    <row r="35816" spans="27:29">
      <c r="AA35816" s="298"/>
      <c r="AC35816" s="206"/>
    </row>
    <row r="35817" spans="27:29">
      <c r="AA35817" s="298"/>
      <c r="AC35817" s="206"/>
    </row>
    <row r="35818" spans="27:29">
      <c r="AA35818" s="298"/>
      <c r="AC35818" s="206"/>
    </row>
    <row r="35819" spans="27:29">
      <c r="AA35819" s="298"/>
      <c r="AC35819" s="206"/>
    </row>
    <row r="35820" spans="27:29">
      <c r="AA35820" s="298"/>
      <c r="AC35820" s="206"/>
    </row>
    <row r="35821" spans="27:29">
      <c r="AA35821" s="298"/>
      <c r="AC35821" s="206"/>
    </row>
    <row r="35822" spans="27:29">
      <c r="AA35822" s="298"/>
      <c r="AC35822" s="206"/>
    </row>
    <row r="35823" spans="27:29">
      <c r="AA35823" s="298"/>
      <c r="AC35823" s="206"/>
    </row>
    <row r="35824" spans="27:29">
      <c r="AA35824" s="298"/>
      <c r="AC35824" s="206"/>
    </row>
    <row r="35825" spans="27:29">
      <c r="AA35825" s="298"/>
      <c r="AC35825" s="206"/>
    </row>
    <row r="35826" spans="27:29">
      <c r="AA35826" s="298"/>
      <c r="AC35826" s="206"/>
    </row>
    <row r="35827" spans="27:29">
      <c r="AA35827" s="298"/>
      <c r="AC35827" s="206"/>
    </row>
    <row r="35828" spans="27:29">
      <c r="AA35828" s="298"/>
      <c r="AC35828" s="206"/>
    </row>
    <row r="35829" spans="27:29">
      <c r="AA35829" s="298"/>
      <c r="AC35829" s="206"/>
    </row>
    <row r="35830" spans="27:29">
      <c r="AA35830" s="298"/>
      <c r="AC35830" s="206"/>
    </row>
    <row r="35831" spans="27:29">
      <c r="AA35831" s="298"/>
      <c r="AC35831" s="206"/>
    </row>
    <row r="35832" spans="27:29">
      <c r="AA35832" s="298"/>
      <c r="AC35832" s="206"/>
    </row>
    <row r="35833" spans="27:29">
      <c r="AA35833" s="298"/>
      <c r="AC35833" s="206"/>
    </row>
    <row r="35834" spans="27:29">
      <c r="AA35834" s="298"/>
      <c r="AC35834" s="206"/>
    </row>
    <row r="35835" spans="27:29">
      <c r="AA35835" s="298"/>
      <c r="AC35835" s="206"/>
    </row>
    <row r="35836" spans="27:29">
      <c r="AA35836" s="298"/>
      <c r="AC35836" s="206"/>
    </row>
    <row r="35837" spans="27:29">
      <c r="AA35837" s="298"/>
      <c r="AC35837" s="206"/>
    </row>
    <row r="35838" spans="27:29">
      <c r="AA35838" s="298"/>
      <c r="AC35838" s="206"/>
    </row>
    <row r="35839" spans="27:29">
      <c r="AA35839" s="298"/>
      <c r="AC35839" s="206"/>
    </row>
    <row r="35840" spans="27:29">
      <c r="AA35840" s="298"/>
      <c r="AC35840" s="206"/>
    </row>
    <row r="35841" spans="27:29">
      <c r="AA35841" s="298"/>
      <c r="AC35841" s="206"/>
    </row>
    <row r="35842" spans="27:29">
      <c r="AA35842" s="298"/>
      <c r="AC35842" s="206"/>
    </row>
    <row r="35843" spans="27:29">
      <c r="AA35843" s="298"/>
      <c r="AC35843" s="206"/>
    </row>
    <row r="35844" spans="27:29">
      <c r="AA35844" s="298"/>
      <c r="AC35844" s="206"/>
    </row>
    <row r="35845" spans="27:29">
      <c r="AA35845" s="298"/>
      <c r="AC35845" s="206"/>
    </row>
    <row r="35846" spans="27:29">
      <c r="AA35846" s="298"/>
      <c r="AC35846" s="206"/>
    </row>
    <row r="35847" spans="27:29">
      <c r="AA35847" s="298"/>
      <c r="AC35847" s="206"/>
    </row>
    <row r="35848" spans="27:29">
      <c r="AA35848" s="298"/>
      <c r="AC35848" s="206"/>
    </row>
    <row r="35849" spans="27:29">
      <c r="AA35849" s="298"/>
      <c r="AC35849" s="206"/>
    </row>
    <row r="35850" spans="27:29">
      <c r="AA35850" s="298"/>
      <c r="AC35850" s="206"/>
    </row>
    <row r="35851" spans="27:29">
      <c r="AA35851" s="298"/>
      <c r="AC35851" s="206"/>
    </row>
    <row r="35852" spans="27:29">
      <c r="AA35852" s="298"/>
      <c r="AC35852" s="206"/>
    </row>
    <row r="35853" spans="27:29">
      <c r="AA35853" s="298"/>
      <c r="AC35853" s="206"/>
    </row>
    <row r="35854" spans="27:29">
      <c r="AA35854" s="298"/>
      <c r="AC35854" s="206"/>
    </row>
    <row r="35855" spans="27:29">
      <c r="AA35855" s="298"/>
      <c r="AC35855" s="206"/>
    </row>
    <row r="35856" spans="27:29">
      <c r="AA35856" s="298"/>
      <c r="AC35856" s="206"/>
    </row>
    <row r="35857" spans="27:29">
      <c r="AA35857" s="298"/>
      <c r="AC35857" s="206"/>
    </row>
    <row r="35858" spans="27:29">
      <c r="AA35858" s="298"/>
      <c r="AC35858" s="206"/>
    </row>
    <row r="35859" spans="27:29">
      <c r="AA35859" s="298"/>
      <c r="AC35859" s="206"/>
    </row>
    <row r="35860" spans="27:29">
      <c r="AA35860" s="298"/>
      <c r="AC35860" s="206"/>
    </row>
    <row r="35861" spans="27:29">
      <c r="AA35861" s="298"/>
      <c r="AC35861" s="206"/>
    </row>
    <row r="35862" spans="27:29">
      <c r="AA35862" s="298"/>
      <c r="AC35862" s="206"/>
    </row>
    <row r="35863" spans="27:29">
      <c r="AA35863" s="298"/>
      <c r="AC35863" s="206"/>
    </row>
    <row r="35864" spans="27:29">
      <c r="AA35864" s="298"/>
      <c r="AC35864" s="206"/>
    </row>
    <row r="35865" spans="27:29">
      <c r="AA35865" s="298"/>
      <c r="AC35865" s="206"/>
    </row>
    <row r="35866" spans="27:29">
      <c r="AA35866" s="298"/>
      <c r="AC35866" s="206"/>
    </row>
    <row r="35867" spans="27:29">
      <c r="AA35867" s="298"/>
      <c r="AC35867" s="206"/>
    </row>
    <row r="35868" spans="27:29">
      <c r="AA35868" s="298"/>
      <c r="AC35868" s="206"/>
    </row>
    <row r="35869" spans="27:29">
      <c r="AA35869" s="298"/>
      <c r="AC35869" s="206"/>
    </row>
    <row r="35870" spans="27:29">
      <c r="AA35870" s="298"/>
      <c r="AC35870" s="206"/>
    </row>
    <row r="35871" spans="27:29">
      <c r="AA35871" s="298"/>
      <c r="AC35871" s="206"/>
    </row>
    <row r="35872" spans="27:29">
      <c r="AA35872" s="298"/>
      <c r="AC35872" s="206"/>
    </row>
    <row r="35873" spans="27:29">
      <c r="AA35873" s="298"/>
      <c r="AC35873" s="206"/>
    </row>
    <row r="35874" spans="27:29">
      <c r="AA35874" s="298"/>
      <c r="AC35874" s="206"/>
    </row>
    <row r="35875" spans="27:29">
      <c r="AA35875" s="298"/>
      <c r="AC35875" s="206"/>
    </row>
    <row r="35876" spans="27:29">
      <c r="AA35876" s="298"/>
      <c r="AC35876" s="206"/>
    </row>
    <row r="35877" spans="27:29">
      <c r="AA35877" s="298"/>
      <c r="AC35877" s="206"/>
    </row>
    <row r="35878" spans="27:29">
      <c r="AA35878" s="298"/>
      <c r="AC35878" s="206"/>
    </row>
    <row r="35879" spans="27:29">
      <c r="AA35879" s="298"/>
      <c r="AC35879" s="206"/>
    </row>
    <row r="35880" spans="27:29">
      <c r="AA35880" s="298"/>
      <c r="AC35880" s="206"/>
    </row>
    <row r="35881" spans="27:29">
      <c r="AA35881" s="298"/>
      <c r="AC35881" s="206"/>
    </row>
    <row r="35882" spans="27:29">
      <c r="AA35882" s="298"/>
      <c r="AC35882" s="206"/>
    </row>
    <row r="35883" spans="27:29">
      <c r="AA35883" s="298"/>
      <c r="AC35883" s="206"/>
    </row>
    <row r="35884" spans="27:29">
      <c r="AA35884" s="298"/>
      <c r="AC35884" s="206"/>
    </row>
    <row r="35885" spans="27:29">
      <c r="AA35885" s="298"/>
      <c r="AC35885" s="206"/>
    </row>
    <row r="35886" spans="27:29">
      <c r="AA35886" s="298"/>
      <c r="AC35886" s="206"/>
    </row>
    <row r="35887" spans="27:29">
      <c r="AA35887" s="298"/>
      <c r="AC35887" s="206"/>
    </row>
    <row r="35888" spans="27:29">
      <c r="AA35888" s="298"/>
      <c r="AC35888" s="206"/>
    </row>
    <row r="35889" spans="27:29">
      <c r="AA35889" s="298"/>
      <c r="AC35889" s="206"/>
    </row>
    <row r="35890" spans="27:29">
      <c r="AA35890" s="298"/>
      <c r="AC35890" s="206"/>
    </row>
    <row r="35891" spans="27:29">
      <c r="AA35891" s="298"/>
      <c r="AC35891" s="206"/>
    </row>
    <row r="35892" spans="27:29">
      <c r="AA35892" s="298"/>
      <c r="AC35892" s="206"/>
    </row>
    <row r="35893" spans="27:29">
      <c r="AA35893" s="298"/>
      <c r="AC35893" s="206"/>
    </row>
    <row r="35894" spans="27:29">
      <c r="AA35894" s="298"/>
      <c r="AC35894" s="206"/>
    </row>
    <row r="35895" spans="27:29">
      <c r="AA35895" s="298"/>
      <c r="AC35895" s="206"/>
    </row>
    <row r="35896" spans="27:29">
      <c r="AA35896" s="298"/>
      <c r="AC35896" s="206"/>
    </row>
    <row r="35897" spans="27:29">
      <c r="AA35897" s="298"/>
      <c r="AC35897" s="206"/>
    </row>
    <row r="35898" spans="27:29">
      <c r="AA35898" s="298"/>
      <c r="AC35898" s="206"/>
    </row>
    <row r="35899" spans="27:29">
      <c r="AA35899" s="298"/>
      <c r="AC35899" s="206"/>
    </row>
    <row r="35900" spans="27:29">
      <c r="AA35900" s="298"/>
      <c r="AC35900" s="206"/>
    </row>
    <row r="35901" spans="27:29">
      <c r="AA35901" s="298"/>
      <c r="AC35901" s="206"/>
    </row>
    <row r="35902" spans="27:29">
      <c r="AA35902" s="298"/>
      <c r="AC35902" s="206"/>
    </row>
    <row r="35903" spans="27:29">
      <c r="AA35903" s="298"/>
      <c r="AC35903" s="206"/>
    </row>
    <row r="35904" spans="27:29">
      <c r="AA35904" s="298"/>
      <c r="AC35904" s="206"/>
    </row>
    <row r="35905" spans="27:29">
      <c r="AA35905" s="298"/>
      <c r="AC35905" s="206"/>
    </row>
    <row r="35906" spans="27:29">
      <c r="AA35906" s="298"/>
      <c r="AC35906" s="206"/>
    </row>
    <row r="35907" spans="27:29">
      <c r="AA35907" s="298"/>
      <c r="AC35907" s="206"/>
    </row>
    <row r="35908" spans="27:29">
      <c r="AA35908" s="298"/>
      <c r="AC35908" s="206"/>
    </row>
    <row r="35909" spans="27:29">
      <c r="AA35909" s="298"/>
      <c r="AC35909" s="206"/>
    </row>
    <row r="35910" spans="27:29">
      <c r="AA35910" s="298"/>
      <c r="AC35910" s="206"/>
    </row>
    <row r="35911" spans="27:29">
      <c r="AA35911" s="298"/>
      <c r="AC35911" s="206"/>
    </row>
    <row r="35912" spans="27:29">
      <c r="AA35912" s="298"/>
      <c r="AC35912" s="206"/>
    </row>
    <row r="35913" spans="27:29">
      <c r="AA35913" s="298"/>
      <c r="AC35913" s="206"/>
    </row>
    <row r="35914" spans="27:29">
      <c r="AA35914" s="298"/>
      <c r="AC35914" s="206"/>
    </row>
    <row r="35915" spans="27:29">
      <c r="AA35915" s="298"/>
      <c r="AC35915" s="206"/>
    </row>
    <row r="35916" spans="27:29">
      <c r="AA35916" s="298"/>
      <c r="AC35916" s="206"/>
    </row>
    <row r="35917" spans="27:29">
      <c r="AA35917" s="298"/>
      <c r="AC35917" s="206"/>
    </row>
    <row r="35918" spans="27:29">
      <c r="AA35918" s="298"/>
      <c r="AC35918" s="206"/>
    </row>
    <row r="35919" spans="27:29">
      <c r="AA35919" s="298"/>
      <c r="AC35919" s="206"/>
    </row>
    <row r="35920" spans="27:29">
      <c r="AA35920" s="298"/>
      <c r="AC35920" s="206"/>
    </row>
    <row r="35921" spans="27:29">
      <c r="AA35921" s="298"/>
      <c r="AC35921" s="206"/>
    </row>
    <row r="35922" spans="27:29">
      <c r="AA35922" s="298"/>
      <c r="AC35922" s="206"/>
    </row>
    <row r="35923" spans="27:29">
      <c r="AA35923" s="298"/>
      <c r="AC35923" s="206"/>
    </row>
    <row r="35924" spans="27:29">
      <c r="AA35924" s="298"/>
      <c r="AC35924" s="206"/>
    </row>
    <row r="35925" spans="27:29">
      <c r="AA35925" s="298"/>
      <c r="AC35925" s="206"/>
    </row>
    <row r="35926" spans="27:29">
      <c r="AA35926" s="298"/>
      <c r="AC35926" s="206"/>
    </row>
    <row r="35927" spans="27:29">
      <c r="AA35927" s="298"/>
      <c r="AC35927" s="206"/>
    </row>
    <row r="35928" spans="27:29">
      <c r="AA35928" s="298"/>
      <c r="AC35928" s="206"/>
    </row>
    <row r="35929" spans="27:29">
      <c r="AA35929" s="298"/>
      <c r="AC35929" s="206"/>
    </row>
    <row r="35930" spans="27:29">
      <c r="AA35930" s="298"/>
      <c r="AC35930" s="206"/>
    </row>
    <row r="35931" spans="27:29">
      <c r="AA35931" s="298"/>
      <c r="AC35931" s="206"/>
    </row>
    <row r="35932" spans="27:29">
      <c r="AA35932" s="298"/>
      <c r="AC35932" s="206"/>
    </row>
    <row r="35933" spans="27:29">
      <c r="AA35933" s="298"/>
      <c r="AC35933" s="206"/>
    </row>
    <row r="35934" spans="27:29">
      <c r="AA35934" s="298"/>
      <c r="AC35934" s="206"/>
    </row>
    <row r="35935" spans="27:29">
      <c r="AA35935" s="298"/>
      <c r="AC35935" s="206"/>
    </row>
    <row r="35936" spans="27:29">
      <c r="AA35936" s="298"/>
      <c r="AC35936" s="206"/>
    </row>
    <row r="35937" spans="27:29">
      <c r="AA35937" s="298"/>
      <c r="AC35937" s="206"/>
    </row>
    <row r="35938" spans="27:29">
      <c r="AA35938" s="298"/>
      <c r="AC35938" s="206"/>
    </row>
    <row r="35939" spans="27:29">
      <c r="AA35939" s="298"/>
      <c r="AC35939" s="206"/>
    </row>
    <row r="35940" spans="27:29">
      <c r="AA35940" s="298"/>
      <c r="AC35940" s="206"/>
    </row>
    <row r="35941" spans="27:29">
      <c r="AA35941" s="298"/>
      <c r="AC35941" s="206"/>
    </row>
    <row r="35942" spans="27:29">
      <c r="AA35942" s="298"/>
      <c r="AC35942" s="206"/>
    </row>
    <row r="35943" spans="27:29">
      <c r="AA35943" s="298"/>
      <c r="AC35943" s="206"/>
    </row>
    <row r="35944" spans="27:29">
      <c r="AA35944" s="298"/>
      <c r="AC35944" s="206"/>
    </row>
    <row r="35945" spans="27:29">
      <c r="AA35945" s="298"/>
      <c r="AC35945" s="206"/>
    </row>
    <row r="35946" spans="27:29">
      <c r="AA35946" s="298"/>
      <c r="AC35946" s="206"/>
    </row>
    <row r="35947" spans="27:29">
      <c r="AA35947" s="298"/>
      <c r="AC35947" s="206"/>
    </row>
    <row r="35948" spans="27:29">
      <c r="AA35948" s="298"/>
      <c r="AC35948" s="206"/>
    </row>
    <row r="35949" spans="27:29">
      <c r="AA35949" s="298"/>
      <c r="AC35949" s="206"/>
    </row>
    <row r="35950" spans="27:29">
      <c r="AA35950" s="298"/>
      <c r="AC35950" s="206"/>
    </row>
    <row r="35951" spans="27:29">
      <c r="AA35951" s="298"/>
      <c r="AC35951" s="206"/>
    </row>
    <row r="35952" spans="27:29">
      <c r="AA35952" s="298"/>
      <c r="AC35952" s="206"/>
    </row>
    <row r="35953" spans="27:29">
      <c r="AA35953" s="298"/>
      <c r="AC35953" s="206"/>
    </row>
    <row r="35954" spans="27:29">
      <c r="AA35954" s="298"/>
      <c r="AC35954" s="206"/>
    </row>
    <row r="35955" spans="27:29">
      <c r="AA35955" s="298"/>
      <c r="AC35955" s="206"/>
    </row>
    <row r="35956" spans="27:29">
      <c r="AA35956" s="298"/>
      <c r="AC35956" s="206"/>
    </row>
    <row r="35957" spans="27:29">
      <c r="AA35957" s="298"/>
      <c r="AC35957" s="206"/>
    </row>
    <row r="35958" spans="27:29">
      <c r="AA35958" s="298"/>
      <c r="AC35958" s="206"/>
    </row>
    <row r="35959" spans="27:29">
      <c r="AA35959" s="298"/>
      <c r="AC35959" s="206"/>
    </row>
    <row r="35960" spans="27:29">
      <c r="AA35960" s="298"/>
      <c r="AC35960" s="206"/>
    </row>
    <row r="35961" spans="27:29">
      <c r="AA35961" s="298"/>
      <c r="AC35961" s="206"/>
    </row>
    <row r="35962" spans="27:29">
      <c r="AA35962" s="298"/>
      <c r="AC35962" s="206"/>
    </row>
    <row r="35963" spans="27:29">
      <c r="AA35963" s="298"/>
      <c r="AC35963" s="206"/>
    </row>
    <row r="35964" spans="27:29">
      <c r="AA35964" s="298"/>
      <c r="AC35964" s="206"/>
    </row>
    <row r="35965" spans="27:29">
      <c r="AA35965" s="298"/>
      <c r="AC35965" s="206"/>
    </row>
    <row r="35966" spans="27:29">
      <c r="AA35966" s="298"/>
      <c r="AC35966" s="206"/>
    </row>
    <row r="35967" spans="27:29">
      <c r="AA35967" s="298"/>
      <c r="AC35967" s="206"/>
    </row>
    <row r="35968" spans="27:29">
      <c r="AA35968" s="298"/>
      <c r="AC35968" s="206"/>
    </row>
    <row r="35969" spans="27:29">
      <c r="AA35969" s="298"/>
      <c r="AC35969" s="206"/>
    </row>
    <row r="35970" spans="27:29">
      <c r="AA35970" s="298"/>
      <c r="AC35970" s="206"/>
    </row>
    <row r="35971" spans="27:29">
      <c r="AA35971" s="298"/>
      <c r="AC35971" s="206"/>
    </row>
    <row r="35972" spans="27:29">
      <c r="AA35972" s="298"/>
      <c r="AC35972" s="206"/>
    </row>
    <row r="35973" spans="27:29">
      <c r="AA35973" s="298"/>
      <c r="AC35973" s="206"/>
    </row>
    <row r="35974" spans="27:29">
      <c r="AA35974" s="298"/>
      <c r="AC35974" s="206"/>
    </row>
    <row r="35975" spans="27:29">
      <c r="AA35975" s="298"/>
      <c r="AC35975" s="206"/>
    </row>
    <row r="35976" spans="27:29">
      <c r="AA35976" s="298"/>
      <c r="AC35976" s="206"/>
    </row>
    <row r="35977" spans="27:29">
      <c r="AA35977" s="298"/>
      <c r="AC35977" s="206"/>
    </row>
    <row r="35978" spans="27:29">
      <c r="AA35978" s="298"/>
      <c r="AC35978" s="206"/>
    </row>
    <row r="35979" spans="27:29">
      <c r="AA35979" s="298"/>
      <c r="AC35979" s="206"/>
    </row>
    <row r="35980" spans="27:29">
      <c r="AA35980" s="298"/>
      <c r="AC35980" s="206"/>
    </row>
    <row r="35981" spans="27:29">
      <c r="AA35981" s="298"/>
      <c r="AC35981" s="206"/>
    </row>
    <row r="35982" spans="27:29">
      <c r="AA35982" s="298"/>
      <c r="AC35982" s="206"/>
    </row>
    <row r="35983" spans="27:29">
      <c r="AA35983" s="298"/>
      <c r="AC35983" s="206"/>
    </row>
    <row r="35984" spans="27:29">
      <c r="AA35984" s="298"/>
      <c r="AC35984" s="206"/>
    </row>
    <row r="35985" spans="27:29">
      <c r="AA35985" s="298"/>
      <c r="AC35985" s="206"/>
    </row>
    <row r="35986" spans="27:29">
      <c r="AA35986" s="298"/>
      <c r="AC35986" s="206"/>
    </row>
    <row r="35987" spans="27:29">
      <c r="AA35987" s="298"/>
      <c r="AC35987" s="206"/>
    </row>
    <row r="35988" spans="27:29">
      <c r="AA35988" s="298"/>
      <c r="AC35988" s="206"/>
    </row>
    <row r="35989" spans="27:29">
      <c r="AA35989" s="298"/>
      <c r="AC35989" s="206"/>
    </row>
    <row r="35990" spans="27:29">
      <c r="AA35990" s="298"/>
      <c r="AC35990" s="206"/>
    </row>
    <row r="35991" spans="27:29">
      <c r="AA35991" s="298"/>
      <c r="AC35991" s="206"/>
    </row>
    <row r="35992" spans="27:29">
      <c r="AA35992" s="298"/>
      <c r="AC35992" s="206"/>
    </row>
    <row r="35993" spans="27:29">
      <c r="AA35993" s="298"/>
      <c r="AC35993" s="206"/>
    </row>
    <row r="35994" spans="27:29">
      <c r="AA35994" s="298"/>
      <c r="AC35994" s="206"/>
    </row>
    <row r="35995" spans="27:29">
      <c r="AA35995" s="298"/>
      <c r="AC35995" s="206"/>
    </row>
    <row r="35996" spans="27:29">
      <c r="AA35996" s="298"/>
      <c r="AC35996" s="206"/>
    </row>
    <row r="35997" spans="27:29">
      <c r="AA35997" s="298"/>
      <c r="AC35997" s="206"/>
    </row>
    <row r="35998" spans="27:29">
      <c r="AA35998" s="298"/>
      <c r="AC35998" s="206"/>
    </row>
    <row r="35999" spans="27:29">
      <c r="AA35999" s="298"/>
      <c r="AC35999" s="206"/>
    </row>
    <row r="36000" spans="27:29">
      <c r="AA36000" s="298"/>
      <c r="AC36000" s="206"/>
    </row>
    <row r="36001" spans="27:29">
      <c r="AA36001" s="298"/>
      <c r="AC36001" s="206"/>
    </row>
    <row r="36002" spans="27:29">
      <c r="AA36002" s="298"/>
      <c r="AC36002" s="206"/>
    </row>
    <row r="36003" spans="27:29">
      <c r="AA36003" s="298"/>
      <c r="AC36003" s="206"/>
    </row>
    <row r="36004" spans="27:29">
      <c r="AA36004" s="298"/>
      <c r="AC36004" s="206"/>
    </row>
    <row r="36005" spans="27:29">
      <c r="AA36005" s="298"/>
      <c r="AC36005" s="206"/>
    </row>
    <row r="36006" spans="27:29">
      <c r="AA36006" s="298"/>
      <c r="AC36006" s="206"/>
    </row>
    <row r="36007" spans="27:29">
      <c r="AA36007" s="298"/>
      <c r="AC36007" s="206"/>
    </row>
    <row r="36008" spans="27:29">
      <c r="AA36008" s="298"/>
      <c r="AC36008" s="206"/>
    </row>
    <row r="36009" spans="27:29">
      <c r="AA36009" s="298"/>
      <c r="AC36009" s="206"/>
    </row>
    <row r="36010" spans="27:29">
      <c r="AA36010" s="298"/>
      <c r="AC36010" s="206"/>
    </row>
    <row r="36011" spans="27:29">
      <c r="AA36011" s="298"/>
      <c r="AC36011" s="206"/>
    </row>
    <row r="36012" spans="27:29">
      <c r="AA36012" s="298"/>
      <c r="AC36012" s="206"/>
    </row>
    <row r="36013" spans="27:29">
      <c r="AA36013" s="298"/>
      <c r="AC36013" s="206"/>
    </row>
    <row r="36014" spans="27:29">
      <c r="AA36014" s="298"/>
      <c r="AC36014" s="206"/>
    </row>
    <row r="36015" spans="27:29">
      <c r="AA36015" s="298"/>
      <c r="AC36015" s="206"/>
    </row>
    <row r="36016" spans="27:29">
      <c r="AA36016" s="298"/>
      <c r="AC36016" s="206"/>
    </row>
    <row r="36017" spans="27:29">
      <c r="AA36017" s="298"/>
      <c r="AC36017" s="206"/>
    </row>
    <row r="36018" spans="27:29">
      <c r="AA36018" s="298"/>
      <c r="AC36018" s="206"/>
    </row>
    <row r="36019" spans="27:29">
      <c r="AA36019" s="298"/>
      <c r="AC36019" s="206"/>
    </row>
    <row r="36020" spans="27:29">
      <c r="AA36020" s="298"/>
      <c r="AC36020" s="206"/>
    </row>
    <row r="36021" spans="27:29">
      <c r="AA36021" s="298"/>
      <c r="AC36021" s="206"/>
    </row>
    <row r="36022" spans="27:29">
      <c r="AA36022" s="298"/>
      <c r="AC36022" s="206"/>
    </row>
    <row r="36023" spans="27:29">
      <c r="AA36023" s="298"/>
      <c r="AC36023" s="206"/>
    </row>
    <row r="36024" spans="27:29">
      <c r="AA36024" s="298"/>
      <c r="AC36024" s="206"/>
    </row>
    <row r="36025" spans="27:29">
      <c r="AA36025" s="298"/>
      <c r="AC36025" s="206"/>
    </row>
    <row r="36026" spans="27:29">
      <c r="AA36026" s="298"/>
      <c r="AC36026" s="206"/>
    </row>
    <row r="36027" spans="27:29">
      <c r="AA36027" s="298"/>
      <c r="AC36027" s="206"/>
    </row>
    <row r="36028" spans="27:29">
      <c r="AA36028" s="298"/>
      <c r="AC36028" s="206"/>
    </row>
    <row r="36029" spans="27:29">
      <c r="AA36029" s="298"/>
      <c r="AC36029" s="206"/>
    </row>
    <row r="36030" spans="27:29">
      <c r="AA36030" s="298"/>
      <c r="AC36030" s="206"/>
    </row>
    <row r="36031" spans="27:29">
      <c r="AA36031" s="298"/>
      <c r="AC36031" s="206"/>
    </row>
    <row r="36032" spans="27:29">
      <c r="AA36032" s="298"/>
      <c r="AC36032" s="206"/>
    </row>
    <row r="36033" spans="27:29">
      <c r="AA36033" s="298"/>
      <c r="AC36033" s="206"/>
    </row>
    <row r="36034" spans="27:29">
      <c r="AA36034" s="298"/>
      <c r="AC36034" s="206"/>
    </row>
    <row r="36035" spans="27:29">
      <c r="AA36035" s="298"/>
      <c r="AC36035" s="206"/>
    </row>
    <row r="36036" spans="27:29">
      <c r="AA36036" s="298"/>
      <c r="AC36036" s="206"/>
    </row>
    <row r="36037" spans="27:29">
      <c r="AA36037" s="298"/>
      <c r="AC36037" s="206"/>
    </row>
    <row r="36038" spans="27:29">
      <c r="AA36038" s="298"/>
      <c r="AC36038" s="206"/>
    </row>
    <row r="36039" spans="27:29">
      <c r="AA36039" s="298"/>
      <c r="AC36039" s="206"/>
    </row>
    <row r="36040" spans="27:29">
      <c r="AA36040" s="298"/>
      <c r="AC36040" s="206"/>
    </row>
    <row r="36041" spans="27:29">
      <c r="AA36041" s="298"/>
      <c r="AC36041" s="206"/>
    </row>
    <row r="36042" spans="27:29">
      <c r="AA36042" s="298"/>
      <c r="AC36042" s="206"/>
    </row>
    <row r="36043" spans="27:29">
      <c r="AA36043" s="298"/>
      <c r="AC36043" s="206"/>
    </row>
    <row r="36044" spans="27:29">
      <c r="AA36044" s="298"/>
      <c r="AC36044" s="206"/>
    </row>
    <row r="36045" spans="27:29">
      <c r="AA36045" s="298"/>
      <c r="AC36045" s="206"/>
    </row>
    <row r="36046" spans="27:29">
      <c r="AA36046" s="298"/>
      <c r="AC36046" s="206"/>
    </row>
    <row r="36047" spans="27:29">
      <c r="AA36047" s="298"/>
      <c r="AC36047" s="206"/>
    </row>
    <row r="36048" spans="27:29">
      <c r="AA36048" s="298"/>
      <c r="AC36048" s="206"/>
    </row>
    <row r="36049" spans="27:29">
      <c r="AA36049" s="298"/>
      <c r="AC36049" s="206"/>
    </row>
    <row r="36050" spans="27:29">
      <c r="AA36050" s="298"/>
      <c r="AC36050" s="206"/>
    </row>
    <row r="36051" spans="27:29">
      <c r="AA36051" s="298"/>
      <c r="AC36051" s="206"/>
    </row>
    <row r="36052" spans="27:29">
      <c r="AA36052" s="298"/>
      <c r="AC36052" s="206"/>
    </row>
    <row r="36053" spans="27:29">
      <c r="AA36053" s="298"/>
      <c r="AC36053" s="206"/>
    </row>
    <row r="36054" spans="27:29">
      <c r="AA36054" s="298"/>
      <c r="AC36054" s="206"/>
    </row>
    <row r="36055" spans="27:29">
      <c r="AA36055" s="298"/>
      <c r="AC36055" s="206"/>
    </row>
    <row r="36056" spans="27:29">
      <c r="AA36056" s="298"/>
      <c r="AC36056" s="206"/>
    </row>
    <row r="36057" spans="27:29">
      <c r="AA36057" s="298"/>
      <c r="AC36057" s="206"/>
    </row>
    <row r="36058" spans="27:29">
      <c r="AA36058" s="298"/>
      <c r="AC36058" s="206"/>
    </row>
    <row r="36059" spans="27:29">
      <c r="AA36059" s="298"/>
      <c r="AC36059" s="206"/>
    </row>
    <row r="36060" spans="27:29">
      <c r="AA36060" s="298"/>
      <c r="AC36060" s="206"/>
    </row>
    <row r="36061" spans="27:29">
      <c r="AA36061" s="298"/>
      <c r="AC36061" s="206"/>
    </row>
    <row r="36062" spans="27:29">
      <c r="AA36062" s="298"/>
      <c r="AC36062" s="206"/>
    </row>
    <row r="36063" spans="27:29">
      <c r="AA36063" s="298"/>
      <c r="AC36063" s="206"/>
    </row>
    <row r="36064" spans="27:29">
      <c r="AA36064" s="298"/>
      <c r="AC36064" s="206"/>
    </row>
    <row r="36065" spans="27:29">
      <c r="AA36065" s="298"/>
      <c r="AC36065" s="206"/>
    </row>
    <row r="36066" spans="27:29">
      <c r="AA36066" s="298"/>
      <c r="AC36066" s="206"/>
    </row>
    <row r="36067" spans="27:29">
      <c r="AA36067" s="298"/>
      <c r="AC36067" s="206"/>
    </row>
    <row r="36068" spans="27:29">
      <c r="AA36068" s="298"/>
      <c r="AC36068" s="206"/>
    </row>
    <row r="36069" spans="27:29">
      <c r="AA36069" s="298"/>
      <c r="AC36069" s="206"/>
    </row>
    <row r="36070" spans="27:29">
      <c r="AA36070" s="298"/>
      <c r="AC36070" s="206"/>
    </row>
    <row r="36071" spans="27:29">
      <c r="AA36071" s="298"/>
      <c r="AC36071" s="206"/>
    </row>
    <row r="36072" spans="27:29">
      <c r="AA36072" s="298"/>
      <c r="AC36072" s="206"/>
    </row>
    <row r="36073" spans="27:29">
      <c r="AA36073" s="298"/>
      <c r="AC36073" s="206"/>
    </row>
    <row r="36074" spans="27:29">
      <c r="AA36074" s="298"/>
      <c r="AC36074" s="206"/>
    </row>
    <row r="36075" spans="27:29">
      <c r="AA36075" s="298"/>
      <c r="AC36075" s="206"/>
    </row>
    <row r="36076" spans="27:29">
      <c r="AA36076" s="298"/>
      <c r="AC36076" s="206"/>
    </row>
    <row r="36077" spans="27:29">
      <c r="AA36077" s="298"/>
      <c r="AC36077" s="206"/>
    </row>
    <row r="36078" spans="27:29">
      <c r="AA36078" s="298"/>
      <c r="AC36078" s="206"/>
    </row>
    <row r="36079" spans="27:29">
      <c r="AA36079" s="298"/>
      <c r="AC36079" s="206"/>
    </row>
    <row r="36080" spans="27:29">
      <c r="AA36080" s="298"/>
      <c r="AC36080" s="206"/>
    </row>
    <row r="36081" spans="27:29">
      <c r="AA36081" s="298"/>
      <c r="AC36081" s="206"/>
    </row>
    <row r="36082" spans="27:29">
      <c r="AA36082" s="298"/>
      <c r="AC36082" s="206"/>
    </row>
    <row r="36083" spans="27:29">
      <c r="AA36083" s="298"/>
      <c r="AC36083" s="206"/>
    </row>
    <row r="36084" spans="27:29">
      <c r="AA36084" s="298"/>
      <c r="AC36084" s="206"/>
    </row>
    <row r="36085" spans="27:29">
      <c r="AA36085" s="298"/>
      <c r="AC36085" s="206"/>
    </row>
    <row r="36086" spans="27:29">
      <c r="AA36086" s="298"/>
      <c r="AC36086" s="206"/>
    </row>
    <row r="36087" spans="27:29">
      <c r="AA36087" s="298"/>
      <c r="AC36087" s="206"/>
    </row>
    <row r="36088" spans="27:29">
      <c r="AA36088" s="298"/>
      <c r="AC36088" s="206"/>
    </row>
    <row r="36089" spans="27:29">
      <c r="AA36089" s="298"/>
      <c r="AC36089" s="206"/>
    </row>
    <row r="36090" spans="27:29">
      <c r="AA36090" s="298"/>
      <c r="AC36090" s="206"/>
    </row>
    <row r="36091" spans="27:29">
      <c r="AA36091" s="298"/>
      <c r="AC36091" s="206"/>
    </row>
    <row r="36092" spans="27:29">
      <c r="AA36092" s="298"/>
      <c r="AC36092" s="206"/>
    </row>
    <row r="36093" spans="27:29">
      <c r="AA36093" s="298"/>
      <c r="AC36093" s="206"/>
    </row>
    <row r="36094" spans="27:29">
      <c r="AA36094" s="298"/>
      <c r="AC36094" s="206"/>
    </row>
    <row r="36095" spans="27:29">
      <c r="AA36095" s="298"/>
      <c r="AC36095" s="206"/>
    </row>
    <row r="36096" spans="27:29">
      <c r="AA36096" s="298"/>
      <c r="AC36096" s="206"/>
    </row>
    <row r="36097" spans="27:29">
      <c r="AA36097" s="298"/>
      <c r="AC36097" s="206"/>
    </row>
    <row r="36098" spans="27:29">
      <c r="AA36098" s="298"/>
      <c r="AC36098" s="206"/>
    </row>
    <row r="36099" spans="27:29">
      <c r="AA36099" s="298"/>
      <c r="AC36099" s="206"/>
    </row>
    <row r="36100" spans="27:29">
      <c r="AA36100" s="298"/>
      <c r="AC36100" s="206"/>
    </row>
    <row r="36101" spans="27:29">
      <c r="AA36101" s="298"/>
      <c r="AC36101" s="206"/>
    </row>
    <row r="36102" spans="27:29">
      <c r="AA36102" s="298"/>
      <c r="AC36102" s="206"/>
    </row>
    <row r="36103" spans="27:29">
      <c r="AA36103" s="298"/>
      <c r="AC36103" s="206"/>
    </row>
    <row r="36104" spans="27:29">
      <c r="AA36104" s="298"/>
      <c r="AC36104" s="206"/>
    </row>
    <row r="36105" spans="27:29">
      <c r="AA36105" s="298"/>
      <c r="AC36105" s="206"/>
    </row>
    <row r="36106" spans="27:29">
      <c r="AA36106" s="298"/>
      <c r="AC36106" s="206"/>
    </row>
    <row r="36107" spans="27:29">
      <c r="AA36107" s="298"/>
      <c r="AC36107" s="206"/>
    </row>
    <row r="36108" spans="27:29">
      <c r="AA36108" s="298"/>
      <c r="AC36108" s="206"/>
    </row>
    <row r="36109" spans="27:29">
      <c r="AA36109" s="298"/>
      <c r="AC36109" s="206"/>
    </row>
    <row r="36110" spans="27:29">
      <c r="AA36110" s="298"/>
      <c r="AC36110" s="206"/>
    </row>
    <row r="36111" spans="27:29">
      <c r="AA36111" s="298"/>
      <c r="AC36111" s="206"/>
    </row>
    <row r="36112" spans="27:29">
      <c r="AA36112" s="298"/>
      <c r="AC36112" s="206"/>
    </row>
    <row r="36113" spans="27:29">
      <c r="AA36113" s="298"/>
      <c r="AC36113" s="206"/>
    </row>
    <row r="36114" spans="27:29">
      <c r="AA36114" s="298"/>
      <c r="AC36114" s="206"/>
    </row>
    <row r="36115" spans="27:29">
      <c r="AA36115" s="298"/>
      <c r="AC36115" s="206"/>
    </row>
    <row r="36116" spans="27:29">
      <c r="AA36116" s="298"/>
      <c r="AC36116" s="206"/>
    </row>
    <row r="36117" spans="27:29">
      <c r="AA36117" s="298"/>
      <c r="AC36117" s="206"/>
    </row>
    <row r="36118" spans="27:29">
      <c r="AA36118" s="298"/>
      <c r="AC36118" s="206"/>
    </row>
    <row r="36119" spans="27:29">
      <c r="AA36119" s="298"/>
      <c r="AC36119" s="206"/>
    </row>
    <row r="36120" spans="27:29">
      <c r="AA36120" s="298"/>
      <c r="AC36120" s="206"/>
    </row>
    <row r="36121" spans="27:29">
      <c r="AA36121" s="298"/>
      <c r="AC36121" s="206"/>
    </row>
    <row r="36122" spans="27:29">
      <c r="AA36122" s="298"/>
      <c r="AC36122" s="206"/>
    </row>
    <row r="36123" spans="27:29">
      <c r="AA36123" s="298"/>
      <c r="AC36123" s="206"/>
    </row>
    <row r="36124" spans="27:29">
      <c r="AA36124" s="298"/>
      <c r="AC36124" s="206"/>
    </row>
    <row r="36125" spans="27:29">
      <c r="AA36125" s="298"/>
      <c r="AC36125" s="206"/>
    </row>
    <row r="36126" spans="27:29">
      <c r="AA36126" s="298"/>
      <c r="AC36126" s="206"/>
    </row>
    <row r="36127" spans="27:29">
      <c r="AA36127" s="298"/>
      <c r="AC36127" s="206"/>
    </row>
    <row r="36128" spans="27:29">
      <c r="AA36128" s="298"/>
      <c r="AC36128" s="206"/>
    </row>
    <row r="36129" spans="27:29">
      <c r="AA36129" s="298"/>
      <c r="AC36129" s="206"/>
    </row>
    <row r="36130" spans="27:29">
      <c r="AA36130" s="298"/>
      <c r="AC36130" s="206"/>
    </row>
    <row r="36131" spans="27:29">
      <c r="AA36131" s="298"/>
      <c r="AC36131" s="206"/>
    </row>
    <row r="36132" spans="27:29">
      <c r="AA36132" s="298"/>
      <c r="AC36132" s="206"/>
    </row>
    <row r="36133" spans="27:29">
      <c r="AA36133" s="298"/>
      <c r="AC36133" s="206"/>
    </row>
    <row r="36134" spans="27:29">
      <c r="AA36134" s="298"/>
      <c r="AC36134" s="206"/>
    </row>
    <row r="36135" spans="27:29">
      <c r="AA36135" s="298"/>
      <c r="AC36135" s="206"/>
    </row>
    <row r="36136" spans="27:29">
      <c r="AA36136" s="298"/>
      <c r="AC36136" s="206"/>
    </row>
    <row r="36137" spans="27:29">
      <c r="AA36137" s="298"/>
      <c r="AC36137" s="206"/>
    </row>
    <row r="36138" spans="27:29">
      <c r="AA36138" s="298"/>
      <c r="AC36138" s="206"/>
    </row>
    <row r="36139" spans="27:29">
      <c r="AA36139" s="298"/>
      <c r="AC36139" s="206"/>
    </row>
    <row r="36140" spans="27:29">
      <c r="AA36140" s="298"/>
      <c r="AC36140" s="206"/>
    </row>
    <row r="36141" spans="27:29">
      <c r="AA36141" s="298"/>
      <c r="AC36141" s="206"/>
    </row>
    <row r="36142" spans="27:29">
      <c r="AA36142" s="298"/>
      <c r="AC36142" s="206"/>
    </row>
    <row r="36143" spans="27:29">
      <c r="AA36143" s="298"/>
      <c r="AC36143" s="206"/>
    </row>
    <row r="36144" spans="27:29">
      <c r="AA36144" s="298"/>
      <c r="AC36144" s="206"/>
    </row>
    <row r="36145" spans="27:29">
      <c r="AA36145" s="298"/>
      <c r="AC36145" s="206"/>
    </row>
    <row r="36146" spans="27:29">
      <c r="AA36146" s="298"/>
      <c r="AC36146" s="206"/>
    </row>
    <row r="36147" spans="27:29">
      <c r="AA36147" s="298"/>
      <c r="AC36147" s="206"/>
    </row>
    <row r="36148" spans="27:29">
      <c r="AA36148" s="298"/>
      <c r="AC36148" s="206"/>
    </row>
    <row r="36149" spans="27:29">
      <c r="AA36149" s="298"/>
      <c r="AC36149" s="206"/>
    </row>
    <row r="36150" spans="27:29">
      <c r="AA36150" s="298"/>
      <c r="AC36150" s="206"/>
    </row>
    <row r="36151" spans="27:29">
      <c r="AA36151" s="298"/>
      <c r="AC36151" s="206"/>
    </row>
    <row r="36152" spans="27:29">
      <c r="AA36152" s="298"/>
      <c r="AC36152" s="206"/>
    </row>
    <row r="36153" spans="27:29">
      <c r="AA36153" s="298"/>
      <c r="AC36153" s="206"/>
    </row>
    <row r="36154" spans="27:29">
      <c r="AA36154" s="298"/>
      <c r="AC36154" s="206"/>
    </row>
    <row r="36155" spans="27:29">
      <c r="AA36155" s="298"/>
      <c r="AC36155" s="206"/>
    </row>
    <row r="36156" spans="27:29">
      <c r="AA36156" s="298"/>
      <c r="AC36156" s="206"/>
    </row>
    <row r="36157" spans="27:29">
      <c r="AA36157" s="298"/>
      <c r="AC36157" s="206"/>
    </row>
    <row r="36158" spans="27:29">
      <c r="AA36158" s="298"/>
      <c r="AC36158" s="206"/>
    </row>
    <row r="36159" spans="27:29">
      <c r="AA36159" s="298"/>
      <c r="AC36159" s="206"/>
    </row>
    <row r="36160" spans="27:29">
      <c r="AA36160" s="298"/>
      <c r="AC36160" s="206"/>
    </row>
    <row r="36161" spans="27:29">
      <c r="AA36161" s="298"/>
      <c r="AC36161" s="206"/>
    </row>
    <row r="36162" spans="27:29">
      <c r="AA36162" s="298"/>
      <c r="AC36162" s="206"/>
    </row>
    <row r="36163" spans="27:29">
      <c r="AA36163" s="298"/>
      <c r="AC36163" s="206"/>
    </row>
    <row r="36164" spans="27:29">
      <c r="AA36164" s="298"/>
      <c r="AC36164" s="206"/>
    </row>
    <row r="36165" spans="27:29">
      <c r="AA36165" s="298"/>
      <c r="AC36165" s="206"/>
    </row>
    <row r="36166" spans="27:29">
      <c r="AA36166" s="298"/>
      <c r="AC36166" s="206"/>
    </row>
    <row r="36167" spans="27:29">
      <c r="AA36167" s="298"/>
      <c r="AC36167" s="206"/>
    </row>
    <row r="36168" spans="27:29">
      <c r="AA36168" s="298"/>
      <c r="AC36168" s="206"/>
    </row>
    <row r="36169" spans="27:29">
      <c r="AA36169" s="298"/>
      <c r="AC36169" s="206"/>
    </row>
    <row r="36170" spans="27:29">
      <c r="AA36170" s="298"/>
      <c r="AC36170" s="206"/>
    </row>
    <row r="36171" spans="27:29">
      <c r="AA36171" s="298"/>
      <c r="AC36171" s="206"/>
    </row>
    <row r="36172" spans="27:29">
      <c r="AA36172" s="298"/>
      <c r="AC36172" s="206"/>
    </row>
    <row r="36173" spans="27:29">
      <c r="AA36173" s="298"/>
      <c r="AC36173" s="206"/>
    </row>
    <row r="36174" spans="27:29">
      <c r="AA36174" s="298"/>
      <c r="AC36174" s="206"/>
    </row>
    <row r="36175" spans="27:29">
      <c r="AA36175" s="298"/>
      <c r="AC36175" s="206"/>
    </row>
    <row r="36176" spans="27:29">
      <c r="AA36176" s="298"/>
      <c r="AC36176" s="206"/>
    </row>
    <row r="36177" spans="27:29">
      <c r="AA36177" s="298"/>
      <c r="AC36177" s="206"/>
    </row>
    <row r="36178" spans="27:29">
      <c r="AA36178" s="298"/>
      <c r="AC36178" s="206"/>
    </row>
    <row r="36179" spans="27:29">
      <c r="AA36179" s="298"/>
      <c r="AC36179" s="206"/>
    </row>
    <row r="36180" spans="27:29">
      <c r="AA36180" s="298"/>
      <c r="AC36180" s="206"/>
    </row>
    <row r="36181" spans="27:29">
      <c r="AA36181" s="298"/>
      <c r="AC36181" s="206"/>
    </row>
    <row r="36182" spans="27:29">
      <c r="AA36182" s="298"/>
      <c r="AC36182" s="206"/>
    </row>
    <row r="36183" spans="27:29">
      <c r="AA36183" s="298"/>
      <c r="AC36183" s="206"/>
    </row>
    <row r="36184" spans="27:29">
      <c r="AA36184" s="298"/>
      <c r="AC36184" s="206"/>
    </row>
    <row r="36185" spans="27:29">
      <c r="AA36185" s="298"/>
      <c r="AC36185" s="206"/>
    </row>
    <row r="36186" spans="27:29">
      <c r="AA36186" s="298"/>
      <c r="AC36186" s="206"/>
    </row>
    <row r="36187" spans="27:29">
      <c r="AA36187" s="298"/>
      <c r="AC36187" s="206"/>
    </row>
    <row r="36188" spans="27:29">
      <c r="AA36188" s="298"/>
      <c r="AC36188" s="206"/>
    </row>
    <row r="36189" spans="27:29">
      <c r="AA36189" s="298"/>
      <c r="AC36189" s="206"/>
    </row>
    <row r="36190" spans="27:29">
      <c r="AA36190" s="298"/>
      <c r="AC36190" s="206"/>
    </row>
    <row r="36191" spans="27:29">
      <c r="AA36191" s="298"/>
      <c r="AC36191" s="206"/>
    </row>
    <row r="36192" spans="27:29">
      <c r="AA36192" s="298"/>
      <c r="AC36192" s="206"/>
    </row>
    <row r="36193" spans="27:29">
      <c r="AA36193" s="298"/>
      <c r="AC36193" s="206"/>
    </row>
    <row r="36194" spans="27:29">
      <c r="AA36194" s="298"/>
      <c r="AC36194" s="206"/>
    </row>
    <row r="36195" spans="27:29">
      <c r="AA36195" s="298"/>
      <c r="AC36195" s="206"/>
    </row>
    <row r="36196" spans="27:29">
      <c r="AA36196" s="298"/>
      <c r="AC36196" s="206"/>
    </row>
    <row r="36197" spans="27:29">
      <c r="AA36197" s="298"/>
      <c r="AC36197" s="206"/>
    </row>
    <row r="36198" spans="27:29">
      <c r="AA36198" s="298"/>
      <c r="AC36198" s="206"/>
    </row>
    <row r="36199" spans="27:29">
      <c r="AA36199" s="298"/>
      <c r="AC36199" s="206"/>
    </row>
    <row r="36200" spans="27:29">
      <c r="AA36200" s="298"/>
      <c r="AC36200" s="206"/>
    </row>
    <row r="36201" spans="27:29">
      <c r="AA36201" s="298"/>
      <c r="AC36201" s="206"/>
    </row>
    <row r="36202" spans="27:29">
      <c r="AA36202" s="298"/>
      <c r="AC36202" s="206"/>
    </row>
    <row r="36203" spans="27:29">
      <c r="AA36203" s="298"/>
      <c r="AC36203" s="206"/>
    </row>
    <row r="36204" spans="27:29">
      <c r="AA36204" s="298"/>
      <c r="AC36204" s="206"/>
    </row>
    <row r="36205" spans="27:29">
      <c r="AA36205" s="298"/>
      <c r="AC36205" s="206"/>
    </row>
    <row r="36206" spans="27:29">
      <c r="AA36206" s="298"/>
      <c r="AC36206" s="206"/>
    </row>
    <row r="36207" spans="27:29">
      <c r="AA36207" s="298"/>
      <c r="AC36207" s="206"/>
    </row>
    <row r="36208" spans="27:29">
      <c r="AA36208" s="298"/>
      <c r="AC36208" s="206"/>
    </row>
    <row r="36209" spans="27:29">
      <c r="AA36209" s="298"/>
      <c r="AC36209" s="206"/>
    </row>
    <row r="36210" spans="27:29">
      <c r="AA36210" s="298"/>
      <c r="AC36210" s="206"/>
    </row>
    <row r="36211" spans="27:29">
      <c r="AA36211" s="298"/>
      <c r="AC36211" s="206"/>
    </row>
    <row r="36212" spans="27:29">
      <c r="AA36212" s="298"/>
      <c r="AC36212" s="206"/>
    </row>
    <row r="36213" spans="27:29">
      <c r="AA36213" s="298"/>
      <c r="AC36213" s="206"/>
    </row>
    <row r="36214" spans="27:29">
      <c r="AA36214" s="298"/>
      <c r="AC36214" s="206"/>
    </row>
    <row r="36215" spans="27:29">
      <c r="AA36215" s="298"/>
      <c r="AC36215" s="206"/>
    </row>
    <row r="36216" spans="27:29">
      <c r="AA36216" s="298"/>
      <c r="AC36216" s="206"/>
    </row>
    <row r="36217" spans="27:29">
      <c r="AA36217" s="298"/>
      <c r="AC36217" s="206"/>
    </row>
    <row r="36218" spans="27:29">
      <c r="AA36218" s="298"/>
      <c r="AC36218" s="206"/>
    </row>
    <row r="36219" spans="27:29">
      <c r="AA36219" s="298"/>
      <c r="AC36219" s="206"/>
    </row>
    <row r="36220" spans="27:29">
      <c r="AA36220" s="298"/>
      <c r="AC36220" s="206"/>
    </row>
    <row r="36221" spans="27:29">
      <c r="AA36221" s="298"/>
      <c r="AC36221" s="206"/>
    </row>
    <row r="36222" spans="27:29">
      <c r="AA36222" s="298"/>
      <c r="AC36222" s="206"/>
    </row>
    <row r="36223" spans="27:29">
      <c r="AA36223" s="298"/>
      <c r="AC36223" s="206"/>
    </row>
    <row r="36224" spans="27:29">
      <c r="AA36224" s="298"/>
      <c r="AC36224" s="206"/>
    </row>
    <row r="36225" spans="27:29">
      <c r="AA36225" s="298"/>
      <c r="AC36225" s="206"/>
    </row>
    <row r="36226" spans="27:29">
      <c r="AA36226" s="298"/>
      <c r="AC36226" s="206"/>
    </row>
    <row r="36227" spans="27:29">
      <c r="AA36227" s="298"/>
      <c r="AC36227" s="206"/>
    </row>
    <row r="36228" spans="27:29">
      <c r="AA36228" s="298"/>
      <c r="AC36228" s="206"/>
    </row>
    <row r="36229" spans="27:29">
      <c r="AA36229" s="298"/>
      <c r="AC36229" s="206"/>
    </row>
    <row r="36230" spans="27:29">
      <c r="AA36230" s="298"/>
      <c r="AC36230" s="206"/>
    </row>
    <row r="36231" spans="27:29">
      <c r="AA36231" s="298"/>
      <c r="AC36231" s="206"/>
    </row>
    <row r="36232" spans="27:29">
      <c r="AA36232" s="298"/>
      <c r="AC36232" s="206"/>
    </row>
    <row r="36233" spans="27:29">
      <c r="AA36233" s="298"/>
      <c r="AC36233" s="206"/>
    </row>
    <row r="36234" spans="27:29">
      <c r="AA36234" s="298"/>
      <c r="AC36234" s="206"/>
    </row>
    <row r="36235" spans="27:29">
      <c r="AA36235" s="298"/>
      <c r="AC36235" s="206"/>
    </row>
    <row r="36236" spans="27:29">
      <c r="AA36236" s="298"/>
      <c r="AC36236" s="206"/>
    </row>
    <row r="36237" spans="27:29">
      <c r="AA36237" s="298"/>
      <c r="AC36237" s="206"/>
    </row>
    <row r="36238" spans="27:29">
      <c r="AA36238" s="298"/>
      <c r="AC36238" s="206"/>
    </row>
    <row r="36239" spans="27:29">
      <c r="AA36239" s="298"/>
      <c r="AC36239" s="206"/>
    </row>
    <row r="36240" spans="27:29">
      <c r="AA36240" s="298"/>
      <c r="AC36240" s="206"/>
    </row>
    <row r="36241" spans="27:29">
      <c r="AA36241" s="298"/>
      <c r="AC36241" s="206"/>
    </row>
    <row r="36242" spans="27:29">
      <c r="AA36242" s="298"/>
      <c r="AC36242" s="206"/>
    </row>
    <row r="36243" spans="27:29">
      <c r="AA36243" s="298"/>
      <c r="AC36243" s="206"/>
    </row>
    <row r="36244" spans="27:29">
      <c r="AA36244" s="298"/>
      <c r="AC36244" s="206"/>
    </row>
    <row r="36245" spans="27:29">
      <c r="AA36245" s="298"/>
      <c r="AC36245" s="206"/>
    </row>
    <row r="36246" spans="27:29">
      <c r="AA36246" s="298"/>
      <c r="AC36246" s="206"/>
    </row>
    <row r="36247" spans="27:29">
      <c r="AA36247" s="298"/>
      <c r="AC36247" s="206"/>
    </row>
    <row r="36248" spans="27:29">
      <c r="AA36248" s="298"/>
      <c r="AC36248" s="206"/>
    </row>
    <row r="36249" spans="27:29">
      <c r="AA36249" s="298"/>
      <c r="AC36249" s="206"/>
    </row>
    <row r="36250" spans="27:29">
      <c r="AA36250" s="298"/>
      <c r="AC36250" s="206"/>
    </row>
    <row r="36251" spans="27:29">
      <c r="AA36251" s="298"/>
      <c r="AC36251" s="206"/>
    </row>
    <row r="36252" spans="27:29">
      <c r="AA36252" s="298"/>
      <c r="AC36252" s="206"/>
    </row>
    <row r="36253" spans="27:29">
      <c r="AA36253" s="298"/>
      <c r="AC36253" s="206"/>
    </row>
    <row r="36254" spans="27:29">
      <c r="AA36254" s="298"/>
      <c r="AC36254" s="206"/>
    </row>
    <row r="36255" spans="27:29">
      <c r="AA36255" s="298"/>
      <c r="AC36255" s="206"/>
    </row>
    <row r="36256" spans="27:29">
      <c r="AA36256" s="298"/>
      <c r="AC36256" s="206"/>
    </row>
    <row r="36257" spans="27:29">
      <c r="AA36257" s="298"/>
      <c r="AC36257" s="206"/>
    </row>
    <row r="36258" spans="27:29">
      <c r="AA36258" s="298"/>
      <c r="AC36258" s="206"/>
    </row>
    <row r="36259" spans="27:29">
      <c r="AA36259" s="298"/>
      <c r="AC36259" s="206"/>
    </row>
    <row r="36260" spans="27:29">
      <c r="AA36260" s="298"/>
      <c r="AC36260" s="206"/>
    </row>
    <row r="36261" spans="27:29">
      <c r="AA36261" s="298"/>
      <c r="AC36261" s="206"/>
    </row>
    <row r="36262" spans="27:29">
      <c r="AA36262" s="298"/>
      <c r="AC36262" s="206"/>
    </row>
    <row r="36263" spans="27:29">
      <c r="AA36263" s="298"/>
      <c r="AC36263" s="206"/>
    </row>
    <row r="36264" spans="27:29">
      <c r="AA36264" s="298"/>
      <c r="AC36264" s="206"/>
    </row>
    <row r="36265" spans="27:29">
      <c r="AA36265" s="298"/>
      <c r="AC36265" s="206"/>
    </row>
    <row r="36266" spans="27:29">
      <c r="AA36266" s="298"/>
      <c r="AC36266" s="206"/>
    </row>
    <row r="36267" spans="27:29">
      <c r="AA36267" s="298"/>
      <c r="AC36267" s="206"/>
    </row>
    <row r="36268" spans="27:29">
      <c r="AA36268" s="298"/>
      <c r="AC36268" s="206"/>
    </row>
    <row r="36269" spans="27:29">
      <c r="AA36269" s="298"/>
      <c r="AC36269" s="206"/>
    </row>
    <row r="36270" spans="27:29">
      <c r="AA36270" s="298"/>
      <c r="AC36270" s="206"/>
    </row>
    <row r="36271" spans="27:29">
      <c r="AA36271" s="298"/>
      <c r="AC36271" s="206"/>
    </row>
    <row r="36272" spans="27:29">
      <c r="AA36272" s="298"/>
      <c r="AC36272" s="206"/>
    </row>
    <row r="36273" spans="27:29">
      <c r="AA36273" s="298"/>
      <c r="AC36273" s="206"/>
    </row>
    <row r="36274" spans="27:29">
      <c r="AA36274" s="298"/>
      <c r="AC36274" s="206"/>
    </row>
    <row r="36275" spans="27:29">
      <c r="AA36275" s="298"/>
      <c r="AC36275" s="206"/>
    </row>
    <row r="36276" spans="27:29">
      <c r="AA36276" s="298"/>
      <c r="AC36276" s="206"/>
    </row>
    <row r="36277" spans="27:29">
      <c r="AA36277" s="298"/>
      <c r="AC36277" s="206"/>
    </row>
    <row r="36278" spans="27:29">
      <c r="AA36278" s="298"/>
      <c r="AC36278" s="206"/>
    </row>
    <row r="36279" spans="27:29">
      <c r="AA36279" s="298"/>
      <c r="AC36279" s="206"/>
    </row>
    <row r="36280" spans="27:29">
      <c r="AA36280" s="298"/>
      <c r="AC36280" s="206"/>
    </row>
    <row r="36281" spans="27:29">
      <c r="AA36281" s="298"/>
      <c r="AC36281" s="206"/>
    </row>
    <row r="36282" spans="27:29">
      <c r="AA36282" s="298"/>
      <c r="AC36282" s="206"/>
    </row>
    <row r="36283" spans="27:29">
      <c r="AA36283" s="298"/>
      <c r="AC36283" s="206"/>
    </row>
    <row r="36284" spans="27:29">
      <c r="AA36284" s="298"/>
      <c r="AC36284" s="206"/>
    </row>
    <row r="36285" spans="27:29">
      <c r="AA36285" s="298"/>
      <c r="AC36285" s="206"/>
    </row>
    <row r="36286" spans="27:29">
      <c r="AA36286" s="298"/>
      <c r="AC36286" s="206"/>
    </row>
    <row r="36287" spans="27:29">
      <c r="AA36287" s="298"/>
      <c r="AC36287" s="206"/>
    </row>
    <row r="36288" spans="27:29">
      <c r="AA36288" s="298"/>
      <c r="AC36288" s="206"/>
    </row>
    <row r="36289" spans="27:29">
      <c r="AA36289" s="298"/>
      <c r="AC36289" s="206"/>
    </row>
    <row r="36290" spans="27:29">
      <c r="AA36290" s="298"/>
      <c r="AC36290" s="206"/>
    </row>
    <row r="36291" spans="27:29">
      <c r="AA36291" s="298"/>
      <c r="AC36291" s="206"/>
    </row>
    <row r="36292" spans="27:29">
      <c r="AA36292" s="298"/>
      <c r="AC36292" s="206"/>
    </row>
    <row r="36293" spans="27:29">
      <c r="AA36293" s="298"/>
      <c r="AC36293" s="206"/>
    </row>
    <row r="36294" spans="27:29">
      <c r="AA36294" s="298"/>
      <c r="AC36294" s="206"/>
    </row>
    <row r="36295" spans="27:29">
      <c r="AA36295" s="298"/>
      <c r="AC36295" s="206"/>
    </row>
    <row r="36296" spans="27:29">
      <c r="AA36296" s="298"/>
      <c r="AC36296" s="206"/>
    </row>
    <row r="36297" spans="27:29">
      <c r="AA36297" s="298"/>
      <c r="AC36297" s="206"/>
    </row>
    <row r="36298" spans="27:29">
      <c r="AA36298" s="298"/>
      <c r="AC36298" s="206"/>
    </row>
    <row r="36299" spans="27:29">
      <c r="AA36299" s="298"/>
      <c r="AC36299" s="206"/>
    </row>
    <row r="36300" spans="27:29">
      <c r="AA36300" s="298"/>
      <c r="AC36300" s="206"/>
    </row>
    <row r="36301" spans="27:29">
      <c r="AA36301" s="298"/>
      <c r="AC36301" s="206"/>
    </row>
    <row r="36302" spans="27:29">
      <c r="AA36302" s="298"/>
      <c r="AC36302" s="206"/>
    </row>
    <row r="36303" spans="27:29">
      <c r="AA36303" s="298"/>
      <c r="AC36303" s="206"/>
    </row>
    <row r="36304" spans="27:29">
      <c r="AA36304" s="298"/>
      <c r="AC36304" s="206"/>
    </row>
    <row r="36305" spans="27:29">
      <c r="AA36305" s="298"/>
      <c r="AC36305" s="206"/>
    </row>
    <row r="36306" spans="27:29">
      <c r="AA36306" s="298"/>
      <c r="AC36306" s="206"/>
    </row>
    <row r="36307" spans="27:29">
      <c r="AA36307" s="298"/>
      <c r="AC36307" s="206"/>
    </row>
    <row r="36308" spans="27:29">
      <c r="AA36308" s="298"/>
      <c r="AC36308" s="206"/>
    </row>
    <row r="36309" spans="27:29">
      <c r="AA36309" s="298"/>
      <c r="AC36309" s="206"/>
    </row>
    <row r="36310" spans="27:29">
      <c r="AA36310" s="298"/>
      <c r="AC36310" s="206"/>
    </row>
    <row r="36311" spans="27:29">
      <c r="AA36311" s="298"/>
      <c r="AC36311" s="206"/>
    </row>
    <row r="36312" spans="27:29">
      <c r="AA36312" s="298"/>
      <c r="AC36312" s="206"/>
    </row>
    <row r="36313" spans="27:29">
      <c r="AA36313" s="298"/>
      <c r="AC36313" s="206"/>
    </row>
    <row r="36314" spans="27:29">
      <c r="AA36314" s="298"/>
      <c r="AC36314" s="206"/>
    </row>
    <row r="36315" spans="27:29">
      <c r="AA36315" s="298"/>
      <c r="AC36315" s="206"/>
    </row>
    <row r="36316" spans="27:29">
      <c r="AA36316" s="298"/>
      <c r="AC36316" s="206"/>
    </row>
    <row r="36317" spans="27:29">
      <c r="AA36317" s="298"/>
      <c r="AC36317" s="206"/>
    </row>
    <row r="36318" spans="27:29">
      <c r="AA36318" s="298"/>
      <c r="AC36318" s="206"/>
    </row>
    <row r="36319" spans="27:29">
      <c r="AA36319" s="298"/>
      <c r="AC36319" s="206"/>
    </row>
    <row r="36320" spans="27:29">
      <c r="AA36320" s="298"/>
      <c r="AC36320" s="206"/>
    </row>
    <row r="36321" spans="27:29">
      <c r="AA36321" s="298"/>
      <c r="AC36321" s="206"/>
    </row>
    <row r="36322" spans="27:29">
      <c r="AA36322" s="298"/>
      <c r="AC36322" s="206"/>
    </row>
    <row r="36323" spans="27:29">
      <c r="AA36323" s="298"/>
      <c r="AC36323" s="206"/>
    </row>
    <row r="36324" spans="27:29">
      <c r="AA36324" s="298"/>
      <c r="AC36324" s="206"/>
    </row>
    <row r="36325" spans="27:29">
      <c r="AA36325" s="298"/>
      <c r="AC36325" s="206"/>
    </row>
    <row r="36326" spans="27:29">
      <c r="AA36326" s="298"/>
      <c r="AC36326" s="206"/>
    </row>
    <row r="36327" spans="27:29">
      <c r="AA36327" s="298"/>
      <c r="AC36327" s="206"/>
    </row>
    <row r="36328" spans="27:29">
      <c r="AA36328" s="298"/>
      <c r="AC36328" s="206"/>
    </row>
    <row r="36329" spans="27:29">
      <c r="AA36329" s="298"/>
      <c r="AC36329" s="206"/>
    </row>
    <row r="36330" spans="27:29">
      <c r="AA36330" s="298"/>
      <c r="AC36330" s="206"/>
    </row>
    <row r="36331" spans="27:29">
      <c r="AA36331" s="298"/>
      <c r="AC36331" s="206"/>
    </row>
    <row r="36332" spans="27:29">
      <c r="AA36332" s="298"/>
      <c r="AC36332" s="206"/>
    </row>
    <row r="36333" spans="27:29">
      <c r="AA36333" s="298"/>
      <c r="AC36333" s="206"/>
    </row>
    <row r="36334" spans="27:29">
      <c r="AA36334" s="298"/>
      <c r="AC36334" s="206"/>
    </row>
    <row r="36335" spans="27:29">
      <c r="AA36335" s="298"/>
      <c r="AC36335" s="206"/>
    </row>
    <row r="36336" spans="27:29">
      <c r="AA36336" s="298"/>
      <c r="AC36336" s="206"/>
    </row>
    <row r="36337" spans="27:29">
      <c r="AA36337" s="298"/>
      <c r="AC36337" s="206"/>
    </row>
    <row r="36338" spans="27:29">
      <c r="AA36338" s="298"/>
      <c r="AC36338" s="206"/>
    </row>
    <row r="36339" spans="27:29">
      <c r="AA36339" s="298"/>
      <c r="AC36339" s="206"/>
    </row>
    <row r="36340" spans="27:29">
      <c r="AA36340" s="298"/>
      <c r="AC36340" s="206"/>
    </row>
    <row r="36341" spans="27:29">
      <c r="AA36341" s="298"/>
      <c r="AC36341" s="206"/>
    </row>
    <row r="36342" spans="27:29">
      <c r="AA36342" s="298"/>
      <c r="AC36342" s="206"/>
    </row>
    <row r="36343" spans="27:29">
      <c r="AA36343" s="298"/>
      <c r="AC36343" s="206"/>
    </row>
    <row r="36344" spans="27:29">
      <c r="AA36344" s="298"/>
      <c r="AC36344" s="206"/>
    </row>
    <row r="36345" spans="27:29">
      <c r="AA36345" s="298"/>
      <c r="AC36345" s="206"/>
    </row>
    <row r="36346" spans="27:29">
      <c r="AA36346" s="298"/>
      <c r="AC36346" s="206"/>
    </row>
    <row r="36347" spans="27:29">
      <c r="AA36347" s="298"/>
      <c r="AC36347" s="206"/>
    </row>
    <row r="36348" spans="27:29">
      <c r="AA36348" s="298"/>
      <c r="AC36348" s="206"/>
    </row>
    <row r="36349" spans="27:29">
      <c r="AA36349" s="298"/>
      <c r="AC36349" s="206"/>
    </row>
    <row r="36350" spans="27:29">
      <c r="AA36350" s="298"/>
      <c r="AC36350" s="206"/>
    </row>
    <row r="36351" spans="27:29">
      <c r="AA36351" s="298"/>
      <c r="AC36351" s="206"/>
    </row>
    <row r="36352" spans="27:29">
      <c r="AA36352" s="298"/>
      <c r="AC36352" s="206"/>
    </row>
    <row r="36353" spans="27:29">
      <c r="AA36353" s="298"/>
      <c r="AC36353" s="206"/>
    </row>
    <row r="36354" spans="27:29">
      <c r="AA36354" s="298"/>
      <c r="AC36354" s="206"/>
    </row>
    <row r="36355" spans="27:29">
      <c r="AA36355" s="298"/>
      <c r="AC36355" s="206"/>
    </row>
    <row r="36356" spans="27:29">
      <c r="AA36356" s="298"/>
      <c r="AC36356" s="206"/>
    </row>
    <row r="36357" spans="27:29">
      <c r="AA36357" s="298"/>
      <c r="AC36357" s="206"/>
    </row>
    <row r="36358" spans="27:29">
      <c r="AA36358" s="298"/>
      <c r="AC36358" s="206"/>
    </row>
    <row r="36359" spans="27:29">
      <c r="AA36359" s="298"/>
      <c r="AC36359" s="206"/>
    </row>
    <row r="36360" spans="27:29">
      <c r="AA36360" s="298"/>
      <c r="AC36360" s="206"/>
    </row>
    <row r="36361" spans="27:29">
      <c r="AA36361" s="298"/>
      <c r="AC36361" s="206"/>
    </row>
    <row r="36362" spans="27:29">
      <c r="AA36362" s="298"/>
      <c r="AC36362" s="206"/>
    </row>
    <row r="36363" spans="27:29">
      <c r="AA36363" s="298"/>
      <c r="AC36363" s="206"/>
    </row>
    <row r="36364" spans="27:29">
      <c r="AA36364" s="298"/>
      <c r="AC36364" s="206"/>
    </row>
    <row r="36365" spans="27:29">
      <c r="AA36365" s="298"/>
      <c r="AC36365" s="206"/>
    </row>
    <row r="36366" spans="27:29">
      <c r="AA36366" s="298"/>
      <c r="AC36366" s="206"/>
    </row>
    <row r="36367" spans="27:29">
      <c r="AA36367" s="298"/>
      <c r="AC36367" s="206"/>
    </row>
    <row r="36368" spans="27:29">
      <c r="AA36368" s="298"/>
      <c r="AC36368" s="206"/>
    </row>
    <row r="36369" spans="27:29">
      <c r="AA36369" s="298"/>
      <c r="AC36369" s="206"/>
    </row>
    <row r="36370" spans="27:29">
      <c r="AA36370" s="298"/>
      <c r="AC36370" s="206"/>
    </row>
    <row r="36371" spans="27:29">
      <c r="AA36371" s="298"/>
      <c r="AC36371" s="206"/>
    </row>
    <row r="36372" spans="27:29">
      <c r="AA36372" s="298"/>
      <c r="AC36372" s="206"/>
    </row>
    <row r="36373" spans="27:29">
      <c r="AA36373" s="298"/>
      <c r="AC36373" s="206"/>
    </row>
    <row r="36374" spans="27:29">
      <c r="AA36374" s="298"/>
      <c r="AC36374" s="206"/>
    </row>
    <row r="36375" spans="27:29">
      <c r="AA36375" s="298"/>
      <c r="AC36375" s="206"/>
    </row>
    <row r="36376" spans="27:29">
      <c r="AA36376" s="298"/>
      <c r="AC36376" s="206"/>
    </row>
    <row r="36377" spans="27:29">
      <c r="AA36377" s="298"/>
      <c r="AC36377" s="206"/>
    </row>
    <row r="36378" spans="27:29">
      <c r="AA36378" s="298"/>
      <c r="AC36378" s="206"/>
    </row>
    <row r="36379" spans="27:29">
      <c r="AA36379" s="298"/>
      <c r="AC36379" s="206"/>
    </row>
    <row r="36380" spans="27:29">
      <c r="AA36380" s="298"/>
      <c r="AC36380" s="206"/>
    </row>
    <row r="36381" spans="27:29">
      <c r="AA36381" s="298"/>
      <c r="AC36381" s="206"/>
    </row>
    <row r="36382" spans="27:29">
      <c r="AA36382" s="298"/>
      <c r="AC36382" s="206"/>
    </row>
    <row r="36383" spans="27:29">
      <c r="AA36383" s="298"/>
      <c r="AC36383" s="206"/>
    </row>
    <row r="36384" spans="27:29">
      <c r="AA36384" s="298"/>
      <c r="AC36384" s="206"/>
    </row>
    <row r="36385" spans="27:29">
      <c r="AA36385" s="298"/>
      <c r="AC36385" s="206"/>
    </row>
    <row r="36386" spans="27:29">
      <c r="AA36386" s="298"/>
      <c r="AC36386" s="206"/>
    </row>
    <row r="36387" spans="27:29">
      <c r="AA36387" s="298"/>
      <c r="AC36387" s="206"/>
    </row>
    <row r="36388" spans="27:29">
      <c r="AA36388" s="298"/>
      <c r="AC36388" s="206"/>
    </row>
    <row r="36389" spans="27:29">
      <c r="AA36389" s="298"/>
      <c r="AC36389" s="206"/>
    </row>
    <row r="36390" spans="27:29">
      <c r="AA36390" s="298"/>
      <c r="AC36390" s="206"/>
    </row>
    <row r="36391" spans="27:29">
      <c r="AA36391" s="298"/>
      <c r="AC36391" s="206"/>
    </row>
    <row r="36392" spans="27:29">
      <c r="AA36392" s="298"/>
      <c r="AC36392" s="206"/>
    </row>
    <row r="36393" spans="27:29">
      <c r="AA36393" s="298"/>
      <c r="AC36393" s="206"/>
    </row>
    <row r="36394" spans="27:29">
      <c r="AA36394" s="298"/>
      <c r="AC36394" s="206"/>
    </row>
    <row r="36395" spans="27:29">
      <c r="AA36395" s="298"/>
      <c r="AC36395" s="206"/>
    </row>
    <row r="36396" spans="27:29">
      <c r="AA36396" s="298"/>
      <c r="AC36396" s="206"/>
    </row>
    <row r="36397" spans="27:29">
      <c r="AA36397" s="298"/>
      <c r="AC36397" s="206"/>
    </row>
    <row r="36398" spans="27:29">
      <c r="AA36398" s="298"/>
      <c r="AC36398" s="206"/>
    </row>
    <row r="36399" spans="27:29">
      <c r="AA36399" s="298"/>
      <c r="AC36399" s="206"/>
    </row>
    <row r="36400" spans="27:29">
      <c r="AA36400" s="298"/>
      <c r="AC36400" s="206"/>
    </row>
    <row r="36401" spans="27:29">
      <c r="AA36401" s="298"/>
      <c r="AC36401" s="206"/>
    </row>
    <row r="36402" spans="27:29">
      <c r="AA36402" s="298"/>
      <c r="AC36402" s="206"/>
    </row>
    <row r="36403" spans="27:29">
      <c r="AA36403" s="298"/>
      <c r="AC36403" s="206"/>
    </row>
    <row r="36404" spans="27:29">
      <c r="AA36404" s="298"/>
      <c r="AC36404" s="206"/>
    </row>
    <row r="36405" spans="27:29">
      <c r="AA36405" s="298"/>
      <c r="AC36405" s="206"/>
    </row>
    <row r="36406" spans="27:29">
      <c r="AA36406" s="298"/>
      <c r="AC36406" s="206"/>
    </row>
    <row r="36407" spans="27:29">
      <c r="AA36407" s="298"/>
      <c r="AC36407" s="206"/>
    </row>
    <row r="36408" spans="27:29">
      <c r="AA36408" s="298"/>
      <c r="AC36408" s="206"/>
    </row>
    <row r="36409" spans="27:29">
      <c r="AA36409" s="298"/>
      <c r="AC36409" s="206"/>
    </row>
    <row r="36410" spans="27:29">
      <c r="AA36410" s="298"/>
      <c r="AC36410" s="206"/>
    </row>
    <row r="36411" spans="27:29">
      <c r="AA36411" s="298"/>
      <c r="AC36411" s="206"/>
    </row>
    <row r="36412" spans="27:29">
      <c r="AA36412" s="298"/>
      <c r="AC36412" s="206"/>
    </row>
    <row r="36413" spans="27:29">
      <c r="AA36413" s="298"/>
      <c r="AC36413" s="206"/>
    </row>
    <row r="36414" spans="27:29">
      <c r="AA36414" s="298"/>
      <c r="AC36414" s="206"/>
    </row>
    <row r="36415" spans="27:29">
      <c r="AA36415" s="298"/>
      <c r="AC36415" s="206"/>
    </row>
    <row r="36416" spans="27:29">
      <c r="AA36416" s="298"/>
      <c r="AC36416" s="206"/>
    </row>
    <row r="36417" spans="27:29">
      <c r="AA36417" s="298"/>
      <c r="AC36417" s="206"/>
    </row>
    <row r="36418" spans="27:29">
      <c r="AA36418" s="298"/>
      <c r="AC36418" s="206"/>
    </row>
    <row r="36419" spans="27:29">
      <c r="AA36419" s="298"/>
      <c r="AC36419" s="206"/>
    </row>
    <row r="36420" spans="27:29">
      <c r="AA36420" s="298"/>
      <c r="AC36420" s="206"/>
    </row>
    <row r="36421" spans="27:29">
      <c r="AA36421" s="298"/>
      <c r="AC36421" s="206"/>
    </row>
    <row r="36422" spans="27:29">
      <c r="AA36422" s="298"/>
      <c r="AC36422" s="206"/>
    </row>
    <row r="36423" spans="27:29">
      <c r="AA36423" s="298"/>
      <c r="AC36423" s="206"/>
    </row>
    <row r="36424" spans="27:29">
      <c r="AA36424" s="298"/>
      <c r="AC36424" s="206"/>
    </row>
    <row r="36425" spans="27:29">
      <c r="AA36425" s="298"/>
      <c r="AC36425" s="206"/>
    </row>
    <row r="36426" spans="27:29">
      <c r="AA36426" s="298"/>
      <c r="AC36426" s="206"/>
    </row>
    <row r="36427" spans="27:29">
      <c r="AA36427" s="298"/>
      <c r="AC36427" s="206"/>
    </row>
    <row r="36428" spans="27:29">
      <c r="AA36428" s="298"/>
      <c r="AC36428" s="206"/>
    </row>
    <row r="36429" spans="27:29">
      <c r="AA36429" s="298"/>
      <c r="AC36429" s="206"/>
    </row>
    <row r="36430" spans="27:29">
      <c r="AA36430" s="298"/>
      <c r="AC36430" s="206"/>
    </row>
    <row r="36431" spans="27:29">
      <c r="AA36431" s="298"/>
      <c r="AC36431" s="206"/>
    </row>
    <row r="36432" spans="27:29">
      <c r="AA36432" s="298"/>
      <c r="AC36432" s="206"/>
    </row>
    <row r="36433" spans="27:29">
      <c r="AA36433" s="298"/>
      <c r="AC36433" s="206"/>
    </row>
    <row r="36434" spans="27:29">
      <c r="AA36434" s="298"/>
      <c r="AC36434" s="206"/>
    </row>
    <row r="36435" spans="27:29">
      <c r="AA36435" s="298"/>
      <c r="AC36435" s="206"/>
    </row>
    <row r="36436" spans="27:29">
      <c r="AA36436" s="298"/>
      <c r="AC36436" s="206"/>
    </row>
    <row r="36437" spans="27:29">
      <c r="AA36437" s="298"/>
      <c r="AC36437" s="206"/>
    </row>
    <row r="36438" spans="27:29">
      <c r="AA36438" s="298"/>
      <c r="AC36438" s="206"/>
    </row>
    <row r="36439" spans="27:29">
      <c r="AA36439" s="298"/>
      <c r="AC36439" s="206"/>
    </row>
    <row r="36440" spans="27:29">
      <c r="AA36440" s="298"/>
      <c r="AC36440" s="206"/>
    </row>
    <row r="36441" spans="27:29">
      <c r="AA36441" s="298"/>
      <c r="AC36441" s="206"/>
    </row>
    <row r="36442" spans="27:29">
      <c r="AA36442" s="298"/>
      <c r="AC36442" s="206"/>
    </row>
    <row r="36443" spans="27:29">
      <c r="AA36443" s="298"/>
      <c r="AC36443" s="206"/>
    </row>
    <row r="36444" spans="27:29">
      <c r="AA36444" s="298"/>
      <c r="AC36444" s="206"/>
    </row>
    <row r="36445" spans="27:29">
      <c r="AA36445" s="298"/>
      <c r="AC36445" s="206"/>
    </row>
    <row r="36446" spans="27:29">
      <c r="AA36446" s="298"/>
      <c r="AC36446" s="206"/>
    </row>
    <row r="36447" spans="27:29">
      <c r="AA36447" s="298"/>
      <c r="AC36447" s="206"/>
    </row>
    <row r="36448" spans="27:29">
      <c r="AA36448" s="298"/>
      <c r="AC36448" s="206"/>
    </row>
    <row r="36449" spans="27:29">
      <c r="AA36449" s="298"/>
      <c r="AC36449" s="206"/>
    </row>
    <row r="36450" spans="27:29">
      <c r="AA36450" s="298"/>
      <c r="AC36450" s="206"/>
    </row>
    <row r="36451" spans="27:29">
      <c r="AA36451" s="298"/>
      <c r="AC36451" s="206"/>
    </row>
    <row r="36452" spans="27:29">
      <c r="AA36452" s="298"/>
      <c r="AC36452" s="206"/>
    </row>
    <row r="36453" spans="27:29">
      <c r="AA36453" s="298"/>
      <c r="AC36453" s="206"/>
    </row>
    <row r="36454" spans="27:29">
      <c r="AA36454" s="298"/>
      <c r="AC36454" s="206"/>
    </row>
    <row r="36455" spans="27:29">
      <c r="AA36455" s="298"/>
      <c r="AC36455" s="206"/>
    </row>
    <row r="36456" spans="27:29">
      <c r="AA36456" s="298"/>
      <c r="AC36456" s="206"/>
    </row>
    <row r="36457" spans="27:29">
      <c r="AA36457" s="298"/>
      <c r="AC36457" s="206"/>
    </row>
    <row r="36458" spans="27:29">
      <c r="AA36458" s="298"/>
      <c r="AC36458" s="206"/>
    </row>
    <row r="36459" spans="27:29">
      <c r="AA36459" s="298"/>
      <c r="AC36459" s="206"/>
    </row>
    <row r="36460" spans="27:29">
      <c r="AA36460" s="298"/>
      <c r="AC36460" s="206"/>
    </row>
    <row r="36461" spans="27:29">
      <c r="AA36461" s="298"/>
      <c r="AC36461" s="206"/>
    </row>
    <row r="36462" spans="27:29">
      <c r="AA36462" s="298"/>
      <c r="AC36462" s="206"/>
    </row>
    <row r="36463" spans="27:29">
      <c r="AA36463" s="298"/>
      <c r="AC36463" s="206"/>
    </row>
    <row r="36464" spans="27:29">
      <c r="AA36464" s="298"/>
      <c r="AC36464" s="206"/>
    </row>
    <row r="36465" spans="27:29">
      <c r="AA36465" s="298"/>
      <c r="AC36465" s="206"/>
    </row>
    <row r="36466" spans="27:29">
      <c r="AA36466" s="298"/>
      <c r="AC36466" s="206"/>
    </row>
    <row r="36467" spans="27:29">
      <c r="AA36467" s="298"/>
      <c r="AC36467" s="206"/>
    </row>
    <row r="36468" spans="27:29">
      <c r="AA36468" s="298"/>
      <c r="AC36468" s="206"/>
    </row>
    <row r="36469" spans="27:29">
      <c r="AA36469" s="298"/>
      <c r="AC36469" s="206"/>
    </row>
    <row r="36470" spans="27:29">
      <c r="AA36470" s="298"/>
      <c r="AC36470" s="206"/>
    </row>
    <row r="36471" spans="27:29">
      <c r="AA36471" s="298"/>
      <c r="AC36471" s="206"/>
    </row>
    <row r="36472" spans="27:29">
      <c r="AA36472" s="298"/>
      <c r="AC36472" s="206"/>
    </row>
    <row r="36473" spans="27:29">
      <c r="AA36473" s="298"/>
      <c r="AC36473" s="206"/>
    </row>
    <row r="36474" spans="27:29">
      <c r="AA36474" s="298"/>
      <c r="AC36474" s="206"/>
    </row>
    <row r="36475" spans="27:29">
      <c r="AA36475" s="298"/>
      <c r="AC36475" s="206"/>
    </row>
    <row r="36476" spans="27:29">
      <c r="AA36476" s="298"/>
      <c r="AC36476" s="206"/>
    </row>
    <row r="36477" spans="27:29">
      <c r="AA36477" s="298"/>
      <c r="AC36477" s="206"/>
    </row>
    <row r="36478" spans="27:29">
      <c r="AA36478" s="298"/>
      <c r="AC36478" s="206"/>
    </row>
    <row r="36479" spans="27:29">
      <c r="AA36479" s="298"/>
      <c r="AC36479" s="206"/>
    </row>
    <row r="36480" spans="27:29">
      <c r="AA36480" s="298"/>
      <c r="AC36480" s="206"/>
    </row>
    <row r="36481" spans="27:29">
      <c r="AA36481" s="298"/>
      <c r="AC36481" s="206"/>
    </row>
    <row r="36482" spans="27:29">
      <c r="AA36482" s="298"/>
      <c r="AC36482" s="206"/>
    </row>
    <row r="36483" spans="27:29">
      <c r="AA36483" s="298"/>
      <c r="AC36483" s="206"/>
    </row>
    <row r="36484" spans="27:29">
      <c r="AA36484" s="298"/>
      <c r="AC36484" s="206"/>
    </row>
    <row r="36485" spans="27:29">
      <c r="AA36485" s="298"/>
      <c r="AC36485" s="206"/>
    </row>
    <row r="36486" spans="27:29">
      <c r="AA36486" s="298"/>
      <c r="AC36486" s="206"/>
    </row>
    <row r="36487" spans="27:29">
      <c r="AA36487" s="298"/>
      <c r="AC36487" s="206"/>
    </row>
    <row r="36488" spans="27:29">
      <c r="AA36488" s="298"/>
      <c r="AC36488" s="206"/>
    </row>
    <row r="36489" spans="27:29">
      <c r="AA36489" s="298"/>
      <c r="AC36489" s="206"/>
    </row>
    <row r="36490" spans="27:29">
      <c r="AA36490" s="298"/>
      <c r="AC36490" s="206"/>
    </row>
    <row r="36491" spans="27:29">
      <c r="AA36491" s="298"/>
      <c r="AC36491" s="206"/>
    </row>
    <row r="36492" spans="27:29">
      <c r="AA36492" s="298"/>
      <c r="AC36492" s="206"/>
    </row>
    <row r="36493" spans="27:29">
      <c r="AA36493" s="298"/>
      <c r="AC36493" s="206"/>
    </row>
    <row r="36494" spans="27:29">
      <c r="AA36494" s="298"/>
      <c r="AC36494" s="206"/>
    </row>
    <row r="36495" spans="27:29">
      <c r="AA36495" s="298"/>
      <c r="AC36495" s="206"/>
    </row>
    <row r="36496" spans="27:29">
      <c r="AA36496" s="298"/>
      <c r="AC36496" s="206"/>
    </row>
    <row r="36497" spans="27:29">
      <c r="AA36497" s="298"/>
      <c r="AC36497" s="206"/>
    </row>
    <row r="36498" spans="27:29">
      <c r="AA36498" s="298"/>
      <c r="AC36498" s="206"/>
    </row>
    <row r="36499" spans="27:29">
      <c r="AA36499" s="298"/>
      <c r="AC36499" s="206"/>
    </row>
    <row r="36500" spans="27:29">
      <c r="AA36500" s="298"/>
      <c r="AC36500" s="206"/>
    </row>
    <row r="36501" spans="27:29">
      <c r="AA36501" s="298"/>
      <c r="AC36501" s="206"/>
    </row>
    <row r="36502" spans="27:29">
      <c r="AA36502" s="298"/>
      <c r="AC36502" s="206"/>
    </row>
    <row r="36503" spans="27:29">
      <c r="AA36503" s="298"/>
      <c r="AC36503" s="206"/>
    </row>
    <row r="36504" spans="27:29">
      <c r="AA36504" s="298"/>
      <c r="AC36504" s="206"/>
    </row>
    <row r="36505" spans="27:29">
      <c r="AA36505" s="298"/>
      <c r="AC36505" s="206"/>
    </row>
    <row r="36506" spans="27:29">
      <c r="AA36506" s="298"/>
      <c r="AC36506" s="206"/>
    </row>
    <row r="36507" spans="27:29">
      <c r="AA36507" s="298"/>
      <c r="AC36507" s="206"/>
    </row>
    <row r="36508" spans="27:29">
      <c r="AA36508" s="298"/>
      <c r="AC36508" s="206"/>
    </row>
    <row r="36509" spans="27:29">
      <c r="AA36509" s="298"/>
      <c r="AC36509" s="206"/>
    </row>
    <row r="36510" spans="27:29">
      <c r="AA36510" s="298"/>
      <c r="AC36510" s="206"/>
    </row>
    <row r="36511" spans="27:29">
      <c r="AA36511" s="298"/>
      <c r="AC36511" s="206"/>
    </row>
    <row r="36512" spans="27:29">
      <c r="AA36512" s="298"/>
      <c r="AC36512" s="206"/>
    </row>
    <row r="36513" spans="27:29">
      <c r="AA36513" s="298"/>
      <c r="AC36513" s="206"/>
    </row>
    <row r="36514" spans="27:29">
      <c r="AA36514" s="298"/>
      <c r="AC36514" s="206"/>
    </row>
    <row r="36515" spans="27:29">
      <c r="AA36515" s="298"/>
      <c r="AC36515" s="206"/>
    </row>
    <row r="36516" spans="27:29">
      <c r="AA36516" s="298"/>
      <c r="AC36516" s="206"/>
    </row>
    <row r="36517" spans="27:29">
      <c r="AA36517" s="298"/>
      <c r="AC36517" s="206"/>
    </row>
    <row r="36518" spans="27:29">
      <c r="AA36518" s="298"/>
      <c r="AC36518" s="206"/>
    </row>
    <row r="36519" spans="27:29">
      <c r="AA36519" s="298"/>
      <c r="AC36519" s="206"/>
    </row>
    <row r="36520" spans="27:29">
      <c r="AA36520" s="298"/>
      <c r="AC36520" s="206"/>
    </row>
    <row r="36521" spans="27:29">
      <c r="AA36521" s="298"/>
      <c r="AC36521" s="206"/>
    </row>
    <row r="36522" spans="27:29">
      <c r="AA36522" s="298"/>
      <c r="AC36522" s="206"/>
    </row>
    <row r="36523" spans="27:29">
      <c r="AA36523" s="298"/>
      <c r="AC36523" s="206"/>
    </row>
    <row r="36524" spans="27:29">
      <c r="AA36524" s="298"/>
      <c r="AC36524" s="206"/>
    </row>
    <row r="36525" spans="27:29">
      <c r="AA36525" s="298"/>
      <c r="AC36525" s="206"/>
    </row>
    <row r="36526" spans="27:29">
      <c r="AA36526" s="298"/>
      <c r="AC36526" s="206"/>
    </row>
    <row r="36527" spans="27:29">
      <c r="AA36527" s="298"/>
      <c r="AC36527" s="206"/>
    </row>
    <row r="36528" spans="27:29">
      <c r="AA36528" s="298"/>
      <c r="AC36528" s="206"/>
    </row>
    <row r="36529" spans="27:29">
      <c r="AA36529" s="298"/>
      <c r="AC36529" s="206"/>
    </row>
    <row r="36530" spans="27:29">
      <c r="AA36530" s="298"/>
      <c r="AC36530" s="206"/>
    </row>
    <row r="36531" spans="27:29">
      <c r="AA36531" s="298"/>
      <c r="AC36531" s="206"/>
    </row>
    <row r="36532" spans="27:29">
      <c r="AA36532" s="298"/>
      <c r="AC36532" s="206"/>
    </row>
    <row r="36533" spans="27:29">
      <c r="AA36533" s="298"/>
      <c r="AC36533" s="206"/>
    </row>
    <row r="36534" spans="27:29">
      <c r="AA36534" s="298"/>
      <c r="AC36534" s="206"/>
    </row>
    <row r="36535" spans="27:29">
      <c r="AA36535" s="298"/>
      <c r="AC36535" s="206"/>
    </row>
    <row r="36536" spans="27:29">
      <c r="AA36536" s="298"/>
      <c r="AC36536" s="206"/>
    </row>
    <row r="36537" spans="27:29">
      <c r="AA36537" s="298"/>
      <c r="AC36537" s="206"/>
    </row>
    <row r="36538" spans="27:29">
      <c r="AA36538" s="298"/>
      <c r="AC36538" s="206"/>
    </row>
    <row r="36539" spans="27:29">
      <c r="AA36539" s="298"/>
      <c r="AC36539" s="206"/>
    </row>
    <row r="36540" spans="27:29">
      <c r="AA36540" s="298"/>
      <c r="AC36540" s="206"/>
    </row>
    <row r="36541" spans="27:29">
      <c r="AA36541" s="298"/>
      <c r="AC36541" s="206"/>
    </row>
    <row r="36542" spans="27:29">
      <c r="AA36542" s="298"/>
      <c r="AC36542" s="206"/>
    </row>
    <row r="36543" spans="27:29">
      <c r="AA36543" s="298"/>
      <c r="AC36543" s="206"/>
    </row>
    <row r="36544" spans="27:29">
      <c r="AA36544" s="298"/>
      <c r="AC36544" s="206"/>
    </row>
    <row r="36545" spans="27:29">
      <c r="AA36545" s="298"/>
      <c r="AC36545" s="206"/>
    </row>
    <row r="36546" spans="27:29">
      <c r="AA36546" s="298"/>
      <c r="AC36546" s="206"/>
    </row>
    <row r="36547" spans="27:29">
      <c r="AA36547" s="298"/>
      <c r="AC36547" s="206"/>
    </row>
    <row r="36548" spans="27:29">
      <c r="AA36548" s="298"/>
      <c r="AC36548" s="206"/>
    </row>
    <row r="36549" spans="27:29">
      <c r="AA36549" s="298"/>
      <c r="AC36549" s="206"/>
    </row>
    <row r="36550" spans="27:29">
      <c r="AA36550" s="298"/>
      <c r="AC36550" s="206"/>
    </row>
    <row r="36551" spans="27:29">
      <c r="AA36551" s="298"/>
      <c r="AC36551" s="206"/>
    </row>
    <row r="36552" spans="27:29">
      <c r="AA36552" s="298"/>
      <c r="AC36552" s="206"/>
    </row>
    <row r="36553" spans="27:29">
      <c r="AA36553" s="298"/>
      <c r="AC36553" s="206"/>
    </row>
    <row r="36554" spans="27:29">
      <c r="AA36554" s="298"/>
      <c r="AC36554" s="206"/>
    </row>
    <row r="36555" spans="27:29">
      <c r="AA36555" s="298"/>
      <c r="AC36555" s="206"/>
    </row>
    <row r="36556" spans="27:29">
      <c r="AA36556" s="298"/>
      <c r="AC36556" s="206"/>
    </row>
    <row r="36557" spans="27:29">
      <c r="AA36557" s="298"/>
      <c r="AC36557" s="206"/>
    </row>
    <row r="36558" spans="27:29">
      <c r="AA36558" s="298"/>
      <c r="AC36558" s="206"/>
    </row>
    <row r="36559" spans="27:29">
      <c r="AA36559" s="298"/>
      <c r="AC36559" s="206"/>
    </row>
    <row r="36560" spans="27:29">
      <c r="AA36560" s="298"/>
      <c r="AC36560" s="206"/>
    </row>
    <row r="36561" spans="27:29">
      <c r="AA36561" s="298"/>
      <c r="AC36561" s="206"/>
    </row>
    <row r="36562" spans="27:29">
      <c r="AA36562" s="298"/>
      <c r="AC36562" s="206"/>
    </row>
    <row r="36563" spans="27:29">
      <c r="AA36563" s="298"/>
      <c r="AC36563" s="206"/>
    </row>
    <row r="36564" spans="27:29">
      <c r="AA36564" s="298"/>
      <c r="AC36564" s="206"/>
    </row>
    <row r="36565" spans="27:29">
      <c r="AA36565" s="298"/>
      <c r="AC36565" s="206"/>
    </row>
    <row r="36566" spans="27:29">
      <c r="AA36566" s="298"/>
      <c r="AC36566" s="206"/>
    </row>
    <row r="36567" spans="27:29">
      <c r="AA36567" s="298"/>
      <c r="AC36567" s="206"/>
    </row>
    <row r="36568" spans="27:29">
      <c r="AA36568" s="298"/>
      <c r="AC36568" s="206"/>
    </row>
    <row r="36569" spans="27:29">
      <c r="AA36569" s="298"/>
      <c r="AC36569" s="206"/>
    </row>
    <row r="36570" spans="27:29">
      <c r="AA36570" s="298"/>
      <c r="AC36570" s="206"/>
    </row>
    <row r="36571" spans="27:29">
      <c r="AA36571" s="298"/>
      <c r="AC36571" s="206"/>
    </row>
    <row r="36572" spans="27:29">
      <c r="AA36572" s="298"/>
      <c r="AC36572" s="206"/>
    </row>
    <row r="36573" spans="27:29">
      <c r="AA36573" s="298"/>
      <c r="AC36573" s="206"/>
    </row>
    <row r="36574" spans="27:29">
      <c r="AA36574" s="298"/>
      <c r="AC36574" s="206"/>
    </row>
    <row r="36575" spans="27:29">
      <c r="AA36575" s="298"/>
      <c r="AC36575" s="206"/>
    </row>
    <row r="36576" spans="27:29">
      <c r="AA36576" s="298"/>
      <c r="AC36576" s="206"/>
    </row>
    <row r="36577" spans="27:29">
      <c r="AA36577" s="298"/>
      <c r="AC36577" s="206"/>
    </row>
    <row r="36578" spans="27:29">
      <c r="AA36578" s="298"/>
      <c r="AC36578" s="206"/>
    </row>
    <row r="36579" spans="27:29">
      <c r="AA36579" s="298"/>
      <c r="AC36579" s="206"/>
    </row>
    <row r="36580" spans="27:29">
      <c r="AA36580" s="298"/>
      <c r="AC36580" s="206"/>
    </row>
    <row r="36581" spans="27:29">
      <c r="AA36581" s="298"/>
      <c r="AC36581" s="206"/>
    </row>
    <row r="36582" spans="27:29">
      <c r="AA36582" s="298"/>
      <c r="AC36582" s="206"/>
    </row>
    <row r="36583" spans="27:29">
      <c r="AA36583" s="298"/>
      <c r="AC36583" s="206"/>
    </row>
    <row r="36584" spans="27:29">
      <c r="AA36584" s="298"/>
      <c r="AC36584" s="206"/>
    </row>
    <row r="36585" spans="27:29">
      <c r="AA36585" s="298"/>
      <c r="AC36585" s="206"/>
    </row>
    <row r="36586" spans="27:29">
      <c r="AA36586" s="298"/>
      <c r="AC36586" s="206"/>
    </row>
    <row r="36587" spans="27:29">
      <c r="AA36587" s="298"/>
      <c r="AC36587" s="206"/>
    </row>
    <row r="36588" spans="27:29">
      <c r="AA36588" s="298"/>
      <c r="AC36588" s="206"/>
    </row>
    <row r="36589" spans="27:29">
      <c r="AA36589" s="298"/>
      <c r="AC36589" s="206"/>
    </row>
    <row r="36590" spans="27:29">
      <c r="AA36590" s="298"/>
      <c r="AC36590" s="206"/>
    </row>
    <row r="36591" spans="27:29">
      <c r="AA36591" s="298"/>
      <c r="AC36591" s="206"/>
    </row>
    <row r="36592" spans="27:29">
      <c r="AA36592" s="298"/>
      <c r="AC36592" s="206"/>
    </row>
    <row r="36593" spans="27:29">
      <c r="AA36593" s="298"/>
      <c r="AC36593" s="206"/>
    </row>
    <row r="36594" spans="27:29">
      <c r="AA36594" s="298"/>
      <c r="AC36594" s="206"/>
    </row>
    <row r="36595" spans="27:29">
      <c r="AA36595" s="298"/>
      <c r="AC36595" s="206"/>
    </row>
    <row r="36596" spans="27:29">
      <c r="AA36596" s="298"/>
      <c r="AC36596" s="206"/>
    </row>
    <row r="36597" spans="27:29">
      <c r="AA36597" s="298"/>
      <c r="AC36597" s="206"/>
    </row>
    <row r="36598" spans="27:29">
      <c r="AA36598" s="298"/>
      <c r="AC36598" s="206"/>
    </row>
    <row r="36599" spans="27:29">
      <c r="AA36599" s="298"/>
      <c r="AC36599" s="206"/>
    </row>
    <row r="36600" spans="27:29">
      <c r="AA36600" s="298"/>
      <c r="AC36600" s="206"/>
    </row>
    <row r="36601" spans="27:29">
      <c r="AA36601" s="298"/>
      <c r="AC36601" s="206"/>
    </row>
    <row r="36602" spans="27:29">
      <c r="AA36602" s="298"/>
      <c r="AC36602" s="206"/>
    </row>
    <row r="36603" spans="27:29">
      <c r="AA36603" s="298"/>
      <c r="AC36603" s="206"/>
    </row>
    <row r="36604" spans="27:29">
      <c r="AA36604" s="298"/>
      <c r="AC36604" s="206"/>
    </row>
    <row r="36605" spans="27:29">
      <c r="AA36605" s="298"/>
      <c r="AC36605" s="206"/>
    </row>
    <row r="36606" spans="27:29">
      <c r="AA36606" s="298"/>
      <c r="AC36606" s="206"/>
    </row>
    <row r="36607" spans="27:29">
      <c r="AA36607" s="298"/>
      <c r="AC36607" s="206"/>
    </row>
    <row r="36608" spans="27:29">
      <c r="AA36608" s="298"/>
      <c r="AC36608" s="206"/>
    </row>
    <row r="36609" spans="27:29">
      <c r="AA36609" s="298"/>
      <c r="AC36609" s="206"/>
    </row>
    <row r="36610" spans="27:29">
      <c r="AA36610" s="298"/>
      <c r="AC36610" s="206"/>
    </row>
    <row r="36611" spans="27:29">
      <c r="AA36611" s="298"/>
      <c r="AC36611" s="206"/>
    </row>
    <row r="36612" spans="27:29">
      <c r="AA36612" s="298"/>
      <c r="AC36612" s="206"/>
    </row>
    <row r="36613" spans="27:29">
      <c r="AA36613" s="298"/>
      <c r="AC36613" s="206"/>
    </row>
    <row r="36614" spans="27:29">
      <c r="AA36614" s="298"/>
      <c r="AC36614" s="206"/>
    </row>
    <row r="36615" spans="27:29">
      <c r="AA36615" s="298"/>
      <c r="AC36615" s="206"/>
    </row>
    <row r="36616" spans="27:29">
      <c r="AA36616" s="298"/>
      <c r="AC36616" s="206"/>
    </row>
    <row r="36617" spans="27:29">
      <c r="AA36617" s="298"/>
      <c r="AC36617" s="206"/>
    </row>
    <row r="36618" spans="27:29">
      <c r="AA36618" s="298"/>
      <c r="AC36618" s="206"/>
    </row>
    <row r="36619" spans="27:29">
      <c r="AA36619" s="298"/>
      <c r="AC36619" s="206"/>
    </row>
    <row r="36620" spans="27:29">
      <c r="AA36620" s="298"/>
      <c r="AC36620" s="206"/>
    </row>
    <row r="36621" spans="27:29">
      <c r="AA36621" s="298"/>
      <c r="AC36621" s="206"/>
    </row>
    <row r="36622" spans="27:29">
      <c r="AA36622" s="298"/>
      <c r="AC36622" s="206"/>
    </row>
    <row r="36623" spans="27:29">
      <c r="AA36623" s="298"/>
      <c r="AC36623" s="206"/>
    </row>
    <row r="36624" spans="27:29">
      <c r="AA36624" s="298"/>
      <c r="AC36624" s="206"/>
    </row>
    <row r="36625" spans="27:29">
      <c r="AA36625" s="298"/>
      <c r="AC36625" s="206"/>
    </row>
    <row r="36626" spans="27:29">
      <c r="AA36626" s="298"/>
      <c r="AC36626" s="206"/>
    </row>
    <row r="36627" spans="27:29">
      <c r="AA36627" s="298"/>
      <c r="AC36627" s="206"/>
    </row>
    <row r="36628" spans="27:29">
      <c r="AA36628" s="298"/>
      <c r="AC36628" s="206"/>
    </row>
    <row r="36629" spans="27:29">
      <c r="AA36629" s="298"/>
      <c r="AC36629" s="206"/>
    </row>
    <row r="36630" spans="27:29">
      <c r="AA36630" s="298"/>
      <c r="AC36630" s="206"/>
    </row>
    <row r="36631" spans="27:29">
      <c r="AA36631" s="298"/>
      <c r="AC36631" s="206"/>
    </row>
    <row r="36632" spans="27:29">
      <c r="AA36632" s="298"/>
      <c r="AC36632" s="206"/>
    </row>
    <row r="36633" spans="27:29">
      <c r="AA36633" s="298"/>
      <c r="AC36633" s="206"/>
    </row>
    <row r="36634" spans="27:29">
      <c r="AA36634" s="298"/>
      <c r="AC36634" s="206"/>
    </row>
    <row r="36635" spans="27:29">
      <c r="AA36635" s="298"/>
      <c r="AC36635" s="206"/>
    </row>
    <row r="36636" spans="27:29">
      <c r="AA36636" s="298"/>
      <c r="AC36636" s="206"/>
    </row>
    <row r="36637" spans="27:29">
      <c r="AA36637" s="298"/>
      <c r="AC36637" s="206"/>
    </row>
    <row r="36638" spans="27:29">
      <c r="AA36638" s="298"/>
      <c r="AC36638" s="206"/>
    </row>
    <row r="36639" spans="27:29">
      <c r="AA36639" s="298"/>
      <c r="AC36639" s="206"/>
    </row>
    <row r="36640" spans="27:29">
      <c r="AA36640" s="298"/>
      <c r="AC36640" s="206"/>
    </row>
    <row r="36641" spans="27:29">
      <c r="AA36641" s="298"/>
      <c r="AC36641" s="206"/>
    </row>
    <row r="36642" spans="27:29">
      <c r="AA36642" s="298"/>
      <c r="AC36642" s="206"/>
    </row>
    <row r="36643" spans="27:29">
      <c r="AA36643" s="298"/>
      <c r="AC36643" s="206"/>
    </row>
    <row r="36644" spans="27:29">
      <c r="AA36644" s="298"/>
      <c r="AC36644" s="206"/>
    </row>
    <row r="36645" spans="27:29">
      <c r="AA36645" s="298"/>
      <c r="AC36645" s="206"/>
    </row>
    <row r="36646" spans="27:29">
      <c r="AA36646" s="298"/>
      <c r="AC36646" s="206"/>
    </row>
    <row r="36647" spans="27:29">
      <c r="AA36647" s="298"/>
      <c r="AC36647" s="206"/>
    </row>
    <row r="36648" spans="27:29">
      <c r="AA36648" s="298"/>
      <c r="AC36648" s="206"/>
    </row>
    <row r="36649" spans="27:29">
      <c r="AA36649" s="298"/>
      <c r="AC36649" s="206"/>
    </row>
    <row r="36650" spans="27:29">
      <c r="AA36650" s="298"/>
      <c r="AC36650" s="206"/>
    </row>
    <row r="36651" spans="27:29">
      <c r="AA36651" s="298"/>
      <c r="AC36651" s="206"/>
    </row>
    <row r="36652" spans="27:29">
      <c r="AA36652" s="298"/>
      <c r="AC36652" s="206"/>
    </row>
    <row r="36653" spans="27:29">
      <c r="AA36653" s="298"/>
      <c r="AC36653" s="206"/>
    </row>
    <row r="36654" spans="27:29">
      <c r="AA36654" s="298"/>
      <c r="AC36654" s="206"/>
    </row>
    <row r="36655" spans="27:29">
      <c r="AA36655" s="298"/>
      <c r="AC36655" s="206"/>
    </row>
    <row r="36656" spans="27:29">
      <c r="AA36656" s="298"/>
      <c r="AC36656" s="206"/>
    </row>
    <row r="36657" spans="27:29">
      <c r="AA36657" s="298"/>
      <c r="AC36657" s="206"/>
    </row>
    <row r="36658" spans="27:29">
      <c r="AA36658" s="298"/>
      <c r="AC36658" s="206"/>
    </row>
    <row r="36659" spans="27:29">
      <c r="AA36659" s="298"/>
      <c r="AC36659" s="206"/>
    </row>
    <row r="36660" spans="27:29">
      <c r="AA36660" s="298"/>
      <c r="AC36660" s="206"/>
    </row>
    <row r="36661" spans="27:29">
      <c r="AA36661" s="298"/>
      <c r="AC36661" s="206"/>
    </row>
    <row r="36662" spans="27:29">
      <c r="AA36662" s="298"/>
      <c r="AC36662" s="206"/>
    </row>
    <row r="36663" spans="27:29">
      <c r="AA36663" s="298"/>
      <c r="AC36663" s="206"/>
    </row>
    <row r="36664" spans="27:29">
      <c r="AA36664" s="298"/>
      <c r="AC36664" s="206"/>
    </row>
    <row r="36665" spans="27:29">
      <c r="AA36665" s="298"/>
      <c r="AC36665" s="206"/>
    </row>
    <row r="36666" spans="27:29">
      <c r="AA36666" s="298"/>
      <c r="AC36666" s="206"/>
    </row>
    <row r="36667" spans="27:29">
      <c r="AA36667" s="298"/>
      <c r="AC36667" s="206"/>
    </row>
    <row r="36668" spans="27:29">
      <c r="AA36668" s="298"/>
      <c r="AC36668" s="206"/>
    </row>
    <row r="36669" spans="27:29">
      <c r="AA36669" s="298"/>
      <c r="AC36669" s="206"/>
    </row>
    <row r="36670" spans="27:29">
      <c r="AA36670" s="298"/>
      <c r="AC36670" s="206"/>
    </row>
    <row r="36671" spans="27:29">
      <c r="AA36671" s="298"/>
      <c r="AC36671" s="206"/>
    </row>
    <row r="36672" spans="27:29">
      <c r="AA36672" s="298"/>
      <c r="AC36672" s="206"/>
    </row>
    <row r="36673" spans="27:29">
      <c r="AA36673" s="298"/>
      <c r="AC36673" s="206"/>
    </row>
    <row r="36674" spans="27:29">
      <c r="AA36674" s="298"/>
      <c r="AC36674" s="206"/>
    </row>
    <row r="36675" spans="27:29">
      <c r="AA36675" s="298"/>
      <c r="AC36675" s="206"/>
    </row>
    <row r="36676" spans="27:29">
      <c r="AA36676" s="298"/>
      <c r="AC36676" s="206"/>
    </row>
    <row r="36677" spans="27:29">
      <c r="AA36677" s="298"/>
      <c r="AC36677" s="206"/>
    </row>
    <row r="36678" spans="27:29">
      <c r="AA36678" s="298"/>
      <c r="AC36678" s="206"/>
    </row>
    <row r="36679" spans="27:29">
      <c r="AA36679" s="298"/>
      <c r="AC36679" s="206"/>
    </row>
    <row r="36680" spans="27:29">
      <c r="AA36680" s="298"/>
      <c r="AC36680" s="206"/>
    </row>
    <row r="36681" spans="27:29">
      <c r="AA36681" s="298"/>
      <c r="AC36681" s="206"/>
    </row>
    <row r="36682" spans="27:29">
      <c r="AA36682" s="298"/>
      <c r="AC36682" s="206"/>
    </row>
    <row r="36683" spans="27:29">
      <c r="AA36683" s="298"/>
      <c r="AC36683" s="206"/>
    </row>
    <row r="36684" spans="27:29">
      <c r="AA36684" s="298"/>
      <c r="AC36684" s="206"/>
    </row>
    <row r="36685" spans="27:29">
      <c r="AA36685" s="298"/>
      <c r="AC36685" s="206"/>
    </row>
    <row r="36686" spans="27:29">
      <c r="AA36686" s="298"/>
      <c r="AC36686" s="206"/>
    </row>
    <row r="36687" spans="27:29">
      <c r="AA36687" s="298"/>
      <c r="AC36687" s="206"/>
    </row>
    <row r="36688" spans="27:29">
      <c r="AA36688" s="298"/>
      <c r="AC36688" s="206"/>
    </row>
    <row r="36689" spans="27:29">
      <c r="AA36689" s="298"/>
      <c r="AC36689" s="206"/>
    </row>
    <row r="36690" spans="27:29">
      <c r="AA36690" s="298"/>
      <c r="AC36690" s="206"/>
    </row>
    <row r="36691" spans="27:29">
      <c r="AA36691" s="298"/>
      <c r="AC36691" s="206"/>
    </row>
    <row r="36692" spans="27:29">
      <c r="AA36692" s="298"/>
      <c r="AC36692" s="206"/>
    </row>
    <row r="36693" spans="27:29">
      <c r="AA36693" s="298"/>
      <c r="AC36693" s="206"/>
    </row>
    <row r="36694" spans="27:29">
      <c r="AA36694" s="298"/>
      <c r="AC36694" s="206"/>
    </row>
    <row r="36695" spans="27:29">
      <c r="AA36695" s="298"/>
      <c r="AC36695" s="206"/>
    </row>
    <row r="36696" spans="27:29">
      <c r="AA36696" s="298"/>
      <c r="AC36696" s="206"/>
    </row>
    <row r="36697" spans="27:29">
      <c r="AA36697" s="298"/>
      <c r="AC36697" s="206"/>
    </row>
    <row r="36698" spans="27:29">
      <c r="AA36698" s="298"/>
      <c r="AC36698" s="206"/>
    </row>
    <row r="36699" spans="27:29">
      <c r="AA36699" s="298"/>
      <c r="AC36699" s="206"/>
    </row>
    <row r="36700" spans="27:29">
      <c r="AA36700" s="298"/>
      <c r="AC36700" s="206"/>
    </row>
    <row r="36701" spans="27:29">
      <c r="AA36701" s="298"/>
      <c r="AC36701" s="206"/>
    </row>
    <row r="36702" spans="27:29">
      <c r="AA36702" s="298"/>
      <c r="AC36702" s="206"/>
    </row>
    <row r="36703" spans="27:29">
      <c r="AA36703" s="298"/>
      <c r="AC36703" s="206"/>
    </row>
    <row r="36704" spans="27:29">
      <c r="AA36704" s="298"/>
      <c r="AC36704" s="206"/>
    </row>
    <row r="36705" spans="27:29">
      <c r="AA36705" s="298"/>
      <c r="AC36705" s="206"/>
    </row>
    <row r="36706" spans="27:29">
      <c r="AA36706" s="298"/>
      <c r="AC36706" s="206"/>
    </row>
    <row r="36707" spans="27:29">
      <c r="AA36707" s="298"/>
      <c r="AC36707" s="206"/>
    </row>
    <row r="36708" spans="27:29">
      <c r="AA36708" s="298"/>
      <c r="AC36708" s="206"/>
    </row>
    <row r="36709" spans="27:29">
      <c r="AA36709" s="298"/>
      <c r="AC36709" s="206"/>
    </row>
    <row r="36710" spans="27:29">
      <c r="AA36710" s="298"/>
      <c r="AC36710" s="206"/>
    </row>
    <row r="36711" spans="27:29">
      <c r="AA36711" s="298"/>
      <c r="AC36711" s="206"/>
    </row>
    <row r="36712" spans="27:29">
      <c r="AA36712" s="298"/>
      <c r="AC36712" s="206"/>
    </row>
    <row r="36713" spans="27:29">
      <c r="AA36713" s="298"/>
      <c r="AC36713" s="206"/>
    </row>
    <row r="36714" spans="27:29">
      <c r="AA36714" s="298"/>
      <c r="AC36714" s="206"/>
    </row>
    <row r="36715" spans="27:29">
      <c r="AA36715" s="298"/>
      <c r="AC36715" s="206"/>
    </row>
    <row r="36716" spans="27:29">
      <c r="AA36716" s="298"/>
      <c r="AC36716" s="206"/>
    </row>
    <row r="36717" spans="27:29">
      <c r="AA36717" s="298"/>
      <c r="AC36717" s="206"/>
    </row>
    <row r="36718" spans="27:29">
      <c r="AA36718" s="298"/>
      <c r="AC36718" s="206"/>
    </row>
    <row r="36719" spans="27:29">
      <c r="AA36719" s="298"/>
      <c r="AC36719" s="206"/>
    </row>
    <row r="36720" spans="27:29">
      <c r="AA36720" s="298"/>
      <c r="AC36720" s="206"/>
    </row>
    <row r="36721" spans="27:29">
      <c r="AA36721" s="298"/>
      <c r="AC36721" s="206"/>
    </row>
    <row r="36722" spans="27:29">
      <c r="AA36722" s="298"/>
      <c r="AC36722" s="206"/>
    </row>
    <row r="36723" spans="27:29">
      <c r="AA36723" s="298"/>
      <c r="AC36723" s="206"/>
    </row>
    <row r="36724" spans="27:29">
      <c r="AA36724" s="298"/>
      <c r="AC36724" s="206"/>
    </row>
    <row r="36725" spans="27:29">
      <c r="AA36725" s="298"/>
      <c r="AC36725" s="206"/>
    </row>
    <row r="36726" spans="27:29">
      <c r="AA36726" s="298"/>
      <c r="AC36726" s="206"/>
    </row>
    <row r="36727" spans="27:29">
      <c r="AA36727" s="298"/>
      <c r="AC36727" s="206"/>
    </row>
    <row r="36728" spans="27:29">
      <c r="AA36728" s="298"/>
      <c r="AC36728" s="206"/>
    </row>
    <row r="36729" spans="27:29">
      <c r="AA36729" s="298"/>
      <c r="AC36729" s="206"/>
    </row>
    <row r="36730" spans="27:29">
      <c r="AA36730" s="298"/>
      <c r="AC36730" s="206"/>
    </row>
    <row r="36731" spans="27:29">
      <c r="AA36731" s="298"/>
      <c r="AC36731" s="206"/>
    </row>
    <row r="36732" spans="27:29">
      <c r="AA36732" s="298"/>
      <c r="AC36732" s="206"/>
    </row>
    <row r="36733" spans="27:29">
      <c r="AA36733" s="298"/>
      <c r="AC36733" s="206"/>
    </row>
    <row r="36734" spans="27:29">
      <c r="AA36734" s="298"/>
      <c r="AC36734" s="206"/>
    </row>
    <row r="36735" spans="27:29">
      <c r="AA36735" s="298"/>
      <c r="AC36735" s="206"/>
    </row>
    <row r="36736" spans="27:29">
      <c r="AA36736" s="298"/>
      <c r="AC36736" s="206"/>
    </row>
    <row r="36737" spans="27:29">
      <c r="AA36737" s="298"/>
      <c r="AC36737" s="206"/>
    </row>
    <row r="36738" spans="27:29">
      <c r="AA36738" s="298"/>
      <c r="AC36738" s="206"/>
    </row>
    <row r="36739" spans="27:29">
      <c r="AA36739" s="298"/>
      <c r="AC36739" s="206"/>
    </row>
    <row r="36740" spans="27:29">
      <c r="AA36740" s="298"/>
      <c r="AC36740" s="206"/>
    </row>
    <row r="36741" spans="27:29">
      <c r="AA36741" s="298"/>
      <c r="AC36741" s="206"/>
    </row>
    <row r="36742" spans="27:29">
      <c r="AA36742" s="298"/>
      <c r="AC36742" s="206"/>
    </row>
    <row r="36743" spans="27:29">
      <c r="AA36743" s="298"/>
      <c r="AC36743" s="206"/>
    </row>
    <row r="36744" spans="27:29">
      <c r="AA36744" s="298"/>
      <c r="AC36744" s="206"/>
    </row>
    <row r="36745" spans="27:29">
      <c r="AA36745" s="298"/>
      <c r="AC36745" s="206"/>
    </row>
    <row r="36746" spans="27:29">
      <c r="AA36746" s="298"/>
      <c r="AC36746" s="206"/>
    </row>
    <row r="36747" spans="27:29">
      <c r="AA36747" s="298"/>
      <c r="AC36747" s="206"/>
    </row>
    <row r="36748" spans="27:29">
      <c r="AA36748" s="298"/>
      <c r="AC36748" s="206"/>
    </row>
    <row r="36749" spans="27:29">
      <c r="AA36749" s="298"/>
      <c r="AC36749" s="206"/>
    </row>
    <row r="36750" spans="27:29">
      <c r="AA36750" s="298"/>
      <c r="AC36750" s="206"/>
    </row>
    <row r="36751" spans="27:29">
      <c r="AA36751" s="298"/>
      <c r="AC36751" s="206"/>
    </row>
    <row r="36752" spans="27:29">
      <c r="AA36752" s="298"/>
      <c r="AC36752" s="206"/>
    </row>
    <row r="36753" spans="27:29">
      <c r="AA36753" s="298"/>
      <c r="AC36753" s="206"/>
    </row>
    <row r="36754" spans="27:29">
      <c r="AA36754" s="298"/>
      <c r="AC36754" s="206"/>
    </row>
    <row r="36755" spans="27:29">
      <c r="AA36755" s="298"/>
      <c r="AC36755" s="206"/>
    </row>
    <row r="36756" spans="27:29">
      <c r="AA36756" s="298"/>
      <c r="AC36756" s="206"/>
    </row>
    <row r="36757" spans="27:29">
      <c r="AA36757" s="298"/>
      <c r="AC36757" s="206"/>
    </row>
    <row r="36758" spans="27:29">
      <c r="AA36758" s="298"/>
      <c r="AC36758" s="206"/>
    </row>
    <row r="36759" spans="27:29">
      <c r="AA36759" s="298"/>
      <c r="AC36759" s="206"/>
    </row>
    <row r="36760" spans="27:29">
      <c r="AA36760" s="298"/>
      <c r="AC36760" s="206"/>
    </row>
    <row r="36761" spans="27:29">
      <c r="AA36761" s="298"/>
      <c r="AC36761" s="206"/>
    </row>
    <row r="36762" spans="27:29">
      <c r="AA36762" s="298"/>
      <c r="AC36762" s="206"/>
    </row>
    <row r="36763" spans="27:29">
      <c r="AA36763" s="298"/>
      <c r="AC36763" s="206"/>
    </row>
    <row r="36764" spans="27:29">
      <c r="AA36764" s="298"/>
      <c r="AC36764" s="206"/>
    </row>
    <row r="36765" spans="27:29">
      <c r="AA36765" s="298"/>
      <c r="AC36765" s="206"/>
    </row>
    <row r="36766" spans="27:29">
      <c r="AA36766" s="298"/>
      <c r="AC36766" s="206"/>
    </row>
    <row r="36767" spans="27:29">
      <c r="AA36767" s="298"/>
      <c r="AC36767" s="206"/>
    </row>
    <row r="36768" spans="27:29">
      <c r="AA36768" s="298"/>
      <c r="AC36768" s="206"/>
    </row>
    <row r="36769" spans="27:29">
      <c r="AA36769" s="298"/>
      <c r="AC36769" s="206"/>
    </row>
    <row r="36770" spans="27:29">
      <c r="AA36770" s="298"/>
      <c r="AC36770" s="206"/>
    </row>
    <row r="36771" spans="27:29">
      <c r="AA36771" s="298"/>
      <c r="AC36771" s="206"/>
    </row>
    <row r="36772" spans="27:29">
      <c r="AA36772" s="298"/>
      <c r="AC36772" s="206"/>
    </row>
    <row r="36773" spans="27:29">
      <c r="AA36773" s="298"/>
      <c r="AC36773" s="206"/>
    </row>
    <row r="36774" spans="27:29">
      <c r="AA36774" s="298"/>
      <c r="AC36774" s="206"/>
    </row>
    <row r="36775" spans="27:29">
      <c r="AA36775" s="298"/>
      <c r="AC36775" s="206"/>
    </row>
    <row r="36776" spans="27:29">
      <c r="AA36776" s="298"/>
      <c r="AC36776" s="206"/>
    </row>
    <row r="36777" spans="27:29">
      <c r="AA36777" s="298"/>
      <c r="AC36777" s="206"/>
    </row>
    <row r="36778" spans="27:29">
      <c r="AA36778" s="298"/>
      <c r="AC36778" s="206"/>
    </row>
    <row r="36779" spans="27:29">
      <c r="AA36779" s="298"/>
      <c r="AC36779" s="206"/>
    </row>
    <row r="36780" spans="27:29">
      <c r="AA36780" s="298"/>
      <c r="AC36780" s="206"/>
    </row>
    <row r="36781" spans="27:29">
      <c r="AA36781" s="298"/>
      <c r="AC36781" s="206"/>
    </row>
    <row r="36782" spans="27:29">
      <c r="AA36782" s="298"/>
      <c r="AC36782" s="206"/>
    </row>
    <row r="36783" spans="27:29">
      <c r="AA36783" s="298"/>
      <c r="AC36783" s="206"/>
    </row>
    <row r="36784" spans="27:29">
      <c r="AA36784" s="298"/>
      <c r="AC36784" s="206"/>
    </row>
    <row r="36785" spans="27:29">
      <c r="AA36785" s="298"/>
      <c r="AC36785" s="206"/>
    </row>
    <row r="36786" spans="27:29">
      <c r="AA36786" s="298"/>
      <c r="AC36786" s="206"/>
    </row>
    <row r="36787" spans="27:29">
      <c r="AA36787" s="298"/>
      <c r="AC36787" s="206"/>
    </row>
    <row r="36788" spans="27:29">
      <c r="AA36788" s="298"/>
      <c r="AC36788" s="206"/>
    </row>
    <row r="36789" spans="27:29">
      <c r="AA36789" s="298"/>
      <c r="AC36789" s="206"/>
    </row>
    <row r="36790" spans="27:29">
      <c r="AA36790" s="298"/>
      <c r="AC36790" s="206"/>
    </row>
    <row r="36791" spans="27:29">
      <c r="AA36791" s="298"/>
      <c r="AC36791" s="206"/>
    </row>
    <row r="36792" spans="27:29">
      <c r="AA36792" s="298"/>
      <c r="AC36792" s="206"/>
    </row>
    <row r="36793" spans="27:29">
      <c r="AA36793" s="298"/>
      <c r="AC36793" s="206"/>
    </row>
    <row r="36794" spans="27:29">
      <c r="AA36794" s="298"/>
      <c r="AC36794" s="206"/>
    </row>
    <row r="36795" spans="27:29">
      <c r="AA36795" s="298"/>
      <c r="AC36795" s="206"/>
    </row>
    <row r="36796" spans="27:29">
      <c r="AA36796" s="298"/>
      <c r="AC36796" s="206"/>
    </row>
    <row r="36797" spans="27:29">
      <c r="AA36797" s="298"/>
      <c r="AC36797" s="206"/>
    </row>
    <row r="36798" spans="27:29">
      <c r="AA36798" s="298"/>
      <c r="AC36798" s="206"/>
    </row>
    <row r="36799" spans="27:29">
      <c r="AA36799" s="298"/>
      <c r="AC36799" s="206"/>
    </row>
    <row r="36800" spans="27:29">
      <c r="AA36800" s="298"/>
      <c r="AC36800" s="206"/>
    </row>
    <row r="36801" spans="27:29">
      <c r="AA36801" s="298"/>
      <c r="AC36801" s="206"/>
    </row>
    <row r="36802" spans="27:29">
      <c r="AA36802" s="298"/>
      <c r="AC36802" s="206"/>
    </row>
    <row r="36803" spans="27:29">
      <c r="AA36803" s="298"/>
      <c r="AC36803" s="206"/>
    </row>
    <row r="36804" spans="27:29">
      <c r="AA36804" s="298"/>
      <c r="AC36804" s="206"/>
    </row>
    <row r="36805" spans="27:29">
      <c r="AA36805" s="298"/>
      <c r="AC36805" s="206"/>
    </row>
    <row r="36806" spans="27:29">
      <c r="AA36806" s="298"/>
      <c r="AC36806" s="206"/>
    </row>
    <row r="36807" spans="27:29">
      <c r="AA36807" s="298"/>
      <c r="AC36807" s="206"/>
    </row>
    <row r="36808" spans="27:29">
      <c r="AA36808" s="298"/>
      <c r="AC36808" s="206"/>
    </row>
    <row r="36809" spans="27:29">
      <c r="AA36809" s="298"/>
      <c r="AC36809" s="206"/>
    </row>
    <row r="36810" spans="27:29">
      <c r="AA36810" s="298"/>
      <c r="AC36810" s="206"/>
    </row>
    <row r="36811" spans="27:29">
      <c r="AA36811" s="298"/>
      <c r="AC36811" s="206"/>
    </row>
    <row r="36812" spans="27:29">
      <c r="AA36812" s="298"/>
      <c r="AC36812" s="206"/>
    </row>
    <row r="36813" spans="27:29">
      <c r="AA36813" s="298"/>
      <c r="AC36813" s="206"/>
    </row>
    <row r="36814" spans="27:29">
      <c r="AA36814" s="298"/>
      <c r="AC36814" s="206"/>
    </row>
    <row r="36815" spans="27:29">
      <c r="AA36815" s="298"/>
      <c r="AC36815" s="206"/>
    </row>
    <row r="36816" spans="27:29">
      <c r="AA36816" s="298"/>
      <c r="AC36816" s="206"/>
    </row>
    <row r="36817" spans="27:29">
      <c r="AA36817" s="298"/>
      <c r="AC36817" s="206"/>
    </row>
    <row r="36818" spans="27:29">
      <c r="AA36818" s="298"/>
      <c r="AC36818" s="206"/>
    </row>
    <row r="36819" spans="27:29">
      <c r="AA36819" s="298"/>
      <c r="AC36819" s="206"/>
    </row>
    <row r="36820" spans="27:29">
      <c r="AA36820" s="298"/>
      <c r="AC36820" s="206"/>
    </row>
    <row r="36821" spans="27:29">
      <c r="AA36821" s="298"/>
      <c r="AC36821" s="206"/>
    </row>
    <row r="36822" spans="27:29">
      <c r="AA36822" s="298"/>
      <c r="AC36822" s="206"/>
    </row>
    <row r="36823" spans="27:29">
      <c r="AA36823" s="298"/>
      <c r="AC36823" s="206"/>
    </row>
    <row r="36824" spans="27:29">
      <c r="AA36824" s="298"/>
      <c r="AC36824" s="206"/>
    </row>
    <row r="36825" spans="27:29">
      <c r="AA36825" s="298"/>
      <c r="AC36825" s="206"/>
    </row>
    <row r="36826" spans="27:29">
      <c r="AA36826" s="298"/>
      <c r="AC36826" s="206"/>
    </row>
    <row r="36827" spans="27:29">
      <c r="AA36827" s="298"/>
      <c r="AC36827" s="206"/>
    </row>
    <row r="36828" spans="27:29">
      <c r="AA36828" s="298"/>
      <c r="AC36828" s="206"/>
    </row>
    <row r="36829" spans="27:29">
      <c r="AA36829" s="298"/>
      <c r="AC36829" s="206"/>
    </row>
    <row r="36830" spans="27:29">
      <c r="AA36830" s="298"/>
      <c r="AC36830" s="206"/>
    </row>
    <row r="36831" spans="27:29">
      <c r="AA36831" s="298"/>
      <c r="AC36831" s="206"/>
    </row>
    <row r="36832" spans="27:29">
      <c r="AA36832" s="298"/>
      <c r="AC36832" s="206"/>
    </row>
    <row r="36833" spans="27:29">
      <c r="AA36833" s="298"/>
      <c r="AC36833" s="206"/>
    </row>
    <row r="36834" spans="27:29">
      <c r="AA36834" s="298"/>
      <c r="AC36834" s="206"/>
    </row>
    <row r="36835" spans="27:29">
      <c r="AA36835" s="298"/>
      <c r="AC36835" s="206"/>
    </row>
    <row r="36836" spans="27:29">
      <c r="AA36836" s="298"/>
      <c r="AC36836" s="206"/>
    </row>
    <row r="36837" spans="27:29">
      <c r="AA36837" s="298"/>
      <c r="AC36837" s="206"/>
    </row>
    <row r="36838" spans="27:29">
      <c r="AA36838" s="298"/>
      <c r="AC36838" s="206"/>
    </row>
    <row r="36839" spans="27:29">
      <c r="AA36839" s="298"/>
      <c r="AC36839" s="206"/>
    </row>
    <row r="36840" spans="27:29">
      <c r="AA36840" s="298"/>
      <c r="AC36840" s="206"/>
    </row>
    <row r="36841" spans="27:29">
      <c r="AA36841" s="298"/>
      <c r="AC36841" s="206"/>
    </row>
    <row r="36842" spans="27:29">
      <c r="AA36842" s="298"/>
      <c r="AC36842" s="206"/>
    </row>
    <row r="36843" spans="27:29">
      <c r="AA36843" s="298"/>
      <c r="AC36843" s="206"/>
    </row>
    <row r="36844" spans="27:29">
      <c r="AA36844" s="298"/>
      <c r="AC36844" s="206"/>
    </row>
    <row r="36845" spans="27:29">
      <c r="AA36845" s="298"/>
      <c r="AC36845" s="206"/>
    </row>
    <row r="36846" spans="27:29">
      <c r="AA36846" s="298"/>
      <c r="AC36846" s="206"/>
    </row>
    <row r="36847" spans="27:29">
      <c r="AA36847" s="298"/>
      <c r="AC36847" s="206"/>
    </row>
    <row r="36848" spans="27:29">
      <c r="AA36848" s="298"/>
      <c r="AC36848" s="206"/>
    </row>
    <row r="36849" spans="27:29">
      <c r="AA36849" s="298"/>
      <c r="AC36849" s="206"/>
    </row>
    <row r="36850" spans="27:29">
      <c r="AA36850" s="298"/>
      <c r="AC36850" s="206"/>
    </row>
    <row r="36851" spans="27:29">
      <c r="AA36851" s="298"/>
      <c r="AC36851" s="206"/>
    </row>
    <row r="36852" spans="27:29">
      <c r="AA36852" s="298"/>
      <c r="AC36852" s="206"/>
    </row>
    <row r="36853" spans="27:29">
      <c r="AA36853" s="298"/>
      <c r="AC36853" s="206"/>
    </row>
    <row r="36854" spans="27:29">
      <c r="AA36854" s="298"/>
      <c r="AC36854" s="206"/>
    </row>
    <row r="36855" spans="27:29">
      <c r="AA36855" s="298"/>
      <c r="AC36855" s="206"/>
    </row>
    <row r="36856" spans="27:29">
      <c r="AA36856" s="298"/>
      <c r="AC36856" s="206"/>
    </row>
    <row r="36857" spans="27:29">
      <c r="AA36857" s="298"/>
      <c r="AC36857" s="206"/>
    </row>
    <row r="36858" spans="27:29">
      <c r="AA36858" s="298"/>
      <c r="AC36858" s="206"/>
    </row>
    <row r="36859" spans="27:29">
      <c r="AA36859" s="298"/>
      <c r="AC36859" s="206"/>
    </row>
    <row r="36860" spans="27:29">
      <c r="AA36860" s="298"/>
      <c r="AC36860" s="206"/>
    </row>
    <row r="36861" spans="27:29">
      <c r="AA36861" s="298"/>
      <c r="AC36861" s="206"/>
    </row>
    <row r="36862" spans="27:29">
      <c r="AA36862" s="298"/>
      <c r="AC36862" s="206"/>
    </row>
    <row r="36863" spans="27:29">
      <c r="AA36863" s="298"/>
      <c r="AC36863" s="206"/>
    </row>
    <row r="36864" spans="27:29">
      <c r="AA36864" s="298"/>
      <c r="AC36864" s="206"/>
    </row>
    <row r="36865" spans="27:29">
      <c r="AA36865" s="298"/>
      <c r="AC36865" s="206"/>
    </row>
    <row r="36866" spans="27:29">
      <c r="AA36866" s="298"/>
      <c r="AC36866" s="206"/>
    </row>
    <row r="36867" spans="27:29">
      <c r="AA36867" s="298"/>
      <c r="AC36867" s="206"/>
    </row>
    <row r="36868" spans="27:29">
      <c r="AA36868" s="298"/>
      <c r="AC36868" s="206"/>
    </row>
    <row r="36869" spans="27:29">
      <c r="AA36869" s="298"/>
      <c r="AC36869" s="206"/>
    </row>
    <row r="36870" spans="27:29">
      <c r="AA36870" s="298"/>
      <c r="AC36870" s="206"/>
    </row>
    <row r="36871" spans="27:29">
      <c r="AA36871" s="298"/>
      <c r="AC36871" s="206"/>
    </row>
    <row r="36872" spans="27:29">
      <c r="AA36872" s="298"/>
      <c r="AC36872" s="206"/>
    </row>
    <row r="36873" spans="27:29">
      <c r="AA36873" s="298"/>
      <c r="AC36873" s="206"/>
    </row>
    <row r="36874" spans="27:29">
      <c r="AA36874" s="298"/>
      <c r="AC36874" s="206"/>
    </row>
    <row r="36875" spans="27:29">
      <c r="AA36875" s="298"/>
      <c r="AC36875" s="206"/>
    </row>
    <row r="36876" spans="27:29">
      <c r="AA36876" s="298"/>
      <c r="AC36876" s="206"/>
    </row>
    <row r="36877" spans="27:29">
      <c r="AA36877" s="298"/>
      <c r="AC36877" s="206"/>
    </row>
    <row r="36878" spans="27:29">
      <c r="AA36878" s="298"/>
      <c r="AC36878" s="206"/>
    </row>
    <row r="36879" spans="27:29">
      <c r="AA36879" s="298"/>
      <c r="AC36879" s="206"/>
    </row>
    <row r="36880" spans="27:29">
      <c r="AA36880" s="298"/>
      <c r="AC36880" s="206"/>
    </row>
    <row r="36881" spans="27:29">
      <c r="AA36881" s="298"/>
      <c r="AC36881" s="206"/>
    </row>
    <row r="36882" spans="27:29">
      <c r="AA36882" s="298"/>
      <c r="AC36882" s="206"/>
    </row>
    <row r="36883" spans="27:29">
      <c r="AA36883" s="298"/>
      <c r="AC36883" s="206"/>
    </row>
    <row r="36884" spans="27:29">
      <c r="AA36884" s="298"/>
      <c r="AC36884" s="206"/>
    </row>
    <row r="36885" spans="27:29">
      <c r="AA36885" s="298"/>
      <c r="AC36885" s="206"/>
    </row>
    <row r="36886" spans="27:29">
      <c r="AA36886" s="298"/>
      <c r="AC36886" s="206"/>
    </row>
    <row r="36887" spans="27:29">
      <c r="AA36887" s="298"/>
      <c r="AC36887" s="206"/>
    </row>
    <row r="36888" spans="27:29">
      <c r="AA36888" s="298"/>
      <c r="AC36888" s="206"/>
    </row>
    <row r="36889" spans="27:29">
      <c r="AA36889" s="298"/>
      <c r="AC36889" s="206"/>
    </row>
    <row r="36890" spans="27:29">
      <c r="AA36890" s="298"/>
      <c r="AC36890" s="206"/>
    </row>
    <row r="36891" spans="27:29">
      <c r="AA36891" s="298"/>
      <c r="AC36891" s="206"/>
    </row>
    <row r="36892" spans="27:29">
      <c r="AA36892" s="298"/>
      <c r="AC36892" s="206"/>
    </row>
    <row r="36893" spans="27:29">
      <c r="AA36893" s="298"/>
      <c r="AC36893" s="206"/>
    </row>
    <row r="36894" spans="27:29">
      <c r="AA36894" s="298"/>
      <c r="AC36894" s="206"/>
    </row>
    <row r="36895" spans="27:29">
      <c r="AA36895" s="298"/>
      <c r="AC36895" s="206"/>
    </row>
    <row r="36896" spans="27:29">
      <c r="AA36896" s="298"/>
      <c r="AC36896" s="206"/>
    </row>
    <row r="36897" spans="27:29">
      <c r="AA36897" s="298"/>
      <c r="AC36897" s="206"/>
    </row>
    <row r="36898" spans="27:29">
      <c r="AA36898" s="298"/>
      <c r="AC36898" s="206"/>
    </row>
    <row r="36899" spans="27:29">
      <c r="AA36899" s="298"/>
      <c r="AC36899" s="206"/>
    </row>
    <row r="36900" spans="27:29">
      <c r="AA36900" s="298"/>
      <c r="AC36900" s="206"/>
    </row>
    <row r="36901" spans="27:29">
      <c r="AA36901" s="298"/>
      <c r="AC36901" s="206"/>
    </row>
    <row r="36902" spans="27:29">
      <c r="AA36902" s="298"/>
      <c r="AC36902" s="206"/>
    </row>
    <row r="36903" spans="27:29">
      <c r="AA36903" s="298"/>
      <c r="AC36903" s="206"/>
    </row>
    <row r="36904" spans="27:29">
      <c r="AA36904" s="298"/>
      <c r="AC36904" s="206"/>
    </row>
    <row r="36905" spans="27:29">
      <c r="AA36905" s="298"/>
      <c r="AC36905" s="206"/>
    </row>
    <row r="36906" spans="27:29">
      <c r="AA36906" s="298"/>
      <c r="AC36906" s="206"/>
    </row>
    <row r="36907" spans="27:29">
      <c r="AA36907" s="298"/>
      <c r="AC36907" s="206"/>
    </row>
    <row r="36908" spans="27:29">
      <c r="AA36908" s="298"/>
      <c r="AC36908" s="206"/>
    </row>
    <row r="36909" spans="27:29">
      <c r="AA36909" s="298"/>
      <c r="AC36909" s="206"/>
    </row>
    <row r="36910" spans="27:29">
      <c r="AA36910" s="298"/>
      <c r="AC36910" s="206"/>
    </row>
    <row r="36911" spans="27:29">
      <c r="AA36911" s="298"/>
      <c r="AC36911" s="206"/>
    </row>
    <row r="36912" spans="27:29">
      <c r="AA36912" s="298"/>
      <c r="AC36912" s="206"/>
    </row>
    <row r="36913" spans="27:29">
      <c r="AA36913" s="298"/>
      <c r="AC36913" s="206"/>
    </row>
    <row r="36914" spans="27:29">
      <c r="AA36914" s="298"/>
      <c r="AC36914" s="206"/>
    </row>
    <row r="36915" spans="27:29">
      <c r="AA36915" s="298"/>
      <c r="AC36915" s="206"/>
    </row>
    <row r="36916" spans="27:29">
      <c r="AA36916" s="298"/>
      <c r="AC36916" s="206"/>
    </row>
    <row r="36917" spans="27:29">
      <c r="AA36917" s="298"/>
      <c r="AC36917" s="206"/>
    </row>
    <row r="36918" spans="27:29">
      <c r="AA36918" s="298"/>
      <c r="AC36918" s="206"/>
    </row>
    <row r="36919" spans="27:29">
      <c r="AA36919" s="298"/>
      <c r="AC36919" s="206"/>
    </row>
    <row r="36920" spans="27:29">
      <c r="AA36920" s="298"/>
      <c r="AC36920" s="206"/>
    </row>
    <row r="36921" spans="27:29">
      <c r="AA36921" s="298"/>
      <c r="AC36921" s="206"/>
    </row>
    <row r="36922" spans="27:29">
      <c r="AA36922" s="298"/>
      <c r="AC36922" s="206"/>
    </row>
    <row r="36923" spans="27:29">
      <c r="AA36923" s="298"/>
      <c r="AC36923" s="206"/>
    </row>
    <row r="36924" spans="27:29">
      <c r="AA36924" s="298"/>
      <c r="AC36924" s="206"/>
    </row>
    <row r="36925" spans="27:29">
      <c r="AA36925" s="298"/>
      <c r="AC36925" s="206"/>
    </row>
    <row r="36926" spans="27:29">
      <c r="AA36926" s="298"/>
      <c r="AC36926" s="206"/>
    </row>
    <row r="36927" spans="27:29">
      <c r="AA36927" s="298"/>
      <c r="AC36927" s="206"/>
    </row>
    <row r="36928" spans="27:29">
      <c r="AA36928" s="298"/>
      <c r="AC36928" s="206"/>
    </row>
    <row r="36929" spans="27:29">
      <c r="AA36929" s="298"/>
      <c r="AC36929" s="206"/>
    </row>
    <row r="36930" spans="27:29">
      <c r="AA36930" s="298"/>
      <c r="AC36930" s="206"/>
    </row>
    <row r="36931" spans="27:29">
      <c r="AA36931" s="298"/>
      <c r="AC36931" s="206"/>
    </row>
    <row r="36932" spans="27:29">
      <c r="AA36932" s="298"/>
      <c r="AC36932" s="206"/>
    </row>
    <row r="36933" spans="27:29">
      <c r="AA36933" s="298"/>
      <c r="AC36933" s="206"/>
    </row>
    <row r="36934" spans="27:29">
      <c r="AA36934" s="298"/>
      <c r="AC36934" s="206"/>
    </row>
    <row r="36935" spans="27:29">
      <c r="AA36935" s="298"/>
      <c r="AC36935" s="206"/>
    </row>
    <row r="36936" spans="27:29">
      <c r="AA36936" s="298"/>
      <c r="AC36936" s="206"/>
    </row>
    <row r="36937" spans="27:29">
      <c r="AA36937" s="298"/>
      <c r="AC36937" s="206"/>
    </row>
    <row r="36938" spans="27:29">
      <c r="AA36938" s="298"/>
      <c r="AC36938" s="206"/>
    </row>
    <row r="36939" spans="27:29">
      <c r="AA36939" s="298"/>
      <c r="AC36939" s="206"/>
    </row>
    <row r="36940" spans="27:29">
      <c r="AA36940" s="298"/>
      <c r="AC36940" s="206"/>
    </row>
    <row r="36941" spans="27:29">
      <c r="AA36941" s="298"/>
      <c r="AC36941" s="206"/>
    </row>
    <row r="36942" spans="27:29">
      <c r="AA36942" s="298"/>
      <c r="AC36942" s="206"/>
    </row>
    <row r="36943" spans="27:29">
      <c r="AA36943" s="298"/>
      <c r="AC36943" s="206"/>
    </row>
    <row r="36944" spans="27:29">
      <c r="AA36944" s="298"/>
      <c r="AC36944" s="206"/>
    </row>
    <row r="36945" spans="27:29">
      <c r="AA36945" s="298"/>
      <c r="AC36945" s="206"/>
    </row>
    <row r="36946" spans="27:29">
      <c r="AA36946" s="298"/>
      <c r="AC36946" s="206"/>
    </row>
    <row r="36947" spans="27:29">
      <c r="AA36947" s="298"/>
      <c r="AC36947" s="206"/>
    </row>
    <row r="36948" spans="27:29">
      <c r="AA36948" s="298"/>
      <c r="AC36948" s="206"/>
    </row>
    <row r="36949" spans="27:29">
      <c r="AA36949" s="298"/>
      <c r="AC36949" s="206"/>
    </row>
    <row r="36950" spans="27:29">
      <c r="AA36950" s="298"/>
      <c r="AC36950" s="206"/>
    </row>
    <row r="36951" spans="27:29">
      <c r="AA36951" s="298"/>
      <c r="AC36951" s="206"/>
    </row>
    <row r="36952" spans="27:29">
      <c r="AA36952" s="298"/>
      <c r="AC36952" s="206"/>
    </row>
    <row r="36953" spans="27:29">
      <c r="AA36953" s="298"/>
      <c r="AC36953" s="206"/>
    </row>
    <row r="36954" spans="27:29">
      <c r="AA36954" s="298"/>
      <c r="AC36954" s="206"/>
    </row>
    <row r="36955" spans="27:29">
      <c r="AA36955" s="298"/>
      <c r="AC36955" s="206"/>
    </row>
    <row r="36956" spans="27:29">
      <c r="AA36956" s="298"/>
      <c r="AC36956" s="206"/>
    </row>
    <row r="36957" spans="27:29">
      <c r="AA36957" s="298"/>
      <c r="AC36957" s="206"/>
    </row>
    <row r="36958" spans="27:29">
      <c r="AA36958" s="298"/>
      <c r="AC36958" s="206"/>
    </row>
    <row r="36959" spans="27:29">
      <c r="AA36959" s="298"/>
      <c r="AC36959" s="206"/>
    </row>
    <row r="36960" spans="27:29">
      <c r="AA36960" s="298"/>
      <c r="AC36960" s="206"/>
    </row>
    <row r="36961" spans="27:29">
      <c r="AA36961" s="298"/>
      <c r="AC36961" s="206"/>
    </row>
    <row r="36962" spans="27:29">
      <c r="AA36962" s="298"/>
      <c r="AC36962" s="206"/>
    </row>
    <row r="36963" spans="27:29">
      <c r="AA36963" s="298"/>
      <c r="AC36963" s="206"/>
    </row>
    <row r="36964" spans="27:29">
      <c r="AA36964" s="298"/>
      <c r="AC36964" s="206"/>
    </row>
    <row r="36965" spans="27:29">
      <c r="AA36965" s="298"/>
      <c r="AC36965" s="206"/>
    </row>
    <row r="36966" spans="27:29">
      <c r="AA36966" s="298"/>
      <c r="AC36966" s="206"/>
    </row>
    <row r="36967" spans="27:29">
      <c r="AA36967" s="298"/>
      <c r="AC36967" s="206"/>
    </row>
    <row r="36968" spans="27:29">
      <c r="AA36968" s="298"/>
      <c r="AC36968" s="206"/>
    </row>
    <row r="36969" spans="27:29">
      <c r="AA36969" s="298"/>
      <c r="AC36969" s="206"/>
    </row>
    <row r="36970" spans="27:29">
      <c r="AA36970" s="298"/>
      <c r="AC36970" s="206"/>
    </row>
    <row r="36971" spans="27:29">
      <c r="AA36971" s="298"/>
      <c r="AC36971" s="206"/>
    </row>
    <row r="36972" spans="27:29">
      <c r="AA36972" s="298"/>
      <c r="AC36972" s="206"/>
    </row>
    <row r="36973" spans="27:29">
      <c r="AA36973" s="298"/>
      <c r="AC36973" s="206"/>
    </row>
    <row r="36974" spans="27:29">
      <c r="AA36974" s="298"/>
      <c r="AC36974" s="206"/>
    </row>
    <row r="36975" spans="27:29">
      <c r="AA36975" s="298"/>
      <c r="AC36975" s="206"/>
    </row>
    <row r="36976" spans="27:29">
      <c r="AA36976" s="298"/>
      <c r="AC36976" s="206"/>
    </row>
    <row r="36977" spans="27:29">
      <c r="AA36977" s="298"/>
      <c r="AC36977" s="206"/>
    </row>
    <row r="36978" spans="27:29">
      <c r="AA36978" s="298"/>
      <c r="AC36978" s="206"/>
    </row>
    <row r="36979" spans="27:29">
      <c r="AA36979" s="298"/>
      <c r="AC36979" s="206"/>
    </row>
    <row r="36980" spans="27:29">
      <c r="AA36980" s="298"/>
      <c r="AC36980" s="206"/>
    </row>
    <row r="36981" spans="27:29">
      <c r="AA36981" s="298"/>
      <c r="AC36981" s="206"/>
    </row>
    <row r="36982" spans="27:29">
      <c r="AA36982" s="298"/>
      <c r="AC36982" s="206"/>
    </row>
    <row r="36983" spans="27:29">
      <c r="AA36983" s="298"/>
      <c r="AC36983" s="206"/>
    </row>
    <row r="36984" spans="27:29">
      <c r="AA36984" s="298"/>
      <c r="AC36984" s="206"/>
    </row>
    <row r="36985" spans="27:29">
      <c r="AA36985" s="298"/>
      <c r="AC36985" s="206"/>
    </row>
    <row r="36986" spans="27:29">
      <c r="AA36986" s="298"/>
      <c r="AC36986" s="206"/>
    </row>
    <row r="36987" spans="27:29">
      <c r="AA36987" s="298"/>
      <c r="AC36987" s="206"/>
    </row>
    <row r="36988" spans="27:29">
      <c r="AA36988" s="298"/>
      <c r="AC36988" s="206"/>
    </row>
    <row r="36989" spans="27:29">
      <c r="AA36989" s="298"/>
      <c r="AC36989" s="206"/>
    </row>
    <row r="36990" spans="27:29">
      <c r="AA36990" s="298"/>
      <c r="AC36990" s="206"/>
    </row>
    <row r="36991" spans="27:29">
      <c r="AA36991" s="298"/>
      <c r="AC36991" s="206"/>
    </row>
    <row r="36992" spans="27:29">
      <c r="AA36992" s="298"/>
      <c r="AC36992" s="206"/>
    </row>
    <row r="36993" spans="27:29">
      <c r="AA36993" s="298"/>
      <c r="AC36993" s="206"/>
    </row>
    <row r="36994" spans="27:29">
      <c r="AA36994" s="298"/>
      <c r="AC36994" s="206"/>
    </row>
    <row r="36995" spans="27:29">
      <c r="AA36995" s="298"/>
      <c r="AC36995" s="206"/>
    </row>
    <row r="36996" spans="27:29">
      <c r="AA36996" s="298"/>
      <c r="AC36996" s="206"/>
    </row>
    <row r="36997" spans="27:29">
      <c r="AA36997" s="298"/>
      <c r="AC36997" s="206"/>
    </row>
    <row r="36998" spans="27:29">
      <c r="AA36998" s="298"/>
      <c r="AC36998" s="206"/>
    </row>
    <row r="36999" spans="27:29">
      <c r="AA36999" s="298"/>
      <c r="AC36999" s="206"/>
    </row>
    <row r="37000" spans="27:29">
      <c r="AA37000" s="298"/>
      <c r="AC37000" s="206"/>
    </row>
    <row r="37001" spans="27:29">
      <c r="AA37001" s="298"/>
      <c r="AC37001" s="206"/>
    </row>
    <row r="37002" spans="27:29">
      <c r="AA37002" s="298"/>
      <c r="AC37002" s="206"/>
    </row>
    <row r="37003" spans="27:29">
      <c r="AA37003" s="298"/>
      <c r="AC37003" s="206"/>
    </row>
    <row r="37004" spans="27:29">
      <c r="AA37004" s="298"/>
      <c r="AC37004" s="206"/>
    </row>
    <row r="37005" spans="27:29">
      <c r="AA37005" s="298"/>
      <c r="AC37005" s="206"/>
    </row>
    <row r="37006" spans="27:29">
      <c r="AA37006" s="298"/>
      <c r="AC37006" s="206"/>
    </row>
    <row r="37007" spans="27:29">
      <c r="AA37007" s="298"/>
      <c r="AC37007" s="206"/>
    </row>
    <row r="37008" spans="27:29">
      <c r="AA37008" s="298"/>
      <c r="AC37008" s="206"/>
    </row>
    <row r="37009" spans="27:29">
      <c r="AA37009" s="298"/>
      <c r="AC37009" s="206"/>
    </row>
    <row r="37010" spans="27:29">
      <c r="AA37010" s="298"/>
      <c r="AC37010" s="206"/>
    </row>
    <row r="37011" spans="27:29">
      <c r="AA37011" s="298"/>
      <c r="AC37011" s="206"/>
    </row>
    <row r="37012" spans="27:29">
      <c r="AA37012" s="298"/>
      <c r="AC37012" s="206"/>
    </row>
    <row r="37013" spans="27:29">
      <c r="AA37013" s="298"/>
      <c r="AC37013" s="206"/>
    </row>
    <row r="37014" spans="27:29">
      <c r="AA37014" s="298"/>
      <c r="AC37014" s="206"/>
    </row>
    <row r="37015" spans="27:29">
      <c r="AA37015" s="298"/>
      <c r="AC37015" s="206"/>
    </row>
    <row r="37016" spans="27:29">
      <c r="AA37016" s="298"/>
      <c r="AC37016" s="206"/>
    </row>
    <row r="37017" spans="27:29">
      <c r="AA37017" s="298"/>
      <c r="AC37017" s="206"/>
    </row>
    <row r="37018" spans="27:29">
      <c r="AA37018" s="298"/>
      <c r="AC37018" s="206"/>
    </row>
    <row r="37019" spans="27:29">
      <c r="AA37019" s="298"/>
      <c r="AC37019" s="206"/>
    </row>
    <row r="37020" spans="27:29">
      <c r="AA37020" s="298"/>
      <c r="AC37020" s="206"/>
    </row>
    <row r="37021" spans="27:29">
      <c r="AA37021" s="298"/>
      <c r="AC37021" s="206"/>
    </row>
    <row r="37022" spans="27:29">
      <c r="AA37022" s="298"/>
      <c r="AC37022" s="206"/>
    </row>
    <row r="37023" spans="27:29">
      <c r="AA37023" s="298"/>
      <c r="AC37023" s="206"/>
    </row>
    <row r="37024" spans="27:29">
      <c r="AA37024" s="298"/>
      <c r="AC37024" s="206"/>
    </row>
    <row r="37025" spans="27:29">
      <c r="AA37025" s="298"/>
      <c r="AC37025" s="206"/>
    </row>
    <row r="37026" spans="27:29">
      <c r="AA37026" s="298"/>
      <c r="AC37026" s="206"/>
    </row>
    <row r="37027" spans="27:29">
      <c r="AA37027" s="298"/>
      <c r="AC37027" s="206"/>
    </row>
    <row r="37028" spans="27:29">
      <c r="AA37028" s="298"/>
      <c r="AC37028" s="206"/>
    </row>
    <row r="37029" spans="27:29">
      <c r="AA37029" s="298"/>
      <c r="AC37029" s="206"/>
    </row>
    <row r="37030" spans="27:29">
      <c r="AA37030" s="298"/>
      <c r="AC37030" s="206"/>
    </row>
    <row r="37031" spans="27:29">
      <c r="AA37031" s="298"/>
      <c r="AC37031" s="206"/>
    </row>
    <row r="37032" spans="27:29">
      <c r="AA37032" s="298"/>
      <c r="AC37032" s="206"/>
    </row>
    <row r="37033" spans="27:29">
      <c r="AA37033" s="298"/>
      <c r="AC37033" s="206"/>
    </row>
    <row r="37034" spans="27:29">
      <c r="AA37034" s="298"/>
      <c r="AC37034" s="206"/>
    </row>
    <row r="37035" spans="27:29">
      <c r="AA37035" s="298"/>
      <c r="AC37035" s="206"/>
    </row>
    <row r="37036" spans="27:29">
      <c r="AA37036" s="298"/>
      <c r="AC37036" s="206"/>
    </row>
    <row r="37037" spans="27:29">
      <c r="AA37037" s="298"/>
      <c r="AC37037" s="206"/>
    </row>
    <row r="37038" spans="27:29">
      <c r="AA37038" s="298"/>
      <c r="AC37038" s="206"/>
    </row>
    <row r="37039" spans="27:29">
      <c r="AA37039" s="298"/>
      <c r="AC37039" s="206"/>
    </row>
    <row r="37040" spans="27:29">
      <c r="AA37040" s="298"/>
      <c r="AC37040" s="206"/>
    </row>
    <row r="37041" spans="27:29">
      <c r="AA37041" s="298"/>
      <c r="AC37041" s="206"/>
    </row>
    <row r="37042" spans="27:29">
      <c r="AA37042" s="298"/>
      <c r="AC37042" s="206"/>
    </row>
    <row r="37043" spans="27:29">
      <c r="AA37043" s="298"/>
      <c r="AC37043" s="206"/>
    </row>
    <row r="37044" spans="27:29">
      <c r="AA37044" s="298"/>
      <c r="AC37044" s="206"/>
    </row>
    <row r="37045" spans="27:29">
      <c r="AA37045" s="298"/>
      <c r="AC37045" s="206"/>
    </row>
    <row r="37046" spans="27:29">
      <c r="AA37046" s="298"/>
      <c r="AC37046" s="206"/>
    </row>
    <row r="37047" spans="27:29">
      <c r="AA37047" s="298"/>
      <c r="AC37047" s="206"/>
    </row>
    <row r="37048" spans="27:29">
      <c r="AA37048" s="298"/>
      <c r="AC37048" s="206"/>
    </row>
    <row r="37049" spans="27:29">
      <c r="AA37049" s="298"/>
      <c r="AC37049" s="206"/>
    </row>
    <row r="37050" spans="27:29">
      <c r="AA37050" s="298"/>
      <c r="AC37050" s="206"/>
    </row>
    <row r="37051" spans="27:29">
      <c r="AA37051" s="298"/>
      <c r="AC37051" s="206"/>
    </row>
    <row r="37052" spans="27:29">
      <c r="AA37052" s="298"/>
      <c r="AC37052" s="206"/>
    </row>
    <row r="37053" spans="27:29">
      <c r="AA37053" s="298"/>
      <c r="AC37053" s="206"/>
    </row>
    <row r="37054" spans="27:29">
      <c r="AA37054" s="298"/>
      <c r="AC37054" s="206"/>
    </row>
    <row r="37055" spans="27:29">
      <c r="AA37055" s="298"/>
      <c r="AC37055" s="206"/>
    </row>
    <row r="37056" spans="27:29">
      <c r="AA37056" s="298"/>
      <c r="AC37056" s="206"/>
    </row>
    <row r="37057" spans="27:29">
      <c r="AA37057" s="298"/>
      <c r="AC37057" s="206"/>
    </row>
    <row r="37058" spans="27:29">
      <c r="AA37058" s="298"/>
      <c r="AC37058" s="206"/>
    </row>
    <row r="37059" spans="27:29">
      <c r="AA37059" s="298"/>
      <c r="AC37059" s="206"/>
    </row>
    <row r="37060" spans="27:29">
      <c r="AA37060" s="298"/>
      <c r="AC37060" s="206"/>
    </row>
    <row r="37061" spans="27:29">
      <c r="AA37061" s="298"/>
      <c r="AC37061" s="206"/>
    </row>
    <row r="37062" spans="27:29">
      <c r="AA37062" s="298"/>
      <c r="AC37062" s="206"/>
    </row>
    <row r="37063" spans="27:29">
      <c r="AA37063" s="298"/>
      <c r="AC37063" s="206"/>
    </row>
    <row r="37064" spans="27:29">
      <c r="AA37064" s="298"/>
      <c r="AC37064" s="206"/>
    </row>
    <row r="37065" spans="27:29">
      <c r="AA37065" s="298"/>
      <c r="AC37065" s="206"/>
    </row>
    <row r="37066" spans="27:29">
      <c r="AA37066" s="298"/>
      <c r="AC37066" s="206"/>
    </row>
    <row r="37067" spans="27:29">
      <c r="AA37067" s="298"/>
      <c r="AC37067" s="206"/>
    </row>
    <row r="37068" spans="27:29">
      <c r="AA37068" s="298"/>
      <c r="AC37068" s="206"/>
    </row>
    <row r="37069" spans="27:29">
      <c r="AA37069" s="298"/>
      <c r="AC37069" s="206"/>
    </row>
    <row r="37070" spans="27:29">
      <c r="AA37070" s="298"/>
      <c r="AC37070" s="206"/>
    </row>
    <row r="37071" spans="27:29">
      <c r="AA37071" s="298"/>
      <c r="AC37071" s="206"/>
    </row>
    <row r="37072" spans="27:29">
      <c r="AA37072" s="298"/>
      <c r="AC37072" s="206"/>
    </row>
    <row r="37073" spans="27:29">
      <c r="AA37073" s="298"/>
      <c r="AC37073" s="206"/>
    </row>
    <row r="37074" spans="27:29">
      <c r="AA37074" s="298"/>
      <c r="AC37074" s="206"/>
    </row>
    <row r="37075" spans="27:29">
      <c r="AA37075" s="298"/>
      <c r="AC37075" s="206"/>
    </row>
    <row r="37076" spans="27:29">
      <c r="AA37076" s="298"/>
      <c r="AC37076" s="206"/>
    </row>
    <row r="37077" spans="27:29">
      <c r="AA37077" s="298"/>
      <c r="AC37077" s="206"/>
    </row>
    <row r="37078" spans="27:29">
      <c r="AA37078" s="298"/>
      <c r="AC37078" s="206"/>
    </row>
    <row r="37079" spans="27:29">
      <c r="AA37079" s="298"/>
      <c r="AC37079" s="206"/>
    </row>
    <row r="37080" spans="27:29">
      <c r="AA37080" s="298"/>
      <c r="AC37080" s="206"/>
    </row>
    <row r="37081" spans="27:29">
      <c r="AA37081" s="298"/>
      <c r="AC37081" s="206"/>
    </row>
    <row r="37082" spans="27:29">
      <c r="AA37082" s="298"/>
      <c r="AC37082" s="206"/>
    </row>
    <row r="37083" spans="27:29">
      <c r="AA37083" s="298"/>
      <c r="AC37083" s="206"/>
    </row>
    <row r="37084" spans="27:29">
      <c r="AA37084" s="298"/>
      <c r="AC37084" s="206"/>
    </row>
    <row r="37085" spans="27:29">
      <c r="AA37085" s="298"/>
      <c r="AC37085" s="206"/>
    </row>
    <row r="37086" spans="27:29">
      <c r="AA37086" s="298"/>
      <c r="AC37086" s="206"/>
    </row>
    <row r="37087" spans="27:29">
      <c r="AA37087" s="298"/>
      <c r="AC37087" s="206"/>
    </row>
    <row r="37088" spans="27:29">
      <c r="AA37088" s="298"/>
      <c r="AC37088" s="206"/>
    </row>
    <row r="37089" spans="27:29">
      <c r="AA37089" s="298"/>
      <c r="AC37089" s="206"/>
    </row>
    <row r="37090" spans="27:29">
      <c r="AA37090" s="298"/>
      <c r="AC37090" s="206"/>
    </row>
    <row r="37091" spans="27:29">
      <c r="AA37091" s="298"/>
      <c r="AC37091" s="206"/>
    </row>
    <row r="37092" spans="27:29">
      <c r="AA37092" s="298"/>
      <c r="AC37092" s="206"/>
    </row>
    <row r="37093" spans="27:29">
      <c r="AA37093" s="298"/>
      <c r="AC37093" s="206"/>
    </row>
    <row r="37094" spans="27:29">
      <c r="AA37094" s="298"/>
      <c r="AC37094" s="206"/>
    </row>
    <row r="37095" spans="27:29">
      <c r="AA37095" s="298"/>
      <c r="AC37095" s="206"/>
    </row>
    <row r="37096" spans="27:29">
      <c r="AA37096" s="298"/>
      <c r="AC37096" s="206"/>
    </row>
    <row r="37097" spans="27:29">
      <c r="AA37097" s="298"/>
      <c r="AC37097" s="206"/>
    </row>
    <row r="37098" spans="27:29">
      <c r="AA37098" s="298"/>
      <c r="AC37098" s="206"/>
    </row>
    <row r="37099" spans="27:29">
      <c r="AA37099" s="298"/>
      <c r="AC37099" s="206"/>
    </row>
    <row r="37100" spans="27:29">
      <c r="AA37100" s="298"/>
      <c r="AC37100" s="206"/>
    </row>
    <row r="37101" spans="27:29">
      <c r="AA37101" s="298"/>
      <c r="AC37101" s="206"/>
    </row>
    <row r="37102" spans="27:29">
      <c r="AA37102" s="298"/>
      <c r="AC37102" s="206"/>
    </row>
    <row r="37103" spans="27:29">
      <c r="AA37103" s="298"/>
      <c r="AC37103" s="206"/>
    </row>
    <row r="37104" spans="27:29">
      <c r="AA37104" s="298"/>
      <c r="AC37104" s="206"/>
    </row>
    <row r="37105" spans="27:29">
      <c r="AA37105" s="298"/>
      <c r="AC37105" s="206"/>
    </row>
    <row r="37106" spans="27:29">
      <c r="AA37106" s="298"/>
      <c r="AC37106" s="206"/>
    </row>
    <row r="37107" spans="27:29">
      <c r="AA37107" s="298"/>
      <c r="AC37107" s="206"/>
    </row>
    <row r="37108" spans="27:29">
      <c r="AA37108" s="298"/>
      <c r="AC37108" s="206"/>
    </row>
    <row r="37109" spans="27:29">
      <c r="AA37109" s="298"/>
      <c r="AC37109" s="206"/>
    </row>
    <row r="37110" spans="27:29">
      <c r="AA37110" s="298"/>
      <c r="AC37110" s="206"/>
    </row>
    <row r="37111" spans="27:29">
      <c r="AA37111" s="298"/>
      <c r="AC37111" s="206"/>
    </row>
    <row r="37112" spans="27:29">
      <c r="AA37112" s="298"/>
      <c r="AC37112" s="206"/>
    </row>
    <row r="37113" spans="27:29">
      <c r="AA37113" s="298"/>
      <c r="AC37113" s="206"/>
    </row>
    <row r="37114" spans="27:29">
      <c r="AA37114" s="298"/>
      <c r="AC37114" s="206"/>
    </row>
    <row r="37115" spans="27:29">
      <c r="AA37115" s="298"/>
      <c r="AC37115" s="206"/>
    </row>
    <row r="37116" spans="27:29">
      <c r="AA37116" s="298"/>
      <c r="AC37116" s="206"/>
    </row>
    <row r="37117" spans="27:29">
      <c r="AA37117" s="298"/>
      <c r="AC37117" s="206"/>
    </row>
    <row r="37118" spans="27:29">
      <c r="AA37118" s="298"/>
      <c r="AC37118" s="206"/>
    </row>
    <row r="37119" spans="27:29">
      <c r="AA37119" s="298"/>
      <c r="AC37119" s="206"/>
    </row>
    <row r="37120" spans="27:29">
      <c r="AA37120" s="298"/>
      <c r="AC37120" s="206"/>
    </row>
    <row r="37121" spans="27:29">
      <c r="AA37121" s="298"/>
      <c r="AC37121" s="206"/>
    </row>
    <row r="37122" spans="27:29">
      <c r="AA37122" s="298"/>
      <c r="AC37122" s="206"/>
    </row>
    <row r="37123" spans="27:29">
      <c r="AA37123" s="298"/>
      <c r="AC37123" s="206"/>
    </row>
    <row r="37124" spans="27:29">
      <c r="AA37124" s="298"/>
      <c r="AC37124" s="206"/>
    </row>
    <row r="37125" spans="27:29">
      <c r="AA37125" s="298"/>
      <c r="AC37125" s="206"/>
    </row>
    <row r="37126" spans="27:29">
      <c r="AA37126" s="298"/>
      <c r="AC37126" s="206"/>
    </row>
    <row r="37127" spans="27:29">
      <c r="AA37127" s="298"/>
      <c r="AC37127" s="206"/>
    </row>
    <row r="37128" spans="27:29">
      <c r="AA37128" s="298"/>
      <c r="AC37128" s="206"/>
    </row>
    <row r="37129" spans="27:29">
      <c r="AA37129" s="298"/>
      <c r="AC37129" s="206"/>
    </row>
    <row r="37130" spans="27:29">
      <c r="AA37130" s="298"/>
      <c r="AC37130" s="206"/>
    </row>
    <row r="37131" spans="27:29">
      <c r="AA37131" s="298"/>
      <c r="AC37131" s="206"/>
    </row>
    <row r="37132" spans="27:29">
      <c r="AA37132" s="298"/>
      <c r="AC37132" s="206"/>
    </row>
    <row r="37133" spans="27:29">
      <c r="AA37133" s="298"/>
      <c r="AC37133" s="206"/>
    </row>
    <row r="37134" spans="27:29">
      <c r="AA37134" s="298"/>
      <c r="AC37134" s="206"/>
    </row>
    <row r="37135" spans="27:29">
      <c r="AA37135" s="298"/>
      <c r="AC37135" s="206"/>
    </row>
    <row r="37136" spans="27:29">
      <c r="AA37136" s="298"/>
      <c r="AC37136" s="206"/>
    </row>
    <row r="37137" spans="27:29">
      <c r="AA37137" s="298"/>
      <c r="AC37137" s="206"/>
    </row>
    <row r="37138" spans="27:29">
      <c r="AA37138" s="298"/>
      <c r="AC37138" s="206"/>
    </row>
    <row r="37139" spans="27:29">
      <c r="AA37139" s="298"/>
      <c r="AC37139" s="206"/>
    </row>
    <row r="37140" spans="27:29">
      <c r="AA37140" s="298"/>
      <c r="AC37140" s="206"/>
    </row>
    <row r="37141" spans="27:29">
      <c r="AA37141" s="298"/>
      <c r="AC37141" s="206"/>
    </row>
    <row r="37142" spans="27:29">
      <c r="AA37142" s="298"/>
      <c r="AC37142" s="206"/>
    </row>
    <row r="37143" spans="27:29">
      <c r="AA37143" s="298"/>
      <c r="AC37143" s="206"/>
    </row>
    <row r="37144" spans="27:29">
      <c r="AA37144" s="298"/>
      <c r="AC37144" s="206"/>
    </row>
    <row r="37145" spans="27:29">
      <c r="AA37145" s="298"/>
      <c r="AC37145" s="206"/>
    </row>
    <row r="37146" spans="27:29">
      <c r="AA37146" s="298"/>
      <c r="AC37146" s="206"/>
    </row>
    <row r="37147" spans="27:29">
      <c r="AA37147" s="298"/>
      <c r="AC37147" s="206"/>
    </row>
    <row r="37148" spans="27:29">
      <c r="AA37148" s="298"/>
      <c r="AC37148" s="206"/>
    </row>
    <row r="37149" spans="27:29">
      <c r="AA37149" s="298"/>
      <c r="AC37149" s="206"/>
    </row>
    <row r="37150" spans="27:29">
      <c r="AA37150" s="298"/>
      <c r="AC37150" s="206"/>
    </row>
    <row r="37151" spans="27:29">
      <c r="AA37151" s="298"/>
      <c r="AC37151" s="206"/>
    </row>
    <row r="37152" spans="27:29">
      <c r="AA37152" s="298"/>
      <c r="AC37152" s="206"/>
    </row>
    <row r="37153" spans="27:29">
      <c r="AA37153" s="298"/>
      <c r="AC37153" s="206"/>
    </row>
    <row r="37154" spans="27:29">
      <c r="AA37154" s="298"/>
      <c r="AC37154" s="206"/>
    </row>
    <row r="37155" spans="27:29">
      <c r="AA37155" s="298"/>
      <c r="AC37155" s="206"/>
    </row>
    <row r="37156" spans="27:29">
      <c r="AA37156" s="298"/>
      <c r="AC37156" s="206"/>
    </row>
    <row r="37157" spans="27:29">
      <c r="AA37157" s="298"/>
      <c r="AC37157" s="206"/>
    </row>
    <row r="37158" spans="27:29">
      <c r="AA37158" s="298"/>
      <c r="AC37158" s="206"/>
    </row>
    <row r="37159" spans="27:29">
      <c r="AA37159" s="298"/>
      <c r="AC37159" s="206"/>
    </row>
    <row r="37160" spans="27:29">
      <c r="AA37160" s="298"/>
      <c r="AC37160" s="206"/>
    </row>
    <row r="37161" spans="27:29">
      <c r="AA37161" s="298"/>
      <c r="AC37161" s="206"/>
    </row>
    <row r="37162" spans="27:29">
      <c r="AA37162" s="298"/>
      <c r="AC37162" s="206"/>
    </row>
    <row r="37163" spans="27:29">
      <c r="AA37163" s="298"/>
      <c r="AC37163" s="206"/>
    </row>
    <row r="37164" spans="27:29">
      <c r="AA37164" s="298"/>
      <c r="AC37164" s="206"/>
    </row>
    <row r="37165" spans="27:29">
      <c r="AA37165" s="298"/>
      <c r="AC37165" s="206"/>
    </row>
    <row r="37166" spans="27:29">
      <c r="AA37166" s="298"/>
      <c r="AC37166" s="206"/>
    </row>
    <row r="37167" spans="27:29">
      <c r="AA37167" s="298"/>
      <c r="AC37167" s="206"/>
    </row>
    <row r="37168" spans="27:29">
      <c r="AA37168" s="298"/>
      <c r="AC37168" s="206"/>
    </row>
    <row r="37169" spans="27:29">
      <c r="AA37169" s="298"/>
      <c r="AC37169" s="206"/>
    </row>
    <row r="37170" spans="27:29">
      <c r="AA37170" s="298"/>
      <c r="AC37170" s="206"/>
    </row>
    <row r="37171" spans="27:29">
      <c r="AA37171" s="298"/>
      <c r="AC37171" s="206"/>
    </row>
    <row r="37172" spans="27:29">
      <c r="AA37172" s="298"/>
      <c r="AC37172" s="206"/>
    </row>
    <row r="37173" spans="27:29">
      <c r="AA37173" s="298"/>
      <c r="AC37173" s="206"/>
    </row>
    <row r="37174" spans="27:29">
      <c r="AA37174" s="298"/>
      <c r="AC37174" s="206"/>
    </row>
    <row r="37175" spans="27:29">
      <c r="AA37175" s="298"/>
      <c r="AC37175" s="206"/>
    </row>
    <row r="37176" spans="27:29">
      <c r="AA37176" s="298"/>
      <c r="AC37176" s="206"/>
    </row>
    <row r="37177" spans="27:29">
      <c r="AA37177" s="298"/>
      <c r="AC37177" s="206"/>
    </row>
    <row r="37178" spans="27:29">
      <c r="AA37178" s="298"/>
      <c r="AC37178" s="206"/>
    </row>
    <row r="37179" spans="27:29">
      <c r="AA37179" s="298"/>
      <c r="AC37179" s="206"/>
    </row>
    <row r="37180" spans="27:29">
      <c r="AA37180" s="298"/>
      <c r="AC37180" s="206"/>
    </row>
    <row r="37181" spans="27:29">
      <c r="AA37181" s="298"/>
      <c r="AC37181" s="206"/>
    </row>
    <row r="37182" spans="27:29">
      <c r="AA37182" s="298"/>
      <c r="AC37182" s="206"/>
    </row>
    <row r="37183" spans="27:29">
      <c r="AA37183" s="298"/>
      <c r="AC37183" s="206"/>
    </row>
    <row r="37184" spans="27:29">
      <c r="AA37184" s="298"/>
      <c r="AC37184" s="206"/>
    </row>
    <row r="37185" spans="27:29">
      <c r="AA37185" s="298"/>
      <c r="AC37185" s="206"/>
    </row>
    <row r="37186" spans="27:29">
      <c r="AA37186" s="298"/>
      <c r="AC37186" s="206"/>
    </row>
    <row r="37187" spans="27:29">
      <c r="AA37187" s="298"/>
      <c r="AC37187" s="206"/>
    </row>
    <row r="37188" spans="27:29">
      <c r="AA37188" s="298"/>
      <c r="AC37188" s="206"/>
    </row>
    <row r="37189" spans="27:29">
      <c r="AA37189" s="298"/>
      <c r="AC37189" s="206"/>
    </row>
    <row r="37190" spans="27:29">
      <c r="AA37190" s="298"/>
      <c r="AC37190" s="206"/>
    </row>
    <row r="37191" spans="27:29">
      <c r="AA37191" s="298"/>
      <c r="AC37191" s="206"/>
    </row>
    <row r="37192" spans="27:29">
      <c r="AA37192" s="298"/>
      <c r="AC37192" s="206"/>
    </row>
    <row r="37193" spans="27:29">
      <c r="AA37193" s="298"/>
      <c r="AC37193" s="206"/>
    </row>
    <row r="37194" spans="27:29">
      <c r="AA37194" s="298"/>
      <c r="AC37194" s="206"/>
    </row>
    <row r="37195" spans="27:29">
      <c r="AA37195" s="298"/>
      <c r="AC37195" s="206"/>
    </row>
    <row r="37196" spans="27:29">
      <c r="AA37196" s="298"/>
      <c r="AC37196" s="206"/>
    </row>
    <row r="37197" spans="27:29">
      <c r="AA37197" s="298"/>
      <c r="AC37197" s="206"/>
    </row>
    <row r="37198" spans="27:29">
      <c r="AA37198" s="298"/>
      <c r="AC37198" s="206"/>
    </row>
    <row r="37199" spans="27:29">
      <c r="AA37199" s="298"/>
      <c r="AC37199" s="206"/>
    </row>
    <row r="37200" spans="27:29">
      <c r="AA37200" s="298"/>
      <c r="AC37200" s="206"/>
    </row>
    <row r="37201" spans="27:29">
      <c r="AA37201" s="298"/>
      <c r="AC37201" s="206"/>
    </row>
    <row r="37202" spans="27:29">
      <c r="AA37202" s="298"/>
      <c r="AC37202" s="206"/>
    </row>
    <row r="37203" spans="27:29">
      <c r="AA37203" s="298"/>
      <c r="AC37203" s="206"/>
    </row>
    <row r="37204" spans="27:29">
      <c r="AA37204" s="298"/>
      <c r="AC37204" s="206"/>
    </row>
    <row r="37205" spans="27:29">
      <c r="AA37205" s="298"/>
      <c r="AC37205" s="206"/>
    </row>
    <row r="37206" spans="27:29">
      <c r="AA37206" s="298"/>
      <c r="AC37206" s="206"/>
    </row>
    <row r="37207" spans="27:29">
      <c r="AA37207" s="298"/>
      <c r="AC37207" s="206"/>
    </row>
    <row r="37208" spans="27:29">
      <c r="AA37208" s="298"/>
      <c r="AC37208" s="206"/>
    </row>
    <row r="37209" spans="27:29">
      <c r="AA37209" s="298"/>
      <c r="AC37209" s="206"/>
    </row>
    <row r="37210" spans="27:29">
      <c r="AA37210" s="298"/>
      <c r="AC37210" s="206"/>
    </row>
    <row r="37211" spans="27:29">
      <c r="AA37211" s="298"/>
      <c r="AC37211" s="206"/>
    </row>
    <row r="37212" spans="27:29">
      <c r="AA37212" s="298"/>
      <c r="AC37212" s="206"/>
    </row>
    <row r="37213" spans="27:29">
      <c r="AA37213" s="298"/>
      <c r="AC37213" s="206"/>
    </row>
    <row r="37214" spans="27:29">
      <c r="AA37214" s="298"/>
      <c r="AC37214" s="206"/>
    </row>
    <row r="37215" spans="27:29">
      <c r="AA37215" s="298"/>
      <c r="AC37215" s="206"/>
    </row>
    <row r="37216" spans="27:29">
      <c r="AA37216" s="298"/>
      <c r="AC37216" s="206"/>
    </row>
    <row r="37217" spans="27:29">
      <c r="AA37217" s="298"/>
      <c r="AC37217" s="206"/>
    </row>
    <row r="37218" spans="27:29">
      <c r="AA37218" s="298"/>
      <c r="AC37218" s="206"/>
    </row>
    <row r="37219" spans="27:29">
      <c r="AA37219" s="298"/>
      <c r="AC37219" s="206"/>
    </row>
    <row r="37220" spans="27:29">
      <c r="AA37220" s="298"/>
      <c r="AC37220" s="206"/>
    </row>
    <row r="37221" spans="27:29">
      <c r="AA37221" s="298"/>
      <c r="AC37221" s="206"/>
    </row>
    <row r="37222" spans="27:29">
      <c r="AA37222" s="298"/>
      <c r="AC37222" s="206"/>
    </row>
    <row r="37223" spans="27:29">
      <c r="AA37223" s="298"/>
      <c r="AC37223" s="206"/>
    </row>
    <row r="37224" spans="27:29">
      <c r="AA37224" s="298"/>
      <c r="AC37224" s="206"/>
    </row>
    <row r="37225" spans="27:29">
      <c r="AA37225" s="298"/>
      <c r="AC37225" s="206"/>
    </row>
    <row r="37226" spans="27:29">
      <c r="AA37226" s="298"/>
      <c r="AC37226" s="206"/>
    </row>
    <row r="37227" spans="27:29">
      <c r="AA37227" s="298"/>
      <c r="AC37227" s="206"/>
    </row>
    <row r="37228" spans="27:29">
      <c r="AA37228" s="298"/>
      <c r="AC37228" s="206"/>
    </row>
    <row r="37229" spans="27:29">
      <c r="AA37229" s="298"/>
      <c r="AC37229" s="206"/>
    </row>
    <row r="37230" spans="27:29">
      <c r="AA37230" s="298"/>
      <c r="AC37230" s="206"/>
    </row>
    <row r="37231" spans="27:29">
      <c r="AA37231" s="298"/>
      <c r="AC37231" s="206"/>
    </row>
    <row r="37232" spans="27:29">
      <c r="AA37232" s="298"/>
      <c r="AC37232" s="206"/>
    </row>
    <row r="37233" spans="27:29">
      <c r="AA37233" s="298"/>
      <c r="AC37233" s="206"/>
    </row>
    <row r="37234" spans="27:29">
      <c r="AA37234" s="298"/>
      <c r="AC37234" s="206"/>
    </row>
    <row r="37235" spans="27:29">
      <c r="AA37235" s="298"/>
      <c r="AC37235" s="206"/>
    </row>
    <row r="37236" spans="27:29">
      <c r="AA37236" s="298"/>
      <c r="AC37236" s="206"/>
    </row>
    <row r="37237" spans="27:29">
      <c r="AA37237" s="298"/>
      <c r="AC37237" s="206"/>
    </row>
    <row r="37238" spans="27:29">
      <c r="AA37238" s="298"/>
      <c r="AC37238" s="206"/>
    </row>
    <row r="37239" spans="27:29">
      <c r="AA37239" s="298"/>
      <c r="AC37239" s="206"/>
    </row>
    <row r="37240" spans="27:29">
      <c r="AA37240" s="298"/>
      <c r="AC37240" s="206"/>
    </row>
    <row r="37241" spans="27:29">
      <c r="AA37241" s="298"/>
      <c r="AC37241" s="206"/>
    </row>
    <row r="37242" spans="27:29">
      <c r="AA37242" s="298"/>
      <c r="AC37242" s="206"/>
    </row>
    <row r="37243" spans="27:29">
      <c r="AA37243" s="298"/>
      <c r="AC37243" s="206"/>
    </row>
    <row r="37244" spans="27:29">
      <c r="AA37244" s="298"/>
      <c r="AC37244" s="206"/>
    </row>
    <row r="37245" spans="27:29">
      <c r="AA37245" s="298"/>
      <c r="AC37245" s="206"/>
    </row>
    <row r="37246" spans="27:29">
      <c r="AA37246" s="298"/>
      <c r="AC37246" s="206"/>
    </row>
    <row r="37247" spans="27:29">
      <c r="AA37247" s="298"/>
      <c r="AC37247" s="206"/>
    </row>
    <row r="37248" spans="27:29">
      <c r="AA37248" s="298"/>
      <c r="AC37248" s="206"/>
    </row>
    <row r="37249" spans="27:29">
      <c r="AA37249" s="298"/>
      <c r="AC37249" s="206"/>
    </row>
    <row r="37250" spans="27:29">
      <c r="AA37250" s="298"/>
      <c r="AC37250" s="206"/>
    </row>
    <row r="37251" spans="27:29">
      <c r="AA37251" s="298"/>
      <c r="AC37251" s="206"/>
    </row>
    <row r="37252" spans="27:29">
      <c r="AA37252" s="298"/>
      <c r="AC37252" s="206"/>
    </row>
    <row r="37253" spans="27:29">
      <c r="AA37253" s="298"/>
      <c r="AC37253" s="206"/>
    </row>
    <row r="37254" spans="27:29">
      <c r="AA37254" s="298"/>
      <c r="AC37254" s="206"/>
    </row>
    <row r="37255" spans="27:29">
      <c r="AA37255" s="298"/>
      <c r="AC37255" s="206"/>
    </row>
    <row r="37256" spans="27:29">
      <c r="AA37256" s="298"/>
      <c r="AC37256" s="206"/>
    </row>
    <row r="37257" spans="27:29">
      <c r="AA37257" s="298"/>
      <c r="AC37257" s="206"/>
    </row>
    <row r="37258" spans="27:29">
      <c r="AA37258" s="298"/>
      <c r="AC37258" s="206"/>
    </row>
    <row r="37259" spans="27:29">
      <c r="AA37259" s="298"/>
      <c r="AC37259" s="206"/>
    </row>
    <row r="37260" spans="27:29">
      <c r="AA37260" s="298"/>
      <c r="AC37260" s="206"/>
    </row>
    <row r="37261" spans="27:29">
      <c r="AA37261" s="298"/>
      <c r="AC37261" s="206"/>
    </row>
    <row r="37262" spans="27:29">
      <c r="AA37262" s="298"/>
      <c r="AC37262" s="206"/>
    </row>
    <row r="37263" spans="27:29">
      <c r="AA37263" s="298"/>
      <c r="AC37263" s="206"/>
    </row>
    <row r="37264" spans="27:29">
      <c r="AA37264" s="298"/>
      <c r="AC37264" s="206"/>
    </row>
    <row r="37265" spans="27:29">
      <c r="AA37265" s="298"/>
      <c r="AC37265" s="206"/>
    </row>
    <row r="37266" spans="27:29">
      <c r="AA37266" s="298"/>
      <c r="AC37266" s="206"/>
    </row>
    <row r="37267" spans="27:29">
      <c r="AA37267" s="298"/>
      <c r="AC37267" s="206"/>
    </row>
    <row r="37268" spans="27:29">
      <c r="AA37268" s="298"/>
      <c r="AC37268" s="206"/>
    </row>
    <row r="37269" spans="27:29">
      <c r="AA37269" s="298"/>
      <c r="AC37269" s="206"/>
    </row>
    <row r="37270" spans="27:29">
      <c r="AA37270" s="298"/>
      <c r="AC37270" s="206"/>
    </row>
    <row r="37271" spans="27:29">
      <c r="AA37271" s="298"/>
      <c r="AC37271" s="206"/>
    </row>
    <row r="37272" spans="27:29">
      <c r="AA37272" s="298"/>
      <c r="AC37272" s="206"/>
    </row>
    <row r="37273" spans="27:29">
      <c r="AA37273" s="298"/>
      <c r="AC37273" s="206"/>
    </row>
    <row r="37274" spans="27:29">
      <c r="AA37274" s="298"/>
      <c r="AC37274" s="206"/>
    </row>
    <row r="37275" spans="27:29">
      <c r="AA37275" s="298"/>
      <c r="AC37275" s="206"/>
    </row>
    <row r="37276" spans="27:29">
      <c r="AA37276" s="298"/>
      <c r="AC37276" s="206"/>
    </row>
    <row r="37277" spans="27:29">
      <c r="AA37277" s="298"/>
      <c r="AC37277" s="206"/>
    </row>
    <row r="37278" spans="27:29">
      <c r="AA37278" s="298"/>
      <c r="AC37278" s="206"/>
    </row>
    <row r="37279" spans="27:29">
      <c r="AA37279" s="298"/>
      <c r="AC37279" s="206"/>
    </row>
    <row r="37280" spans="27:29">
      <c r="AA37280" s="298"/>
      <c r="AC37280" s="206"/>
    </row>
    <row r="37281" spans="27:29">
      <c r="AA37281" s="298"/>
      <c r="AC37281" s="206"/>
    </row>
    <row r="37282" spans="27:29">
      <c r="AA37282" s="298"/>
      <c r="AC37282" s="206"/>
    </row>
    <row r="37283" spans="27:29">
      <c r="AA37283" s="298"/>
      <c r="AC37283" s="206"/>
    </row>
    <row r="37284" spans="27:29">
      <c r="AA37284" s="298"/>
      <c r="AC37284" s="206"/>
    </row>
    <row r="37285" spans="27:29">
      <c r="AA37285" s="298"/>
      <c r="AC37285" s="206"/>
    </row>
    <row r="37286" spans="27:29">
      <c r="AA37286" s="298"/>
      <c r="AC37286" s="206"/>
    </row>
    <row r="37287" spans="27:29">
      <c r="AA37287" s="298"/>
      <c r="AC37287" s="206"/>
    </row>
    <row r="37288" spans="27:29">
      <c r="AA37288" s="298"/>
      <c r="AC37288" s="206"/>
    </row>
    <row r="37289" spans="27:29">
      <c r="AA37289" s="298"/>
      <c r="AC37289" s="206"/>
    </row>
    <row r="37290" spans="27:29">
      <c r="AA37290" s="298"/>
      <c r="AC37290" s="206"/>
    </row>
    <row r="37291" spans="27:29">
      <c r="AA37291" s="298"/>
      <c r="AC37291" s="206"/>
    </row>
    <row r="37292" spans="27:29">
      <c r="AA37292" s="298"/>
      <c r="AC37292" s="206"/>
    </row>
    <row r="37293" spans="27:29">
      <c r="AA37293" s="298"/>
      <c r="AC37293" s="206"/>
    </row>
    <row r="37294" spans="27:29">
      <c r="AA37294" s="298"/>
      <c r="AC37294" s="206"/>
    </row>
    <row r="37295" spans="27:29">
      <c r="AA37295" s="298"/>
      <c r="AC37295" s="206"/>
    </row>
    <row r="37296" spans="27:29">
      <c r="AA37296" s="298"/>
      <c r="AC37296" s="206"/>
    </row>
    <row r="37297" spans="27:29">
      <c r="AA37297" s="298"/>
      <c r="AC37297" s="206"/>
    </row>
    <row r="37298" spans="27:29">
      <c r="AA37298" s="298"/>
      <c r="AC37298" s="206"/>
    </row>
    <row r="37299" spans="27:29">
      <c r="AA37299" s="298"/>
      <c r="AC37299" s="206"/>
    </row>
    <row r="37300" spans="27:29">
      <c r="AA37300" s="298"/>
      <c r="AC37300" s="206"/>
    </row>
    <row r="37301" spans="27:29">
      <c r="AA37301" s="298"/>
      <c r="AC37301" s="206"/>
    </row>
    <row r="37302" spans="27:29">
      <c r="AA37302" s="298"/>
      <c r="AC37302" s="206"/>
    </row>
    <row r="37303" spans="27:29">
      <c r="AA37303" s="298"/>
      <c r="AC37303" s="206"/>
    </row>
    <row r="37304" spans="27:29">
      <c r="AA37304" s="298"/>
      <c r="AC37304" s="206"/>
    </row>
    <row r="37305" spans="27:29">
      <c r="AA37305" s="298"/>
      <c r="AC37305" s="206"/>
    </row>
    <row r="37306" spans="27:29">
      <c r="AA37306" s="298"/>
      <c r="AC37306" s="206"/>
    </row>
    <row r="37307" spans="27:29">
      <c r="AA37307" s="298"/>
      <c r="AC37307" s="206"/>
    </row>
    <row r="37308" spans="27:29">
      <c r="AA37308" s="298"/>
      <c r="AC37308" s="206"/>
    </row>
    <row r="37309" spans="27:29">
      <c r="AA37309" s="298"/>
      <c r="AC37309" s="206"/>
    </row>
    <row r="37310" spans="27:29">
      <c r="AA37310" s="298"/>
      <c r="AC37310" s="206"/>
    </row>
    <row r="37311" spans="27:29">
      <c r="AA37311" s="298"/>
      <c r="AC37311" s="206"/>
    </row>
    <row r="37312" spans="27:29">
      <c r="AA37312" s="298"/>
      <c r="AC37312" s="206"/>
    </row>
    <row r="37313" spans="27:29">
      <c r="AA37313" s="298"/>
      <c r="AC37313" s="206"/>
    </row>
    <row r="37314" spans="27:29">
      <c r="AA37314" s="298"/>
      <c r="AC37314" s="206"/>
    </row>
    <row r="37315" spans="27:29">
      <c r="AA37315" s="298"/>
      <c r="AC37315" s="206"/>
    </row>
    <row r="37316" spans="27:29">
      <c r="AA37316" s="298"/>
      <c r="AC37316" s="206"/>
    </row>
    <row r="37317" spans="27:29">
      <c r="AA37317" s="298"/>
      <c r="AC37317" s="206"/>
    </row>
    <row r="37318" spans="27:29">
      <c r="AA37318" s="298"/>
      <c r="AC37318" s="206"/>
    </row>
    <row r="37319" spans="27:29">
      <c r="AA37319" s="298"/>
      <c r="AC37319" s="206"/>
    </row>
    <row r="37320" spans="27:29">
      <c r="AA37320" s="298"/>
      <c r="AC37320" s="206"/>
    </row>
    <row r="37321" spans="27:29">
      <c r="AA37321" s="298"/>
      <c r="AC37321" s="206"/>
    </row>
    <row r="37322" spans="27:29">
      <c r="AA37322" s="298"/>
      <c r="AC37322" s="206"/>
    </row>
    <row r="37323" spans="27:29">
      <c r="AA37323" s="298"/>
      <c r="AC37323" s="206"/>
    </row>
    <row r="37324" spans="27:29">
      <c r="AA37324" s="298"/>
      <c r="AC37324" s="206"/>
    </row>
    <row r="37325" spans="27:29">
      <c r="AA37325" s="298"/>
      <c r="AC37325" s="206"/>
    </row>
    <row r="37326" spans="27:29">
      <c r="AA37326" s="298"/>
      <c r="AC37326" s="206"/>
    </row>
    <row r="37327" spans="27:29">
      <c r="AA37327" s="298"/>
      <c r="AC37327" s="206"/>
    </row>
    <row r="37328" spans="27:29">
      <c r="AA37328" s="298"/>
      <c r="AC37328" s="206"/>
    </row>
    <row r="37329" spans="27:29">
      <c r="AA37329" s="298"/>
      <c r="AC37329" s="206"/>
    </row>
    <row r="37330" spans="27:29">
      <c r="AA37330" s="298"/>
      <c r="AC37330" s="206"/>
    </row>
    <row r="37331" spans="27:29">
      <c r="AA37331" s="298"/>
      <c r="AC37331" s="206"/>
    </row>
    <row r="37332" spans="27:29">
      <c r="AA37332" s="298"/>
      <c r="AC37332" s="206"/>
    </row>
    <row r="37333" spans="27:29">
      <c r="AA37333" s="298"/>
      <c r="AC37333" s="206"/>
    </row>
    <row r="37334" spans="27:29">
      <c r="AA37334" s="298"/>
      <c r="AC37334" s="206"/>
    </row>
    <row r="37335" spans="27:29">
      <c r="AA37335" s="298"/>
      <c r="AC37335" s="206"/>
    </row>
    <row r="37336" spans="27:29">
      <c r="AA37336" s="298"/>
      <c r="AC37336" s="206"/>
    </row>
    <row r="37337" spans="27:29">
      <c r="AA37337" s="298"/>
      <c r="AC37337" s="206"/>
    </row>
    <row r="37338" spans="27:29">
      <c r="AA37338" s="298"/>
      <c r="AC37338" s="206"/>
    </row>
    <row r="37339" spans="27:29">
      <c r="AA37339" s="298"/>
      <c r="AC37339" s="206"/>
    </row>
    <row r="37340" spans="27:29">
      <c r="AA37340" s="298"/>
      <c r="AC37340" s="206"/>
    </row>
    <row r="37341" spans="27:29">
      <c r="AA37341" s="298"/>
      <c r="AC37341" s="206"/>
    </row>
    <row r="37342" spans="27:29">
      <c r="AA37342" s="298"/>
      <c r="AC37342" s="206"/>
    </row>
    <row r="37343" spans="27:29">
      <c r="AA37343" s="298"/>
      <c r="AC37343" s="206"/>
    </row>
    <row r="37344" spans="27:29">
      <c r="AA37344" s="298"/>
      <c r="AC37344" s="206"/>
    </row>
    <row r="37345" spans="27:29">
      <c r="AA37345" s="298"/>
      <c r="AC37345" s="206"/>
    </row>
    <row r="37346" spans="27:29">
      <c r="AA37346" s="298"/>
      <c r="AC37346" s="206"/>
    </row>
    <row r="37347" spans="27:29">
      <c r="AA37347" s="298"/>
      <c r="AC37347" s="206"/>
    </row>
    <row r="37348" spans="27:29">
      <c r="AA37348" s="298"/>
      <c r="AC37348" s="206"/>
    </row>
    <row r="37349" spans="27:29">
      <c r="AA37349" s="298"/>
      <c r="AC37349" s="206"/>
    </row>
    <row r="37350" spans="27:29">
      <c r="AA37350" s="298"/>
      <c r="AC37350" s="206"/>
    </row>
    <row r="37351" spans="27:29">
      <c r="AA37351" s="298"/>
      <c r="AC37351" s="206"/>
    </row>
    <row r="37352" spans="27:29">
      <c r="AA37352" s="298"/>
      <c r="AC37352" s="206"/>
    </row>
    <row r="37353" spans="27:29">
      <c r="AA37353" s="298"/>
      <c r="AC37353" s="206"/>
    </row>
    <row r="37354" spans="27:29">
      <c r="AA37354" s="298"/>
      <c r="AC37354" s="206"/>
    </row>
    <row r="37355" spans="27:29">
      <c r="AA37355" s="298"/>
      <c r="AC37355" s="206"/>
    </row>
    <row r="37356" spans="27:29">
      <c r="AA37356" s="298"/>
      <c r="AC37356" s="206"/>
    </row>
    <row r="37357" spans="27:29">
      <c r="AA37357" s="298"/>
      <c r="AC37357" s="206"/>
    </row>
    <row r="37358" spans="27:29">
      <c r="AA37358" s="298"/>
      <c r="AC37358" s="206"/>
    </row>
    <row r="37359" spans="27:29">
      <c r="AA37359" s="298"/>
      <c r="AC37359" s="206"/>
    </row>
    <row r="37360" spans="27:29">
      <c r="AA37360" s="298"/>
      <c r="AC37360" s="206"/>
    </row>
    <row r="37361" spans="27:29">
      <c r="AA37361" s="298"/>
      <c r="AC37361" s="206"/>
    </row>
    <row r="37362" spans="27:29">
      <c r="AA37362" s="298"/>
      <c r="AC37362" s="206"/>
    </row>
    <row r="37363" spans="27:29">
      <c r="AA37363" s="298"/>
      <c r="AC37363" s="206"/>
    </row>
    <row r="37364" spans="27:29">
      <c r="AA37364" s="298"/>
      <c r="AC37364" s="206"/>
    </row>
    <row r="37365" spans="27:29">
      <c r="AA37365" s="298"/>
      <c r="AC37365" s="206"/>
    </row>
    <row r="37366" spans="27:29">
      <c r="AA37366" s="298"/>
      <c r="AC37366" s="206"/>
    </row>
    <row r="37367" spans="27:29">
      <c r="AA37367" s="298"/>
      <c r="AC37367" s="206"/>
    </row>
    <row r="37368" spans="27:29">
      <c r="AA37368" s="298"/>
      <c r="AC37368" s="206"/>
    </row>
    <row r="37369" spans="27:29">
      <c r="AA37369" s="298"/>
      <c r="AC37369" s="206"/>
    </row>
    <row r="37370" spans="27:29">
      <c r="AA37370" s="298"/>
      <c r="AC37370" s="206"/>
    </row>
    <row r="37371" spans="27:29">
      <c r="AA37371" s="298"/>
      <c r="AC37371" s="206"/>
    </row>
    <row r="37372" spans="27:29">
      <c r="AA37372" s="298"/>
      <c r="AC37372" s="206"/>
    </row>
    <row r="37373" spans="27:29">
      <c r="AA37373" s="298"/>
      <c r="AC37373" s="206"/>
    </row>
    <row r="37374" spans="27:29">
      <c r="AA37374" s="298"/>
      <c r="AC37374" s="206"/>
    </row>
    <row r="37375" spans="27:29">
      <c r="AA37375" s="298"/>
      <c r="AC37375" s="206"/>
    </row>
    <row r="37376" spans="27:29">
      <c r="AA37376" s="298"/>
      <c r="AC37376" s="206"/>
    </row>
    <row r="37377" spans="27:29">
      <c r="AA37377" s="298"/>
      <c r="AC37377" s="206"/>
    </row>
    <row r="37378" spans="27:29">
      <c r="AA37378" s="298"/>
      <c r="AC37378" s="206"/>
    </row>
    <row r="37379" spans="27:29">
      <c r="AA37379" s="298"/>
      <c r="AC37379" s="206"/>
    </row>
    <row r="37380" spans="27:29">
      <c r="AA37380" s="298"/>
      <c r="AC37380" s="206"/>
    </row>
    <row r="37381" spans="27:29">
      <c r="AA37381" s="298"/>
      <c r="AC37381" s="206"/>
    </row>
    <row r="37382" spans="27:29">
      <c r="AA37382" s="298"/>
      <c r="AC37382" s="206"/>
    </row>
    <row r="37383" spans="27:29">
      <c r="AA37383" s="298"/>
      <c r="AC37383" s="206"/>
    </row>
    <row r="37384" spans="27:29">
      <c r="AA37384" s="298"/>
      <c r="AC37384" s="206"/>
    </row>
    <row r="37385" spans="27:29">
      <c r="AA37385" s="298"/>
      <c r="AC37385" s="206"/>
    </row>
    <row r="37386" spans="27:29">
      <c r="AA37386" s="298"/>
      <c r="AC37386" s="206"/>
    </row>
    <row r="37387" spans="27:29">
      <c r="AA37387" s="298"/>
      <c r="AC37387" s="206"/>
    </row>
    <row r="37388" spans="27:29">
      <c r="AA37388" s="298"/>
      <c r="AC37388" s="206"/>
    </row>
    <row r="37389" spans="27:29">
      <c r="AA37389" s="298"/>
      <c r="AC37389" s="206"/>
    </row>
    <row r="37390" spans="27:29">
      <c r="AA37390" s="298"/>
      <c r="AC37390" s="206"/>
    </row>
    <row r="37391" spans="27:29">
      <c r="AA37391" s="298"/>
      <c r="AC37391" s="206"/>
    </row>
    <row r="37392" spans="27:29">
      <c r="AA37392" s="298"/>
      <c r="AC37392" s="206"/>
    </row>
    <row r="37393" spans="27:29">
      <c r="AA37393" s="298"/>
      <c r="AC37393" s="206"/>
    </row>
    <row r="37394" spans="27:29">
      <c r="AA37394" s="298"/>
      <c r="AC37394" s="206"/>
    </row>
    <row r="37395" spans="27:29">
      <c r="AA37395" s="298"/>
      <c r="AC37395" s="206"/>
    </row>
    <row r="37396" spans="27:29">
      <c r="AA37396" s="298"/>
      <c r="AC37396" s="206"/>
    </row>
    <row r="37397" spans="27:29">
      <c r="AA37397" s="298"/>
      <c r="AC37397" s="206"/>
    </row>
    <row r="37398" spans="27:29">
      <c r="AA37398" s="298"/>
      <c r="AC37398" s="206"/>
    </row>
    <row r="37399" spans="27:29">
      <c r="AA37399" s="298"/>
      <c r="AC37399" s="206"/>
    </row>
    <row r="37400" spans="27:29">
      <c r="AA37400" s="298"/>
      <c r="AC37400" s="206"/>
    </row>
    <row r="37401" spans="27:29">
      <c r="AA37401" s="298"/>
      <c r="AC37401" s="206"/>
    </row>
    <row r="37402" spans="27:29">
      <c r="AA37402" s="298"/>
      <c r="AC37402" s="206"/>
    </row>
    <row r="37403" spans="27:29">
      <c r="AA37403" s="298"/>
      <c r="AC37403" s="206"/>
    </row>
    <row r="37404" spans="27:29">
      <c r="AA37404" s="298"/>
      <c r="AC37404" s="206"/>
    </row>
    <row r="37405" spans="27:29">
      <c r="AA37405" s="298"/>
      <c r="AC37405" s="206"/>
    </row>
    <row r="37406" spans="27:29">
      <c r="AA37406" s="298"/>
      <c r="AC37406" s="206"/>
    </row>
    <row r="37407" spans="27:29">
      <c r="AA37407" s="298"/>
      <c r="AC37407" s="206"/>
    </row>
    <row r="37408" spans="27:29">
      <c r="AA37408" s="298"/>
      <c r="AC37408" s="206"/>
    </row>
    <row r="37409" spans="27:29">
      <c r="AA37409" s="298"/>
      <c r="AC37409" s="206"/>
    </row>
    <row r="37410" spans="27:29">
      <c r="AA37410" s="298"/>
      <c r="AC37410" s="206"/>
    </row>
    <row r="37411" spans="27:29">
      <c r="AA37411" s="298"/>
      <c r="AC37411" s="206"/>
    </row>
    <row r="37412" spans="27:29">
      <c r="AA37412" s="298"/>
      <c r="AC37412" s="206"/>
    </row>
    <row r="37413" spans="27:29">
      <c r="AA37413" s="298"/>
      <c r="AC37413" s="206"/>
    </row>
    <row r="37414" spans="27:29">
      <c r="AA37414" s="298"/>
      <c r="AC37414" s="206"/>
    </row>
    <row r="37415" spans="27:29">
      <c r="AA37415" s="298"/>
      <c r="AC37415" s="206"/>
    </row>
    <row r="37416" spans="27:29">
      <c r="AA37416" s="298"/>
      <c r="AC37416" s="206"/>
    </row>
    <row r="37417" spans="27:29">
      <c r="AA37417" s="298"/>
      <c r="AC37417" s="206"/>
    </row>
    <row r="37418" spans="27:29">
      <c r="AA37418" s="298"/>
      <c r="AC37418" s="206"/>
    </row>
    <row r="37419" spans="27:29">
      <c r="AA37419" s="298"/>
      <c r="AC37419" s="206"/>
    </row>
    <row r="37420" spans="27:29">
      <c r="AA37420" s="298"/>
      <c r="AC37420" s="206"/>
    </row>
    <row r="37421" spans="27:29">
      <c r="AA37421" s="298"/>
      <c r="AC37421" s="206"/>
    </row>
    <row r="37422" spans="27:29">
      <c r="AA37422" s="298"/>
      <c r="AC37422" s="206"/>
    </row>
    <row r="37423" spans="27:29">
      <c r="AA37423" s="298"/>
      <c r="AC37423" s="206"/>
    </row>
    <row r="37424" spans="27:29">
      <c r="AA37424" s="298"/>
      <c r="AC37424" s="206"/>
    </row>
    <row r="37425" spans="27:29">
      <c r="AA37425" s="298"/>
      <c r="AC37425" s="206"/>
    </row>
    <row r="37426" spans="27:29">
      <c r="AA37426" s="298"/>
      <c r="AC37426" s="206"/>
    </row>
    <row r="37427" spans="27:29">
      <c r="AA37427" s="298"/>
      <c r="AC37427" s="206"/>
    </row>
    <row r="37428" spans="27:29">
      <c r="AA37428" s="298"/>
      <c r="AC37428" s="206"/>
    </row>
    <row r="37429" spans="27:29">
      <c r="AA37429" s="298"/>
      <c r="AC37429" s="206"/>
    </row>
    <row r="37430" spans="27:29">
      <c r="AA37430" s="298"/>
      <c r="AC37430" s="206"/>
    </row>
    <row r="37431" spans="27:29">
      <c r="AA37431" s="298"/>
      <c r="AC37431" s="206"/>
    </row>
    <row r="37432" spans="27:29">
      <c r="AA37432" s="298"/>
      <c r="AC37432" s="206"/>
    </row>
    <row r="37433" spans="27:29">
      <c r="AA37433" s="298"/>
      <c r="AC37433" s="206"/>
    </row>
    <row r="37434" spans="27:29">
      <c r="AA37434" s="298"/>
      <c r="AC37434" s="206"/>
    </row>
    <row r="37435" spans="27:29">
      <c r="AA37435" s="298"/>
      <c r="AC37435" s="206"/>
    </row>
    <row r="37436" spans="27:29">
      <c r="AA37436" s="298"/>
      <c r="AC37436" s="206"/>
    </row>
    <row r="37437" spans="27:29">
      <c r="AA37437" s="298"/>
      <c r="AC37437" s="206"/>
    </row>
    <row r="37438" spans="27:29">
      <c r="AA37438" s="298"/>
      <c r="AC37438" s="206"/>
    </row>
    <row r="37439" spans="27:29">
      <c r="AA37439" s="298"/>
      <c r="AC37439" s="206"/>
    </row>
    <row r="37440" spans="27:29">
      <c r="AA37440" s="298"/>
      <c r="AC37440" s="206"/>
    </row>
    <row r="37441" spans="27:29">
      <c r="AA37441" s="298"/>
      <c r="AC37441" s="206"/>
    </row>
    <row r="37442" spans="27:29">
      <c r="AA37442" s="298"/>
      <c r="AC37442" s="206"/>
    </row>
    <row r="37443" spans="27:29">
      <c r="AA37443" s="298"/>
      <c r="AC37443" s="206"/>
    </row>
    <row r="37444" spans="27:29">
      <c r="AA37444" s="298"/>
      <c r="AC37444" s="206"/>
    </row>
    <row r="37445" spans="27:29">
      <c r="AA37445" s="298"/>
      <c r="AC37445" s="206"/>
    </row>
    <row r="37446" spans="27:29">
      <c r="AA37446" s="298"/>
      <c r="AC37446" s="206"/>
    </row>
    <row r="37447" spans="27:29">
      <c r="AA37447" s="298"/>
      <c r="AC37447" s="206"/>
    </row>
    <row r="37448" spans="27:29">
      <c r="AA37448" s="298"/>
      <c r="AC37448" s="206"/>
    </row>
    <row r="37449" spans="27:29">
      <c r="AA37449" s="298"/>
      <c r="AC37449" s="206"/>
    </row>
    <row r="37450" spans="27:29">
      <c r="AA37450" s="298"/>
      <c r="AC37450" s="206"/>
    </row>
    <row r="37451" spans="27:29">
      <c r="AA37451" s="298"/>
      <c r="AC37451" s="206"/>
    </row>
    <row r="37452" spans="27:29">
      <c r="AA37452" s="298"/>
      <c r="AC37452" s="206"/>
    </row>
    <row r="37453" spans="27:29">
      <c r="AA37453" s="298"/>
      <c r="AC37453" s="206"/>
    </row>
    <row r="37454" spans="27:29">
      <c r="AA37454" s="298"/>
      <c r="AC37454" s="206"/>
    </row>
    <row r="37455" spans="27:29">
      <c r="AA37455" s="298"/>
      <c r="AC37455" s="206"/>
    </row>
    <row r="37456" spans="27:29">
      <c r="AA37456" s="298"/>
      <c r="AC37456" s="206"/>
    </row>
    <row r="37457" spans="27:29">
      <c r="AA37457" s="298"/>
      <c r="AC37457" s="206"/>
    </row>
    <row r="37458" spans="27:29">
      <c r="AA37458" s="298"/>
      <c r="AC37458" s="206"/>
    </row>
    <row r="37459" spans="27:29">
      <c r="AA37459" s="298"/>
      <c r="AC37459" s="206"/>
    </row>
    <row r="37460" spans="27:29">
      <c r="AA37460" s="298"/>
      <c r="AC37460" s="206"/>
    </row>
    <row r="37461" spans="27:29">
      <c r="AA37461" s="298"/>
      <c r="AC37461" s="206"/>
    </row>
    <row r="37462" spans="27:29">
      <c r="AA37462" s="298"/>
      <c r="AC37462" s="206"/>
    </row>
    <row r="37463" spans="27:29">
      <c r="AA37463" s="298"/>
      <c r="AC37463" s="206"/>
    </row>
    <row r="37464" spans="27:29">
      <c r="AA37464" s="298"/>
      <c r="AC37464" s="206"/>
    </row>
    <row r="37465" spans="27:29">
      <c r="AA37465" s="298"/>
      <c r="AC37465" s="206"/>
    </row>
    <row r="37466" spans="27:29">
      <c r="AA37466" s="298"/>
      <c r="AC37466" s="206"/>
    </row>
    <row r="37467" spans="27:29">
      <c r="AA37467" s="298"/>
      <c r="AC37467" s="206"/>
    </row>
    <row r="37468" spans="27:29">
      <c r="AA37468" s="298"/>
      <c r="AC37468" s="206"/>
    </row>
    <row r="37469" spans="27:29">
      <c r="AA37469" s="298"/>
      <c r="AC37469" s="206"/>
    </row>
    <row r="37470" spans="27:29">
      <c r="AA37470" s="298"/>
      <c r="AC37470" s="206"/>
    </row>
    <row r="37471" spans="27:29">
      <c r="AA37471" s="298"/>
      <c r="AC37471" s="206"/>
    </row>
    <row r="37472" spans="27:29">
      <c r="AA37472" s="298"/>
      <c r="AC37472" s="206"/>
    </row>
    <row r="37473" spans="27:29">
      <c r="AA37473" s="298"/>
      <c r="AC37473" s="206"/>
    </row>
    <row r="37474" spans="27:29">
      <c r="AA37474" s="298"/>
      <c r="AC37474" s="206"/>
    </row>
    <row r="37475" spans="27:29">
      <c r="AA37475" s="298"/>
      <c r="AC37475" s="206"/>
    </row>
    <row r="37476" spans="27:29">
      <c r="AA37476" s="298"/>
      <c r="AC37476" s="206"/>
    </row>
    <row r="37477" spans="27:29">
      <c r="AA37477" s="298"/>
      <c r="AC37477" s="206"/>
    </row>
    <row r="37478" spans="27:29">
      <c r="AA37478" s="298"/>
      <c r="AC37478" s="206"/>
    </row>
    <row r="37479" spans="27:29">
      <c r="AA37479" s="298"/>
      <c r="AC37479" s="206"/>
    </row>
    <row r="37480" spans="27:29">
      <c r="AA37480" s="298"/>
      <c r="AC37480" s="206"/>
    </row>
    <row r="37481" spans="27:29">
      <c r="AA37481" s="298"/>
      <c r="AC37481" s="206"/>
    </row>
    <row r="37482" spans="27:29">
      <c r="AA37482" s="298"/>
      <c r="AC37482" s="206"/>
    </row>
    <row r="37483" spans="27:29">
      <c r="AA37483" s="298"/>
      <c r="AC37483" s="206"/>
    </row>
    <row r="37484" spans="27:29">
      <c r="AA37484" s="298"/>
      <c r="AC37484" s="206"/>
    </row>
    <row r="37485" spans="27:29">
      <c r="AA37485" s="298"/>
      <c r="AC37485" s="206"/>
    </row>
    <row r="37486" spans="27:29">
      <c r="AA37486" s="298"/>
      <c r="AC37486" s="206"/>
    </row>
    <row r="37487" spans="27:29">
      <c r="AA37487" s="298"/>
      <c r="AC37487" s="206"/>
    </row>
    <row r="37488" spans="27:29">
      <c r="AA37488" s="298"/>
      <c r="AC37488" s="206"/>
    </row>
    <row r="37489" spans="27:29">
      <c r="AA37489" s="298"/>
      <c r="AC37489" s="206"/>
    </row>
    <row r="37490" spans="27:29">
      <c r="AA37490" s="298"/>
      <c r="AC37490" s="206"/>
    </row>
    <row r="37491" spans="27:29">
      <c r="AA37491" s="298"/>
      <c r="AC37491" s="206"/>
    </row>
    <row r="37492" spans="27:29">
      <c r="AA37492" s="298"/>
      <c r="AC37492" s="206"/>
    </row>
    <row r="37493" spans="27:29">
      <c r="AA37493" s="298"/>
      <c r="AC37493" s="206"/>
    </row>
    <row r="37494" spans="27:29">
      <c r="AA37494" s="298"/>
      <c r="AC37494" s="206"/>
    </row>
    <row r="37495" spans="27:29">
      <c r="AA37495" s="298"/>
      <c r="AC37495" s="206"/>
    </row>
    <row r="37496" spans="27:29">
      <c r="AA37496" s="298"/>
      <c r="AC37496" s="206"/>
    </row>
    <row r="37497" spans="27:29">
      <c r="AA37497" s="298"/>
      <c r="AC37497" s="206"/>
    </row>
    <row r="37498" spans="27:29">
      <c r="AA37498" s="298"/>
      <c r="AC37498" s="206"/>
    </row>
    <row r="37499" spans="27:29">
      <c r="AA37499" s="298"/>
      <c r="AC37499" s="206"/>
    </row>
    <row r="37500" spans="27:29">
      <c r="AA37500" s="298"/>
      <c r="AC37500" s="206"/>
    </row>
    <row r="37501" spans="27:29">
      <c r="AA37501" s="298"/>
      <c r="AC37501" s="206"/>
    </row>
    <row r="37502" spans="27:29">
      <c r="AA37502" s="298"/>
      <c r="AC37502" s="206"/>
    </row>
    <row r="37503" spans="27:29">
      <c r="AA37503" s="298"/>
      <c r="AC37503" s="206"/>
    </row>
    <row r="37504" spans="27:29">
      <c r="AA37504" s="298"/>
      <c r="AC37504" s="206"/>
    </row>
    <row r="37505" spans="27:29">
      <c r="AA37505" s="298"/>
      <c r="AC37505" s="206"/>
    </row>
    <row r="37506" spans="27:29">
      <c r="AA37506" s="298"/>
      <c r="AC37506" s="206"/>
    </row>
    <row r="37507" spans="27:29">
      <c r="AA37507" s="298"/>
      <c r="AC37507" s="206"/>
    </row>
    <row r="37508" spans="27:29">
      <c r="AA37508" s="298"/>
      <c r="AC37508" s="206"/>
    </row>
    <row r="37509" spans="27:29">
      <c r="AA37509" s="298"/>
      <c r="AC37509" s="206"/>
    </row>
    <row r="37510" spans="27:29">
      <c r="AA37510" s="298"/>
      <c r="AC37510" s="206"/>
    </row>
    <row r="37511" spans="27:29">
      <c r="AA37511" s="298"/>
      <c r="AC37511" s="206"/>
    </row>
    <row r="37512" spans="27:29">
      <c r="AA37512" s="298"/>
      <c r="AC37512" s="206"/>
    </row>
    <row r="37513" spans="27:29">
      <c r="AA37513" s="298"/>
      <c r="AC37513" s="206"/>
    </row>
    <row r="37514" spans="27:29">
      <c r="AA37514" s="298"/>
      <c r="AC37514" s="206"/>
    </row>
    <row r="37515" spans="27:29">
      <c r="AA37515" s="298"/>
      <c r="AC37515" s="206"/>
    </row>
    <row r="37516" spans="27:29">
      <c r="AA37516" s="298"/>
      <c r="AC37516" s="206"/>
    </row>
    <row r="37517" spans="27:29">
      <c r="AA37517" s="298"/>
      <c r="AC37517" s="206"/>
    </row>
    <row r="37518" spans="27:29">
      <c r="AA37518" s="298"/>
      <c r="AC37518" s="206"/>
    </row>
    <row r="37519" spans="27:29">
      <c r="AA37519" s="298"/>
      <c r="AC37519" s="206"/>
    </row>
    <row r="37520" spans="27:29">
      <c r="AA37520" s="298"/>
      <c r="AC37520" s="206"/>
    </row>
    <row r="37521" spans="27:29">
      <c r="AA37521" s="298"/>
      <c r="AC37521" s="206"/>
    </row>
    <row r="37522" spans="27:29">
      <c r="AA37522" s="298"/>
      <c r="AC37522" s="206"/>
    </row>
    <row r="37523" spans="27:29">
      <c r="AA37523" s="298"/>
      <c r="AC37523" s="206"/>
    </row>
    <row r="37524" spans="27:29">
      <c r="AA37524" s="298"/>
      <c r="AC37524" s="206"/>
    </row>
    <row r="37525" spans="27:29">
      <c r="AA37525" s="298"/>
      <c r="AC37525" s="206"/>
    </row>
    <row r="37526" spans="27:29">
      <c r="AA37526" s="298"/>
      <c r="AC37526" s="206"/>
    </row>
    <row r="37527" spans="27:29">
      <c r="AA37527" s="298"/>
      <c r="AC37527" s="206"/>
    </row>
    <row r="37528" spans="27:29">
      <c r="AA37528" s="298"/>
      <c r="AC37528" s="206"/>
    </row>
    <row r="37529" spans="27:29">
      <c r="AA37529" s="298"/>
      <c r="AC37529" s="206"/>
    </row>
    <row r="37530" spans="27:29">
      <c r="AA37530" s="298"/>
      <c r="AC37530" s="206"/>
    </row>
    <row r="37531" spans="27:29">
      <c r="AA37531" s="298"/>
      <c r="AC37531" s="206"/>
    </row>
    <row r="37532" spans="27:29">
      <c r="AA37532" s="298"/>
      <c r="AC37532" s="206"/>
    </row>
    <row r="37533" spans="27:29">
      <c r="AA37533" s="298"/>
      <c r="AC37533" s="206"/>
    </row>
    <row r="37534" spans="27:29">
      <c r="AA37534" s="298"/>
      <c r="AC37534" s="206"/>
    </row>
    <row r="37535" spans="27:29">
      <c r="AA37535" s="298"/>
      <c r="AC37535" s="206"/>
    </row>
    <row r="37536" spans="27:29">
      <c r="AA37536" s="298"/>
      <c r="AC37536" s="206"/>
    </row>
    <row r="37537" spans="27:29">
      <c r="AA37537" s="298"/>
      <c r="AC37537" s="206"/>
    </row>
    <row r="37538" spans="27:29">
      <c r="AA37538" s="298"/>
      <c r="AC37538" s="206"/>
    </row>
    <row r="37539" spans="27:29">
      <c r="AA37539" s="298"/>
      <c r="AC37539" s="206"/>
    </row>
    <row r="37540" spans="27:29">
      <c r="AA37540" s="298"/>
      <c r="AC37540" s="206"/>
    </row>
    <row r="37541" spans="27:29">
      <c r="AA37541" s="298"/>
      <c r="AC37541" s="206"/>
    </row>
    <row r="37542" spans="27:29">
      <c r="AA37542" s="298"/>
      <c r="AC37542" s="206"/>
    </row>
    <row r="37543" spans="27:29">
      <c r="AA37543" s="298"/>
      <c r="AC37543" s="206"/>
    </row>
    <row r="37544" spans="27:29">
      <c r="AA37544" s="298"/>
      <c r="AC37544" s="206"/>
    </row>
    <row r="37545" spans="27:29">
      <c r="AA37545" s="298"/>
      <c r="AC37545" s="206"/>
    </row>
    <row r="37546" spans="27:29">
      <c r="AA37546" s="298"/>
      <c r="AC37546" s="206"/>
    </row>
    <row r="37547" spans="27:29">
      <c r="AA37547" s="298"/>
      <c r="AC37547" s="206"/>
    </row>
    <row r="37548" spans="27:29">
      <c r="AA37548" s="298"/>
      <c r="AC37548" s="206"/>
    </row>
    <row r="37549" spans="27:29">
      <c r="AA37549" s="298"/>
      <c r="AC37549" s="206"/>
    </row>
    <row r="37550" spans="27:29">
      <c r="AA37550" s="298"/>
      <c r="AC37550" s="206"/>
    </row>
    <row r="37551" spans="27:29">
      <c r="AA37551" s="298"/>
      <c r="AC37551" s="206"/>
    </row>
    <row r="37552" spans="27:29">
      <c r="AA37552" s="298"/>
      <c r="AC37552" s="206"/>
    </row>
    <row r="37553" spans="27:29">
      <c r="AA37553" s="298"/>
      <c r="AC37553" s="206"/>
    </row>
    <row r="37554" spans="27:29">
      <c r="AA37554" s="298"/>
      <c r="AC37554" s="206"/>
    </row>
    <row r="37555" spans="27:29">
      <c r="AA37555" s="298"/>
      <c r="AC37555" s="206"/>
    </row>
    <row r="37556" spans="27:29">
      <c r="AA37556" s="298"/>
      <c r="AC37556" s="206"/>
    </row>
    <row r="37557" spans="27:29">
      <c r="AA37557" s="298"/>
      <c r="AC37557" s="206"/>
    </row>
    <row r="37558" spans="27:29">
      <c r="AA37558" s="298"/>
      <c r="AC37558" s="206"/>
    </row>
    <row r="37559" spans="27:29">
      <c r="AA37559" s="298"/>
      <c r="AC37559" s="206"/>
    </row>
    <row r="37560" spans="27:29">
      <c r="AA37560" s="298"/>
      <c r="AC37560" s="206"/>
    </row>
    <row r="37561" spans="27:29">
      <c r="AA37561" s="298"/>
      <c r="AC37561" s="206"/>
    </row>
    <row r="37562" spans="27:29">
      <c r="AA37562" s="298"/>
      <c r="AC37562" s="206"/>
    </row>
    <row r="37563" spans="27:29">
      <c r="AA37563" s="298"/>
      <c r="AC37563" s="206"/>
    </row>
    <row r="37564" spans="27:29">
      <c r="AA37564" s="298"/>
      <c r="AC37564" s="206"/>
    </row>
    <row r="37565" spans="27:29">
      <c r="AA37565" s="298"/>
      <c r="AC37565" s="206"/>
    </row>
    <row r="37566" spans="27:29">
      <c r="AA37566" s="298"/>
      <c r="AC37566" s="206"/>
    </row>
    <row r="37567" spans="27:29">
      <c r="AA37567" s="298"/>
      <c r="AC37567" s="206"/>
    </row>
    <row r="37568" spans="27:29">
      <c r="AA37568" s="298"/>
      <c r="AC37568" s="206"/>
    </row>
    <row r="37569" spans="27:29">
      <c r="AA37569" s="298"/>
      <c r="AC37569" s="206"/>
    </row>
    <row r="37570" spans="27:29">
      <c r="AA37570" s="298"/>
      <c r="AC37570" s="206"/>
    </row>
    <row r="37571" spans="27:29">
      <c r="AA37571" s="298"/>
      <c r="AC37571" s="206"/>
    </row>
    <row r="37572" spans="27:29">
      <c r="AA37572" s="298"/>
      <c r="AC37572" s="206"/>
    </row>
    <row r="37573" spans="27:29">
      <c r="AA37573" s="298"/>
      <c r="AC37573" s="206"/>
    </row>
    <row r="37574" spans="27:29">
      <c r="AA37574" s="298"/>
      <c r="AC37574" s="206"/>
    </row>
    <row r="37575" spans="27:29">
      <c r="AA37575" s="298"/>
      <c r="AC37575" s="206"/>
    </row>
    <row r="37576" spans="27:29">
      <c r="AA37576" s="298"/>
      <c r="AC37576" s="206"/>
    </row>
    <row r="37577" spans="27:29">
      <c r="AA37577" s="298"/>
      <c r="AC37577" s="206"/>
    </row>
    <row r="37578" spans="27:29">
      <c r="AA37578" s="298"/>
      <c r="AC37578" s="206"/>
    </row>
    <row r="37579" spans="27:29">
      <c r="AA37579" s="298"/>
      <c r="AC37579" s="206"/>
    </row>
    <row r="37580" spans="27:29">
      <c r="AA37580" s="298"/>
      <c r="AC37580" s="206"/>
    </row>
    <row r="37581" spans="27:29">
      <c r="AA37581" s="298"/>
      <c r="AC37581" s="206"/>
    </row>
    <row r="37582" spans="27:29">
      <c r="AA37582" s="298"/>
      <c r="AC37582" s="206"/>
    </row>
    <row r="37583" spans="27:29">
      <c r="AA37583" s="298"/>
      <c r="AC37583" s="206"/>
    </row>
    <row r="37584" spans="27:29">
      <c r="AA37584" s="298"/>
      <c r="AC37584" s="206"/>
    </row>
    <row r="37585" spans="27:29">
      <c r="AA37585" s="298"/>
      <c r="AC37585" s="206"/>
    </row>
    <row r="37586" spans="27:29">
      <c r="AA37586" s="298"/>
      <c r="AC37586" s="206"/>
    </row>
    <row r="37587" spans="27:29">
      <c r="AA37587" s="298"/>
      <c r="AC37587" s="206"/>
    </row>
    <row r="37588" spans="27:29">
      <c r="AA37588" s="298"/>
      <c r="AC37588" s="206"/>
    </row>
    <row r="37589" spans="27:29">
      <c r="AA37589" s="298"/>
      <c r="AC37589" s="206"/>
    </row>
    <row r="37590" spans="27:29">
      <c r="AA37590" s="298"/>
      <c r="AC37590" s="206"/>
    </row>
    <row r="37591" spans="27:29">
      <c r="AA37591" s="298"/>
      <c r="AC37591" s="206"/>
    </row>
    <row r="37592" spans="27:29">
      <c r="AA37592" s="298"/>
      <c r="AC37592" s="206"/>
    </row>
    <row r="37593" spans="27:29">
      <c r="AA37593" s="298"/>
      <c r="AC37593" s="206"/>
    </row>
    <row r="37594" spans="27:29">
      <c r="AA37594" s="298"/>
      <c r="AC37594" s="206"/>
    </row>
    <row r="37595" spans="27:29">
      <c r="AA37595" s="298"/>
      <c r="AC37595" s="206"/>
    </row>
    <row r="37596" spans="27:29">
      <c r="AA37596" s="298"/>
      <c r="AC37596" s="206"/>
    </row>
    <row r="37597" spans="27:29">
      <c r="AA37597" s="298"/>
      <c r="AC37597" s="206"/>
    </row>
    <row r="37598" spans="27:29">
      <c r="AA37598" s="298"/>
      <c r="AC37598" s="206"/>
    </row>
    <row r="37599" spans="27:29">
      <c r="AA37599" s="298"/>
      <c r="AC37599" s="206"/>
    </row>
    <row r="37600" spans="27:29">
      <c r="AA37600" s="298"/>
      <c r="AC37600" s="206"/>
    </row>
    <row r="37601" spans="27:29">
      <c r="AA37601" s="298"/>
      <c r="AC37601" s="206"/>
    </row>
    <row r="37602" spans="27:29">
      <c r="AA37602" s="298"/>
      <c r="AC37602" s="206"/>
    </row>
    <row r="37603" spans="27:29">
      <c r="AA37603" s="298"/>
      <c r="AC37603" s="206"/>
    </row>
    <row r="37604" spans="27:29">
      <c r="AA37604" s="298"/>
      <c r="AC37604" s="206"/>
    </row>
    <row r="37605" spans="27:29">
      <c r="AA37605" s="298"/>
      <c r="AC37605" s="206"/>
    </row>
    <row r="37606" spans="27:29">
      <c r="AA37606" s="298"/>
      <c r="AC37606" s="206"/>
    </row>
    <row r="37607" spans="27:29">
      <c r="AA37607" s="298"/>
      <c r="AC37607" s="206"/>
    </row>
    <row r="37608" spans="27:29">
      <c r="AA37608" s="298"/>
      <c r="AC37608" s="206"/>
    </row>
    <row r="37609" spans="27:29">
      <c r="AA37609" s="298"/>
      <c r="AC37609" s="206"/>
    </row>
    <row r="37610" spans="27:29">
      <c r="AA37610" s="298"/>
      <c r="AC37610" s="206"/>
    </row>
    <row r="37611" spans="27:29">
      <c r="AA37611" s="298"/>
      <c r="AC37611" s="206"/>
    </row>
    <row r="37612" spans="27:29">
      <c r="AA37612" s="298"/>
      <c r="AC37612" s="206"/>
    </row>
    <row r="37613" spans="27:29">
      <c r="AA37613" s="298"/>
      <c r="AC37613" s="206"/>
    </row>
    <row r="37614" spans="27:29">
      <c r="AA37614" s="298"/>
      <c r="AC37614" s="206"/>
    </row>
    <row r="37615" spans="27:29">
      <c r="AA37615" s="298"/>
      <c r="AC37615" s="206"/>
    </row>
    <row r="37616" spans="27:29">
      <c r="AA37616" s="298"/>
      <c r="AC37616" s="206"/>
    </row>
    <row r="37617" spans="27:29">
      <c r="AA37617" s="298"/>
      <c r="AC37617" s="206"/>
    </row>
    <row r="37618" spans="27:29">
      <c r="AA37618" s="298"/>
      <c r="AC37618" s="206"/>
    </row>
    <row r="37619" spans="27:29">
      <c r="AA37619" s="298"/>
      <c r="AC37619" s="206"/>
    </row>
    <row r="37620" spans="27:29">
      <c r="AA37620" s="298"/>
      <c r="AC37620" s="206"/>
    </row>
    <row r="37621" spans="27:29">
      <c r="AA37621" s="298"/>
      <c r="AC37621" s="206"/>
    </row>
    <row r="37622" spans="27:29">
      <c r="AA37622" s="298"/>
      <c r="AC37622" s="206"/>
    </row>
    <row r="37623" spans="27:29">
      <c r="AA37623" s="298"/>
      <c r="AC37623" s="206"/>
    </row>
    <row r="37624" spans="27:29">
      <c r="AA37624" s="298"/>
      <c r="AC37624" s="206"/>
    </row>
    <row r="37625" spans="27:29">
      <c r="AA37625" s="298"/>
      <c r="AC37625" s="206"/>
    </row>
    <row r="37626" spans="27:29">
      <c r="AA37626" s="298"/>
      <c r="AC37626" s="206"/>
    </row>
    <row r="37627" spans="27:29">
      <c r="AA37627" s="298"/>
      <c r="AC37627" s="206"/>
    </row>
    <row r="37628" spans="27:29">
      <c r="AA37628" s="298"/>
      <c r="AC37628" s="206"/>
    </row>
    <row r="37629" spans="27:29">
      <c r="AA37629" s="298"/>
      <c r="AC37629" s="206"/>
    </row>
    <row r="37630" spans="27:29">
      <c r="AA37630" s="298"/>
      <c r="AC37630" s="206"/>
    </row>
    <row r="37631" spans="27:29">
      <c r="AA37631" s="298"/>
      <c r="AC37631" s="206"/>
    </row>
    <row r="37632" spans="27:29">
      <c r="AA37632" s="298"/>
      <c r="AC37632" s="206"/>
    </row>
    <row r="37633" spans="27:29">
      <c r="AA37633" s="298"/>
      <c r="AC37633" s="206"/>
    </row>
    <row r="37634" spans="27:29">
      <c r="AA37634" s="298"/>
      <c r="AC37634" s="206"/>
    </row>
    <row r="37635" spans="27:29">
      <c r="AA37635" s="298"/>
      <c r="AC37635" s="206"/>
    </row>
    <row r="37636" spans="27:29">
      <c r="AA37636" s="298"/>
      <c r="AC37636" s="206"/>
    </row>
    <row r="37637" spans="27:29">
      <c r="AA37637" s="298"/>
      <c r="AC37637" s="206"/>
    </row>
    <row r="37638" spans="27:29">
      <c r="AA37638" s="298"/>
      <c r="AC37638" s="206"/>
    </row>
    <row r="37639" spans="27:29">
      <c r="AA37639" s="298"/>
      <c r="AC37639" s="206"/>
    </row>
    <row r="37640" spans="27:29">
      <c r="AA37640" s="298"/>
      <c r="AC37640" s="206"/>
    </row>
    <row r="37641" spans="27:29">
      <c r="AA37641" s="298"/>
      <c r="AC37641" s="206"/>
    </row>
    <row r="37642" spans="27:29">
      <c r="AA37642" s="298"/>
      <c r="AC37642" s="206"/>
    </row>
    <row r="37643" spans="27:29">
      <c r="AA37643" s="298"/>
      <c r="AC37643" s="206"/>
    </row>
    <row r="37644" spans="27:29">
      <c r="AA37644" s="298"/>
      <c r="AC37644" s="206"/>
    </row>
    <row r="37645" spans="27:29">
      <c r="AA37645" s="298"/>
      <c r="AC37645" s="206"/>
    </row>
    <row r="37646" spans="27:29">
      <c r="AA37646" s="298"/>
      <c r="AC37646" s="206"/>
    </row>
    <row r="37647" spans="27:29">
      <c r="AA37647" s="298"/>
      <c r="AC37647" s="206"/>
    </row>
    <row r="37648" spans="27:29">
      <c r="AA37648" s="298"/>
      <c r="AC37648" s="206"/>
    </row>
    <row r="37649" spans="27:29">
      <c r="AA37649" s="298"/>
      <c r="AC37649" s="206"/>
    </row>
    <row r="37650" spans="27:29">
      <c r="AA37650" s="298"/>
      <c r="AC37650" s="206"/>
    </row>
    <row r="37651" spans="27:29">
      <c r="AA37651" s="298"/>
      <c r="AC37651" s="206"/>
    </row>
    <row r="37652" spans="27:29">
      <c r="AA37652" s="298"/>
      <c r="AC37652" s="206"/>
    </row>
    <row r="37653" spans="27:29">
      <c r="AA37653" s="298"/>
      <c r="AC37653" s="206"/>
    </row>
    <row r="37654" spans="27:29">
      <c r="AA37654" s="298"/>
      <c r="AC37654" s="206"/>
    </row>
    <row r="37655" spans="27:29">
      <c r="AA37655" s="298"/>
      <c r="AC37655" s="206"/>
    </row>
    <row r="37656" spans="27:29">
      <c r="AA37656" s="298"/>
      <c r="AC37656" s="206"/>
    </row>
    <row r="37657" spans="27:29">
      <c r="AA37657" s="298"/>
      <c r="AC37657" s="206"/>
    </row>
    <row r="37658" spans="27:29">
      <c r="AA37658" s="298"/>
      <c r="AC37658" s="206"/>
    </row>
    <row r="37659" spans="27:29">
      <c r="AA37659" s="298"/>
      <c r="AC37659" s="206"/>
    </row>
    <row r="37660" spans="27:29">
      <c r="AA37660" s="298"/>
      <c r="AC37660" s="206"/>
    </row>
    <row r="37661" spans="27:29">
      <c r="AA37661" s="298"/>
      <c r="AC37661" s="206"/>
    </row>
    <row r="37662" spans="27:29">
      <c r="AA37662" s="298"/>
      <c r="AC37662" s="206"/>
    </row>
    <row r="37663" spans="27:29">
      <c r="AA37663" s="298"/>
      <c r="AC37663" s="206"/>
    </row>
    <row r="37664" spans="27:29">
      <c r="AA37664" s="298"/>
      <c r="AC37664" s="206"/>
    </row>
    <row r="37665" spans="27:29">
      <c r="AA37665" s="298"/>
      <c r="AC37665" s="206"/>
    </row>
    <row r="37666" spans="27:29">
      <c r="AA37666" s="298"/>
      <c r="AC37666" s="206"/>
    </row>
    <row r="37667" spans="27:29">
      <c r="AA37667" s="298"/>
      <c r="AC37667" s="206"/>
    </row>
    <row r="37668" spans="27:29">
      <c r="AA37668" s="298"/>
      <c r="AC37668" s="206"/>
    </row>
    <row r="37669" spans="27:29">
      <c r="AA37669" s="298"/>
      <c r="AC37669" s="206"/>
    </row>
    <row r="37670" spans="27:29">
      <c r="AA37670" s="298"/>
      <c r="AC37670" s="206"/>
    </row>
    <row r="37671" spans="27:29">
      <c r="AA37671" s="298"/>
      <c r="AC37671" s="206"/>
    </row>
    <row r="37672" spans="27:29">
      <c r="AA37672" s="298"/>
      <c r="AC37672" s="206"/>
    </row>
    <row r="37673" spans="27:29">
      <c r="AA37673" s="298"/>
      <c r="AC37673" s="206"/>
    </row>
    <row r="37674" spans="27:29">
      <c r="AA37674" s="298"/>
      <c r="AC37674" s="206"/>
    </row>
    <row r="37675" spans="27:29">
      <c r="AA37675" s="298"/>
      <c r="AC37675" s="206"/>
    </row>
    <row r="37676" spans="27:29">
      <c r="AA37676" s="298"/>
      <c r="AC37676" s="206"/>
    </row>
    <row r="37677" spans="27:29">
      <c r="AA37677" s="298"/>
      <c r="AC37677" s="206"/>
    </row>
    <row r="37678" spans="27:29">
      <c r="AA37678" s="298"/>
      <c r="AC37678" s="206"/>
    </row>
    <row r="37679" spans="27:29">
      <c r="AA37679" s="298"/>
      <c r="AC37679" s="206"/>
    </row>
    <row r="37680" spans="27:29">
      <c r="AA37680" s="298"/>
      <c r="AC37680" s="206"/>
    </row>
    <row r="37681" spans="27:29">
      <c r="AA37681" s="298"/>
      <c r="AC37681" s="206"/>
    </row>
    <row r="37682" spans="27:29">
      <c r="AA37682" s="298"/>
      <c r="AC37682" s="206"/>
    </row>
    <row r="37683" spans="27:29">
      <c r="AA37683" s="298"/>
      <c r="AC37683" s="206"/>
    </row>
    <row r="37684" spans="27:29">
      <c r="AA37684" s="298"/>
      <c r="AC37684" s="206"/>
    </row>
    <row r="37685" spans="27:29">
      <c r="AA37685" s="298"/>
      <c r="AC37685" s="206"/>
    </row>
    <row r="37686" spans="27:29">
      <c r="AA37686" s="298"/>
      <c r="AC37686" s="206"/>
    </row>
    <row r="37687" spans="27:29">
      <c r="AA37687" s="298"/>
      <c r="AC37687" s="206"/>
    </row>
    <row r="37688" spans="27:29">
      <c r="AA37688" s="298"/>
      <c r="AC37688" s="206"/>
    </row>
    <row r="37689" spans="27:29">
      <c r="AA37689" s="298"/>
      <c r="AC37689" s="206"/>
    </row>
    <row r="37690" spans="27:29">
      <c r="AA37690" s="298"/>
      <c r="AC37690" s="206"/>
    </row>
    <row r="37691" spans="27:29">
      <c r="AA37691" s="298"/>
      <c r="AC37691" s="206"/>
    </row>
    <row r="37692" spans="27:29">
      <c r="AA37692" s="298"/>
      <c r="AC37692" s="206"/>
    </row>
    <row r="37693" spans="27:29">
      <c r="AA37693" s="298"/>
      <c r="AC37693" s="206"/>
    </row>
    <row r="37694" spans="27:29">
      <c r="AA37694" s="298"/>
      <c r="AC37694" s="206"/>
    </row>
    <row r="37695" spans="27:29">
      <c r="AA37695" s="298"/>
      <c r="AC37695" s="206"/>
    </row>
    <row r="37696" spans="27:29">
      <c r="AA37696" s="298"/>
      <c r="AC37696" s="206"/>
    </row>
    <row r="37697" spans="27:29">
      <c r="AA37697" s="298"/>
      <c r="AC37697" s="206"/>
    </row>
    <row r="37698" spans="27:29">
      <c r="AA37698" s="298"/>
      <c r="AC37698" s="206"/>
    </row>
    <row r="37699" spans="27:29">
      <c r="AA37699" s="298"/>
      <c r="AC37699" s="206"/>
    </row>
    <row r="37700" spans="27:29">
      <c r="AA37700" s="298"/>
      <c r="AC37700" s="206"/>
    </row>
    <row r="37701" spans="27:29">
      <c r="AA37701" s="298"/>
      <c r="AC37701" s="206"/>
    </row>
    <row r="37702" spans="27:29">
      <c r="AA37702" s="298"/>
      <c r="AC37702" s="206"/>
    </row>
    <row r="37703" spans="27:29">
      <c r="AA37703" s="298"/>
      <c r="AC37703" s="206"/>
    </row>
    <row r="37704" spans="27:29">
      <c r="AA37704" s="298"/>
      <c r="AC37704" s="206"/>
    </row>
    <row r="37705" spans="27:29">
      <c r="AA37705" s="298"/>
      <c r="AC37705" s="206"/>
    </row>
    <row r="37706" spans="27:29">
      <c r="AA37706" s="298"/>
      <c r="AC37706" s="206"/>
    </row>
    <row r="37707" spans="27:29">
      <c r="AA37707" s="298"/>
      <c r="AC37707" s="206"/>
    </row>
    <row r="37708" spans="27:29">
      <c r="AA37708" s="298"/>
      <c r="AC37708" s="206"/>
    </row>
    <row r="37709" spans="27:29">
      <c r="AA37709" s="298"/>
      <c r="AC37709" s="206"/>
    </row>
    <row r="37710" spans="27:29">
      <c r="AA37710" s="298"/>
      <c r="AC37710" s="206"/>
    </row>
    <row r="37711" spans="27:29">
      <c r="AA37711" s="298"/>
      <c r="AC37711" s="206"/>
    </row>
    <row r="37712" spans="27:29">
      <c r="AA37712" s="298"/>
      <c r="AC37712" s="206"/>
    </row>
    <row r="37713" spans="27:29">
      <c r="AA37713" s="298"/>
      <c r="AC37713" s="206"/>
    </row>
    <row r="37714" spans="27:29">
      <c r="AA37714" s="298"/>
      <c r="AC37714" s="206"/>
    </row>
    <row r="37715" spans="27:29">
      <c r="AA37715" s="298"/>
      <c r="AC37715" s="206"/>
    </row>
    <row r="37716" spans="27:29">
      <c r="AA37716" s="298"/>
      <c r="AC37716" s="206"/>
    </row>
    <row r="37717" spans="27:29">
      <c r="AA37717" s="298"/>
      <c r="AC37717" s="206"/>
    </row>
    <row r="37718" spans="27:29">
      <c r="AA37718" s="298"/>
      <c r="AC37718" s="206"/>
    </row>
    <row r="37719" spans="27:29">
      <c r="AA37719" s="298"/>
      <c r="AC37719" s="206"/>
    </row>
    <row r="37720" spans="27:29">
      <c r="AA37720" s="298"/>
      <c r="AC37720" s="206"/>
    </row>
    <row r="37721" spans="27:29">
      <c r="AA37721" s="298"/>
      <c r="AC37721" s="206"/>
    </row>
    <row r="37722" spans="27:29">
      <c r="AA37722" s="298"/>
      <c r="AC37722" s="206"/>
    </row>
    <row r="37723" spans="27:29">
      <c r="AA37723" s="298"/>
      <c r="AC37723" s="206"/>
    </row>
    <row r="37724" spans="27:29">
      <c r="AA37724" s="298"/>
      <c r="AC37724" s="206"/>
    </row>
    <row r="37725" spans="27:29">
      <c r="AA37725" s="298"/>
      <c r="AC37725" s="206"/>
    </row>
    <row r="37726" spans="27:29">
      <c r="AA37726" s="298"/>
      <c r="AC37726" s="206"/>
    </row>
    <row r="37727" spans="27:29">
      <c r="AA37727" s="298"/>
      <c r="AC37727" s="206"/>
    </row>
    <row r="37728" spans="27:29">
      <c r="AA37728" s="298"/>
      <c r="AC37728" s="206"/>
    </row>
    <row r="37729" spans="27:29">
      <c r="AA37729" s="298"/>
      <c r="AC37729" s="206"/>
    </row>
    <row r="37730" spans="27:29">
      <c r="AA37730" s="298"/>
      <c r="AC37730" s="206"/>
    </row>
    <row r="37731" spans="27:29">
      <c r="AA37731" s="298"/>
      <c r="AC37731" s="206"/>
    </row>
    <row r="37732" spans="27:29">
      <c r="AA37732" s="298"/>
      <c r="AC37732" s="206"/>
    </row>
    <row r="37733" spans="27:29">
      <c r="AA37733" s="298"/>
      <c r="AC37733" s="206"/>
    </row>
    <row r="37734" spans="27:29">
      <c r="AA37734" s="298"/>
      <c r="AC37734" s="206"/>
    </row>
    <row r="37735" spans="27:29">
      <c r="AA37735" s="298"/>
      <c r="AC37735" s="206"/>
    </row>
    <row r="37736" spans="27:29">
      <c r="AA37736" s="298"/>
      <c r="AC37736" s="206"/>
    </row>
    <row r="37737" spans="27:29">
      <c r="AA37737" s="298"/>
      <c r="AC37737" s="206"/>
    </row>
    <row r="37738" spans="27:29">
      <c r="AA37738" s="298"/>
      <c r="AC37738" s="206"/>
    </row>
    <row r="37739" spans="27:29">
      <c r="AA37739" s="298"/>
      <c r="AC37739" s="206"/>
    </row>
    <row r="37740" spans="27:29">
      <c r="AA37740" s="298"/>
      <c r="AC37740" s="206"/>
    </row>
    <row r="37741" spans="27:29">
      <c r="AA37741" s="298"/>
      <c r="AC37741" s="206"/>
    </row>
    <row r="37742" spans="27:29">
      <c r="AA37742" s="298"/>
      <c r="AC37742" s="206"/>
    </row>
    <row r="37743" spans="27:29">
      <c r="AA37743" s="298"/>
      <c r="AC37743" s="206"/>
    </row>
    <row r="37744" spans="27:29">
      <c r="AA37744" s="298"/>
      <c r="AC37744" s="206"/>
    </row>
    <row r="37745" spans="27:29">
      <c r="AA37745" s="298"/>
      <c r="AC37745" s="206"/>
    </row>
    <row r="37746" spans="27:29">
      <c r="AA37746" s="298"/>
      <c r="AC37746" s="206"/>
    </row>
    <row r="37747" spans="27:29">
      <c r="AA37747" s="298"/>
      <c r="AC37747" s="206"/>
    </row>
    <row r="37748" spans="27:29">
      <c r="AA37748" s="298"/>
      <c r="AC37748" s="206"/>
    </row>
    <row r="37749" spans="27:29">
      <c r="AA37749" s="298"/>
      <c r="AC37749" s="206"/>
    </row>
    <row r="37750" spans="27:29">
      <c r="AA37750" s="298"/>
      <c r="AC37750" s="206"/>
    </row>
    <row r="37751" spans="27:29">
      <c r="AA37751" s="298"/>
      <c r="AC37751" s="206"/>
    </row>
    <row r="37752" spans="27:29">
      <c r="AA37752" s="298"/>
      <c r="AC37752" s="206"/>
    </row>
    <row r="37753" spans="27:29">
      <c r="AA37753" s="298"/>
      <c r="AC37753" s="206"/>
    </row>
    <row r="37754" spans="27:29">
      <c r="AA37754" s="298"/>
      <c r="AC37754" s="206"/>
    </row>
    <row r="37755" spans="27:29">
      <c r="AA37755" s="298"/>
      <c r="AC37755" s="206"/>
    </row>
    <row r="37756" spans="27:29">
      <c r="AA37756" s="298"/>
      <c r="AC37756" s="206"/>
    </row>
    <row r="37757" spans="27:29">
      <c r="AA37757" s="298"/>
      <c r="AC37757" s="206"/>
    </row>
    <row r="37758" spans="27:29">
      <c r="AA37758" s="298"/>
      <c r="AC37758" s="206"/>
    </row>
    <row r="37759" spans="27:29">
      <c r="AA37759" s="298"/>
      <c r="AC37759" s="206"/>
    </row>
    <row r="37760" spans="27:29">
      <c r="AA37760" s="298"/>
      <c r="AC37760" s="206"/>
    </row>
    <row r="37761" spans="27:29">
      <c r="AA37761" s="298"/>
      <c r="AC37761" s="206"/>
    </row>
    <row r="37762" spans="27:29">
      <c r="AA37762" s="298"/>
      <c r="AC37762" s="206"/>
    </row>
    <row r="37763" spans="27:29">
      <c r="AA37763" s="298"/>
      <c r="AC37763" s="206"/>
    </row>
    <row r="37764" spans="27:29">
      <c r="AA37764" s="298"/>
      <c r="AC37764" s="206"/>
    </row>
    <row r="37765" spans="27:29">
      <c r="AA37765" s="298"/>
      <c r="AC37765" s="206"/>
    </row>
    <row r="37766" spans="27:29">
      <c r="AA37766" s="298"/>
      <c r="AC37766" s="206"/>
    </row>
    <row r="37767" spans="27:29">
      <c r="AA37767" s="298"/>
      <c r="AC37767" s="206"/>
    </row>
    <row r="37768" spans="27:29">
      <c r="AA37768" s="298"/>
      <c r="AC37768" s="206"/>
    </row>
    <row r="37769" spans="27:29">
      <c r="AA37769" s="298"/>
      <c r="AC37769" s="206"/>
    </row>
    <row r="37770" spans="27:29">
      <c r="AA37770" s="298"/>
      <c r="AC37770" s="206"/>
    </row>
    <row r="37771" spans="27:29">
      <c r="AA37771" s="298"/>
      <c r="AC37771" s="206"/>
    </row>
    <row r="37772" spans="27:29">
      <c r="AA37772" s="298"/>
      <c r="AC37772" s="206"/>
    </row>
    <row r="37773" spans="27:29">
      <c r="AA37773" s="298"/>
      <c r="AC37773" s="206"/>
    </row>
    <row r="37774" spans="27:29">
      <c r="AA37774" s="298"/>
      <c r="AC37774" s="206"/>
    </row>
    <row r="37775" spans="27:29">
      <c r="AA37775" s="298"/>
      <c r="AC37775" s="206"/>
    </row>
    <row r="37776" spans="27:29">
      <c r="AA37776" s="298"/>
      <c r="AC37776" s="206"/>
    </row>
    <row r="37777" spans="27:29">
      <c r="AA37777" s="298"/>
      <c r="AC37777" s="206"/>
    </row>
    <row r="37778" spans="27:29">
      <c r="AA37778" s="298"/>
      <c r="AC37778" s="206"/>
    </row>
    <row r="37779" spans="27:29">
      <c r="AA37779" s="298"/>
      <c r="AC37779" s="206"/>
    </row>
    <row r="37780" spans="27:29">
      <c r="AA37780" s="298"/>
      <c r="AC37780" s="206"/>
    </row>
    <row r="37781" spans="27:29">
      <c r="AA37781" s="298"/>
      <c r="AC37781" s="206"/>
    </row>
    <row r="37782" spans="27:29">
      <c r="AA37782" s="298"/>
      <c r="AC37782" s="206"/>
    </row>
    <row r="37783" spans="27:29">
      <c r="AA37783" s="298"/>
      <c r="AC37783" s="206"/>
    </row>
    <row r="37784" spans="27:29">
      <c r="AA37784" s="298"/>
      <c r="AC37784" s="206"/>
    </row>
    <row r="37785" spans="27:29">
      <c r="AA37785" s="298"/>
      <c r="AC37785" s="206"/>
    </row>
    <row r="37786" spans="27:29">
      <c r="AA37786" s="298"/>
      <c r="AC37786" s="206"/>
    </row>
    <row r="37787" spans="27:29">
      <c r="AA37787" s="298"/>
      <c r="AC37787" s="206"/>
    </row>
    <row r="37788" spans="27:29">
      <c r="AA37788" s="298"/>
      <c r="AC37788" s="206"/>
    </row>
    <row r="37789" spans="27:29">
      <c r="AA37789" s="298"/>
      <c r="AC37789" s="206"/>
    </row>
    <row r="37790" spans="27:29">
      <c r="AA37790" s="298"/>
      <c r="AC37790" s="206"/>
    </row>
    <row r="37791" spans="27:29">
      <c r="AA37791" s="298"/>
      <c r="AC37791" s="206"/>
    </row>
    <row r="37792" spans="27:29">
      <c r="AA37792" s="298"/>
      <c r="AC37792" s="206"/>
    </row>
    <row r="37793" spans="27:29">
      <c r="AA37793" s="298"/>
      <c r="AC37793" s="206"/>
    </row>
    <row r="37794" spans="27:29">
      <c r="AA37794" s="298"/>
      <c r="AC37794" s="206"/>
    </row>
    <row r="37795" spans="27:29">
      <c r="AA37795" s="298"/>
      <c r="AC37795" s="206"/>
    </row>
    <row r="37796" spans="27:29">
      <c r="AA37796" s="298"/>
      <c r="AC37796" s="206"/>
    </row>
    <row r="37797" spans="27:29">
      <c r="AA37797" s="298"/>
      <c r="AC37797" s="206"/>
    </row>
    <row r="37798" spans="27:29">
      <c r="AA37798" s="298"/>
      <c r="AC37798" s="206"/>
    </row>
    <row r="37799" spans="27:29">
      <c r="AA37799" s="298"/>
      <c r="AC37799" s="206"/>
    </row>
    <row r="37800" spans="27:29">
      <c r="AA37800" s="298"/>
      <c r="AC37800" s="206"/>
    </row>
    <row r="37801" spans="27:29">
      <c r="AA37801" s="298"/>
      <c r="AC37801" s="206"/>
    </row>
    <row r="37802" spans="27:29">
      <c r="AA37802" s="298"/>
      <c r="AC37802" s="206"/>
    </row>
    <row r="37803" spans="27:29">
      <c r="AA37803" s="298"/>
      <c r="AC37803" s="206"/>
    </row>
    <row r="37804" spans="27:29">
      <c r="AA37804" s="298"/>
      <c r="AC37804" s="206"/>
    </row>
    <row r="37805" spans="27:29">
      <c r="AA37805" s="298"/>
      <c r="AC37805" s="206"/>
    </row>
    <row r="37806" spans="27:29">
      <c r="AA37806" s="298"/>
      <c r="AC37806" s="206"/>
    </row>
    <row r="37807" spans="27:29">
      <c r="AA37807" s="298"/>
      <c r="AC37807" s="206"/>
    </row>
    <row r="37808" spans="27:29">
      <c r="AA37808" s="298"/>
      <c r="AC37808" s="206"/>
    </row>
    <row r="37809" spans="27:29">
      <c r="AA37809" s="298"/>
      <c r="AC37809" s="206"/>
    </row>
    <row r="37810" spans="27:29">
      <c r="AA37810" s="298"/>
      <c r="AC37810" s="206"/>
    </row>
    <row r="37811" spans="27:29">
      <c r="AA37811" s="298"/>
      <c r="AC37811" s="206"/>
    </row>
    <row r="37812" spans="27:29">
      <c r="AA37812" s="298"/>
      <c r="AC37812" s="206"/>
    </row>
    <row r="37813" spans="27:29">
      <c r="AA37813" s="298"/>
      <c r="AC37813" s="206"/>
    </row>
    <row r="37814" spans="27:29">
      <c r="AA37814" s="298"/>
      <c r="AC37814" s="206"/>
    </row>
    <row r="37815" spans="27:29">
      <c r="AA37815" s="298"/>
      <c r="AC37815" s="206"/>
    </row>
    <row r="37816" spans="27:29">
      <c r="AA37816" s="298"/>
      <c r="AC37816" s="206"/>
    </row>
    <row r="37817" spans="27:29">
      <c r="AA37817" s="298"/>
      <c r="AC37817" s="206"/>
    </row>
    <row r="37818" spans="27:29">
      <c r="AA37818" s="298"/>
      <c r="AC37818" s="206"/>
    </row>
    <row r="37819" spans="27:29">
      <c r="AA37819" s="298"/>
      <c r="AC37819" s="206"/>
    </row>
    <row r="37820" spans="27:29">
      <c r="AA37820" s="298"/>
      <c r="AC37820" s="206"/>
    </row>
    <row r="37821" spans="27:29">
      <c r="AA37821" s="298"/>
      <c r="AC37821" s="206"/>
    </row>
    <row r="37822" spans="27:29">
      <c r="AA37822" s="298"/>
      <c r="AC37822" s="206"/>
    </row>
    <row r="37823" spans="27:29">
      <c r="AA37823" s="298"/>
      <c r="AC37823" s="206"/>
    </row>
    <row r="37824" spans="27:29">
      <c r="AA37824" s="298"/>
      <c r="AC37824" s="206"/>
    </row>
    <row r="37825" spans="27:29">
      <c r="AA37825" s="298"/>
      <c r="AC37825" s="206"/>
    </row>
    <row r="37826" spans="27:29">
      <c r="AA37826" s="298"/>
      <c r="AC37826" s="206"/>
    </row>
    <row r="37827" spans="27:29">
      <c r="AA37827" s="298"/>
      <c r="AC37827" s="206"/>
    </row>
    <row r="37828" spans="27:29">
      <c r="AA37828" s="298"/>
      <c r="AC37828" s="206"/>
    </row>
    <row r="37829" spans="27:29">
      <c r="AA37829" s="298"/>
      <c r="AC37829" s="206"/>
    </row>
    <row r="37830" spans="27:29">
      <c r="AA37830" s="298"/>
      <c r="AC37830" s="206"/>
    </row>
    <row r="37831" spans="27:29">
      <c r="AA37831" s="298"/>
      <c r="AC37831" s="206"/>
    </row>
    <row r="37832" spans="27:29">
      <c r="AA37832" s="298"/>
      <c r="AC37832" s="206"/>
    </row>
    <row r="37833" spans="27:29">
      <c r="AA37833" s="298"/>
      <c r="AC37833" s="206"/>
    </row>
    <row r="37834" spans="27:29">
      <c r="AA37834" s="298"/>
      <c r="AC37834" s="206"/>
    </row>
    <row r="37835" spans="27:29">
      <c r="AA37835" s="298"/>
      <c r="AC37835" s="206"/>
    </row>
    <row r="37836" spans="27:29">
      <c r="AA37836" s="298"/>
      <c r="AC37836" s="206"/>
    </row>
    <row r="37837" spans="27:29">
      <c r="AA37837" s="298"/>
      <c r="AC37837" s="206"/>
    </row>
    <row r="37838" spans="27:29">
      <c r="AA37838" s="298"/>
      <c r="AC37838" s="206"/>
    </row>
    <row r="37839" spans="27:29">
      <c r="AA37839" s="298"/>
      <c r="AC37839" s="206"/>
    </row>
    <row r="37840" spans="27:29">
      <c r="AA37840" s="298"/>
      <c r="AC37840" s="206"/>
    </row>
    <row r="37841" spans="27:29">
      <c r="AA37841" s="298"/>
      <c r="AC37841" s="206"/>
    </row>
    <row r="37842" spans="27:29">
      <c r="AA37842" s="298"/>
      <c r="AC37842" s="206"/>
    </row>
    <row r="37843" spans="27:29">
      <c r="AA37843" s="298"/>
      <c r="AC37843" s="206"/>
    </row>
    <row r="37844" spans="27:29">
      <c r="AA37844" s="298"/>
      <c r="AC37844" s="206"/>
    </row>
    <row r="37845" spans="27:29">
      <c r="AA37845" s="298"/>
      <c r="AC37845" s="206"/>
    </row>
    <row r="37846" spans="27:29">
      <c r="AA37846" s="298"/>
      <c r="AC37846" s="206"/>
    </row>
    <row r="37847" spans="27:29">
      <c r="AA37847" s="298"/>
      <c r="AC37847" s="206"/>
    </row>
    <row r="37848" spans="27:29">
      <c r="AA37848" s="298"/>
      <c r="AC37848" s="206"/>
    </row>
    <row r="37849" spans="27:29">
      <c r="AA37849" s="298"/>
      <c r="AC37849" s="206"/>
    </row>
    <row r="37850" spans="27:29">
      <c r="AA37850" s="298"/>
      <c r="AC37850" s="206"/>
    </row>
    <row r="37851" spans="27:29">
      <c r="AA37851" s="298"/>
      <c r="AC37851" s="206"/>
    </row>
    <row r="37852" spans="27:29">
      <c r="AA37852" s="298"/>
      <c r="AC37852" s="206"/>
    </row>
    <row r="37853" spans="27:29">
      <c r="AA37853" s="298"/>
      <c r="AC37853" s="206"/>
    </row>
    <row r="37854" spans="27:29">
      <c r="AA37854" s="298"/>
      <c r="AC37854" s="206"/>
    </row>
    <row r="37855" spans="27:29">
      <c r="AA37855" s="298"/>
      <c r="AC37855" s="206"/>
    </row>
    <row r="37856" spans="27:29">
      <c r="AA37856" s="298"/>
      <c r="AC37856" s="206"/>
    </row>
    <row r="37857" spans="27:29">
      <c r="AA37857" s="298"/>
      <c r="AC37857" s="206"/>
    </row>
    <row r="37858" spans="27:29">
      <c r="AA37858" s="298"/>
      <c r="AC37858" s="206"/>
    </row>
    <row r="37859" spans="27:29">
      <c r="AA37859" s="298"/>
      <c r="AC37859" s="206"/>
    </row>
    <row r="37860" spans="27:29">
      <c r="AA37860" s="298"/>
      <c r="AC37860" s="206"/>
    </row>
    <row r="37861" spans="27:29">
      <c r="AA37861" s="298"/>
      <c r="AC37861" s="206"/>
    </row>
    <row r="37862" spans="27:29">
      <c r="AA37862" s="298"/>
      <c r="AC37862" s="206"/>
    </row>
    <row r="37863" spans="27:29">
      <c r="AA37863" s="298"/>
      <c r="AC37863" s="206"/>
    </row>
    <row r="37864" spans="27:29">
      <c r="AA37864" s="298"/>
      <c r="AC37864" s="206"/>
    </row>
    <row r="37865" spans="27:29">
      <c r="AA37865" s="298"/>
      <c r="AC37865" s="206"/>
    </row>
    <row r="37866" spans="27:29">
      <c r="AA37866" s="298"/>
      <c r="AC37866" s="206"/>
    </row>
    <row r="37867" spans="27:29">
      <c r="AA37867" s="298"/>
      <c r="AC37867" s="206"/>
    </row>
    <row r="37868" spans="27:29">
      <c r="AA37868" s="298"/>
      <c r="AC37868" s="206"/>
    </row>
    <row r="37869" spans="27:29">
      <c r="AA37869" s="298"/>
      <c r="AC37869" s="206"/>
    </row>
    <row r="37870" spans="27:29">
      <c r="AA37870" s="298"/>
      <c r="AC37870" s="206"/>
    </row>
    <row r="37871" spans="27:29">
      <c r="AA37871" s="298"/>
      <c r="AC37871" s="206"/>
    </row>
    <row r="37872" spans="27:29">
      <c r="AA37872" s="298"/>
      <c r="AC37872" s="206"/>
    </row>
    <row r="37873" spans="27:29">
      <c r="AA37873" s="298"/>
      <c r="AC37873" s="206"/>
    </row>
    <row r="37874" spans="27:29">
      <c r="AA37874" s="298"/>
      <c r="AC37874" s="206"/>
    </row>
    <row r="37875" spans="27:29">
      <c r="AA37875" s="298"/>
      <c r="AC37875" s="206"/>
    </row>
    <row r="37876" spans="27:29">
      <c r="AA37876" s="298"/>
      <c r="AC37876" s="206"/>
    </row>
    <row r="37877" spans="27:29">
      <c r="AA37877" s="298"/>
      <c r="AC37877" s="206"/>
    </row>
    <row r="37878" spans="27:29">
      <c r="AA37878" s="298"/>
      <c r="AC37878" s="206"/>
    </row>
    <row r="37879" spans="27:29">
      <c r="AA37879" s="298"/>
      <c r="AC37879" s="206"/>
    </row>
    <row r="37880" spans="27:29">
      <c r="AA37880" s="298"/>
      <c r="AC37880" s="206"/>
    </row>
    <row r="37881" spans="27:29">
      <c r="AA37881" s="298"/>
      <c r="AC37881" s="206"/>
    </row>
    <row r="37882" spans="27:29">
      <c r="AA37882" s="298"/>
      <c r="AC37882" s="206"/>
    </row>
    <row r="37883" spans="27:29">
      <c r="AA37883" s="298"/>
      <c r="AC37883" s="206"/>
    </row>
    <row r="37884" spans="27:29">
      <c r="AA37884" s="298"/>
      <c r="AC37884" s="206"/>
    </row>
    <row r="37885" spans="27:29">
      <c r="AA37885" s="298"/>
      <c r="AC37885" s="206"/>
    </row>
    <row r="37886" spans="27:29">
      <c r="AA37886" s="298"/>
      <c r="AC37886" s="206"/>
    </row>
    <row r="37887" spans="27:29">
      <c r="AA37887" s="298"/>
      <c r="AC37887" s="206"/>
    </row>
    <row r="37888" spans="27:29">
      <c r="AA37888" s="298"/>
      <c r="AC37888" s="206"/>
    </row>
    <row r="37889" spans="27:29">
      <c r="AA37889" s="298"/>
      <c r="AC37889" s="206"/>
    </row>
    <row r="37890" spans="27:29">
      <c r="AA37890" s="298"/>
      <c r="AC37890" s="206"/>
    </row>
    <row r="37891" spans="27:29">
      <c r="AA37891" s="298"/>
      <c r="AC37891" s="206"/>
    </row>
    <row r="37892" spans="27:29">
      <c r="AA37892" s="298"/>
      <c r="AC37892" s="206"/>
    </row>
    <row r="37893" spans="27:29">
      <c r="AA37893" s="298"/>
      <c r="AC37893" s="206"/>
    </row>
    <row r="37894" spans="27:29">
      <c r="AA37894" s="298"/>
      <c r="AC37894" s="206"/>
    </row>
    <row r="37895" spans="27:29">
      <c r="AA37895" s="298"/>
      <c r="AC37895" s="206"/>
    </row>
    <row r="37896" spans="27:29">
      <c r="AA37896" s="298"/>
      <c r="AC37896" s="206"/>
    </row>
    <row r="37897" spans="27:29">
      <c r="AA37897" s="298"/>
      <c r="AC37897" s="206"/>
    </row>
    <row r="37898" spans="27:29">
      <c r="AA37898" s="298"/>
      <c r="AC37898" s="206"/>
    </row>
    <row r="37899" spans="27:29">
      <c r="AA37899" s="298"/>
      <c r="AC37899" s="206"/>
    </row>
    <row r="37900" spans="27:29">
      <c r="AA37900" s="298"/>
      <c r="AC37900" s="206"/>
    </row>
    <row r="37901" spans="27:29">
      <c r="AA37901" s="298"/>
      <c r="AC37901" s="206"/>
    </row>
    <row r="37902" spans="27:29">
      <c r="AA37902" s="298"/>
      <c r="AC37902" s="206"/>
    </row>
    <row r="37903" spans="27:29">
      <c r="AA37903" s="298"/>
      <c r="AC37903" s="206"/>
    </row>
    <row r="37904" spans="27:29">
      <c r="AA37904" s="298"/>
      <c r="AC37904" s="206"/>
    </row>
    <row r="37905" spans="27:29">
      <c r="AA37905" s="298"/>
      <c r="AC37905" s="206"/>
    </row>
    <row r="37906" spans="27:29">
      <c r="AA37906" s="298"/>
      <c r="AC37906" s="206"/>
    </row>
    <row r="37907" spans="27:29">
      <c r="AA37907" s="298"/>
      <c r="AC37907" s="206"/>
    </row>
    <row r="37908" spans="27:29">
      <c r="AA37908" s="298"/>
      <c r="AC37908" s="206"/>
    </row>
    <row r="37909" spans="27:29">
      <c r="AA37909" s="298"/>
      <c r="AC37909" s="206"/>
    </row>
    <row r="37910" spans="27:29">
      <c r="AA37910" s="298"/>
      <c r="AC37910" s="206"/>
    </row>
    <row r="37911" spans="27:29">
      <c r="AA37911" s="298"/>
      <c r="AC37911" s="206"/>
    </row>
    <row r="37912" spans="27:29">
      <c r="AA37912" s="298"/>
      <c r="AC37912" s="206"/>
    </row>
    <row r="37913" spans="27:29">
      <c r="AA37913" s="298"/>
      <c r="AC37913" s="206"/>
    </row>
    <row r="37914" spans="27:29">
      <c r="AA37914" s="298"/>
      <c r="AC37914" s="206"/>
    </row>
    <row r="37915" spans="27:29">
      <c r="AA37915" s="298"/>
      <c r="AC37915" s="206"/>
    </row>
    <row r="37916" spans="27:29">
      <c r="AA37916" s="298"/>
      <c r="AC37916" s="206"/>
    </row>
    <row r="37917" spans="27:29">
      <c r="AA37917" s="298"/>
      <c r="AC37917" s="206"/>
    </row>
    <row r="37918" spans="27:29">
      <c r="AA37918" s="298"/>
      <c r="AC37918" s="206"/>
    </row>
    <row r="37919" spans="27:29">
      <c r="AA37919" s="298"/>
      <c r="AC37919" s="206"/>
    </row>
    <row r="37920" spans="27:29">
      <c r="AA37920" s="298"/>
      <c r="AC37920" s="206"/>
    </row>
    <row r="37921" spans="27:29">
      <c r="AA37921" s="298"/>
      <c r="AC37921" s="206"/>
    </row>
    <row r="37922" spans="27:29">
      <c r="AA37922" s="298"/>
      <c r="AC37922" s="206"/>
    </row>
    <row r="37923" spans="27:29">
      <c r="AA37923" s="298"/>
      <c r="AC37923" s="206"/>
    </row>
    <row r="37924" spans="27:29">
      <c r="AA37924" s="298"/>
      <c r="AC37924" s="206"/>
    </row>
    <row r="37925" spans="27:29">
      <c r="AA37925" s="298"/>
      <c r="AC37925" s="206"/>
    </row>
    <row r="37926" spans="27:29">
      <c r="AA37926" s="298"/>
      <c r="AC37926" s="206"/>
    </row>
    <row r="37927" spans="27:29">
      <c r="AA37927" s="298"/>
      <c r="AC37927" s="206"/>
    </row>
    <row r="37928" spans="27:29">
      <c r="AA37928" s="298"/>
      <c r="AC37928" s="206"/>
    </row>
    <row r="37929" spans="27:29">
      <c r="AA37929" s="298"/>
      <c r="AC37929" s="206"/>
    </row>
    <row r="37930" spans="27:29">
      <c r="AA37930" s="298"/>
      <c r="AC37930" s="206"/>
    </row>
    <row r="37931" spans="27:29">
      <c r="AA37931" s="298"/>
      <c r="AC37931" s="206"/>
    </row>
    <row r="37932" spans="27:29">
      <c r="AA37932" s="298"/>
      <c r="AC37932" s="206"/>
    </row>
    <row r="37933" spans="27:29">
      <c r="AA37933" s="298"/>
      <c r="AC37933" s="206"/>
    </row>
    <row r="37934" spans="27:29">
      <c r="AA37934" s="298"/>
      <c r="AC37934" s="206"/>
    </row>
    <row r="37935" spans="27:29">
      <c r="AA37935" s="298"/>
      <c r="AC37935" s="206"/>
    </row>
    <row r="37936" spans="27:29">
      <c r="AA37936" s="298"/>
      <c r="AC37936" s="206"/>
    </row>
    <row r="37937" spans="27:29">
      <c r="AA37937" s="298"/>
      <c r="AC37937" s="206"/>
    </row>
    <row r="37938" spans="27:29">
      <c r="AA37938" s="298"/>
      <c r="AC37938" s="206"/>
    </row>
    <row r="37939" spans="27:29">
      <c r="AA37939" s="298"/>
      <c r="AC37939" s="206"/>
    </row>
    <row r="37940" spans="27:29">
      <c r="AA37940" s="298"/>
      <c r="AC37940" s="206"/>
    </row>
    <row r="37941" spans="27:29">
      <c r="AA37941" s="298"/>
      <c r="AC37941" s="206"/>
    </row>
    <row r="37942" spans="27:29">
      <c r="AA37942" s="298"/>
      <c r="AC37942" s="206"/>
    </row>
    <row r="37943" spans="27:29">
      <c r="AA37943" s="298"/>
      <c r="AC37943" s="206"/>
    </row>
    <row r="37944" spans="27:29">
      <c r="AA37944" s="298"/>
      <c r="AC37944" s="206"/>
    </row>
    <row r="37945" spans="27:29">
      <c r="AA37945" s="298"/>
      <c r="AC37945" s="206"/>
    </row>
    <row r="37946" spans="27:29">
      <c r="AA37946" s="298"/>
      <c r="AC37946" s="206"/>
    </row>
    <row r="37947" spans="27:29">
      <c r="AA37947" s="298"/>
      <c r="AC37947" s="206"/>
    </row>
    <row r="37948" spans="27:29">
      <c r="AA37948" s="298"/>
      <c r="AC37948" s="206"/>
    </row>
    <row r="37949" spans="27:29">
      <c r="AA37949" s="298"/>
      <c r="AC37949" s="206"/>
    </row>
    <row r="37950" spans="27:29">
      <c r="AA37950" s="298"/>
      <c r="AC37950" s="206"/>
    </row>
    <row r="37951" spans="27:29">
      <c r="AA37951" s="298"/>
      <c r="AC37951" s="206"/>
    </row>
    <row r="37952" spans="27:29">
      <c r="AA37952" s="298"/>
      <c r="AC37952" s="206"/>
    </row>
    <row r="37953" spans="27:29">
      <c r="AA37953" s="298"/>
      <c r="AC37953" s="206"/>
    </row>
    <row r="37954" spans="27:29">
      <c r="AA37954" s="298"/>
      <c r="AC37954" s="206"/>
    </row>
    <row r="37955" spans="27:29">
      <c r="AA37955" s="298"/>
      <c r="AC37955" s="206"/>
    </row>
    <row r="37956" spans="27:29">
      <c r="AA37956" s="298"/>
      <c r="AC37956" s="206"/>
    </row>
    <row r="37957" spans="27:29">
      <c r="AA37957" s="298"/>
      <c r="AC37957" s="206"/>
    </row>
    <row r="37958" spans="27:29">
      <c r="AA37958" s="298"/>
      <c r="AC37958" s="206"/>
    </row>
    <row r="37959" spans="27:29">
      <c r="AA37959" s="298"/>
      <c r="AC37959" s="206"/>
    </row>
    <row r="37960" spans="27:29">
      <c r="AA37960" s="298"/>
      <c r="AC37960" s="206"/>
    </row>
    <row r="37961" spans="27:29">
      <c r="AA37961" s="298"/>
      <c r="AC37961" s="206"/>
    </row>
    <row r="37962" spans="27:29">
      <c r="AA37962" s="298"/>
      <c r="AC37962" s="206"/>
    </row>
    <row r="37963" spans="27:29">
      <c r="AA37963" s="298"/>
      <c r="AC37963" s="206"/>
    </row>
    <row r="37964" spans="27:29">
      <c r="AA37964" s="298"/>
      <c r="AC37964" s="206"/>
    </row>
    <row r="37965" spans="27:29">
      <c r="AA37965" s="298"/>
      <c r="AC37965" s="206"/>
    </row>
    <row r="37966" spans="27:29">
      <c r="AA37966" s="298"/>
      <c r="AC37966" s="206"/>
    </row>
    <row r="37967" spans="27:29">
      <c r="AA37967" s="298"/>
      <c r="AC37967" s="206"/>
    </row>
    <row r="37968" spans="27:29">
      <c r="AA37968" s="298"/>
      <c r="AC37968" s="206"/>
    </row>
    <row r="37969" spans="27:29">
      <c r="AA37969" s="298"/>
      <c r="AC37969" s="206"/>
    </row>
    <row r="37970" spans="27:29">
      <c r="AA37970" s="298"/>
      <c r="AC37970" s="206"/>
    </row>
    <row r="37971" spans="27:29">
      <c r="AA37971" s="298"/>
      <c r="AC37971" s="206"/>
    </row>
    <row r="37972" spans="27:29">
      <c r="AA37972" s="298"/>
      <c r="AC37972" s="206"/>
    </row>
    <row r="37973" spans="27:29">
      <c r="AA37973" s="298"/>
      <c r="AC37973" s="206"/>
    </row>
    <row r="37974" spans="27:29">
      <c r="AA37974" s="298"/>
      <c r="AC37974" s="206"/>
    </row>
    <row r="37975" spans="27:29">
      <c r="AA37975" s="298"/>
      <c r="AC37975" s="206"/>
    </row>
    <row r="37976" spans="27:29">
      <c r="AA37976" s="298"/>
      <c r="AC37976" s="206"/>
    </row>
    <row r="37977" spans="27:29">
      <c r="AA37977" s="298"/>
      <c r="AC37977" s="206"/>
    </row>
    <row r="37978" spans="27:29">
      <c r="AA37978" s="298"/>
      <c r="AC37978" s="206"/>
    </row>
    <row r="37979" spans="27:29">
      <c r="AA37979" s="298"/>
      <c r="AC37979" s="206"/>
    </row>
    <row r="37980" spans="27:29">
      <c r="AA37980" s="298"/>
      <c r="AC37980" s="206"/>
    </row>
    <row r="37981" spans="27:29">
      <c r="AA37981" s="298"/>
      <c r="AC37981" s="206"/>
    </row>
    <row r="37982" spans="27:29">
      <c r="AA37982" s="298"/>
      <c r="AC37982" s="206"/>
    </row>
    <row r="37983" spans="27:29">
      <c r="AA37983" s="298"/>
      <c r="AC37983" s="206"/>
    </row>
    <row r="37984" spans="27:29">
      <c r="AA37984" s="298"/>
      <c r="AC37984" s="206"/>
    </row>
    <row r="37985" spans="27:29">
      <c r="AA37985" s="298"/>
      <c r="AC37985" s="206"/>
    </row>
    <row r="37986" spans="27:29">
      <c r="AA37986" s="298"/>
      <c r="AC37986" s="206"/>
    </row>
    <row r="37987" spans="27:29">
      <c r="AA37987" s="298"/>
      <c r="AC37987" s="206"/>
    </row>
    <row r="37988" spans="27:29">
      <c r="AA37988" s="298"/>
      <c r="AC37988" s="206"/>
    </row>
    <row r="37989" spans="27:29">
      <c r="AA37989" s="298"/>
      <c r="AC37989" s="206"/>
    </row>
    <row r="37990" spans="27:29">
      <c r="AA37990" s="298"/>
      <c r="AC37990" s="206"/>
    </row>
    <row r="37991" spans="27:29">
      <c r="AA37991" s="298"/>
      <c r="AC37991" s="206"/>
    </row>
    <row r="37992" spans="27:29">
      <c r="AA37992" s="298"/>
      <c r="AC37992" s="206"/>
    </row>
    <row r="37993" spans="27:29">
      <c r="AA37993" s="298"/>
      <c r="AC37993" s="206"/>
    </row>
    <row r="37994" spans="27:29">
      <c r="AA37994" s="298"/>
      <c r="AC37994" s="206"/>
    </row>
    <row r="37995" spans="27:29">
      <c r="AA37995" s="298"/>
      <c r="AC37995" s="206"/>
    </row>
    <row r="37996" spans="27:29">
      <c r="AA37996" s="298"/>
      <c r="AC37996" s="206"/>
    </row>
    <row r="37997" spans="27:29">
      <c r="AA37997" s="298"/>
      <c r="AC37997" s="206"/>
    </row>
    <row r="37998" spans="27:29">
      <c r="AA37998" s="298"/>
      <c r="AC37998" s="206"/>
    </row>
    <row r="37999" spans="27:29">
      <c r="AA37999" s="298"/>
      <c r="AC37999" s="206"/>
    </row>
    <row r="38000" spans="27:29">
      <c r="AA38000" s="298"/>
      <c r="AC38000" s="206"/>
    </row>
    <row r="38001" spans="27:29">
      <c r="AA38001" s="298"/>
      <c r="AC38001" s="206"/>
    </row>
    <row r="38002" spans="27:29">
      <c r="AA38002" s="298"/>
      <c r="AC38002" s="206"/>
    </row>
    <row r="38003" spans="27:29">
      <c r="AA38003" s="298"/>
      <c r="AC38003" s="206"/>
    </row>
    <row r="38004" spans="27:29">
      <c r="AA38004" s="298"/>
      <c r="AC38004" s="206"/>
    </row>
    <row r="38005" spans="27:29">
      <c r="AA38005" s="298"/>
      <c r="AC38005" s="206"/>
    </row>
    <row r="38006" spans="27:29">
      <c r="AA38006" s="298"/>
      <c r="AC38006" s="206"/>
    </row>
    <row r="38007" spans="27:29">
      <c r="AA38007" s="298"/>
      <c r="AC38007" s="206"/>
    </row>
    <row r="38008" spans="27:29">
      <c r="AA38008" s="298"/>
      <c r="AC38008" s="206"/>
    </row>
    <row r="38009" spans="27:29">
      <c r="AA38009" s="298"/>
      <c r="AC38009" s="206"/>
    </row>
    <row r="38010" spans="27:29">
      <c r="AA38010" s="298"/>
      <c r="AC38010" s="206"/>
    </row>
    <row r="38011" spans="27:29">
      <c r="AA38011" s="298"/>
      <c r="AC38011" s="206"/>
    </row>
    <row r="38012" spans="27:29">
      <c r="AA38012" s="298"/>
      <c r="AC38012" s="206"/>
    </row>
    <row r="38013" spans="27:29">
      <c r="AA38013" s="298"/>
      <c r="AC38013" s="206"/>
    </row>
    <row r="38014" spans="27:29">
      <c r="AA38014" s="298"/>
      <c r="AC38014" s="206"/>
    </row>
    <row r="38015" spans="27:29">
      <c r="AA38015" s="298"/>
      <c r="AC38015" s="206"/>
    </row>
    <row r="38016" spans="27:29">
      <c r="AA38016" s="298"/>
      <c r="AC38016" s="206"/>
    </row>
    <row r="38017" spans="27:29">
      <c r="AA38017" s="298"/>
      <c r="AC38017" s="206"/>
    </row>
    <row r="38018" spans="27:29">
      <c r="AA38018" s="298"/>
      <c r="AC38018" s="206"/>
    </row>
    <row r="38019" spans="27:29">
      <c r="AA38019" s="298"/>
      <c r="AC38019" s="206"/>
    </row>
    <row r="38020" spans="27:29">
      <c r="AA38020" s="298"/>
      <c r="AC38020" s="206"/>
    </row>
    <row r="38021" spans="27:29">
      <c r="AA38021" s="298"/>
      <c r="AC38021" s="206"/>
    </row>
    <row r="38022" spans="27:29">
      <c r="AA38022" s="298"/>
      <c r="AC38022" s="206"/>
    </row>
    <row r="38023" spans="27:29">
      <c r="AA38023" s="298"/>
      <c r="AC38023" s="206"/>
    </row>
    <row r="38024" spans="27:29">
      <c r="AA38024" s="298"/>
      <c r="AC38024" s="206"/>
    </row>
    <row r="38025" spans="27:29">
      <c r="AA38025" s="298"/>
      <c r="AC38025" s="206"/>
    </row>
    <row r="38026" spans="27:29">
      <c r="AA38026" s="298"/>
      <c r="AC38026" s="206"/>
    </row>
    <row r="38027" spans="27:29">
      <c r="AA38027" s="298"/>
      <c r="AC38027" s="206"/>
    </row>
    <row r="38028" spans="27:29">
      <c r="AA38028" s="298"/>
      <c r="AC38028" s="206"/>
    </row>
    <row r="38029" spans="27:29">
      <c r="AA38029" s="298"/>
      <c r="AC38029" s="206"/>
    </row>
    <row r="38030" spans="27:29">
      <c r="AA38030" s="298"/>
      <c r="AC38030" s="206"/>
    </row>
    <row r="38031" spans="27:29">
      <c r="AA38031" s="298"/>
      <c r="AC38031" s="206"/>
    </row>
    <row r="38032" spans="27:29">
      <c r="AA38032" s="298"/>
      <c r="AC38032" s="206"/>
    </row>
    <row r="38033" spans="27:29">
      <c r="AA38033" s="298"/>
      <c r="AC38033" s="206"/>
    </row>
    <row r="38034" spans="27:29">
      <c r="AA38034" s="298"/>
      <c r="AC38034" s="206"/>
    </row>
    <row r="38035" spans="27:29">
      <c r="AA38035" s="298"/>
      <c r="AC38035" s="206"/>
    </row>
    <row r="38036" spans="27:29">
      <c r="AA38036" s="298"/>
      <c r="AC38036" s="206"/>
    </row>
    <row r="38037" spans="27:29">
      <c r="AA38037" s="298"/>
      <c r="AC38037" s="206"/>
    </row>
    <row r="38038" spans="27:29">
      <c r="AA38038" s="298"/>
      <c r="AC38038" s="206"/>
    </row>
    <row r="38039" spans="27:29">
      <c r="AA38039" s="298"/>
      <c r="AC38039" s="206"/>
    </row>
    <row r="38040" spans="27:29">
      <c r="AA38040" s="298"/>
      <c r="AC38040" s="206"/>
    </row>
    <row r="38041" spans="27:29">
      <c r="AA38041" s="298"/>
      <c r="AC38041" s="206"/>
    </row>
    <row r="38042" spans="27:29">
      <c r="AA38042" s="298"/>
      <c r="AC38042" s="206"/>
    </row>
    <row r="38043" spans="27:29">
      <c r="AA38043" s="298"/>
      <c r="AC38043" s="206"/>
    </row>
    <row r="38044" spans="27:29">
      <c r="AA38044" s="298"/>
      <c r="AC38044" s="206"/>
    </row>
    <row r="38045" spans="27:29">
      <c r="AA38045" s="298"/>
      <c r="AC38045" s="206"/>
    </row>
    <row r="38046" spans="27:29">
      <c r="AA38046" s="298"/>
      <c r="AC38046" s="206"/>
    </row>
    <row r="38047" spans="27:29">
      <c r="AA38047" s="298"/>
      <c r="AC38047" s="206"/>
    </row>
    <row r="38048" spans="27:29">
      <c r="AA38048" s="298"/>
      <c r="AC38048" s="206"/>
    </row>
    <row r="38049" spans="27:29">
      <c r="AA38049" s="298"/>
      <c r="AC38049" s="206"/>
    </row>
    <row r="38050" spans="27:29">
      <c r="AA38050" s="298"/>
      <c r="AC38050" s="206"/>
    </row>
    <row r="38051" spans="27:29">
      <c r="AA38051" s="298"/>
      <c r="AC38051" s="206"/>
    </row>
    <row r="38052" spans="27:29">
      <c r="AA38052" s="298"/>
      <c r="AC38052" s="206"/>
    </row>
    <row r="38053" spans="27:29">
      <c r="AA38053" s="298"/>
      <c r="AC38053" s="206"/>
    </row>
    <row r="38054" spans="27:29">
      <c r="AA38054" s="298"/>
      <c r="AC38054" s="206"/>
    </row>
    <row r="38055" spans="27:29">
      <c r="AA38055" s="298"/>
      <c r="AC38055" s="206"/>
    </row>
    <row r="38056" spans="27:29">
      <c r="AA38056" s="298"/>
      <c r="AC38056" s="206"/>
    </row>
    <row r="38057" spans="27:29">
      <c r="AA38057" s="298"/>
      <c r="AC38057" s="206"/>
    </row>
    <row r="38058" spans="27:29">
      <c r="AA38058" s="298"/>
      <c r="AC38058" s="206"/>
    </row>
    <row r="38059" spans="27:29">
      <c r="AA38059" s="298"/>
      <c r="AC38059" s="206"/>
    </row>
    <row r="38060" spans="27:29">
      <c r="AA38060" s="298"/>
      <c r="AC38060" s="206"/>
    </row>
    <row r="38061" spans="27:29">
      <c r="AA38061" s="298"/>
      <c r="AC38061" s="206"/>
    </row>
    <row r="38062" spans="27:29">
      <c r="AA38062" s="298"/>
      <c r="AC38062" s="206"/>
    </row>
    <row r="38063" spans="27:29">
      <c r="AA38063" s="298"/>
      <c r="AC38063" s="206"/>
    </row>
    <row r="38064" spans="27:29">
      <c r="AA38064" s="298"/>
      <c r="AC38064" s="206"/>
    </row>
    <row r="38065" spans="27:29">
      <c r="AA38065" s="298"/>
      <c r="AC38065" s="206"/>
    </row>
    <row r="38066" spans="27:29">
      <c r="AA38066" s="298"/>
      <c r="AC38066" s="206"/>
    </row>
    <row r="38067" spans="27:29">
      <c r="AA38067" s="298"/>
      <c r="AC38067" s="206"/>
    </row>
    <row r="38068" spans="27:29">
      <c r="AA38068" s="298"/>
      <c r="AC38068" s="206"/>
    </row>
    <row r="38069" spans="27:29">
      <c r="AA38069" s="298"/>
      <c r="AC38069" s="206"/>
    </row>
    <row r="38070" spans="27:29">
      <c r="AA38070" s="298"/>
      <c r="AC38070" s="206"/>
    </row>
    <row r="38071" spans="27:29">
      <c r="AA38071" s="298"/>
      <c r="AC38071" s="206"/>
    </row>
    <row r="38072" spans="27:29">
      <c r="AA38072" s="298"/>
      <c r="AC38072" s="206"/>
    </row>
    <row r="38073" spans="27:29">
      <c r="AA38073" s="298"/>
      <c r="AC38073" s="206"/>
    </row>
    <row r="38074" spans="27:29">
      <c r="AA38074" s="298"/>
      <c r="AC38074" s="206"/>
    </row>
    <row r="38075" spans="27:29">
      <c r="AA38075" s="298"/>
      <c r="AC38075" s="206"/>
    </row>
    <row r="38076" spans="27:29">
      <c r="AA38076" s="298"/>
      <c r="AC38076" s="206"/>
    </row>
    <row r="38077" spans="27:29">
      <c r="AA38077" s="298"/>
      <c r="AC38077" s="206"/>
    </row>
    <row r="38078" spans="27:29">
      <c r="AA38078" s="298"/>
      <c r="AC38078" s="206"/>
    </row>
    <row r="38079" spans="27:29">
      <c r="AA38079" s="298"/>
      <c r="AC38079" s="206"/>
    </row>
    <row r="38080" spans="27:29">
      <c r="AA38080" s="298"/>
      <c r="AC38080" s="206"/>
    </row>
    <row r="38081" spans="27:29">
      <c r="AA38081" s="298"/>
      <c r="AC38081" s="206"/>
    </row>
    <row r="38082" spans="27:29">
      <c r="AA38082" s="298"/>
      <c r="AC38082" s="206"/>
    </row>
    <row r="38083" spans="27:29">
      <c r="AA38083" s="298"/>
      <c r="AC38083" s="206"/>
    </row>
    <row r="38084" spans="27:29">
      <c r="AA38084" s="298"/>
      <c r="AC38084" s="206"/>
    </row>
    <row r="38085" spans="27:29">
      <c r="AA38085" s="298"/>
      <c r="AC38085" s="206"/>
    </row>
    <row r="38086" spans="27:29">
      <c r="AA38086" s="298"/>
      <c r="AC38086" s="206"/>
    </row>
    <row r="38087" spans="27:29">
      <c r="AA38087" s="298"/>
      <c r="AC38087" s="206"/>
    </row>
    <row r="38088" spans="27:29">
      <c r="AA38088" s="298"/>
      <c r="AC38088" s="206"/>
    </row>
    <row r="38089" spans="27:29">
      <c r="AA38089" s="298"/>
      <c r="AC38089" s="206"/>
    </row>
    <row r="38090" spans="27:29">
      <c r="AA38090" s="298"/>
      <c r="AC38090" s="206"/>
    </row>
    <row r="38091" spans="27:29">
      <c r="AA38091" s="298"/>
      <c r="AC38091" s="206"/>
    </row>
    <row r="38092" spans="27:29">
      <c r="AA38092" s="298"/>
      <c r="AC38092" s="206"/>
    </row>
    <row r="38093" spans="27:29">
      <c r="AA38093" s="298"/>
      <c r="AC38093" s="206"/>
    </row>
    <row r="38094" spans="27:29">
      <c r="AA38094" s="298"/>
      <c r="AC38094" s="206"/>
    </row>
    <row r="38095" spans="27:29">
      <c r="AA38095" s="298"/>
      <c r="AC38095" s="206"/>
    </row>
    <row r="38096" spans="27:29">
      <c r="AA38096" s="298"/>
      <c r="AC38096" s="206"/>
    </row>
    <row r="38097" spans="27:29">
      <c r="AA38097" s="298"/>
      <c r="AC38097" s="206"/>
    </row>
    <row r="38098" spans="27:29">
      <c r="AA38098" s="298"/>
      <c r="AC38098" s="206"/>
    </row>
    <row r="38099" spans="27:29">
      <c r="AA38099" s="298"/>
      <c r="AC38099" s="206"/>
    </row>
    <row r="38100" spans="27:29">
      <c r="AA38100" s="298"/>
      <c r="AC38100" s="206"/>
    </row>
    <row r="38101" spans="27:29">
      <c r="AA38101" s="298"/>
      <c r="AC38101" s="206"/>
    </row>
    <row r="38102" spans="27:29">
      <c r="AA38102" s="298"/>
      <c r="AC38102" s="206"/>
    </row>
    <row r="38103" spans="27:29">
      <c r="AA38103" s="298"/>
      <c r="AC38103" s="206"/>
    </row>
    <row r="38104" spans="27:29">
      <c r="AA38104" s="298"/>
      <c r="AC38104" s="206"/>
    </row>
    <row r="38105" spans="27:29">
      <c r="AA38105" s="298"/>
      <c r="AC38105" s="206"/>
    </row>
    <row r="38106" spans="27:29">
      <c r="AA38106" s="298"/>
      <c r="AC38106" s="206"/>
    </row>
    <row r="38107" spans="27:29">
      <c r="AA38107" s="298"/>
      <c r="AC38107" s="206"/>
    </row>
    <row r="38108" spans="27:29">
      <c r="AA38108" s="298"/>
      <c r="AC38108" s="206"/>
    </row>
    <row r="38109" spans="27:29">
      <c r="AA38109" s="298"/>
      <c r="AC38109" s="206"/>
    </row>
    <row r="38110" spans="27:29">
      <c r="AA38110" s="298"/>
      <c r="AC38110" s="206"/>
    </row>
    <row r="38111" spans="27:29">
      <c r="AA38111" s="298"/>
      <c r="AC38111" s="206"/>
    </row>
    <row r="38112" spans="27:29">
      <c r="AA38112" s="298"/>
      <c r="AC38112" s="206"/>
    </row>
    <row r="38113" spans="27:29">
      <c r="AA38113" s="298"/>
      <c r="AC38113" s="206"/>
    </row>
    <row r="38114" spans="27:29">
      <c r="AA38114" s="298"/>
      <c r="AC38114" s="206"/>
    </row>
    <row r="38115" spans="27:29">
      <c r="AA38115" s="298"/>
      <c r="AC38115" s="206"/>
    </row>
    <row r="38116" spans="27:29">
      <c r="AA38116" s="298"/>
      <c r="AC38116" s="206"/>
    </row>
    <row r="38117" spans="27:29">
      <c r="AA38117" s="298"/>
      <c r="AC38117" s="206"/>
    </row>
    <row r="38118" spans="27:29">
      <c r="AA38118" s="298"/>
      <c r="AC38118" s="206"/>
    </row>
    <row r="38119" spans="27:29">
      <c r="AA38119" s="298"/>
      <c r="AC38119" s="206"/>
    </row>
    <row r="38120" spans="27:29">
      <c r="AA38120" s="298"/>
      <c r="AC38120" s="206"/>
    </row>
    <row r="38121" spans="27:29">
      <c r="AA38121" s="298"/>
      <c r="AC38121" s="206"/>
    </row>
    <row r="38122" spans="27:29">
      <c r="AA38122" s="298"/>
      <c r="AC38122" s="206"/>
    </row>
    <row r="38123" spans="27:29">
      <c r="AA38123" s="298"/>
      <c r="AC38123" s="206"/>
    </row>
    <row r="38124" spans="27:29">
      <c r="AA38124" s="298"/>
      <c r="AC38124" s="206"/>
    </row>
    <row r="38125" spans="27:29">
      <c r="AA38125" s="298"/>
      <c r="AC38125" s="206"/>
    </row>
    <row r="38126" spans="27:29">
      <c r="AA38126" s="298"/>
      <c r="AC38126" s="206"/>
    </row>
    <row r="38127" spans="27:29">
      <c r="AA38127" s="298"/>
      <c r="AC38127" s="206"/>
    </row>
    <row r="38128" spans="27:29">
      <c r="AA38128" s="298"/>
      <c r="AC38128" s="206"/>
    </row>
    <row r="38129" spans="27:29">
      <c r="AA38129" s="298"/>
      <c r="AC38129" s="206"/>
    </row>
    <row r="38130" spans="27:29">
      <c r="AA38130" s="298"/>
      <c r="AC38130" s="206"/>
    </row>
    <row r="38131" spans="27:29">
      <c r="AA38131" s="298"/>
      <c r="AC38131" s="206"/>
    </row>
    <row r="38132" spans="27:29">
      <c r="AA38132" s="298"/>
      <c r="AC38132" s="206"/>
    </row>
    <row r="38133" spans="27:29">
      <c r="AA38133" s="298"/>
      <c r="AC38133" s="206"/>
    </row>
    <row r="38134" spans="27:29">
      <c r="AA38134" s="298"/>
      <c r="AC38134" s="206"/>
    </row>
    <row r="38135" spans="27:29">
      <c r="AA38135" s="298"/>
      <c r="AC38135" s="206"/>
    </row>
    <row r="38136" spans="27:29">
      <c r="AA38136" s="298"/>
      <c r="AC38136" s="206"/>
    </row>
    <row r="38137" spans="27:29">
      <c r="AA38137" s="298"/>
      <c r="AC38137" s="206"/>
    </row>
    <row r="38138" spans="27:29">
      <c r="AA38138" s="298"/>
      <c r="AC38138" s="206"/>
    </row>
    <row r="38139" spans="27:29">
      <c r="AA38139" s="298"/>
      <c r="AC38139" s="206"/>
    </row>
    <row r="38140" spans="27:29">
      <c r="AA38140" s="298"/>
      <c r="AC38140" s="206"/>
    </row>
    <row r="38141" spans="27:29">
      <c r="AA38141" s="298"/>
      <c r="AC38141" s="206"/>
    </row>
    <row r="38142" spans="27:29">
      <c r="AA38142" s="298"/>
      <c r="AC38142" s="206"/>
    </row>
    <row r="38143" spans="27:29">
      <c r="AA38143" s="298"/>
      <c r="AC38143" s="206"/>
    </row>
    <row r="38144" spans="27:29">
      <c r="AA38144" s="298"/>
      <c r="AC38144" s="206"/>
    </row>
    <row r="38145" spans="27:29">
      <c r="AA38145" s="298"/>
      <c r="AC38145" s="206"/>
    </row>
    <row r="38146" spans="27:29">
      <c r="AA38146" s="298"/>
      <c r="AC38146" s="206"/>
    </row>
    <row r="38147" spans="27:29">
      <c r="AA38147" s="298"/>
      <c r="AC38147" s="206"/>
    </row>
    <row r="38148" spans="27:29">
      <c r="AA38148" s="298"/>
      <c r="AC38148" s="206"/>
    </row>
    <row r="38149" spans="27:29">
      <c r="AA38149" s="298"/>
      <c r="AC38149" s="206"/>
    </row>
    <row r="38150" spans="27:29">
      <c r="AA38150" s="298"/>
      <c r="AC38150" s="206"/>
    </row>
    <row r="38151" spans="27:29">
      <c r="AA38151" s="298"/>
      <c r="AC38151" s="206"/>
    </row>
    <row r="38152" spans="27:29">
      <c r="AA38152" s="298"/>
      <c r="AC38152" s="206"/>
    </row>
    <row r="38153" spans="27:29">
      <c r="AA38153" s="298"/>
      <c r="AC38153" s="206"/>
    </row>
    <row r="38154" spans="27:29">
      <c r="AA38154" s="298"/>
      <c r="AC38154" s="206"/>
    </row>
    <row r="38155" spans="27:29">
      <c r="AA38155" s="298"/>
      <c r="AC38155" s="206"/>
    </row>
    <row r="38156" spans="27:29">
      <c r="AA38156" s="298"/>
      <c r="AC38156" s="206"/>
    </row>
    <row r="38157" spans="27:29">
      <c r="AA38157" s="298"/>
      <c r="AC38157" s="206"/>
    </row>
    <row r="38158" spans="27:29">
      <c r="AA38158" s="298"/>
      <c r="AC38158" s="206"/>
    </row>
    <row r="38159" spans="27:29">
      <c r="AA38159" s="298"/>
      <c r="AC38159" s="206"/>
    </row>
    <row r="38160" spans="27:29">
      <c r="AA38160" s="298"/>
      <c r="AC38160" s="206"/>
    </row>
    <row r="38161" spans="27:29">
      <c r="AA38161" s="298"/>
      <c r="AC38161" s="206"/>
    </row>
    <row r="38162" spans="27:29">
      <c r="AA38162" s="298"/>
      <c r="AC38162" s="206"/>
    </row>
    <row r="38163" spans="27:29">
      <c r="AA38163" s="298"/>
      <c r="AC38163" s="206"/>
    </row>
    <row r="38164" spans="27:29">
      <c r="AA38164" s="298"/>
      <c r="AC38164" s="206"/>
    </row>
    <row r="38165" spans="27:29">
      <c r="AA38165" s="298"/>
      <c r="AC38165" s="206"/>
    </row>
    <row r="38166" spans="27:29">
      <c r="AA38166" s="298"/>
      <c r="AC38166" s="206"/>
    </row>
    <row r="38167" spans="27:29">
      <c r="AA38167" s="298"/>
      <c r="AC38167" s="206"/>
    </row>
    <row r="38168" spans="27:29">
      <c r="AA38168" s="298"/>
      <c r="AC38168" s="206"/>
    </row>
    <row r="38169" spans="27:29">
      <c r="AA38169" s="298"/>
      <c r="AC38169" s="206"/>
    </row>
    <row r="38170" spans="27:29">
      <c r="AA38170" s="298"/>
      <c r="AC38170" s="206"/>
    </row>
    <row r="38171" spans="27:29">
      <c r="AA38171" s="298"/>
      <c r="AC38171" s="206"/>
    </row>
    <row r="38172" spans="27:29">
      <c r="AA38172" s="298"/>
      <c r="AC38172" s="206"/>
    </row>
    <row r="38173" spans="27:29">
      <c r="AA38173" s="298"/>
      <c r="AC38173" s="206"/>
    </row>
    <row r="38174" spans="27:29">
      <c r="AA38174" s="298"/>
      <c r="AC38174" s="206"/>
    </row>
    <row r="38175" spans="27:29">
      <c r="AA38175" s="298"/>
      <c r="AC38175" s="206"/>
    </row>
    <row r="38176" spans="27:29">
      <c r="AA38176" s="298"/>
      <c r="AC38176" s="206"/>
    </row>
    <row r="38177" spans="27:29">
      <c r="AA38177" s="298"/>
      <c r="AC38177" s="206"/>
    </row>
    <row r="38178" spans="27:29">
      <c r="AA38178" s="298"/>
      <c r="AC38178" s="206"/>
    </row>
    <row r="38179" spans="27:29">
      <c r="AA38179" s="298"/>
      <c r="AC38179" s="206"/>
    </row>
    <row r="38180" spans="27:29">
      <c r="AA38180" s="298"/>
      <c r="AC38180" s="206"/>
    </row>
    <row r="38181" spans="27:29">
      <c r="AA38181" s="298"/>
      <c r="AC38181" s="206"/>
    </row>
    <row r="38182" spans="27:29">
      <c r="AA38182" s="298"/>
      <c r="AC38182" s="206"/>
    </row>
    <row r="38183" spans="27:29">
      <c r="AA38183" s="298"/>
      <c r="AC38183" s="206"/>
    </row>
    <row r="38184" spans="27:29">
      <c r="AA38184" s="298"/>
      <c r="AC38184" s="206"/>
    </row>
    <row r="38185" spans="27:29">
      <c r="AA38185" s="298"/>
      <c r="AC38185" s="206"/>
    </row>
    <row r="38186" spans="27:29">
      <c r="AA38186" s="298"/>
      <c r="AC38186" s="206"/>
    </row>
    <row r="38187" spans="27:29">
      <c r="AA38187" s="298"/>
      <c r="AC38187" s="206"/>
    </row>
    <row r="38188" spans="27:29">
      <c r="AA38188" s="298"/>
      <c r="AC38188" s="206"/>
    </row>
    <row r="38189" spans="27:29">
      <c r="AA38189" s="298"/>
      <c r="AC38189" s="206"/>
    </row>
    <row r="38190" spans="27:29">
      <c r="AA38190" s="298"/>
      <c r="AC38190" s="206"/>
    </row>
    <row r="38191" spans="27:29">
      <c r="AA38191" s="298"/>
      <c r="AC38191" s="206"/>
    </row>
    <row r="38192" spans="27:29">
      <c r="AA38192" s="298"/>
      <c r="AC38192" s="206"/>
    </row>
    <row r="38193" spans="27:29">
      <c r="AA38193" s="298"/>
      <c r="AC38193" s="206"/>
    </row>
    <row r="38194" spans="27:29">
      <c r="AA38194" s="298"/>
      <c r="AC38194" s="206"/>
    </row>
    <row r="38195" spans="27:29">
      <c r="AA38195" s="298"/>
      <c r="AC38195" s="206"/>
    </row>
    <row r="38196" spans="27:29">
      <c r="AA38196" s="298"/>
      <c r="AC38196" s="206"/>
    </row>
    <row r="38197" spans="27:29">
      <c r="AA38197" s="298"/>
      <c r="AC38197" s="206"/>
    </row>
    <row r="38198" spans="27:29">
      <c r="AA38198" s="298"/>
      <c r="AC38198" s="206"/>
    </row>
    <row r="38199" spans="27:29">
      <c r="AA38199" s="298"/>
      <c r="AC38199" s="206"/>
    </row>
    <row r="38200" spans="27:29">
      <c r="AA38200" s="298"/>
      <c r="AC38200" s="206"/>
    </row>
    <row r="38201" spans="27:29">
      <c r="AA38201" s="298"/>
      <c r="AC38201" s="206"/>
    </row>
    <row r="38202" spans="27:29">
      <c r="AA38202" s="298"/>
      <c r="AC38202" s="206"/>
    </row>
    <row r="38203" spans="27:29">
      <c r="AA38203" s="298"/>
      <c r="AC38203" s="206"/>
    </row>
    <row r="38204" spans="27:29">
      <c r="AA38204" s="298"/>
      <c r="AC38204" s="206"/>
    </row>
    <row r="38205" spans="27:29">
      <c r="AA38205" s="298"/>
      <c r="AC38205" s="206"/>
    </row>
    <row r="38206" spans="27:29">
      <c r="AA38206" s="298"/>
      <c r="AC38206" s="206"/>
    </row>
    <row r="38207" spans="27:29">
      <c r="AA38207" s="298"/>
      <c r="AC38207" s="206"/>
    </row>
    <row r="38208" spans="27:29">
      <c r="AA38208" s="298"/>
      <c r="AC38208" s="206"/>
    </row>
    <row r="38209" spans="27:29">
      <c r="AA38209" s="298"/>
      <c r="AC38209" s="206"/>
    </row>
    <row r="38210" spans="27:29">
      <c r="AA38210" s="298"/>
      <c r="AC38210" s="206"/>
    </row>
    <row r="38211" spans="27:29">
      <c r="AA38211" s="298"/>
      <c r="AC38211" s="206"/>
    </row>
    <row r="38212" spans="27:29">
      <c r="AA38212" s="298"/>
      <c r="AC38212" s="206"/>
    </row>
    <row r="38213" spans="27:29">
      <c r="AA38213" s="298"/>
      <c r="AC38213" s="206"/>
    </row>
    <row r="38214" spans="27:29">
      <c r="AA38214" s="298"/>
      <c r="AC38214" s="206"/>
    </row>
    <row r="38215" spans="27:29">
      <c r="AA38215" s="298"/>
      <c r="AC38215" s="206"/>
    </row>
    <row r="38216" spans="27:29">
      <c r="AA38216" s="298"/>
      <c r="AC38216" s="206"/>
    </row>
    <row r="38217" spans="27:29">
      <c r="AA38217" s="298"/>
      <c r="AC38217" s="206"/>
    </row>
    <row r="38218" spans="27:29">
      <c r="AA38218" s="298"/>
      <c r="AC38218" s="206"/>
    </row>
    <row r="38219" spans="27:29">
      <c r="AA38219" s="298"/>
      <c r="AC38219" s="206"/>
    </row>
    <row r="38220" spans="27:29">
      <c r="AA38220" s="298"/>
      <c r="AC38220" s="206"/>
    </row>
    <row r="38221" spans="27:29">
      <c r="AA38221" s="298"/>
      <c r="AC38221" s="206"/>
    </row>
    <row r="38222" spans="27:29">
      <c r="AA38222" s="298"/>
      <c r="AC38222" s="206"/>
    </row>
    <row r="38223" spans="27:29">
      <c r="AA38223" s="298"/>
      <c r="AC38223" s="206"/>
    </row>
    <row r="38224" spans="27:29">
      <c r="AA38224" s="298"/>
      <c r="AC38224" s="206"/>
    </row>
    <row r="38225" spans="27:29">
      <c r="AA38225" s="298"/>
      <c r="AC38225" s="206"/>
    </row>
    <row r="38226" spans="27:29">
      <c r="AA38226" s="298"/>
      <c r="AC38226" s="206"/>
    </row>
    <row r="38227" spans="27:29">
      <c r="AA38227" s="298"/>
      <c r="AC38227" s="206"/>
    </row>
    <row r="38228" spans="27:29">
      <c r="AA38228" s="298"/>
      <c r="AC38228" s="206"/>
    </row>
    <row r="38229" spans="27:29">
      <c r="AA38229" s="298"/>
      <c r="AC38229" s="206"/>
    </row>
    <row r="38230" spans="27:29">
      <c r="AA38230" s="298"/>
      <c r="AC38230" s="206"/>
    </row>
    <row r="38231" spans="27:29">
      <c r="AA38231" s="298"/>
      <c r="AC38231" s="206"/>
    </row>
    <row r="38232" spans="27:29">
      <c r="AA38232" s="298"/>
      <c r="AC38232" s="206"/>
    </row>
    <row r="38233" spans="27:29">
      <c r="AA38233" s="298"/>
      <c r="AC38233" s="206"/>
    </row>
    <row r="38234" spans="27:29">
      <c r="AA38234" s="298"/>
      <c r="AC38234" s="206"/>
    </row>
    <row r="38235" spans="27:29">
      <c r="AA38235" s="298"/>
      <c r="AC38235" s="206"/>
    </row>
    <row r="38236" spans="27:29">
      <c r="AA38236" s="298"/>
      <c r="AC38236" s="206"/>
    </row>
    <row r="38237" spans="27:29">
      <c r="AA38237" s="298"/>
      <c r="AC38237" s="206"/>
    </row>
    <row r="38238" spans="27:29">
      <c r="AA38238" s="298"/>
      <c r="AC38238" s="206"/>
    </row>
    <row r="38239" spans="27:29">
      <c r="AA38239" s="298"/>
      <c r="AC38239" s="206"/>
    </row>
    <row r="38240" spans="27:29">
      <c r="AA38240" s="298"/>
      <c r="AC38240" s="206"/>
    </row>
    <row r="38241" spans="27:29">
      <c r="AA38241" s="298"/>
      <c r="AC38241" s="206"/>
    </row>
    <row r="38242" spans="27:29">
      <c r="AA38242" s="298"/>
      <c r="AC38242" s="206"/>
    </row>
    <row r="38243" spans="27:29">
      <c r="AA38243" s="298"/>
      <c r="AC38243" s="206"/>
    </row>
    <row r="38244" spans="27:29">
      <c r="AA38244" s="298"/>
      <c r="AC38244" s="206"/>
    </row>
    <row r="38245" spans="27:29">
      <c r="AA38245" s="298"/>
      <c r="AC38245" s="206"/>
    </row>
    <row r="38246" spans="27:29">
      <c r="AA38246" s="298"/>
      <c r="AC38246" s="206"/>
    </row>
    <row r="38247" spans="27:29">
      <c r="AA38247" s="298"/>
      <c r="AC38247" s="206"/>
    </row>
    <row r="38248" spans="27:29">
      <c r="AA38248" s="298"/>
      <c r="AC38248" s="206"/>
    </row>
    <row r="38249" spans="27:29">
      <c r="AA38249" s="298"/>
      <c r="AC38249" s="206"/>
    </row>
    <row r="38250" spans="27:29">
      <c r="AA38250" s="298"/>
      <c r="AC38250" s="206"/>
    </row>
    <row r="38251" spans="27:29">
      <c r="AA38251" s="298"/>
      <c r="AC38251" s="206"/>
    </row>
    <row r="38252" spans="27:29">
      <c r="AA38252" s="298"/>
      <c r="AC38252" s="206"/>
    </row>
    <row r="38253" spans="27:29">
      <c r="AA38253" s="298"/>
      <c r="AC38253" s="206"/>
    </row>
    <row r="38254" spans="27:29">
      <c r="AA38254" s="298"/>
      <c r="AC38254" s="206"/>
    </row>
    <row r="38255" spans="27:29">
      <c r="AA38255" s="298"/>
      <c r="AC38255" s="206"/>
    </row>
    <row r="38256" spans="27:29">
      <c r="AA38256" s="298"/>
      <c r="AC38256" s="206"/>
    </row>
    <row r="38257" spans="27:29">
      <c r="AA38257" s="298"/>
      <c r="AC38257" s="206"/>
    </row>
    <row r="38258" spans="27:29">
      <c r="AA38258" s="298"/>
      <c r="AC38258" s="206"/>
    </row>
    <row r="38259" spans="27:29">
      <c r="AA38259" s="298"/>
      <c r="AC38259" s="206"/>
    </row>
    <row r="38260" spans="27:29">
      <c r="AA38260" s="298"/>
      <c r="AC38260" s="206"/>
    </row>
    <row r="38261" spans="27:29">
      <c r="AA38261" s="298"/>
      <c r="AC38261" s="206"/>
    </row>
    <row r="38262" spans="27:29">
      <c r="AA38262" s="298"/>
      <c r="AC38262" s="206"/>
    </row>
    <row r="38263" spans="27:29">
      <c r="AA38263" s="298"/>
      <c r="AC38263" s="206"/>
    </row>
    <row r="38264" spans="27:29">
      <c r="AA38264" s="298"/>
      <c r="AC38264" s="206"/>
    </row>
    <row r="38265" spans="27:29">
      <c r="AA38265" s="298"/>
      <c r="AC38265" s="206"/>
    </row>
    <row r="38266" spans="27:29">
      <c r="AA38266" s="298"/>
      <c r="AC38266" s="206"/>
    </row>
    <row r="38267" spans="27:29">
      <c r="AA38267" s="298"/>
      <c r="AC38267" s="206"/>
    </row>
    <row r="38268" spans="27:29">
      <c r="AA38268" s="298"/>
      <c r="AC38268" s="206"/>
    </row>
    <row r="38269" spans="27:29">
      <c r="AA38269" s="298"/>
      <c r="AC38269" s="206"/>
    </row>
    <row r="38270" spans="27:29">
      <c r="AA38270" s="298"/>
      <c r="AC38270" s="206"/>
    </row>
    <row r="38271" spans="27:29">
      <c r="AA38271" s="298"/>
      <c r="AC38271" s="206"/>
    </row>
    <row r="38272" spans="27:29">
      <c r="AA38272" s="298"/>
      <c r="AC38272" s="206"/>
    </row>
    <row r="38273" spans="27:29">
      <c r="AA38273" s="298"/>
      <c r="AC38273" s="206"/>
    </row>
    <row r="38274" spans="27:29">
      <c r="AA38274" s="298"/>
      <c r="AC38274" s="206"/>
    </row>
    <row r="38275" spans="27:29">
      <c r="AA38275" s="298"/>
      <c r="AC38275" s="206"/>
    </row>
    <row r="38276" spans="27:29">
      <c r="AA38276" s="298"/>
      <c r="AC38276" s="206"/>
    </row>
    <row r="38277" spans="27:29">
      <c r="AA38277" s="298"/>
      <c r="AC38277" s="206"/>
    </row>
    <row r="38278" spans="27:29">
      <c r="AA38278" s="298"/>
      <c r="AC38278" s="206"/>
    </row>
    <row r="38279" spans="27:29">
      <c r="AA38279" s="298"/>
      <c r="AC38279" s="206"/>
    </row>
    <row r="38280" spans="27:29">
      <c r="AA38280" s="298"/>
      <c r="AC38280" s="206"/>
    </row>
    <row r="38281" spans="27:29">
      <c r="AA38281" s="298"/>
      <c r="AC38281" s="206"/>
    </row>
    <row r="38282" spans="27:29">
      <c r="AA38282" s="298"/>
      <c r="AC38282" s="206"/>
    </row>
    <row r="38283" spans="27:29">
      <c r="AA38283" s="298"/>
      <c r="AC38283" s="206"/>
    </row>
    <row r="38284" spans="27:29">
      <c r="AA38284" s="298"/>
      <c r="AC38284" s="206"/>
    </row>
    <row r="38285" spans="27:29">
      <c r="AA38285" s="298"/>
      <c r="AC38285" s="206"/>
    </row>
    <row r="38286" spans="27:29">
      <c r="AA38286" s="298"/>
      <c r="AC38286" s="206"/>
    </row>
    <row r="38287" spans="27:29">
      <c r="AA38287" s="298"/>
      <c r="AC38287" s="206"/>
    </row>
    <row r="38288" spans="27:29">
      <c r="AA38288" s="298"/>
      <c r="AC38288" s="206"/>
    </row>
    <row r="38289" spans="27:29">
      <c r="AA38289" s="298"/>
      <c r="AC38289" s="206"/>
    </row>
    <row r="38290" spans="27:29">
      <c r="AA38290" s="298"/>
      <c r="AC38290" s="206"/>
    </row>
    <row r="38291" spans="27:29">
      <c r="AA38291" s="298"/>
      <c r="AC38291" s="206"/>
    </row>
    <row r="38292" spans="27:29">
      <c r="AA38292" s="298"/>
      <c r="AC38292" s="206"/>
    </row>
    <row r="38293" spans="27:29">
      <c r="AA38293" s="298"/>
      <c r="AC38293" s="206"/>
    </row>
    <row r="38294" spans="27:29">
      <c r="AA38294" s="298"/>
      <c r="AC38294" s="206"/>
    </row>
    <row r="38295" spans="27:29">
      <c r="AA38295" s="298"/>
      <c r="AC38295" s="206"/>
    </row>
    <row r="38296" spans="27:29">
      <c r="AA38296" s="298"/>
      <c r="AC38296" s="206"/>
    </row>
    <row r="38297" spans="27:29">
      <c r="AA38297" s="298"/>
      <c r="AC38297" s="206"/>
    </row>
    <row r="38298" spans="27:29">
      <c r="AA38298" s="298"/>
      <c r="AC38298" s="206"/>
    </row>
    <row r="38299" spans="27:29">
      <c r="AA38299" s="298"/>
      <c r="AC38299" s="206"/>
    </row>
    <row r="38300" spans="27:29">
      <c r="AA38300" s="298"/>
      <c r="AC38300" s="206"/>
    </row>
    <row r="38301" spans="27:29">
      <c r="AA38301" s="298"/>
      <c r="AC38301" s="206"/>
    </row>
    <row r="38302" spans="27:29">
      <c r="AA38302" s="298"/>
      <c r="AC38302" s="206"/>
    </row>
    <row r="38303" spans="27:29">
      <c r="AA38303" s="298"/>
      <c r="AC38303" s="206"/>
    </row>
    <row r="38304" spans="27:29">
      <c r="AA38304" s="298"/>
      <c r="AC38304" s="206"/>
    </row>
    <row r="38305" spans="27:29">
      <c r="AA38305" s="298"/>
      <c r="AC38305" s="206"/>
    </row>
    <row r="38306" spans="27:29">
      <c r="AA38306" s="298"/>
      <c r="AC38306" s="206"/>
    </row>
    <row r="38307" spans="27:29">
      <c r="AA38307" s="298"/>
      <c r="AC38307" s="206"/>
    </row>
    <row r="38308" spans="27:29">
      <c r="AA38308" s="298"/>
      <c r="AC38308" s="206"/>
    </row>
    <row r="38309" spans="27:29">
      <c r="AA38309" s="298"/>
      <c r="AC38309" s="206"/>
    </row>
    <row r="38310" spans="27:29">
      <c r="AA38310" s="298"/>
      <c r="AC38310" s="206"/>
    </row>
    <row r="38311" spans="27:29">
      <c r="AA38311" s="298"/>
      <c r="AC38311" s="206"/>
    </row>
    <row r="38312" spans="27:29">
      <c r="AA38312" s="298"/>
      <c r="AC38312" s="206"/>
    </row>
    <row r="38313" spans="27:29">
      <c r="AA38313" s="298"/>
      <c r="AC38313" s="206"/>
    </row>
    <row r="38314" spans="27:29">
      <c r="AA38314" s="298"/>
      <c r="AC38314" s="206"/>
    </row>
    <row r="38315" spans="27:29">
      <c r="AA38315" s="298"/>
      <c r="AC38315" s="206"/>
    </row>
    <row r="38316" spans="27:29">
      <c r="AA38316" s="298"/>
      <c r="AC38316" s="206"/>
    </row>
    <row r="38317" spans="27:29">
      <c r="AA38317" s="298"/>
      <c r="AC38317" s="206"/>
    </row>
    <row r="38318" spans="27:29">
      <c r="AA38318" s="298"/>
      <c r="AC38318" s="206"/>
    </row>
    <row r="38319" spans="27:29">
      <c r="AA38319" s="298"/>
      <c r="AC38319" s="206"/>
    </row>
    <row r="38320" spans="27:29">
      <c r="AA38320" s="298"/>
      <c r="AC38320" s="206"/>
    </row>
    <row r="38321" spans="27:29">
      <c r="AA38321" s="298"/>
      <c r="AC38321" s="206"/>
    </row>
    <row r="38322" spans="27:29">
      <c r="AA38322" s="298"/>
      <c r="AC38322" s="206"/>
    </row>
    <row r="38323" spans="27:29">
      <c r="AA38323" s="298"/>
      <c r="AC38323" s="206"/>
    </row>
    <row r="38324" spans="27:29">
      <c r="AA38324" s="298"/>
      <c r="AC38324" s="206"/>
    </row>
    <row r="38325" spans="27:29">
      <c r="AA38325" s="298"/>
      <c r="AC38325" s="206"/>
    </row>
    <row r="38326" spans="27:29">
      <c r="AA38326" s="298"/>
      <c r="AC38326" s="206"/>
    </row>
    <row r="38327" spans="27:29">
      <c r="AA38327" s="298"/>
      <c r="AC38327" s="206"/>
    </row>
    <row r="38328" spans="27:29">
      <c r="AA38328" s="298"/>
      <c r="AC38328" s="206"/>
    </row>
    <row r="38329" spans="27:29">
      <c r="AA38329" s="298"/>
      <c r="AC38329" s="206"/>
    </row>
    <row r="38330" spans="27:29">
      <c r="AA38330" s="298"/>
      <c r="AC38330" s="206"/>
    </row>
    <row r="38331" spans="27:29">
      <c r="AA38331" s="298"/>
      <c r="AC38331" s="206"/>
    </row>
    <row r="38332" spans="27:29">
      <c r="AA38332" s="298"/>
      <c r="AC38332" s="206"/>
    </row>
    <row r="38333" spans="27:29">
      <c r="AA38333" s="298"/>
      <c r="AC38333" s="206"/>
    </row>
    <row r="38334" spans="27:29">
      <c r="AA38334" s="298"/>
      <c r="AC38334" s="206"/>
    </row>
    <row r="38335" spans="27:29">
      <c r="AA38335" s="298"/>
      <c r="AC38335" s="206"/>
    </row>
    <row r="38336" spans="27:29">
      <c r="AA38336" s="298"/>
      <c r="AC38336" s="206"/>
    </row>
    <row r="38337" spans="27:29">
      <c r="AA38337" s="298"/>
      <c r="AC38337" s="206"/>
    </row>
    <row r="38338" spans="27:29">
      <c r="AA38338" s="298"/>
      <c r="AC38338" s="206"/>
    </row>
    <row r="38339" spans="27:29">
      <c r="AA38339" s="298"/>
      <c r="AC38339" s="206"/>
    </row>
    <row r="38340" spans="27:29">
      <c r="AA38340" s="298"/>
      <c r="AC38340" s="206"/>
    </row>
    <row r="38341" spans="27:29">
      <c r="AA38341" s="298"/>
      <c r="AC38341" s="206"/>
    </row>
    <row r="38342" spans="27:29">
      <c r="AA38342" s="298"/>
      <c r="AC38342" s="206"/>
    </row>
    <row r="38343" spans="27:29">
      <c r="AA38343" s="298"/>
      <c r="AC38343" s="206"/>
    </row>
    <row r="38344" spans="27:29">
      <c r="AA38344" s="298"/>
      <c r="AC38344" s="206"/>
    </row>
    <row r="38345" spans="27:29">
      <c r="AA38345" s="298"/>
      <c r="AC38345" s="206"/>
    </row>
    <row r="38346" spans="27:29">
      <c r="AA38346" s="298"/>
      <c r="AC38346" s="206"/>
    </row>
    <row r="38347" spans="27:29">
      <c r="AA38347" s="298"/>
      <c r="AC38347" s="206"/>
    </row>
    <row r="38348" spans="27:29">
      <c r="AA38348" s="298"/>
      <c r="AC38348" s="206"/>
    </row>
    <row r="38349" spans="27:29">
      <c r="AA38349" s="298"/>
      <c r="AC38349" s="206"/>
    </row>
    <row r="38350" spans="27:29">
      <c r="AA38350" s="298"/>
      <c r="AC38350" s="206"/>
    </row>
    <row r="38351" spans="27:29">
      <c r="AA38351" s="298"/>
      <c r="AC38351" s="206"/>
    </row>
    <row r="38352" spans="27:29">
      <c r="AA38352" s="298"/>
      <c r="AC38352" s="206"/>
    </row>
    <row r="38353" spans="27:29">
      <c r="AA38353" s="298"/>
      <c r="AC38353" s="206"/>
    </row>
    <row r="38354" spans="27:29">
      <c r="AA38354" s="298"/>
      <c r="AC38354" s="206"/>
    </row>
    <row r="38355" spans="27:29">
      <c r="AA38355" s="298"/>
      <c r="AC38355" s="206"/>
    </row>
    <row r="38356" spans="27:29">
      <c r="AA38356" s="298"/>
      <c r="AC38356" s="206"/>
    </row>
    <row r="38357" spans="27:29">
      <c r="AA38357" s="298"/>
      <c r="AC38357" s="206"/>
    </row>
    <row r="38358" spans="27:29">
      <c r="AA38358" s="298"/>
      <c r="AC38358" s="206"/>
    </row>
    <row r="38359" spans="27:29">
      <c r="AA38359" s="298"/>
      <c r="AC38359" s="206"/>
    </row>
    <row r="38360" spans="27:29">
      <c r="AA38360" s="298"/>
      <c r="AC38360" s="206"/>
    </row>
    <row r="38361" spans="27:29">
      <c r="AA38361" s="298"/>
      <c r="AC38361" s="206"/>
    </row>
    <row r="38362" spans="27:29">
      <c r="AA38362" s="298"/>
      <c r="AC38362" s="206"/>
    </row>
    <row r="38363" spans="27:29">
      <c r="AA38363" s="298"/>
      <c r="AC38363" s="206"/>
    </row>
    <row r="38364" spans="27:29">
      <c r="AA38364" s="298"/>
      <c r="AC38364" s="206"/>
    </row>
    <row r="38365" spans="27:29">
      <c r="AA38365" s="298"/>
      <c r="AC38365" s="206"/>
    </row>
    <row r="38366" spans="27:29">
      <c r="AA38366" s="298"/>
      <c r="AC38366" s="206"/>
    </row>
    <row r="38367" spans="27:29">
      <c r="AA38367" s="298"/>
      <c r="AC38367" s="206"/>
    </row>
    <row r="38368" spans="27:29">
      <c r="AA38368" s="298"/>
      <c r="AC38368" s="206"/>
    </row>
    <row r="38369" spans="27:29">
      <c r="AA38369" s="298"/>
      <c r="AC38369" s="206"/>
    </row>
    <row r="38370" spans="27:29">
      <c r="AA38370" s="298"/>
      <c r="AC38370" s="206"/>
    </row>
    <row r="38371" spans="27:29">
      <c r="AA38371" s="298"/>
      <c r="AC38371" s="206"/>
    </row>
    <row r="38372" spans="27:29">
      <c r="AA38372" s="298"/>
      <c r="AC38372" s="206"/>
    </row>
    <row r="38373" spans="27:29">
      <c r="AA38373" s="298"/>
      <c r="AC38373" s="206"/>
    </row>
    <row r="38374" spans="27:29">
      <c r="AA38374" s="298"/>
      <c r="AC38374" s="206"/>
    </row>
    <row r="38375" spans="27:29">
      <c r="AA38375" s="298"/>
      <c r="AC38375" s="206"/>
    </row>
    <row r="38376" spans="27:29">
      <c r="AA38376" s="298"/>
      <c r="AC38376" s="206"/>
    </row>
    <row r="38377" spans="27:29">
      <c r="AA38377" s="298"/>
      <c r="AC38377" s="206"/>
    </row>
    <row r="38378" spans="27:29">
      <c r="AA38378" s="298"/>
      <c r="AC38378" s="206"/>
    </row>
    <row r="38379" spans="27:29">
      <c r="AA38379" s="298"/>
      <c r="AC38379" s="206"/>
    </row>
    <row r="38380" spans="27:29">
      <c r="AA38380" s="298"/>
      <c r="AC38380" s="206"/>
    </row>
    <row r="38381" spans="27:29">
      <c r="AA38381" s="298"/>
      <c r="AC38381" s="206"/>
    </row>
    <row r="38382" spans="27:29">
      <c r="AA38382" s="298"/>
      <c r="AC38382" s="206"/>
    </row>
    <row r="38383" spans="27:29">
      <c r="AA38383" s="298"/>
      <c r="AC38383" s="206"/>
    </row>
    <row r="38384" spans="27:29">
      <c r="AA38384" s="298"/>
      <c r="AC38384" s="206"/>
    </row>
    <row r="38385" spans="27:29">
      <c r="AA38385" s="298"/>
      <c r="AC38385" s="206"/>
    </row>
    <row r="38386" spans="27:29">
      <c r="AA38386" s="298"/>
      <c r="AC38386" s="206"/>
    </row>
    <row r="38387" spans="27:29">
      <c r="AA38387" s="298"/>
      <c r="AC38387" s="206"/>
    </row>
    <row r="38388" spans="27:29">
      <c r="AA38388" s="298"/>
      <c r="AC38388" s="206"/>
    </row>
    <row r="38389" spans="27:29">
      <c r="AA38389" s="298"/>
      <c r="AC38389" s="206"/>
    </row>
    <row r="38390" spans="27:29">
      <c r="AA38390" s="298"/>
      <c r="AC38390" s="206"/>
    </row>
    <row r="38391" spans="27:29">
      <c r="AA38391" s="298"/>
      <c r="AC38391" s="206"/>
    </row>
    <row r="38392" spans="27:29">
      <c r="AA38392" s="298"/>
      <c r="AC38392" s="206"/>
    </row>
    <row r="38393" spans="27:29">
      <c r="AA38393" s="298"/>
      <c r="AC38393" s="206"/>
    </row>
    <row r="38394" spans="27:29">
      <c r="AA38394" s="298"/>
      <c r="AC38394" s="206"/>
    </row>
    <row r="38395" spans="27:29">
      <c r="AA38395" s="298"/>
      <c r="AC38395" s="206"/>
    </row>
    <row r="38396" spans="27:29">
      <c r="AA38396" s="298"/>
      <c r="AC38396" s="206"/>
    </row>
    <row r="38397" spans="27:29">
      <c r="AA38397" s="298"/>
      <c r="AC38397" s="206"/>
    </row>
    <row r="38398" spans="27:29">
      <c r="AA38398" s="298"/>
      <c r="AC38398" s="206"/>
    </row>
    <row r="38399" spans="27:29">
      <c r="AA38399" s="298"/>
      <c r="AC38399" s="206"/>
    </row>
    <row r="38400" spans="27:29">
      <c r="AA38400" s="298"/>
      <c r="AC38400" s="206"/>
    </row>
    <row r="38401" spans="27:29">
      <c r="AA38401" s="298"/>
      <c r="AC38401" s="206"/>
    </row>
    <row r="38402" spans="27:29">
      <c r="AA38402" s="298"/>
      <c r="AC38402" s="206"/>
    </row>
    <row r="38403" spans="27:29">
      <c r="AA38403" s="298"/>
      <c r="AC38403" s="206"/>
    </row>
    <row r="38404" spans="27:29">
      <c r="AA38404" s="298"/>
      <c r="AC38404" s="206"/>
    </row>
    <row r="38405" spans="27:29">
      <c r="AA38405" s="298"/>
      <c r="AC38405" s="206"/>
    </row>
    <row r="38406" spans="27:29">
      <c r="AA38406" s="298"/>
      <c r="AC38406" s="206"/>
    </row>
    <row r="38407" spans="27:29">
      <c r="AA38407" s="298"/>
      <c r="AC38407" s="206"/>
    </row>
    <row r="38408" spans="27:29">
      <c r="AA38408" s="298"/>
      <c r="AC38408" s="206"/>
    </row>
    <row r="38409" spans="27:29">
      <c r="AA38409" s="298"/>
      <c r="AC38409" s="206"/>
    </row>
    <row r="38410" spans="27:29">
      <c r="AA38410" s="298"/>
      <c r="AC38410" s="206"/>
    </row>
    <row r="38411" spans="27:29">
      <c r="AA38411" s="298"/>
      <c r="AC38411" s="206"/>
    </row>
    <row r="38412" spans="27:29">
      <c r="AA38412" s="298"/>
      <c r="AC38412" s="206"/>
    </row>
    <row r="38413" spans="27:29">
      <c r="AA38413" s="298"/>
      <c r="AC38413" s="206"/>
    </row>
    <row r="38414" spans="27:29">
      <c r="AA38414" s="298"/>
      <c r="AC38414" s="206"/>
    </row>
    <row r="38415" spans="27:29">
      <c r="AA38415" s="298"/>
      <c r="AC38415" s="206"/>
    </row>
    <row r="38416" spans="27:29">
      <c r="AA38416" s="298"/>
      <c r="AC38416" s="206"/>
    </row>
    <row r="38417" spans="27:29">
      <c r="AA38417" s="298"/>
      <c r="AC38417" s="206"/>
    </row>
    <row r="38418" spans="27:29">
      <c r="AA38418" s="298"/>
      <c r="AC38418" s="206"/>
    </row>
    <row r="38419" spans="27:29">
      <c r="AA38419" s="298"/>
      <c r="AC38419" s="206"/>
    </row>
    <row r="38420" spans="27:29">
      <c r="AA38420" s="298"/>
      <c r="AC38420" s="206"/>
    </row>
    <row r="38421" spans="27:29">
      <c r="AA38421" s="298"/>
      <c r="AC38421" s="206"/>
    </row>
    <row r="38422" spans="27:29">
      <c r="AA38422" s="298"/>
      <c r="AC38422" s="206"/>
    </row>
    <row r="38423" spans="27:29">
      <c r="AA38423" s="298"/>
      <c r="AC38423" s="206"/>
    </row>
    <row r="38424" spans="27:29">
      <c r="AA38424" s="298"/>
      <c r="AC38424" s="206"/>
    </row>
    <row r="38425" spans="27:29">
      <c r="AA38425" s="298"/>
      <c r="AC38425" s="206"/>
    </row>
    <row r="38426" spans="27:29">
      <c r="AA38426" s="298"/>
      <c r="AC38426" s="206"/>
    </row>
    <row r="38427" spans="27:29">
      <c r="AA38427" s="298"/>
      <c r="AC38427" s="206"/>
    </row>
    <row r="38428" spans="27:29">
      <c r="AA38428" s="298"/>
      <c r="AC38428" s="206"/>
    </row>
    <row r="38429" spans="27:29">
      <c r="AA38429" s="298"/>
      <c r="AC38429" s="206"/>
    </row>
    <row r="38430" spans="27:29">
      <c r="AA38430" s="298"/>
      <c r="AC38430" s="206"/>
    </row>
    <row r="38431" spans="27:29">
      <c r="AA38431" s="298"/>
      <c r="AC38431" s="206"/>
    </row>
    <row r="38432" spans="27:29">
      <c r="AA38432" s="298"/>
      <c r="AC38432" s="206"/>
    </row>
    <row r="38433" spans="27:29">
      <c r="AA38433" s="298"/>
      <c r="AC38433" s="206"/>
    </row>
    <row r="38434" spans="27:29">
      <c r="AA38434" s="298"/>
      <c r="AC38434" s="206"/>
    </row>
    <row r="38435" spans="27:29">
      <c r="AA38435" s="298"/>
      <c r="AC38435" s="206"/>
    </row>
    <row r="38436" spans="27:29">
      <c r="AA38436" s="298"/>
      <c r="AC38436" s="206"/>
    </row>
    <row r="38437" spans="27:29">
      <c r="AA38437" s="298"/>
      <c r="AC38437" s="206"/>
    </row>
    <row r="38438" spans="27:29">
      <c r="AA38438" s="298"/>
      <c r="AC38438" s="206"/>
    </row>
    <row r="38439" spans="27:29">
      <c r="AA38439" s="298"/>
      <c r="AC38439" s="206"/>
    </row>
    <row r="38440" spans="27:29">
      <c r="AA38440" s="298"/>
      <c r="AC38440" s="206"/>
    </row>
    <row r="38441" spans="27:29">
      <c r="AA38441" s="298"/>
      <c r="AC38441" s="206"/>
    </row>
    <row r="38442" spans="27:29">
      <c r="AA38442" s="298"/>
      <c r="AC38442" s="206"/>
    </row>
    <row r="38443" spans="27:29">
      <c r="AA38443" s="298"/>
      <c r="AC38443" s="206"/>
    </row>
    <row r="38444" spans="27:29">
      <c r="AA38444" s="298"/>
      <c r="AC38444" s="206"/>
    </row>
    <row r="38445" spans="27:29">
      <c r="AA38445" s="298"/>
      <c r="AC38445" s="206"/>
    </row>
    <row r="38446" spans="27:29">
      <c r="AA38446" s="298"/>
      <c r="AC38446" s="206"/>
    </row>
    <row r="38447" spans="27:29">
      <c r="AA38447" s="298"/>
      <c r="AC38447" s="206"/>
    </row>
    <row r="38448" spans="27:29">
      <c r="AA38448" s="298"/>
      <c r="AC38448" s="206"/>
    </row>
    <row r="38449" spans="27:29">
      <c r="AA38449" s="298"/>
      <c r="AC38449" s="206"/>
    </row>
    <row r="38450" spans="27:29">
      <c r="AA38450" s="298"/>
      <c r="AC38450" s="206"/>
    </row>
    <row r="38451" spans="27:29">
      <c r="AA38451" s="298"/>
      <c r="AC38451" s="206"/>
    </row>
    <row r="38452" spans="27:29">
      <c r="AA38452" s="298"/>
      <c r="AC38452" s="206"/>
    </row>
    <row r="38453" spans="27:29">
      <c r="AA38453" s="298"/>
      <c r="AC38453" s="206"/>
    </row>
    <row r="38454" spans="27:29">
      <c r="AA38454" s="298"/>
      <c r="AC38454" s="206"/>
    </row>
    <row r="38455" spans="27:29">
      <c r="AA38455" s="298"/>
      <c r="AC38455" s="206"/>
    </row>
    <row r="38456" spans="27:29">
      <c r="AA38456" s="298"/>
      <c r="AC38456" s="206"/>
    </row>
    <row r="38457" spans="27:29">
      <c r="AA38457" s="298"/>
      <c r="AC38457" s="206"/>
    </row>
    <row r="38458" spans="27:29">
      <c r="AA38458" s="298"/>
      <c r="AC38458" s="206"/>
    </row>
    <row r="38459" spans="27:29">
      <c r="AA38459" s="298"/>
      <c r="AC38459" s="206"/>
    </row>
    <row r="38460" spans="27:29">
      <c r="AA38460" s="298"/>
      <c r="AC38460" s="206"/>
    </row>
    <row r="38461" spans="27:29">
      <c r="AA38461" s="298"/>
      <c r="AC38461" s="206"/>
    </row>
    <row r="38462" spans="27:29">
      <c r="AA38462" s="298"/>
      <c r="AC38462" s="206"/>
    </row>
    <row r="38463" spans="27:29">
      <c r="AA38463" s="298"/>
      <c r="AC38463" s="206"/>
    </row>
    <row r="38464" spans="27:29">
      <c r="AA38464" s="298"/>
      <c r="AC38464" s="206"/>
    </row>
    <row r="38465" spans="27:29">
      <c r="AA38465" s="298"/>
      <c r="AC38465" s="206"/>
    </row>
    <row r="38466" spans="27:29">
      <c r="AA38466" s="298"/>
      <c r="AC38466" s="206"/>
    </row>
    <row r="38467" spans="27:29">
      <c r="AA38467" s="298"/>
      <c r="AC38467" s="206"/>
    </row>
    <row r="38468" spans="27:29">
      <c r="AA38468" s="298"/>
      <c r="AC38468" s="206"/>
    </row>
    <row r="38469" spans="27:29">
      <c r="AA38469" s="298"/>
      <c r="AC38469" s="206"/>
    </row>
    <row r="38470" spans="27:29">
      <c r="AA38470" s="298"/>
      <c r="AC38470" s="206"/>
    </row>
    <row r="38471" spans="27:29">
      <c r="AA38471" s="298"/>
      <c r="AC38471" s="206"/>
    </row>
    <row r="38472" spans="27:29">
      <c r="AA38472" s="298"/>
      <c r="AC38472" s="206"/>
    </row>
    <row r="38473" spans="27:29">
      <c r="AA38473" s="298"/>
      <c r="AC38473" s="206"/>
    </row>
    <row r="38474" spans="27:29">
      <c r="AA38474" s="298"/>
      <c r="AC38474" s="206"/>
    </row>
    <row r="38475" spans="27:29">
      <c r="AA38475" s="298"/>
      <c r="AC38475" s="206"/>
    </row>
    <row r="38476" spans="27:29">
      <c r="AA38476" s="298"/>
      <c r="AC38476" s="206"/>
    </row>
    <row r="38477" spans="27:29">
      <c r="AA38477" s="298"/>
      <c r="AC38477" s="206"/>
    </row>
    <row r="38478" spans="27:29">
      <c r="AA38478" s="298"/>
      <c r="AC38478" s="206"/>
    </row>
    <row r="38479" spans="27:29">
      <c r="AA38479" s="298"/>
      <c r="AC38479" s="206"/>
    </row>
    <row r="38480" spans="27:29">
      <c r="AA38480" s="298"/>
      <c r="AC38480" s="206"/>
    </row>
    <row r="38481" spans="27:29">
      <c r="AA38481" s="298"/>
      <c r="AC38481" s="206"/>
    </row>
    <row r="38482" spans="27:29">
      <c r="AA38482" s="298"/>
      <c r="AC38482" s="206"/>
    </row>
    <row r="38483" spans="27:29">
      <c r="AA38483" s="298"/>
      <c r="AC38483" s="206"/>
    </row>
    <row r="38484" spans="27:29">
      <c r="AA38484" s="298"/>
      <c r="AC38484" s="206"/>
    </row>
    <row r="38485" spans="27:29">
      <c r="AA38485" s="298"/>
      <c r="AC38485" s="206"/>
    </row>
    <row r="38486" spans="27:29">
      <c r="AA38486" s="298"/>
      <c r="AC38486" s="206"/>
    </row>
    <row r="38487" spans="27:29">
      <c r="AA38487" s="298"/>
      <c r="AC38487" s="206"/>
    </row>
    <row r="38488" spans="27:29">
      <c r="AA38488" s="298"/>
      <c r="AC38488" s="206"/>
    </row>
    <row r="38489" spans="27:29">
      <c r="AA38489" s="298"/>
      <c r="AC38489" s="206"/>
    </row>
    <row r="38490" spans="27:29">
      <c r="AA38490" s="298"/>
      <c r="AC38490" s="206"/>
    </row>
    <row r="38491" spans="27:29">
      <c r="AA38491" s="298"/>
      <c r="AC38491" s="206"/>
    </row>
    <row r="38492" spans="27:29">
      <c r="AA38492" s="298"/>
      <c r="AC38492" s="206"/>
    </row>
    <row r="38493" spans="27:29">
      <c r="AA38493" s="298"/>
      <c r="AC38493" s="206"/>
    </row>
    <row r="38494" spans="27:29">
      <c r="AA38494" s="298"/>
      <c r="AC38494" s="206"/>
    </row>
    <row r="38495" spans="27:29">
      <c r="AA38495" s="298"/>
      <c r="AC38495" s="206"/>
    </row>
    <row r="38496" spans="27:29">
      <c r="AA38496" s="298"/>
      <c r="AC38496" s="206"/>
    </row>
    <row r="38497" spans="27:29">
      <c r="AA38497" s="298"/>
      <c r="AC38497" s="206"/>
    </row>
    <row r="38498" spans="27:29">
      <c r="AA38498" s="298"/>
      <c r="AC38498" s="206"/>
    </row>
    <row r="38499" spans="27:29">
      <c r="AA38499" s="298"/>
      <c r="AC38499" s="206"/>
    </row>
    <row r="38500" spans="27:29">
      <c r="AA38500" s="298"/>
      <c r="AC38500" s="206"/>
    </row>
    <row r="38501" spans="27:29">
      <c r="AA38501" s="298"/>
      <c r="AC38501" s="206"/>
    </row>
    <row r="38502" spans="27:29">
      <c r="AA38502" s="298"/>
      <c r="AC38502" s="206"/>
    </row>
    <row r="38503" spans="27:29">
      <c r="AA38503" s="298"/>
      <c r="AC38503" s="206"/>
    </row>
    <row r="38504" spans="27:29">
      <c r="AA38504" s="298"/>
      <c r="AC38504" s="206"/>
    </row>
    <row r="38505" spans="27:29">
      <c r="AA38505" s="298"/>
      <c r="AC38505" s="206"/>
    </row>
    <row r="38506" spans="27:29">
      <c r="AA38506" s="298"/>
      <c r="AC38506" s="206"/>
    </row>
    <row r="38507" spans="27:29">
      <c r="AA38507" s="298"/>
      <c r="AC38507" s="206"/>
    </row>
    <row r="38508" spans="27:29">
      <c r="AA38508" s="298"/>
      <c r="AC38508" s="206"/>
    </row>
    <row r="38509" spans="27:29">
      <c r="AA38509" s="298"/>
      <c r="AC38509" s="206"/>
    </row>
    <row r="38510" spans="27:29">
      <c r="AA38510" s="298"/>
      <c r="AC38510" s="206"/>
    </row>
    <row r="38511" spans="27:29">
      <c r="AA38511" s="298"/>
      <c r="AC38511" s="206"/>
    </row>
    <row r="38512" spans="27:29">
      <c r="AA38512" s="298"/>
      <c r="AC38512" s="206"/>
    </row>
    <row r="38513" spans="27:29">
      <c r="AA38513" s="298"/>
      <c r="AC38513" s="206"/>
    </row>
    <row r="38514" spans="27:29">
      <c r="AA38514" s="298"/>
      <c r="AC38514" s="206"/>
    </row>
    <row r="38515" spans="27:29">
      <c r="AA38515" s="298"/>
      <c r="AC38515" s="206"/>
    </row>
    <row r="38516" spans="27:29">
      <c r="AA38516" s="298"/>
      <c r="AC38516" s="206"/>
    </row>
    <row r="38517" spans="27:29">
      <c r="AA38517" s="298"/>
      <c r="AC38517" s="206"/>
    </row>
    <row r="38518" spans="27:29">
      <c r="AA38518" s="298"/>
      <c r="AC38518" s="206"/>
    </row>
    <row r="38519" spans="27:29">
      <c r="AA38519" s="298"/>
      <c r="AC38519" s="206"/>
    </row>
    <row r="38520" spans="27:29">
      <c r="AA38520" s="298"/>
      <c r="AC38520" s="206"/>
    </row>
    <row r="38521" spans="27:29">
      <c r="AA38521" s="298"/>
      <c r="AC38521" s="206"/>
    </row>
    <row r="38522" spans="27:29">
      <c r="AA38522" s="298"/>
      <c r="AC38522" s="206"/>
    </row>
    <row r="38523" spans="27:29">
      <c r="AA38523" s="298"/>
      <c r="AC38523" s="206"/>
    </row>
    <row r="38524" spans="27:29">
      <c r="AA38524" s="298"/>
      <c r="AC38524" s="206"/>
    </row>
    <row r="38525" spans="27:29">
      <c r="AA38525" s="298"/>
      <c r="AC38525" s="206"/>
    </row>
    <row r="38526" spans="27:29">
      <c r="AA38526" s="298"/>
      <c r="AC38526" s="206"/>
    </row>
    <row r="38527" spans="27:29">
      <c r="AA38527" s="298"/>
      <c r="AC38527" s="206"/>
    </row>
    <row r="38528" spans="27:29">
      <c r="AA38528" s="298"/>
      <c r="AC38528" s="206"/>
    </row>
    <row r="38529" spans="27:29">
      <c r="AA38529" s="298"/>
      <c r="AC38529" s="206"/>
    </row>
    <row r="38530" spans="27:29">
      <c r="AA38530" s="298"/>
      <c r="AC38530" s="206"/>
    </row>
    <row r="38531" spans="27:29">
      <c r="AA38531" s="298"/>
      <c r="AC38531" s="206"/>
    </row>
    <row r="38532" spans="27:29">
      <c r="AA38532" s="298"/>
      <c r="AC38532" s="206"/>
    </row>
    <row r="38533" spans="27:29">
      <c r="AA38533" s="298"/>
      <c r="AC38533" s="206"/>
    </row>
    <row r="38534" spans="27:29">
      <c r="AA38534" s="298"/>
      <c r="AC38534" s="206"/>
    </row>
    <row r="38535" spans="27:29">
      <c r="AA38535" s="298"/>
      <c r="AC38535" s="206"/>
    </row>
    <row r="38536" spans="27:29">
      <c r="AA38536" s="298"/>
      <c r="AC38536" s="206"/>
    </row>
    <row r="38537" spans="27:29">
      <c r="AA38537" s="298"/>
      <c r="AC38537" s="206"/>
    </row>
    <row r="38538" spans="27:29">
      <c r="AA38538" s="298"/>
      <c r="AC38538" s="206"/>
    </row>
    <row r="38539" spans="27:29">
      <c r="AA38539" s="298"/>
      <c r="AC38539" s="206"/>
    </row>
    <row r="38540" spans="27:29">
      <c r="AA38540" s="298"/>
      <c r="AC38540" s="206"/>
    </row>
    <row r="38541" spans="27:29">
      <c r="AA38541" s="298"/>
      <c r="AC38541" s="206"/>
    </row>
    <row r="38542" spans="27:29">
      <c r="AA38542" s="298"/>
      <c r="AC38542" s="206"/>
    </row>
    <row r="38543" spans="27:29">
      <c r="AA38543" s="298"/>
      <c r="AC38543" s="206"/>
    </row>
    <row r="38544" spans="27:29">
      <c r="AA38544" s="298"/>
      <c r="AC38544" s="206"/>
    </row>
    <row r="38545" spans="27:29">
      <c r="AA38545" s="298"/>
      <c r="AC38545" s="206"/>
    </row>
    <row r="38546" spans="27:29">
      <c r="AA38546" s="298"/>
      <c r="AC38546" s="206"/>
    </row>
    <row r="38547" spans="27:29">
      <c r="AA38547" s="298"/>
      <c r="AC38547" s="206"/>
    </row>
    <row r="38548" spans="27:29">
      <c r="AA38548" s="298"/>
      <c r="AC38548" s="206"/>
    </row>
    <row r="38549" spans="27:29">
      <c r="AA38549" s="298"/>
      <c r="AC38549" s="206"/>
    </row>
    <row r="38550" spans="27:29">
      <c r="AA38550" s="298"/>
      <c r="AC38550" s="206"/>
    </row>
    <row r="38551" spans="27:29">
      <c r="AA38551" s="298"/>
      <c r="AC38551" s="206"/>
    </row>
    <row r="38552" spans="27:29">
      <c r="AA38552" s="298"/>
      <c r="AC38552" s="206"/>
    </row>
    <row r="38553" spans="27:29">
      <c r="AA38553" s="298"/>
      <c r="AC38553" s="206"/>
    </row>
    <row r="38554" spans="27:29">
      <c r="AA38554" s="298"/>
      <c r="AC38554" s="206"/>
    </row>
    <row r="38555" spans="27:29">
      <c r="AA38555" s="298"/>
      <c r="AC38555" s="206"/>
    </row>
    <row r="38556" spans="27:29">
      <c r="AA38556" s="298"/>
      <c r="AC38556" s="206"/>
    </row>
    <row r="38557" spans="27:29">
      <c r="AA38557" s="298"/>
      <c r="AC38557" s="206"/>
    </row>
    <row r="38558" spans="27:29">
      <c r="AA38558" s="298"/>
      <c r="AC38558" s="206"/>
    </row>
    <row r="38559" spans="27:29">
      <c r="AA38559" s="298"/>
      <c r="AC38559" s="206"/>
    </row>
    <row r="38560" spans="27:29">
      <c r="AA38560" s="298"/>
      <c r="AC38560" s="206"/>
    </row>
    <row r="38561" spans="27:29">
      <c r="AA38561" s="298"/>
      <c r="AC38561" s="206"/>
    </row>
    <row r="38562" spans="27:29">
      <c r="AA38562" s="298"/>
      <c r="AC38562" s="206"/>
    </row>
    <row r="38563" spans="27:29">
      <c r="AA38563" s="298"/>
      <c r="AC38563" s="206"/>
    </row>
    <row r="38564" spans="27:29">
      <c r="AA38564" s="298"/>
      <c r="AC38564" s="206"/>
    </row>
    <row r="38565" spans="27:29">
      <c r="AA38565" s="298"/>
      <c r="AC38565" s="206"/>
    </row>
    <row r="38566" spans="27:29">
      <c r="AA38566" s="298"/>
      <c r="AC38566" s="206"/>
    </row>
    <row r="38567" spans="27:29">
      <c r="AA38567" s="298"/>
      <c r="AC38567" s="206"/>
    </row>
    <row r="38568" spans="27:29">
      <c r="AA38568" s="298"/>
      <c r="AC38568" s="206"/>
    </row>
    <row r="38569" spans="27:29">
      <c r="AA38569" s="298"/>
      <c r="AC38569" s="206"/>
    </row>
    <row r="38570" spans="27:29">
      <c r="AA38570" s="298"/>
      <c r="AC38570" s="206"/>
    </row>
    <row r="38571" spans="27:29">
      <c r="AA38571" s="298"/>
      <c r="AC38571" s="206"/>
    </row>
    <row r="38572" spans="27:29">
      <c r="AA38572" s="298"/>
      <c r="AC38572" s="206"/>
    </row>
    <row r="38573" spans="27:29">
      <c r="AA38573" s="298"/>
      <c r="AC38573" s="206"/>
    </row>
    <row r="38574" spans="27:29">
      <c r="AA38574" s="298"/>
      <c r="AC38574" s="206"/>
    </row>
    <row r="38575" spans="27:29">
      <c r="AA38575" s="298"/>
      <c r="AC38575" s="206"/>
    </row>
    <row r="38576" spans="27:29">
      <c r="AA38576" s="298"/>
      <c r="AC38576" s="206"/>
    </row>
    <row r="38577" spans="27:29">
      <c r="AA38577" s="298"/>
      <c r="AC38577" s="206"/>
    </row>
    <row r="38578" spans="27:29">
      <c r="AA38578" s="298"/>
      <c r="AC38578" s="206"/>
    </row>
    <row r="38579" spans="27:29">
      <c r="AA38579" s="298"/>
      <c r="AC38579" s="206"/>
    </row>
    <row r="38580" spans="27:29">
      <c r="AA38580" s="298"/>
      <c r="AC38580" s="206"/>
    </row>
    <row r="38581" spans="27:29">
      <c r="AA38581" s="298"/>
      <c r="AC38581" s="206"/>
    </row>
    <row r="38582" spans="27:29">
      <c r="AA38582" s="298"/>
      <c r="AC38582" s="206"/>
    </row>
    <row r="38583" spans="27:29">
      <c r="AA38583" s="298"/>
      <c r="AC38583" s="206"/>
    </row>
    <row r="38584" spans="27:29">
      <c r="AA38584" s="298"/>
      <c r="AC38584" s="206"/>
    </row>
    <row r="38585" spans="27:29">
      <c r="AA38585" s="298"/>
      <c r="AC38585" s="206"/>
    </row>
    <row r="38586" spans="27:29">
      <c r="AA38586" s="298"/>
      <c r="AC38586" s="206"/>
    </row>
    <row r="38587" spans="27:29">
      <c r="AA38587" s="298"/>
      <c r="AC38587" s="206"/>
    </row>
    <row r="38588" spans="27:29">
      <c r="AA38588" s="298"/>
      <c r="AC38588" s="206"/>
    </row>
    <row r="38589" spans="27:29">
      <c r="AA38589" s="298"/>
      <c r="AC38589" s="206"/>
    </row>
    <row r="38590" spans="27:29">
      <c r="AA38590" s="298"/>
      <c r="AC38590" s="206"/>
    </row>
    <row r="38591" spans="27:29">
      <c r="AA38591" s="298"/>
      <c r="AC38591" s="206"/>
    </row>
    <row r="38592" spans="27:29">
      <c r="AA38592" s="298"/>
      <c r="AC38592" s="206"/>
    </row>
    <row r="38593" spans="27:29">
      <c r="AA38593" s="298"/>
      <c r="AC38593" s="206"/>
    </row>
    <row r="38594" spans="27:29">
      <c r="AA38594" s="298"/>
      <c r="AC38594" s="206"/>
    </row>
    <row r="38595" spans="27:29">
      <c r="AA38595" s="298"/>
      <c r="AC38595" s="206"/>
    </row>
    <row r="38596" spans="27:29">
      <c r="AA38596" s="298"/>
      <c r="AC38596" s="206"/>
    </row>
    <row r="38597" spans="27:29">
      <c r="AA38597" s="298"/>
      <c r="AC38597" s="206"/>
    </row>
    <row r="38598" spans="27:29">
      <c r="AA38598" s="298"/>
      <c r="AC38598" s="206"/>
    </row>
    <row r="38599" spans="27:29">
      <c r="AA38599" s="298"/>
      <c r="AC38599" s="206"/>
    </row>
    <row r="38600" spans="27:29">
      <c r="AA38600" s="298"/>
      <c r="AC38600" s="206"/>
    </row>
    <row r="38601" spans="27:29">
      <c r="AA38601" s="298"/>
      <c r="AC38601" s="206"/>
    </row>
    <row r="38602" spans="27:29">
      <c r="AA38602" s="298"/>
      <c r="AC38602" s="206"/>
    </row>
    <row r="38603" spans="27:29">
      <c r="AA38603" s="298"/>
      <c r="AC38603" s="206"/>
    </row>
    <row r="38604" spans="27:29">
      <c r="AA38604" s="298"/>
      <c r="AC38604" s="206"/>
    </row>
    <row r="38605" spans="27:29">
      <c r="AA38605" s="298"/>
      <c r="AC38605" s="206"/>
    </row>
    <row r="38606" spans="27:29">
      <c r="AA38606" s="298"/>
      <c r="AC38606" s="206"/>
    </row>
    <row r="38607" spans="27:29">
      <c r="AA38607" s="298"/>
      <c r="AC38607" s="206"/>
    </row>
    <row r="38608" spans="27:29">
      <c r="AA38608" s="298"/>
      <c r="AC38608" s="206"/>
    </row>
    <row r="38609" spans="27:29">
      <c r="AA38609" s="298"/>
      <c r="AC38609" s="206"/>
    </row>
    <row r="38610" spans="27:29">
      <c r="AA38610" s="298"/>
      <c r="AC38610" s="206"/>
    </row>
    <row r="38611" spans="27:29">
      <c r="AA38611" s="298"/>
      <c r="AC38611" s="206"/>
    </row>
    <row r="38612" spans="27:29">
      <c r="AA38612" s="298"/>
      <c r="AC38612" s="206"/>
    </row>
    <row r="38613" spans="27:29">
      <c r="AA38613" s="298"/>
      <c r="AC38613" s="206"/>
    </row>
    <row r="38614" spans="27:29">
      <c r="AA38614" s="298"/>
      <c r="AC38614" s="206"/>
    </row>
    <row r="38615" spans="27:29">
      <c r="AA38615" s="298"/>
      <c r="AC38615" s="206"/>
    </row>
    <row r="38616" spans="27:29">
      <c r="AA38616" s="298"/>
      <c r="AC38616" s="206"/>
    </row>
    <row r="38617" spans="27:29">
      <c r="AA38617" s="298"/>
      <c r="AC38617" s="206"/>
    </row>
    <row r="38618" spans="27:29">
      <c r="AA38618" s="298"/>
      <c r="AC38618" s="206"/>
    </row>
    <row r="38619" spans="27:29">
      <c r="AA38619" s="298"/>
      <c r="AC38619" s="206"/>
    </row>
    <row r="38620" spans="27:29">
      <c r="AA38620" s="298"/>
      <c r="AC38620" s="206"/>
    </row>
    <row r="38621" spans="27:29">
      <c r="AA38621" s="298"/>
      <c r="AC38621" s="206"/>
    </row>
    <row r="38622" spans="27:29">
      <c r="AA38622" s="298"/>
      <c r="AC38622" s="206"/>
    </row>
    <row r="38623" spans="27:29">
      <c r="AA38623" s="298"/>
      <c r="AC38623" s="206"/>
    </row>
    <row r="38624" spans="27:29">
      <c r="AA38624" s="298"/>
      <c r="AC38624" s="206"/>
    </row>
    <row r="38625" spans="27:29">
      <c r="AA38625" s="298"/>
      <c r="AC38625" s="206"/>
    </row>
    <row r="38626" spans="27:29">
      <c r="AA38626" s="298"/>
      <c r="AC38626" s="206"/>
    </row>
    <row r="38627" spans="27:29">
      <c r="AA38627" s="298"/>
      <c r="AC38627" s="206"/>
    </row>
    <row r="38628" spans="27:29">
      <c r="AA38628" s="298"/>
      <c r="AC38628" s="206"/>
    </row>
    <row r="38629" spans="27:29">
      <c r="AA38629" s="298"/>
      <c r="AC38629" s="206"/>
    </row>
    <row r="38630" spans="27:29">
      <c r="AA38630" s="298"/>
      <c r="AC38630" s="206"/>
    </row>
    <row r="38631" spans="27:29">
      <c r="AA38631" s="298"/>
      <c r="AC38631" s="206"/>
    </row>
    <row r="38632" spans="27:29">
      <c r="AA38632" s="298"/>
      <c r="AC38632" s="206"/>
    </row>
    <row r="38633" spans="27:29">
      <c r="AA38633" s="298"/>
      <c r="AC38633" s="206"/>
    </row>
    <row r="38634" spans="27:29">
      <c r="AA38634" s="298"/>
      <c r="AC38634" s="206"/>
    </row>
    <row r="38635" spans="27:29">
      <c r="AA38635" s="298"/>
      <c r="AC38635" s="206"/>
    </row>
    <row r="38636" spans="27:29">
      <c r="AA38636" s="298"/>
      <c r="AC38636" s="206"/>
    </row>
    <row r="38637" spans="27:29">
      <c r="AA38637" s="298"/>
      <c r="AC38637" s="206"/>
    </row>
    <row r="38638" spans="27:29">
      <c r="AA38638" s="298"/>
      <c r="AC38638" s="206"/>
    </row>
    <row r="38639" spans="27:29">
      <c r="AA38639" s="298"/>
      <c r="AC38639" s="206"/>
    </row>
    <row r="38640" spans="27:29">
      <c r="AA38640" s="298"/>
      <c r="AC38640" s="206"/>
    </row>
    <row r="38641" spans="27:29">
      <c r="AA38641" s="298"/>
      <c r="AC38641" s="206"/>
    </row>
    <row r="38642" spans="27:29">
      <c r="AA38642" s="298"/>
      <c r="AC38642" s="206"/>
    </row>
    <row r="38643" spans="27:29">
      <c r="AA38643" s="298"/>
      <c r="AC38643" s="206"/>
    </row>
    <row r="38644" spans="27:29">
      <c r="AA38644" s="298"/>
      <c r="AC38644" s="206"/>
    </row>
    <row r="38645" spans="27:29">
      <c r="AA38645" s="298"/>
      <c r="AC38645" s="206"/>
    </row>
    <row r="38646" spans="27:29">
      <c r="AA38646" s="298"/>
      <c r="AC38646" s="206"/>
    </row>
    <row r="38647" spans="27:29">
      <c r="AA38647" s="298"/>
      <c r="AC38647" s="206"/>
    </row>
    <row r="38648" spans="27:29">
      <c r="AA38648" s="298"/>
      <c r="AC38648" s="206"/>
    </row>
    <row r="38649" spans="27:29">
      <c r="AA38649" s="298"/>
      <c r="AC38649" s="206"/>
    </row>
    <row r="38650" spans="27:29">
      <c r="AA38650" s="298"/>
      <c r="AC38650" s="206"/>
    </row>
    <row r="38651" spans="27:29">
      <c r="AA38651" s="298"/>
      <c r="AC38651" s="206"/>
    </row>
    <row r="38652" spans="27:29">
      <c r="AA38652" s="298"/>
      <c r="AC38652" s="206"/>
    </row>
    <row r="38653" spans="27:29">
      <c r="AA38653" s="298"/>
      <c r="AC38653" s="206"/>
    </row>
    <row r="38654" spans="27:29">
      <c r="AA38654" s="298"/>
      <c r="AC38654" s="206"/>
    </row>
    <row r="38655" spans="27:29">
      <c r="AA38655" s="298"/>
      <c r="AC38655" s="206"/>
    </row>
    <row r="38656" spans="27:29">
      <c r="AA38656" s="298"/>
      <c r="AC38656" s="206"/>
    </row>
    <row r="38657" spans="27:29">
      <c r="AA38657" s="298"/>
      <c r="AC38657" s="206"/>
    </row>
    <row r="38658" spans="27:29">
      <c r="AA38658" s="298"/>
      <c r="AC38658" s="206"/>
    </row>
    <row r="38659" spans="27:29">
      <c r="AA38659" s="298"/>
      <c r="AC38659" s="206"/>
    </row>
    <row r="38660" spans="27:29">
      <c r="AA38660" s="298"/>
      <c r="AC38660" s="206"/>
    </row>
    <row r="38661" spans="27:29">
      <c r="AA38661" s="298"/>
      <c r="AC38661" s="206"/>
    </row>
    <row r="38662" spans="27:29">
      <c r="AA38662" s="298"/>
      <c r="AC38662" s="206"/>
    </row>
    <row r="38663" spans="27:29">
      <c r="AA38663" s="298"/>
      <c r="AC38663" s="206"/>
    </row>
    <row r="38664" spans="27:29">
      <c r="AA38664" s="298"/>
      <c r="AC38664" s="206"/>
    </row>
    <row r="38665" spans="27:29">
      <c r="AA38665" s="298"/>
      <c r="AC38665" s="206"/>
    </row>
    <row r="38666" spans="27:29">
      <c r="AA38666" s="298"/>
      <c r="AC38666" s="206"/>
    </row>
    <row r="38667" spans="27:29">
      <c r="AA38667" s="298"/>
      <c r="AC38667" s="206"/>
    </row>
    <row r="38668" spans="27:29">
      <c r="AA38668" s="298"/>
      <c r="AC38668" s="206"/>
    </row>
    <row r="38669" spans="27:29">
      <c r="AA38669" s="298"/>
      <c r="AC38669" s="206"/>
    </row>
    <row r="38670" spans="27:29">
      <c r="AA38670" s="298"/>
      <c r="AC38670" s="206"/>
    </row>
    <row r="38671" spans="27:29">
      <c r="AA38671" s="298"/>
      <c r="AC38671" s="206"/>
    </row>
    <row r="38672" spans="27:29">
      <c r="AA38672" s="298"/>
      <c r="AC38672" s="206"/>
    </row>
    <row r="38673" spans="27:29">
      <c r="AA38673" s="298"/>
      <c r="AC38673" s="206"/>
    </row>
    <row r="38674" spans="27:29">
      <c r="AA38674" s="298"/>
      <c r="AC38674" s="206"/>
    </row>
    <row r="38675" spans="27:29">
      <c r="AA38675" s="298"/>
      <c r="AC38675" s="206"/>
    </row>
    <row r="38676" spans="27:29">
      <c r="AA38676" s="298"/>
      <c r="AC38676" s="206"/>
    </row>
    <row r="38677" spans="27:29">
      <c r="AA38677" s="298"/>
      <c r="AC38677" s="206"/>
    </row>
    <row r="38678" spans="27:29">
      <c r="AA38678" s="298"/>
      <c r="AC38678" s="206"/>
    </row>
    <row r="38679" spans="27:29">
      <c r="AA38679" s="298"/>
      <c r="AC38679" s="206"/>
    </row>
    <row r="38680" spans="27:29">
      <c r="AA38680" s="298"/>
      <c r="AC38680" s="206"/>
    </row>
    <row r="38681" spans="27:29">
      <c r="AA38681" s="298"/>
      <c r="AC38681" s="206"/>
    </row>
    <row r="38682" spans="27:29">
      <c r="AA38682" s="298"/>
      <c r="AC38682" s="206"/>
    </row>
    <row r="38683" spans="27:29">
      <c r="AA38683" s="298"/>
      <c r="AC38683" s="206"/>
    </row>
    <row r="38684" spans="27:29">
      <c r="AA38684" s="298"/>
      <c r="AC38684" s="206"/>
    </row>
    <row r="38685" spans="27:29">
      <c r="AA38685" s="298"/>
      <c r="AC38685" s="206"/>
    </row>
    <row r="38686" spans="27:29">
      <c r="AA38686" s="298"/>
      <c r="AC38686" s="206"/>
    </row>
    <row r="38687" spans="27:29">
      <c r="AA38687" s="298"/>
      <c r="AC38687" s="206"/>
    </row>
    <row r="38688" spans="27:29">
      <c r="AA38688" s="298"/>
      <c r="AC38688" s="206"/>
    </row>
    <row r="38689" spans="27:29">
      <c r="AA38689" s="298"/>
      <c r="AC38689" s="206"/>
    </row>
    <row r="38690" spans="27:29">
      <c r="AA38690" s="298"/>
      <c r="AC38690" s="206"/>
    </row>
    <row r="38691" spans="27:29">
      <c r="AA38691" s="298"/>
      <c r="AC38691" s="206"/>
    </row>
    <row r="38692" spans="27:29">
      <c r="AA38692" s="298"/>
      <c r="AC38692" s="206"/>
    </row>
    <row r="38693" spans="27:29">
      <c r="AA38693" s="298"/>
      <c r="AC38693" s="206"/>
    </row>
    <row r="38694" spans="27:29">
      <c r="AA38694" s="298"/>
      <c r="AC38694" s="206"/>
    </row>
    <row r="38695" spans="27:29">
      <c r="AA38695" s="298"/>
      <c r="AC38695" s="206"/>
    </row>
    <row r="38696" spans="27:29">
      <c r="AA38696" s="298"/>
      <c r="AC38696" s="206"/>
    </row>
    <row r="38697" spans="27:29">
      <c r="AA38697" s="298"/>
      <c r="AC38697" s="206"/>
    </row>
    <row r="38698" spans="27:29">
      <c r="AA38698" s="298"/>
      <c r="AC38698" s="206"/>
    </row>
    <row r="38699" spans="27:29">
      <c r="AA38699" s="298"/>
      <c r="AC38699" s="206"/>
    </row>
    <row r="38700" spans="27:29">
      <c r="AA38700" s="298"/>
      <c r="AC38700" s="206"/>
    </row>
    <row r="38701" spans="27:29">
      <c r="AA38701" s="298"/>
      <c r="AC38701" s="206"/>
    </row>
    <row r="38702" spans="27:29">
      <c r="AA38702" s="298"/>
      <c r="AC38702" s="206"/>
    </row>
    <row r="38703" spans="27:29">
      <c r="AA38703" s="298"/>
      <c r="AC38703" s="206"/>
    </row>
    <row r="38704" spans="27:29">
      <c r="AA38704" s="298"/>
      <c r="AC38704" s="206"/>
    </row>
    <row r="38705" spans="27:29">
      <c r="AA38705" s="298"/>
      <c r="AC38705" s="206"/>
    </row>
    <row r="38706" spans="27:29">
      <c r="AA38706" s="298"/>
      <c r="AC38706" s="206"/>
    </row>
    <row r="38707" spans="27:29">
      <c r="AA38707" s="298"/>
      <c r="AC38707" s="206"/>
    </row>
    <row r="38708" spans="27:29">
      <c r="AA38708" s="298"/>
      <c r="AC38708" s="206"/>
    </row>
    <row r="38709" spans="27:29">
      <c r="AA38709" s="298"/>
      <c r="AC38709" s="206"/>
    </row>
    <row r="38710" spans="27:29">
      <c r="AA38710" s="298"/>
      <c r="AC38710" s="206"/>
    </row>
    <row r="38711" spans="27:29">
      <c r="AA38711" s="298"/>
      <c r="AC38711" s="206"/>
    </row>
    <row r="38712" spans="27:29">
      <c r="AA38712" s="298"/>
      <c r="AC38712" s="206"/>
    </row>
    <row r="38713" spans="27:29">
      <c r="AA38713" s="298"/>
      <c r="AC38713" s="206"/>
    </row>
    <row r="38714" spans="27:29">
      <c r="AA38714" s="298"/>
      <c r="AC38714" s="206"/>
    </row>
    <row r="38715" spans="27:29">
      <c r="AA38715" s="298"/>
      <c r="AC38715" s="206"/>
    </row>
    <row r="38716" spans="27:29">
      <c r="AA38716" s="298"/>
      <c r="AC38716" s="206"/>
    </row>
    <row r="38717" spans="27:29">
      <c r="AA38717" s="298"/>
      <c r="AC38717" s="206"/>
    </row>
    <row r="38718" spans="27:29">
      <c r="AA38718" s="298"/>
      <c r="AC38718" s="206"/>
    </row>
    <row r="38719" spans="27:29">
      <c r="AA38719" s="298"/>
      <c r="AC38719" s="206"/>
    </row>
    <row r="38720" spans="27:29">
      <c r="AA38720" s="298"/>
      <c r="AC38720" s="206"/>
    </row>
    <row r="38721" spans="27:29">
      <c r="AA38721" s="298"/>
      <c r="AC38721" s="206"/>
    </row>
    <row r="38722" spans="27:29">
      <c r="AA38722" s="298"/>
      <c r="AC38722" s="206"/>
    </row>
    <row r="38723" spans="27:29">
      <c r="AA38723" s="298"/>
      <c r="AC38723" s="206"/>
    </row>
    <row r="38724" spans="27:29">
      <c r="AA38724" s="298"/>
      <c r="AC38724" s="206"/>
    </row>
    <row r="38725" spans="27:29">
      <c r="AA38725" s="298"/>
      <c r="AC38725" s="206"/>
    </row>
    <row r="38726" spans="27:29">
      <c r="AA38726" s="298"/>
      <c r="AC38726" s="206"/>
    </row>
    <row r="38727" spans="27:29">
      <c r="AA38727" s="298"/>
      <c r="AC38727" s="206"/>
    </row>
    <row r="38728" spans="27:29">
      <c r="AA38728" s="298"/>
      <c r="AC38728" s="206"/>
    </row>
    <row r="38729" spans="27:29">
      <c r="AA38729" s="298"/>
      <c r="AC38729" s="206"/>
    </row>
    <row r="38730" spans="27:29">
      <c r="AA38730" s="298"/>
      <c r="AC38730" s="206"/>
    </row>
    <row r="38731" spans="27:29">
      <c r="AA38731" s="298"/>
      <c r="AC38731" s="206"/>
    </row>
    <row r="38732" spans="27:29">
      <c r="AA38732" s="298"/>
      <c r="AC38732" s="206"/>
    </row>
    <row r="38733" spans="27:29">
      <c r="AA38733" s="298"/>
      <c r="AC38733" s="206"/>
    </row>
    <row r="38734" spans="27:29">
      <c r="AA38734" s="298"/>
      <c r="AC38734" s="206"/>
    </row>
    <row r="38735" spans="27:29">
      <c r="AA38735" s="298"/>
      <c r="AC38735" s="206"/>
    </row>
    <row r="38736" spans="27:29">
      <c r="AA38736" s="298"/>
      <c r="AC38736" s="206"/>
    </row>
    <row r="38737" spans="27:29">
      <c r="AA38737" s="298"/>
      <c r="AC38737" s="206"/>
    </row>
    <row r="38738" spans="27:29">
      <c r="AA38738" s="298"/>
      <c r="AC38738" s="206"/>
    </row>
    <row r="38739" spans="27:29">
      <c r="AA38739" s="298"/>
      <c r="AC38739" s="206"/>
    </row>
    <row r="38740" spans="27:29">
      <c r="AA38740" s="298"/>
      <c r="AC38740" s="206"/>
    </row>
    <row r="38741" spans="27:29">
      <c r="AA38741" s="298"/>
      <c r="AC38741" s="206"/>
    </row>
    <row r="38742" spans="27:29">
      <c r="AA38742" s="298"/>
      <c r="AC38742" s="206"/>
    </row>
    <row r="38743" spans="27:29">
      <c r="AA38743" s="298"/>
      <c r="AC38743" s="206"/>
    </row>
    <row r="38744" spans="27:29">
      <c r="AA38744" s="298"/>
      <c r="AC38744" s="206"/>
    </row>
    <row r="38745" spans="27:29">
      <c r="AA38745" s="298"/>
      <c r="AC38745" s="206"/>
    </row>
    <row r="38746" spans="27:29">
      <c r="AA38746" s="298"/>
      <c r="AC38746" s="206"/>
    </row>
    <row r="38747" spans="27:29">
      <c r="AA38747" s="298"/>
      <c r="AC38747" s="206"/>
    </row>
    <row r="38748" spans="27:29">
      <c r="AA38748" s="298"/>
      <c r="AC38748" s="206"/>
    </row>
    <row r="38749" spans="27:29">
      <c r="AA38749" s="298"/>
      <c r="AC38749" s="206"/>
    </row>
    <row r="38750" spans="27:29">
      <c r="AA38750" s="298"/>
      <c r="AC38750" s="206"/>
    </row>
    <row r="38751" spans="27:29">
      <c r="AA38751" s="298"/>
      <c r="AC38751" s="206"/>
    </row>
    <row r="38752" spans="27:29">
      <c r="AA38752" s="298"/>
      <c r="AC38752" s="206"/>
    </row>
    <row r="38753" spans="27:29">
      <c r="AA38753" s="298"/>
      <c r="AC38753" s="206"/>
    </row>
    <row r="38754" spans="27:29">
      <c r="AA38754" s="298"/>
      <c r="AC38754" s="206"/>
    </row>
    <row r="38755" spans="27:29">
      <c r="AA38755" s="298"/>
      <c r="AC38755" s="206"/>
    </row>
    <row r="38756" spans="27:29">
      <c r="AA38756" s="298"/>
      <c r="AC38756" s="206"/>
    </row>
    <row r="38757" spans="27:29">
      <c r="AA38757" s="298"/>
      <c r="AC38757" s="206"/>
    </row>
    <row r="38758" spans="27:29">
      <c r="AA38758" s="298"/>
      <c r="AC38758" s="206"/>
    </row>
    <row r="38759" spans="27:29">
      <c r="AA38759" s="298"/>
      <c r="AC38759" s="206"/>
    </row>
    <row r="38760" spans="27:29">
      <c r="AA38760" s="298"/>
      <c r="AC38760" s="206"/>
    </row>
    <row r="38761" spans="27:29">
      <c r="AA38761" s="298"/>
      <c r="AC38761" s="206"/>
    </row>
    <row r="38762" spans="27:29">
      <c r="AA38762" s="298"/>
      <c r="AC38762" s="206"/>
    </row>
    <row r="38763" spans="27:29">
      <c r="AA38763" s="298"/>
      <c r="AC38763" s="206"/>
    </row>
    <row r="38764" spans="27:29">
      <c r="AA38764" s="298"/>
      <c r="AC38764" s="206"/>
    </row>
    <row r="38765" spans="27:29">
      <c r="AA38765" s="298"/>
      <c r="AC38765" s="206"/>
    </row>
    <row r="38766" spans="27:29">
      <c r="AA38766" s="298"/>
      <c r="AC38766" s="206"/>
    </row>
    <row r="38767" spans="27:29">
      <c r="AA38767" s="298"/>
      <c r="AC38767" s="206"/>
    </row>
    <row r="38768" spans="27:29">
      <c r="AA38768" s="298"/>
      <c r="AC38768" s="206"/>
    </row>
    <row r="38769" spans="27:29">
      <c r="AA38769" s="298"/>
      <c r="AC38769" s="206"/>
    </row>
    <row r="38770" spans="27:29">
      <c r="AA38770" s="298"/>
      <c r="AC38770" s="206"/>
    </row>
    <row r="38771" spans="27:29">
      <c r="AA38771" s="298"/>
      <c r="AC38771" s="206"/>
    </row>
    <row r="38772" spans="27:29">
      <c r="AA38772" s="298"/>
      <c r="AC38772" s="206"/>
    </row>
    <row r="38773" spans="27:29">
      <c r="AA38773" s="298"/>
      <c r="AC38773" s="206"/>
    </row>
    <row r="38774" spans="27:29">
      <c r="AA38774" s="298"/>
      <c r="AC38774" s="206"/>
    </row>
    <row r="38775" spans="27:29">
      <c r="AA38775" s="298"/>
      <c r="AC38775" s="206"/>
    </row>
    <row r="38776" spans="27:29">
      <c r="AA38776" s="298"/>
      <c r="AC38776" s="206"/>
    </row>
    <row r="38777" spans="27:29">
      <c r="AA38777" s="298"/>
      <c r="AC38777" s="206"/>
    </row>
    <row r="38778" spans="27:29">
      <c r="AA38778" s="298"/>
      <c r="AC38778" s="206"/>
    </row>
    <row r="38779" spans="27:29">
      <c r="AA38779" s="298"/>
      <c r="AC38779" s="206"/>
    </row>
    <row r="38780" spans="27:29">
      <c r="AA38780" s="298"/>
      <c r="AC38780" s="206"/>
    </row>
    <row r="38781" spans="27:29">
      <c r="AA38781" s="298"/>
      <c r="AC38781" s="206"/>
    </row>
    <row r="38782" spans="27:29">
      <c r="AA38782" s="298"/>
      <c r="AC38782" s="206"/>
    </row>
    <row r="38783" spans="27:29">
      <c r="AA38783" s="298"/>
      <c r="AC38783" s="206"/>
    </row>
    <row r="38784" spans="27:29">
      <c r="AA38784" s="298"/>
      <c r="AC38784" s="206"/>
    </row>
    <row r="38785" spans="27:29">
      <c r="AA38785" s="298"/>
      <c r="AC38785" s="206"/>
    </row>
    <row r="38786" spans="27:29">
      <c r="AA38786" s="298"/>
      <c r="AC38786" s="206"/>
    </row>
    <row r="38787" spans="27:29">
      <c r="AA38787" s="298"/>
      <c r="AC38787" s="206"/>
    </row>
    <row r="38788" spans="27:29">
      <c r="AA38788" s="298"/>
      <c r="AC38788" s="206"/>
    </row>
    <row r="38789" spans="27:29">
      <c r="AA38789" s="298"/>
      <c r="AC38789" s="206"/>
    </row>
    <row r="38790" spans="27:29">
      <c r="AA38790" s="298"/>
      <c r="AC38790" s="206"/>
    </row>
    <row r="38791" spans="27:29">
      <c r="AA38791" s="298"/>
      <c r="AC38791" s="206"/>
    </row>
    <row r="38792" spans="27:29">
      <c r="AA38792" s="298"/>
      <c r="AC38792" s="206"/>
    </row>
    <row r="38793" spans="27:29">
      <c r="AA38793" s="298"/>
      <c r="AC38793" s="206"/>
    </row>
    <row r="38794" spans="27:29">
      <c r="AA38794" s="298"/>
      <c r="AC38794" s="206"/>
    </row>
    <row r="38795" spans="27:29">
      <c r="AA38795" s="298"/>
      <c r="AC38795" s="206"/>
    </row>
    <row r="38796" spans="27:29">
      <c r="AA38796" s="298"/>
      <c r="AC38796" s="206"/>
    </row>
    <row r="38797" spans="27:29">
      <c r="AA38797" s="298"/>
      <c r="AC38797" s="206"/>
    </row>
    <row r="38798" spans="27:29">
      <c r="AA38798" s="298"/>
      <c r="AC38798" s="206"/>
    </row>
    <row r="38799" spans="27:29">
      <c r="AA38799" s="298"/>
      <c r="AC38799" s="206"/>
    </row>
    <row r="38800" spans="27:29">
      <c r="AA38800" s="298"/>
      <c r="AC38800" s="206"/>
    </row>
    <row r="38801" spans="27:29">
      <c r="AA38801" s="298"/>
      <c r="AC38801" s="206"/>
    </row>
    <row r="38802" spans="27:29">
      <c r="AA38802" s="298"/>
      <c r="AC38802" s="206"/>
    </row>
    <row r="38803" spans="27:29">
      <c r="AA38803" s="298"/>
      <c r="AC38803" s="206"/>
    </row>
    <row r="38804" spans="27:29">
      <c r="AA38804" s="298"/>
      <c r="AC38804" s="206"/>
    </row>
    <row r="38805" spans="27:29">
      <c r="AA38805" s="298"/>
      <c r="AC38805" s="206"/>
    </row>
    <row r="38806" spans="27:29">
      <c r="AA38806" s="298"/>
      <c r="AC38806" s="206"/>
    </row>
    <row r="38807" spans="27:29">
      <c r="AA38807" s="298"/>
      <c r="AC38807" s="206"/>
    </row>
    <row r="38808" spans="27:29">
      <c r="AA38808" s="298"/>
      <c r="AC38808" s="206"/>
    </row>
    <row r="38809" spans="27:29">
      <c r="AA38809" s="298"/>
      <c r="AC38809" s="206"/>
    </row>
    <row r="38810" spans="27:29">
      <c r="AA38810" s="298"/>
      <c r="AC38810" s="206"/>
    </row>
    <row r="38811" spans="27:29">
      <c r="AA38811" s="298"/>
      <c r="AC38811" s="206"/>
    </row>
    <row r="38812" spans="27:29">
      <c r="AA38812" s="298"/>
      <c r="AC38812" s="206"/>
    </row>
    <row r="38813" spans="27:29">
      <c r="AA38813" s="298"/>
      <c r="AC38813" s="206"/>
    </row>
    <row r="38814" spans="27:29">
      <c r="AA38814" s="298"/>
      <c r="AC38814" s="206"/>
    </row>
    <row r="38815" spans="27:29">
      <c r="AA38815" s="298"/>
      <c r="AC38815" s="206"/>
    </row>
    <row r="38816" spans="27:29">
      <c r="AA38816" s="298"/>
      <c r="AC38816" s="206"/>
    </row>
    <row r="38817" spans="27:29">
      <c r="AA38817" s="298"/>
      <c r="AC38817" s="206"/>
    </row>
    <row r="38818" spans="27:29">
      <c r="AA38818" s="298"/>
      <c r="AC38818" s="206"/>
    </row>
    <row r="38819" spans="27:29">
      <c r="AA38819" s="298"/>
      <c r="AC38819" s="206"/>
    </row>
    <row r="38820" spans="27:29">
      <c r="AA38820" s="298"/>
      <c r="AC38820" s="206"/>
    </row>
    <row r="38821" spans="27:29">
      <c r="AA38821" s="298"/>
      <c r="AC38821" s="206"/>
    </row>
    <row r="38822" spans="27:29">
      <c r="AA38822" s="298"/>
      <c r="AC38822" s="206"/>
    </row>
    <row r="38823" spans="27:29">
      <c r="AA38823" s="298"/>
      <c r="AC38823" s="206"/>
    </row>
    <row r="38824" spans="27:29">
      <c r="AA38824" s="298"/>
      <c r="AC38824" s="206"/>
    </row>
    <row r="38825" spans="27:29">
      <c r="AA38825" s="298"/>
      <c r="AC38825" s="206"/>
    </row>
    <row r="38826" spans="27:29">
      <c r="AA38826" s="298"/>
      <c r="AC38826" s="206"/>
    </row>
    <row r="38827" spans="27:29">
      <c r="AA38827" s="298"/>
      <c r="AC38827" s="206"/>
    </row>
    <row r="38828" spans="27:29">
      <c r="AA38828" s="298"/>
      <c r="AC38828" s="206"/>
    </row>
    <row r="38829" spans="27:29">
      <c r="AA38829" s="298"/>
      <c r="AC38829" s="206"/>
    </row>
    <row r="38830" spans="27:29">
      <c r="AA38830" s="298"/>
      <c r="AC38830" s="206"/>
    </row>
    <row r="38831" spans="27:29">
      <c r="AA38831" s="298"/>
      <c r="AC38831" s="206"/>
    </row>
    <row r="38832" spans="27:29">
      <c r="AA38832" s="298"/>
      <c r="AC38832" s="206"/>
    </row>
    <row r="38833" spans="27:29">
      <c r="AA38833" s="298"/>
      <c r="AC38833" s="206"/>
    </row>
    <row r="38834" spans="27:29">
      <c r="AA38834" s="298"/>
      <c r="AC38834" s="206"/>
    </row>
    <row r="38835" spans="27:29">
      <c r="AA38835" s="298"/>
      <c r="AC38835" s="206"/>
    </row>
    <row r="38836" spans="27:29">
      <c r="AA38836" s="298"/>
      <c r="AC38836" s="206"/>
    </row>
    <row r="38837" spans="27:29">
      <c r="AA38837" s="298"/>
      <c r="AC38837" s="206"/>
    </row>
    <row r="38838" spans="27:29">
      <c r="AA38838" s="298"/>
      <c r="AC38838" s="206"/>
    </row>
    <row r="38839" spans="27:29">
      <c r="AA38839" s="298"/>
      <c r="AC38839" s="206"/>
    </row>
    <row r="38840" spans="27:29">
      <c r="AA38840" s="298"/>
      <c r="AC38840" s="206"/>
    </row>
    <row r="38841" spans="27:29">
      <c r="AA38841" s="298"/>
      <c r="AC38841" s="206"/>
    </row>
    <row r="38842" spans="27:29">
      <c r="AA38842" s="298"/>
      <c r="AC38842" s="206"/>
    </row>
    <row r="38843" spans="27:29">
      <c r="AA38843" s="298"/>
      <c r="AC38843" s="206"/>
    </row>
    <row r="38844" spans="27:29">
      <c r="AA38844" s="298"/>
      <c r="AC38844" s="206"/>
    </row>
    <row r="38845" spans="27:29">
      <c r="AA38845" s="298"/>
      <c r="AC38845" s="206"/>
    </row>
    <row r="38846" spans="27:29">
      <c r="AA38846" s="298"/>
      <c r="AC38846" s="206"/>
    </row>
    <row r="38847" spans="27:29">
      <c r="AA38847" s="298"/>
      <c r="AC38847" s="206"/>
    </row>
    <row r="38848" spans="27:29">
      <c r="AA38848" s="298"/>
      <c r="AC38848" s="206"/>
    </row>
    <row r="38849" spans="27:29">
      <c r="AA38849" s="298"/>
      <c r="AC38849" s="206"/>
    </row>
    <row r="38850" spans="27:29">
      <c r="AA38850" s="298"/>
      <c r="AC38850" s="206"/>
    </row>
    <row r="38851" spans="27:29">
      <c r="AA38851" s="298"/>
      <c r="AC38851" s="206"/>
    </row>
    <row r="38852" spans="27:29">
      <c r="AA38852" s="298"/>
      <c r="AC38852" s="206"/>
    </row>
    <row r="38853" spans="27:29">
      <c r="AA38853" s="298"/>
      <c r="AC38853" s="206"/>
    </row>
    <row r="38854" spans="27:29">
      <c r="AA38854" s="298"/>
      <c r="AC38854" s="206"/>
    </row>
    <row r="38855" spans="27:29">
      <c r="AA38855" s="298"/>
      <c r="AC38855" s="206"/>
    </row>
    <row r="38856" spans="27:29">
      <c r="AA38856" s="298"/>
      <c r="AC38856" s="206"/>
    </row>
    <row r="38857" spans="27:29">
      <c r="AA38857" s="298"/>
      <c r="AC38857" s="206"/>
    </row>
    <row r="38858" spans="27:29">
      <c r="AA38858" s="298"/>
      <c r="AC38858" s="206"/>
    </row>
    <row r="38859" spans="27:29">
      <c r="AA38859" s="298"/>
      <c r="AC38859" s="206"/>
    </row>
    <row r="38860" spans="27:29">
      <c r="AA38860" s="298"/>
      <c r="AC38860" s="206"/>
    </row>
    <row r="38861" spans="27:29">
      <c r="AA38861" s="298"/>
      <c r="AC38861" s="206"/>
    </row>
    <row r="38862" spans="27:29">
      <c r="AA38862" s="298"/>
      <c r="AC38862" s="206"/>
    </row>
    <row r="38863" spans="27:29">
      <c r="AA38863" s="298"/>
      <c r="AC38863" s="206"/>
    </row>
    <row r="38864" spans="27:29">
      <c r="AA38864" s="298"/>
      <c r="AC38864" s="206"/>
    </row>
    <row r="38865" spans="27:29">
      <c r="AA38865" s="298"/>
      <c r="AC38865" s="206"/>
    </row>
    <row r="38866" spans="27:29">
      <c r="AA38866" s="298"/>
      <c r="AC38866" s="206"/>
    </row>
    <row r="38867" spans="27:29">
      <c r="AA38867" s="298"/>
      <c r="AC38867" s="206"/>
    </row>
    <row r="38868" spans="27:29">
      <c r="AA38868" s="298"/>
      <c r="AC38868" s="206"/>
    </row>
    <row r="38869" spans="27:29">
      <c r="AA38869" s="298"/>
      <c r="AC38869" s="206"/>
    </row>
    <row r="38870" spans="27:29">
      <c r="AA38870" s="298"/>
      <c r="AC38870" s="206"/>
    </row>
    <row r="38871" spans="27:29">
      <c r="AA38871" s="298"/>
      <c r="AC38871" s="206"/>
    </row>
    <row r="38872" spans="27:29">
      <c r="AA38872" s="298"/>
      <c r="AC38872" s="206"/>
    </row>
    <row r="38873" spans="27:29">
      <c r="AA38873" s="298"/>
      <c r="AC38873" s="206"/>
    </row>
    <row r="38874" spans="27:29">
      <c r="AA38874" s="298"/>
      <c r="AC38874" s="206"/>
    </row>
    <row r="38875" spans="27:29">
      <c r="AA38875" s="298"/>
      <c r="AC38875" s="206"/>
    </row>
    <row r="38876" spans="27:29">
      <c r="AA38876" s="298"/>
      <c r="AC38876" s="206"/>
    </row>
    <row r="38877" spans="27:29">
      <c r="AA38877" s="298"/>
      <c r="AC38877" s="206"/>
    </row>
    <row r="38878" spans="27:29">
      <c r="AA38878" s="298"/>
      <c r="AC38878" s="206"/>
    </row>
    <row r="38879" spans="27:29">
      <c r="AA38879" s="298"/>
      <c r="AC38879" s="206"/>
    </row>
    <row r="38880" spans="27:29">
      <c r="AA38880" s="298"/>
      <c r="AC38880" s="206"/>
    </row>
    <row r="38881" spans="27:29">
      <c r="AA38881" s="298"/>
      <c r="AC38881" s="206"/>
    </row>
    <row r="38882" spans="27:29">
      <c r="AA38882" s="298"/>
      <c r="AC38882" s="206"/>
    </row>
    <row r="38883" spans="27:29">
      <c r="AA38883" s="298"/>
      <c r="AC38883" s="206"/>
    </row>
    <row r="38884" spans="27:29">
      <c r="AA38884" s="298"/>
      <c r="AC38884" s="206"/>
    </row>
    <row r="38885" spans="27:29">
      <c r="AA38885" s="298"/>
      <c r="AC38885" s="206"/>
    </row>
    <row r="38886" spans="27:29">
      <c r="AA38886" s="298"/>
      <c r="AC38886" s="206"/>
    </row>
    <row r="38887" spans="27:29">
      <c r="AA38887" s="298"/>
      <c r="AC38887" s="206"/>
    </row>
    <row r="38888" spans="27:29">
      <c r="AA38888" s="298"/>
      <c r="AC38888" s="206"/>
    </row>
    <row r="38889" spans="27:29">
      <c r="AA38889" s="298"/>
      <c r="AC38889" s="206"/>
    </row>
    <row r="38890" spans="27:29">
      <c r="AA38890" s="298"/>
      <c r="AC38890" s="206"/>
    </row>
    <row r="38891" spans="27:29">
      <c r="AA38891" s="298"/>
      <c r="AC38891" s="206"/>
    </row>
    <row r="38892" spans="27:29">
      <c r="AA38892" s="298"/>
      <c r="AC38892" s="206"/>
    </row>
    <row r="38893" spans="27:29">
      <c r="AA38893" s="298"/>
      <c r="AC38893" s="206"/>
    </row>
    <row r="38894" spans="27:29">
      <c r="AA38894" s="298"/>
      <c r="AC38894" s="206"/>
    </row>
    <row r="38895" spans="27:29">
      <c r="AA38895" s="298"/>
      <c r="AC38895" s="206"/>
    </row>
    <row r="38896" spans="27:29">
      <c r="AA38896" s="298"/>
      <c r="AC38896" s="206"/>
    </row>
    <row r="38897" spans="27:29">
      <c r="AA38897" s="298"/>
      <c r="AC38897" s="206"/>
    </row>
    <row r="38898" spans="27:29">
      <c r="AA38898" s="298"/>
      <c r="AC38898" s="206"/>
    </row>
    <row r="38899" spans="27:29">
      <c r="AA38899" s="298"/>
      <c r="AC38899" s="206"/>
    </row>
    <row r="38900" spans="27:29">
      <c r="AA38900" s="298"/>
      <c r="AC38900" s="206"/>
    </row>
    <row r="38901" spans="27:29">
      <c r="AA38901" s="298"/>
      <c r="AC38901" s="206"/>
    </row>
    <row r="38902" spans="27:29">
      <c r="AA38902" s="298"/>
      <c r="AC38902" s="206"/>
    </row>
    <row r="38903" spans="27:29">
      <c r="AA38903" s="298"/>
      <c r="AC38903" s="206"/>
    </row>
    <row r="38904" spans="27:29">
      <c r="AA38904" s="298"/>
      <c r="AC38904" s="206"/>
    </row>
    <row r="38905" spans="27:29">
      <c r="AA38905" s="298"/>
      <c r="AC38905" s="206"/>
    </row>
    <row r="38906" spans="27:29">
      <c r="AA38906" s="298"/>
      <c r="AC38906" s="206"/>
    </row>
    <row r="38907" spans="27:29">
      <c r="AA38907" s="298"/>
      <c r="AC38907" s="206"/>
    </row>
    <row r="38908" spans="27:29">
      <c r="AA38908" s="298"/>
      <c r="AC38908" s="206"/>
    </row>
    <row r="38909" spans="27:29">
      <c r="AA38909" s="298"/>
      <c r="AC38909" s="206"/>
    </row>
    <row r="38910" spans="27:29">
      <c r="AA38910" s="298"/>
      <c r="AC38910" s="206"/>
    </row>
    <row r="38911" spans="27:29">
      <c r="AA38911" s="298"/>
      <c r="AC38911" s="206"/>
    </row>
    <row r="38912" spans="27:29">
      <c r="AA38912" s="298"/>
      <c r="AC38912" s="206"/>
    </row>
    <row r="38913" spans="27:29">
      <c r="AA38913" s="298"/>
      <c r="AC38913" s="206"/>
    </row>
    <row r="38914" spans="27:29">
      <c r="AA38914" s="298"/>
      <c r="AC38914" s="206"/>
    </row>
    <row r="38915" spans="27:29">
      <c r="AA38915" s="298"/>
      <c r="AC38915" s="206"/>
    </row>
    <row r="38916" spans="27:29">
      <c r="AA38916" s="298"/>
      <c r="AC38916" s="206"/>
    </row>
    <row r="38917" spans="27:29">
      <c r="AA38917" s="298"/>
      <c r="AC38917" s="206"/>
    </row>
    <row r="38918" spans="27:29">
      <c r="AA38918" s="298"/>
      <c r="AC38918" s="206"/>
    </row>
    <row r="38919" spans="27:29">
      <c r="AA38919" s="298"/>
      <c r="AC38919" s="206"/>
    </row>
    <row r="38920" spans="27:29">
      <c r="AA38920" s="298"/>
      <c r="AC38920" s="206"/>
    </row>
    <row r="38921" spans="27:29">
      <c r="AA38921" s="298"/>
      <c r="AC38921" s="206"/>
    </row>
    <row r="38922" spans="27:29">
      <c r="AA38922" s="298"/>
      <c r="AC38922" s="206"/>
    </row>
    <row r="38923" spans="27:29">
      <c r="AA38923" s="298"/>
      <c r="AC38923" s="206"/>
    </row>
    <row r="38924" spans="27:29">
      <c r="AA38924" s="298"/>
      <c r="AC38924" s="206"/>
    </row>
    <row r="38925" spans="27:29">
      <c r="AA38925" s="298"/>
      <c r="AC38925" s="206"/>
    </row>
    <row r="38926" spans="27:29">
      <c r="AA38926" s="298"/>
      <c r="AC38926" s="206"/>
    </row>
    <row r="38927" spans="27:29">
      <c r="AA38927" s="298"/>
      <c r="AC38927" s="206"/>
    </row>
    <row r="38928" spans="27:29">
      <c r="AA38928" s="298"/>
      <c r="AC38928" s="206"/>
    </row>
    <row r="38929" spans="27:29">
      <c r="AA38929" s="298"/>
      <c r="AC38929" s="206"/>
    </row>
    <row r="38930" spans="27:29">
      <c r="AA38930" s="298"/>
      <c r="AC38930" s="206"/>
    </row>
    <row r="38931" spans="27:29">
      <c r="AA38931" s="298"/>
      <c r="AC38931" s="206"/>
    </row>
    <row r="38932" spans="27:29">
      <c r="AA38932" s="298"/>
      <c r="AC38932" s="206"/>
    </row>
    <row r="38933" spans="27:29">
      <c r="AA38933" s="298"/>
      <c r="AC38933" s="206"/>
    </row>
    <row r="38934" spans="27:29">
      <c r="AA38934" s="298"/>
      <c r="AC38934" s="206"/>
    </row>
    <row r="38935" spans="27:29">
      <c r="AA38935" s="298"/>
      <c r="AC38935" s="206"/>
    </row>
    <row r="38936" spans="27:29">
      <c r="AA38936" s="298"/>
      <c r="AC38936" s="206"/>
    </row>
    <row r="38937" spans="27:29">
      <c r="AA38937" s="298"/>
      <c r="AC38937" s="206"/>
    </row>
    <row r="38938" spans="27:29">
      <c r="AA38938" s="298"/>
      <c r="AC38938" s="206"/>
    </row>
    <row r="38939" spans="27:29">
      <c r="AA38939" s="298"/>
      <c r="AC38939" s="206"/>
    </row>
    <row r="38940" spans="27:29">
      <c r="AA38940" s="298"/>
      <c r="AC38940" s="206"/>
    </row>
    <row r="38941" spans="27:29">
      <c r="AA38941" s="298"/>
      <c r="AC38941" s="206"/>
    </row>
    <row r="38942" spans="27:29">
      <c r="AA38942" s="298"/>
      <c r="AC38942" s="206"/>
    </row>
    <row r="38943" spans="27:29">
      <c r="AA38943" s="298"/>
      <c r="AC38943" s="206"/>
    </row>
    <row r="38944" spans="27:29">
      <c r="AA38944" s="298"/>
      <c r="AC38944" s="206"/>
    </row>
    <row r="38945" spans="27:29">
      <c r="AA38945" s="298"/>
      <c r="AC38945" s="206"/>
    </row>
    <row r="38946" spans="27:29">
      <c r="AA38946" s="298"/>
      <c r="AC38946" s="206"/>
    </row>
    <row r="38947" spans="27:29">
      <c r="AA38947" s="298"/>
      <c r="AC38947" s="206"/>
    </row>
    <row r="38948" spans="27:29">
      <c r="AA38948" s="298"/>
      <c r="AC38948" s="206"/>
    </row>
    <row r="38949" spans="27:29">
      <c r="AA38949" s="298"/>
      <c r="AC38949" s="206"/>
    </row>
    <row r="38950" spans="27:29">
      <c r="AA38950" s="298"/>
      <c r="AC38950" s="206"/>
    </row>
    <row r="38951" spans="27:29">
      <c r="AA38951" s="298"/>
      <c r="AC38951" s="206"/>
    </row>
    <row r="38952" spans="27:29">
      <c r="AA38952" s="298"/>
      <c r="AC38952" s="206"/>
    </row>
    <row r="38953" spans="27:29">
      <c r="AA38953" s="298"/>
      <c r="AC38953" s="206"/>
    </row>
    <row r="38954" spans="27:29">
      <c r="AA38954" s="298"/>
      <c r="AC38954" s="206"/>
    </row>
    <row r="38955" spans="27:29">
      <c r="AA38955" s="298"/>
      <c r="AC38955" s="206"/>
    </row>
    <row r="38956" spans="27:29">
      <c r="AA38956" s="298"/>
      <c r="AC38956" s="206"/>
    </row>
    <row r="38957" spans="27:29">
      <c r="AA38957" s="298"/>
      <c r="AC38957" s="206"/>
    </row>
    <row r="38958" spans="27:29">
      <c r="AA38958" s="298"/>
      <c r="AC38958" s="206"/>
    </row>
    <row r="38959" spans="27:29">
      <c r="AA38959" s="298"/>
      <c r="AC38959" s="206"/>
    </row>
    <row r="38960" spans="27:29">
      <c r="AA38960" s="298"/>
      <c r="AC38960" s="206"/>
    </row>
    <row r="38961" spans="27:29">
      <c r="AA38961" s="298"/>
      <c r="AC38961" s="206"/>
    </row>
    <row r="38962" spans="27:29">
      <c r="AA38962" s="298"/>
      <c r="AC38962" s="206"/>
    </row>
    <row r="38963" spans="27:29">
      <c r="AA38963" s="298"/>
      <c r="AC38963" s="206"/>
    </row>
    <row r="38964" spans="27:29">
      <c r="AA38964" s="298"/>
      <c r="AC38964" s="206"/>
    </row>
    <row r="38965" spans="27:29">
      <c r="AA38965" s="298"/>
      <c r="AC38965" s="206"/>
    </row>
    <row r="38966" spans="27:29">
      <c r="AA38966" s="298"/>
      <c r="AC38966" s="206"/>
    </row>
    <row r="38967" spans="27:29">
      <c r="AA38967" s="298"/>
      <c r="AC38967" s="206"/>
    </row>
    <row r="38968" spans="27:29">
      <c r="AA38968" s="298"/>
      <c r="AC38968" s="206"/>
    </row>
    <row r="38969" spans="27:29">
      <c r="AA38969" s="298"/>
      <c r="AC38969" s="206"/>
    </row>
    <row r="38970" spans="27:29">
      <c r="AA38970" s="298"/>
      <c r="AC38970" s="206"/>
    </row>
    <row r="38971" spans="27:29">
      <c r="AA38971" s="298"/>
      <c r="AC38971" s="206"/>
    </row>
    <row r="38972" spans="27:29">
      <c r="AA38972" s="298"/>
      <c r="AC38972" s="206"/>
    </row>
    <row r="38973" spans="27:29">
      <c r="AA38973" s="298"/>
      <c r="AC38973" s="206"/>
    </row>
    <row r="38974" spans="27:29">
      <c r="AA38974" s="298"/>
      <c r="AC38974" s="206"/>
    </row>
    <row r="38975" spans="27:29">
      <c r="AA38975" s="298"/>
      <c r="AC38975" s="206"/>
    </row>
    <row r="38976" spans="27:29">
      <c r="AA38976" s="298"/>
      <c r="AC38976" s="206"/>
    </row>
    <row r="38977" spans="27:29">
      <c r="AA38977" s="298"/>
      <c r="AC38977" s="206"/>
    </row>
    <row r="38978" spans="27:29">
      <c r="AA38978" s="298"/>
      <c r="AC38978" s="206"/>
    </row>
    <row r="38979" spans="27:29">
      <c r="AA38979" s="298"/>
      <c r="AC38979" s="206"/>
    </row>
    <row r="38980" spans="27:29">
      <c r="AA38980" s="298"/>
      <c r="AC38980" s="206"/>
    </row>
    <row r="38981" spans="27:29">
      <c r="AA38981" s="298"/>
      <c r="AC38981" s="206"/>
    </row>
    <row r="38982" spans="27:29">
      <c r="AA38982" s="298"/>
      <c r="AC38982" s="206"/>
    </row>
    <row r="38983" spans="27:29">
      <c r="AA38983" s="298"/>
      <c r="AC38983" s="206"/>
    </row>
    <row r="38984" spans="27:29">
      <c r="AA38984" s="298"/>
      <c r="AC38984" s="206"/>
    </row>
    <row r="38985" spans="27:29">
      <c r="AA38985" s="298"/>
      <c r="AC38985" s="206"/>
    </row>
    <row r="38986" spans="27:29">
      <c r="AA38986" s="298"/>
      <c r="AC38986" s="206"/>
    </row>
    <row r="38987" spans="27:29">
      <c r="AA38987" s="298"/>
      <c r="AC38987" s="206"/>
    </row>
    <row r="38988" spans="27:29">
      <c r="AA38988" s="298"/>
      <c r="AC38988" s="206"/>
    </row>
    <row r="38989" spans="27:29">
      <c r="AA38989" s="298"/>
      <c r="AC38989" s="206"/>
    </row>
    <row r="38990" spans="27:29">
      <c r="AA38990" s="298"/>
      <c r="AC38990" s="206"/>
    </row>
    <row r="38991" spans="27:29">
      <c r="AA38991" s="298"/>
      <c r="AC38991" s="206"/>
    </row>
    <row r="38992" spans="27:29">
      <c r="AA38992" s="298"/>
      <c r="AC38992" s="206"/>
    </row>
    <row r="38993" spans="27:29">
      <c r="AA38993" s="298"/>
      <c r="AC38993" s="206"/>
    </row>
    <row r="38994" spans="27:29">
      <c r="AA38994" s="298"/>
      <c r="AC38994" s="206"/>
    </row>
    <row r="38995" spans="27:29">
      <c r="AA38995" s="298"/>
      <c r="AC38995" s="206"/>
    </row>
    <row r="38996" spans="27:29">
      <c r="AA38996" s="298"/>
      <c r="AC38996" s="206"/>
    </row>
    <row r="38997" spans="27:29">
      <c r="AA38997" s="298"/>
      <c r="AC38997" s="206"/>
    </row>
    <row r="38998" spans="27:29">
      <c r="AA38998" s="298"/>
      <c r="AC38998" s="206"/>
    </row>
    <row r="38999" spans="27:29">
      <c r="AA38999" s="298"/>
      <c r="AC38999" s="206"/>
    </row>
    <row r="39000" spans="27:29">
      <c r="AA39000" s="298"/>
      <c r="AC39000" s="206"/>
    </row>
    <row r="39001" spans="27:29">
      <c r="AA39001" s="298"/>
      <c r="AC39001" s="206"/>
    </row>
    <row r="39002" spans="27:29">
      <c r="AA39002" s="298"/>
      <c r="AC39002" s="206"/>
    </row>
    <row r="39003" spans="27:29">
      <c r="AA39003" s="298"/>
      <c r="AC39003" s="206"/>
    </row>
    <row r="39004" spans="27:29">
      <c r="AA39004" s="298"/>
      <c r="AC39004" s="206"/>
    </row>
    <row r="39005" spans="27:29">
      <c r="AA39005" s="298"/>
      <c r="AC39005" s="206"/>
    </row>
    <row r="39006" spans="27:29">
      <c r="AA39006" s="298"/>
      <c r="AC39006" s="206"/>
    </row>
    <row r="39007" spans="27:29">
      <c r="AA39007" s="298"/>
      <c r="AC39007" s="206"/>
    </row>
    <row r="39008" spans="27:29">
      <c r="AA39008" s="298"/>
      <c r="AC39008" s="206"/>
    </row>
    <row r="39009" spans="27:29">
      <c r="AA39009" s="298"/>
      <c r="AC39009" s="206"/>
    </row>
    <row r="39010" spans="27:29">
      <c r="AA39010" s="298"/>
      <c r="AC39010" s="206"/>
    </row>
    <row r="39011" spans="27:29">
      <c r="AA39011" s="298"/>
      <c r="AC39011" s="206"/>
    </row>
    <row r="39012" spans="27:29">
      <c r="AA39012" s="298"/>
      <c r="AC39012" s="206"/>
    </row>
    <row r="39013" spans="27:29">
      <c r="AA39013" s="298"/>
      <c r="AC39013" s="206"/>
    </row>
    <row r="39014" spans="27:29">
      <c r="AA39014" s="298"/>
      <c r="AC39014" s="206"/>
    </row>
    <row r="39015" spans="27:29">
      <c r="AA39015" s="298"/>
      <c r="AC39015" s="206"/>
    </row>
    <row r="39016" spans="27:29">
      <c r="AA39016" s="298"/>
      <c r="AC39016" s="206"/>
    </row>
    <row r="39017" spans="27:29">
      <c r="AA39017" s="298"/>
      <c r="AC39017" s="206"/>
    </row>
    <row r="39018" spans="27:29">
      <c r="AA39018" s="298"/>
      <c r="AC39018" s="206"/>
    </row>
    <row r="39019" spans="27:29">
      <c r="AA39019" s="298"/>
      <c r="AC39019" s="206"/>
    </row>
    <row r="39020" spans="27:29">
      <c r="AA39020" s="298"/>
      <c r="AC39020" s="206"/>
    </row>
    <row r="39021" spans="27:29">
      <c r="AA39021" s="298"/>
      <c r="AC39021" s="206"/>
    </row>
    <row r="39022" spans="27:29">
      <c r="AA39022" s="298"/>
      <c r="AC39022" s="206"/>
    </row>
    <row r="39023" spans="27:29">
      <c r="AA39023" s="298"/>
      <c r="AC39023" s="206"/>
    </row>
    <row r="39024" spans="27:29">
      <c r="AA39024" s="298"/>
      <c r="AC39024" s="206"/>
    </row>
    <row r="39025" spans="27:29">
      <c r="AA39025" s="298"/>
      <c r="AC39025" s="206"/>
    </row>
    <row r="39026" spans="27:29">
      <c r="AA39026" s="298"/>
      <c r="AC39026" s="206"/>
    </row>
    <row r="39027" spans="27:29">
      <c r="AA39027" s="298"/>
      <c r="AC39027" s="206"/>
    </row>
    <row r="39028" spans="27:29">
      <c r="AA39028" s="298"/>
      <c r="AC39028" s="206"/>
    </row>
    <row r="39029" spans="27:29">
      <c r="AA39029" s="298"/>
      <c r="AC39029" s="206"/>
    </row>
    <row r="39030" spans="27:29">
      <c r="AA39030" s="298"/>
      <c r="AC39030" s="206"/>
    </row>
    <row r="39031" spans="27:29">
      <c r="AA39031" s="298"/>
      <c r="AC39031" s="206"/>
    </row>
    <row r="39032" spans="27:29">
      <c r="AA39032" s="298"/>
      <c r="AC39032" s="206"/>
    </row>
    <row r="39033" spans="27:29">
      <c r="AA39033" s="298"/>
      <c r="AC39033" s="206"/>
    </row>
    <row r="39034" spans="27:29">
      <c r="AA39034" s="298"/>
      <c r="AC39034" s="206"/>
    </row>
    <row r="39035" spans="27:29">
      <c r="AA39035" s="298"/>
      <c r="AC39035" s="206"/>
    </row>
    <row r="39036" spans="27:29">
      <c r="AA39036" s="298"/>
      <c r="AC39036" s="206"/>
    </row>
    <row r="39037" spans="27:29">
      <c r="AA39037" s="298"/>
      <c r="AC39037" s="206"/>
    </row>
    <row r="39038" spans="27:29">
      <c r="AA39038" s="298"/>
      <c r="AC39038" s="206"/>
    </row>
    <row r="39039" spans="27:29">
      <c r="AA39039" s="298"/>
      <c r="AC39039" s="206"/>
    </row>
    <row r="39040" spans="27:29">
      <c r="AA39040" s="298"/>
      <c r="AC39040" s="206"/>
    </row>
    <row r="39041" spans="27:29">
      <c r="AA39041" s="298"/>
      <c r="AC39041" s="206"/>
    </row>
    <row r="39042" spans="27:29">
      <c r="AA39042" s="298"/>
      <c r="AC39042" s="206"/>
    </row>
    <row r="39043" spans="27:29">
      <c r="AA39043" s="298"/>
      <c r="AC39043" s="206"/>
    </row>
    <row r="39044" spans="27:29">
      <c r="AA39044" s="298"/>
      <c r="AC39044" s="206"/>
    </row>
    <row r="39045" spans="27:29">
      <c r="AA39045" s="298"/>
      <c r="AC39045" s="206"/>
    </row>
    <row r="39046" spans="27:29">
      <c r="AA39046" s="298"/>
      <c r="AC39046" s="206"/>
    </row>
    <row r="39047" spans="27:29">
      <c r="AA39047" s="298"/>
      <c r="AC39047" s="206"/>
    </row>
    <row r="39048" spans="27:29">
      <c r="AA39048" s="298"/>
      <c r="AC39048" s="206"/>
    </row>
    <row r="39049" spans="27:29">
      <c r="AA39049" s="298"/>
      <c r="AC39049" s="206"/>
    </row>
    <row r="39050" spans="27:29">
      <c r="AA39050" s="298"/>
      <c r="AC39050" s="206"/>
    </row>
    <row r="39051" spans="27:29">
      <c r="AA39051" s="298"/>
      <c r="AC39051" s="206"/>
    </row>
    <row r="39052" spans="27:29">
      <c r="AA39052" s="298"/>
      <c r="AC39052" s="206"/>
    </row>
    <row r="39053" spans="27:29">
      <c r="AA39053" s="298"/>
      <c r="AC39053" s="206"/>
    </row>
    <row r="39054" spans="27:29">
      <c r="AA39054" s="298"/>
      <c r="AC39054" s="206"/>
    </row>
    <row r="39055" spans="27:29">
      <c r="AA39055" s="298"/>
      <c r="AC39055" s="206"/>
    </row>
    <row r="39056" spans="27:29">
      <c r="AA39056" s="298"/>
      <c r="AC39056" s="206"/>
    </row>
    <row r="39057" spans="27:29">
      <c r="AA39057" s="298"/>
      <c r="AC39057" s="206"/>
    </row>
    <row r="39058" spans="27:29">
      <c r="AA39058" s="298"/>
      <c r="AC39058" s="206"/>
    </row>
    <row r="39059" spans="27:29">
      <c r="AA39059" s="298"/>
      <c r="AC39059" s="206"/>
    </row>
    <row r="39060" spans="27:29">
      <c r="AA39060" s="298"/>
      <c r="AC39060" s="206"/>
    </row>
    <row r="39061" spans="27:29">
      <c r="AA39061" s="298"/>
      <c r="AC39061" s="206"/>
    </row>
    <row r="39062" spans="27:29">
      <c r="AA39062" s="298"/>
      <c r="AC39062" s="206"/>
    </row>
    <row r="39063" spans="27:29">
      <c r="AA39063" s="298"/>
      <c r="AC39063" s="206"/>
    </row>
    <row r="39064" spans="27:29">
      <c r="AA39064" s="298"/>
      <c r="AC39064" s="206"/>
    </row>
    <row r="39065" spans="27:29">
      <c r="AA39065" s="298"/>
      <c r="AC39065" s="206"/>
    </row>
    <row r="39066" spans="27:29">
      <c r="AA39066" s="298"/>
      <c r="AC39066" s="206"/>
    </row>
    <row r="39067" spans="27:29">
      <c r="AA39067" s="298"/>
      <c r="AC39067" s="206"/>
    </row>
    <row r="39068" spans="27:29">
      <c r="AA39068" s="298"/>
      <c r="AC39068" s="206"/>
    </row>
    <row r="39069" spans="27:29">
      <c r="AA39069" s="298"/>
      <c r="AC39069" s="206"/>
    </row>
    <row r="39070" spans="27:29">
      <c r="AA39070" s="298"/>
      <c r="AC39070" s="206"/>
    </row>
    <row r="39071" spans="27:29">
      <c r="AA39071" s="298"/>
      <c r="AC39071" s="206"/>
    </row>
    <row r="39072" spans="27:29">
      <c r="AA39072" s="298"/>
      <c r="AC39072" s="206"/>
    </row>
    <row r="39073" spans="27:29">
      <c r="AA39073" s="298"/>
      <c r="AC39073" s="206"/>
    </row>
    <row r="39074" spans="27:29">
      <c r="AA39074" s="298"/>
      <c r="AC39074" s="206"/>
    </row>
    <row r="39075" spans="27:29">
      <c r="AA39075" s="298"/>
      <c r="AC39075" s="206"/>
    </row>
    <row r="39076" spans="27:29">
      <c r="AA39076" s="298"/>
      <c r="AC39076" s="206"/>
    </row>
    <row r="39077" spans="27:29">
      <c r="AA39077" s="298"/>
      <c r="AC39077" s="206"/>
    </row>
    <row r="39078" spans="27:29">
      <c r="AA39078" s="298"/>
      <c r="AC39078" s="206"/>
    </row>
    <row r="39079" spans="27:29">
      <c r="AA39079" s="298"/>
      <c r="AC39079" s="206"/>
    </row>
    <row r="39080" spans="27:29">
      <c r="AA39080" s="298"/>
      <c r="AC39080" s="206"/>
    </row>
    <row r="39081" spans="27:29">
      <c r="AA39081" s="298"/>
      <c r="AC39081" s="206"/>
    </row>
    <row r="39082" spans="27:29">
      <c r="AA39082" s="298"/>
      <c r="AC39082" s="206"/>
    </row>
    <row r="39083" spans="27:29">
      <c r="AA39083" s="298"/>
      <c r="AC39083" s="206"/>
    </row>
    <row r="39084" spans="27:29">
      <c r="AA39084" s="298"/>
      <c r="AC39084" s="206"/>
    </row>
    <row r="39085" spans="27:29">
      <c r="AA39085" s="298"/>
      <c r="AC39085" s="206"/>
    </row>
    <row r="39086" spans="27:29">
      <c r="AA39086" s="298"/>
      <c r="AC39086" s="206"/>
    </row>
    <row r="39087" spans="27:29">
      <c r="AA39087" s="298"/>
      <c r="AC39087" s="206"/>
    </row>
    <row r="39088" spans="27:29">
      <c r="AA39088" s="298"/>
      <c r="AC39088" s="206"/>
    </row>
    <row r="39089" spans="27:29">
      <c r="AA39089" s="298"/>
      <c r="AC39089" s="206"/>
    </row>
    <row r="39090" spans="27:29">
      <c r="AA39090" s="298"/>
      <c r="AC39090" s="206"/>
    </row>
    <row r="39091" spans="27:29">
      <c r="AA39091" s="298"/>
      <c r="AC39091" s="206"/>
    </row>
    <row r="39092" spans="27:29">
      <c r="AA39092" s="298"/>
      <c r="AC39092" s="206"/>
    </row>
    <row r="39093" spans="27:29">
      <c r="AA39093" s="298"/>
      <c r="AC39093" s="206"/>
    </row>
    <row r="39094" spans="27:29">
      <c r="AA39094" s="298"/>
      <c r="AC39094" s="206"/>
    </row>
    <row r="39095" spans="27:29">
      <c r="AA39095" s="298"/>
      <c r="AC39095" s="206"/>
    </row>
    <row r="39096" spans="27:29">
      <c r="AA39096" s="298"/>
      <c r="AC39096" s="206"/>
    </row>
    <row r="39097" spans="27:29">
      <c r="AA39097" s="298"/>
      <c r="AC39097" s="206"/>
    </row>
    <row r="39098" spans="27:29">
      <c r="AA39098" s="298"/>
      <c r="AC39098" s="206"/>
    </row>
    <row r="39099" spans="27:29">
      <c r="AA39099" s="298"/>
      <c r="AC39099" s="206"/>
    </row>
    <row r="39100" spans="27:29">
      <c r="AA39100" s="298"/>
      <c r="AC39100" s="206"/>
    </row>
    <row r="39101" spans="27:29">
      <c r="AA39101" s="298"/>
      <c r="AC39101" s="206"/>
    </row>
    <row r="39102" spans="27:29">
      <c r="AA39102" s="298"/>
      <c r="AC39102" s="206"/>
    </row>
    <row r="39103" spans="27:29">
      <c r="AA39103" s="298"/>
      <c r="AC39103" s="206"/>
    </row>
    <row r="39104" spans="27:29">
      <c r="AA39104" s="298"/>
      <c r="AC39104" s="206"/>
    </row>
    <row r="39105" spans="27:29">
      <c r="AA39105" s="298"/>
      <c r="AC39105" s="206"/>
    </row>
    <row r="39106" spans="27:29">
      <c r="AA39106" s="298"/>
      <c r="AC39106" s="206"/>
    </row>
    <row r="39107" spans="27:29">
      <c r="AA39107" s="298"/>
      <c r="AC39107" s="206"/>
    </row>
    <row r="39108" spans="27:29">
      <c r="AA39108" s="298"/>
      <c r="AC39108" s="206"/>
    </row>
    <row r="39109" spans="27:29">
      <c r="AA39109" s="298"/>
      <c r="AC39109" s="206"/>
    </row>
    <row r="39110" spans="27:29">
      <c r="AA39110" s="298"/>
      <c r="AC39110" s="206"/>
    </row>
    <row r="39111" spans="27:29">
      <c r="AA39111" s="298"/>
      <c r="AC39111" s="206"/>
    </row>
    <row r="39112" spans="27:29">
      <c r="AA39112" s="298"/>
      <c r="AC39112" s="206"/>
    </row>
    <row r="39113" spans="27:29">
      <c r="AA39113" s="298"/>
      <c r="AC39113" s="206"/>
    </row>
    <row r="39114" spans="27:29">
      <c r="AA39114" s="298"/>
      <c r="AC39114" s="206"/>
    </row>
    <row r="39115" spans="27:29">
      <c r="AA39115" s="298"/>
      <c r="AC39115" s="206"/>
    </row>
    <row r="39116" spans="27:29">
      <c r="AA39116" s="298"/>
      <c r="AC39116" s="206"/>
    </row>
    <row r="39117" spans="27:29">
      <c r="AA39117" s="298"/>
      <c r="AC39117" s="206"/>
    </row>
    <row r="39118" spans="27:29">
      <c r="AA39118" s="298"/>
      <c r="AC39118" s="206"/>
    </row>
    <row r="39119" spans="27:29">
      <c r="AA39119" s="298"/>
      <c r="AC39119" s="206"/>
    </row>
    <row r="39120" spans="27:29">
      <c r="AA39120" s="298"/>
      <c r="AC39120" s="206"/>
    </row>
    <row r="39121" spans="27:29">
      <c r="AA39121" s="298"/>
      <c r="AC39121" s="206"/>
    </row>
    <row r="39122" spans="27:29">
      <c r="AA39122" s="298"/>
      <c r="AC39122" s="206"/>
    </row>
    <row r="39123" spans="27:29">
      <c r="AA39123" s="298"/>
      <c r="AC39123" s="206"/>
    </row>
    <row r="39124" spans="27:29">
      <c r="AA39124" s="298"/>
      <c r="AC39124" s="206"/>
    </row>
    <row r="39125" spans="27:29">
      <c r="AA39125" s="298"/>
      <c r="AC39125" s="206"/>
    </row>
    <row r="39126" spans="27:29">
      <c r="AA39126" s="298"/>
      <c r="AC39126" s="206"/>
    </row>
    <row r="39127" spans="27:29">
      <c r="AA39127" s="298"/>
      <c r="AC39127" s="206"/>
    </row>
    <row r="39128" spans="27:29">
      <c r="AA39128" s="298"/>
      <c r="AC39128" s="206"/>
    </row>
    <row r="39129" spans="27:29">
      <c r="AA39129" s="298"/>
      <c r="AC39129" s="206"/>
    </row>
    <row r="39130" spans="27:29">
      <c r="AA39130" s="298"/>
      <c r="AC39130" s="206"/>
    </row>
    <row r="39131" spans="27:29">
      <c r="AA39131" s="298"/>
      <c r="AC39131" s="206"/>
    </row>
    <row r="39132" spans="27:29">
      <c r="AA39132" s="298"/>
      <c r="AC39132" s="206"/>
    </row>
    <row r="39133" spans="27:29">
      <c r="AA39133" s="298"/>
      <c r="AC39133" s="206"/>
    </row>
    <row r="39134" spans="27:29">
      <c r="AA39134" s="298"/>
      <c r="AC39134" s="206"/>
    </row>
    <row r="39135" spans="27:29">
      <c r="AA39135" s="298"/>
      <c r="AC39135" s="206"/>
    </row>
    <row r="39136" spans="27:29">
      <c r="AA39136" s="298"/>
      <c r="AC39136" s="206"/>
    </row>
    <row r="39137" spans="27:29">
      <c r="AA39137" s="298"/>
      <c r="AC39137" s="206"/>
    </row>
    <row r="39138" spans="27:29">
      <c r="AA39138" s="298"/>
      <c r="AC39138" s="206"/>
    </row>
    <row r="39139" spans="27:29">
      <c r="AA39139" s="298"/>
      <c r="AC39139" s="206"/>
    </row>
    <row r="39140" spans="27:29">
      <c r="AA39140" s="298"/>
      <c r="AC39140" s="206"/>
    </row>
    <row r="39141" spans="27:29">
      <c r="AA39141" s="298"/>
      <c r="AC39141" s="206"/>
    </row>
    <row r="39142" spans="27:29">
      <c r="AA39142" s="298"/>
      <c r="AC39142" s="206"/>
    </row>
    <row r="39143" spans="27:29">
      <c r="AA39143" s="298"/>
      <c r="AC39143" s="206"/>
    </row>
    <row r="39144" spans="27:29">
      <c r="AA39144" s="298"/>
      <c r="AC39144" s="206"/>
    </row>
    <row r="39145" spans="27:29">
      <c r="AA39145" s="298"/>
      <c r="AC39145" s="206"/>
    </row>
    <row r="39146" spans="27:29">
      <c r="AA39146" s="298"/>
      <c r="AC39146" s="206"/>
    </row>
    <row r="39147" spans="27:29">
      <c r="AA39147" s="298"/>
      <c r="AC39147" s="206"/>
    </row>
    <row r="39148" spans="27:29">
      <c r="AA39148" s="298"/>
      <c r="AC39148" s="206"/>
    </row>
    <row r="39149" spans="27:29">
      <c r="AA39149" s="298"/>
      <c r="AC39149" s="206"/>
    </row>
    <row r="39150" spans="27:29">
      <c r="AA39150" s="298"/>
      <c r="AC39150" s="206"/>
    </row>
    <row r="39151" spans="27:29">
      <c r="AA39151" s="298"/>
      <c r="AC39151" s="206"/>
    </row>
    <row r="39152" spans="27:29">
      <c r="AA39152" s="298"/>
      <c r="AC39152" s="206"/>
    </row>
    <row r="39153" spans="27:29">
      <c r="AA39153" s="298"/>
      <c r="AC39153" s="206"/>
    </row>
    <row r="39154" spans="27:29">
      <c r="AA39154" s="298"/>
      <c r="AC39154" s="206"/>
    </row>
    <row r="39155" spans="27:29">
      <c r="AA39155" s="298"/>
      <c r="AC39155" s="206"/>
    </row>
    <row r="39156" spans="27:29">
      <c r="AA39156" s="298"/>
      <c r="AC39156" s="206"/>
    </row>
    <row r="39157" spans="27:29">
      <c r="AA39157" s="298"/>
      <c r="AC39157" s="206"/>
    </row>
    <row r="39158" spans="27:29">
      <c r="AA39158" s="298"/>
      <c r="AC39158" s="206"/>
    </row>
    <row r="39159" spans="27:29">
      <c r="AA39159" s="298"/>
      <c r="AC39159" s="206"/>
    </row>
    <row r="39160" spans="27:29">
      <c r="AA39160" s="298"/>
      <c r="AC39160" s="206"/>
    </row>
    <row r="39161" spans="27:29">
      <c r="AA39161" s="298"/>
      <c r="AC39161" s="206"/>
    </row>
    <row r="39162" spans="27:29">
      <c r="AA39162" s="298"/>
      <c r="AC39162" s="206"/>
    </row>
    <row r="39163" spans="27:29">
      <c r="AA39163" s="298"/>
      <c r="AC39163" s="206"/>
    </row>
    <row r="39164" spans="27:29">
      <c r="AA39164" s="298"/>
      <c r="AC39164" s="206"/>
    </row>
    <row r="39165" spans="27:29">
      <c r="AA39165" s="298"/>
      <c r="AC39165" s="206"/>
    </row>
    <row r="39166" spans="27:29">
      <c r="AA39166" s="298"/>
      <c r="AC39166" s="206"/>
    </row>
    <row r="39167" spans="27:29">
      <c r="AA39167" s="298"/>
      <c r="AC39167" s="206"/>
    </row>
    <row r="39168" spans="27:29">
      <c r="AA39168" s="298"/>
      <c r="AC39168" s="206"/>
    </row>
    <row r="39169" spans="27:29">
      <c r="AA39169" s="298"/>
      <c r="AC39169" s="206"/>
    </row>
    <row r="39170" spans="27:29">
      <c r="AA39170" s="298"/>
      <c r="AC39170" s="206"/>
    </row>
    <row r="39171" spans="27:29">
      <c r="AA39171" s="298"/>
      <c r="AC39171" s="206"/>
    </row>
    <row r="39172" spans="27:29">
      <c r="AA39172" s="298"/>
      <c r="AC39172" s="206"/>
    </row>
    <row r="39173" spans="27:29">
      <c r="AA39173" s="298"/>
      <c r="AC39173" s="206"/>
    </row>
    <row r="39174" spans="27:29">
      <c r="AA39174" s="298"/>
      <c r="AC39174" s="206"/>
    </row>
    <row r="39175" spans="27:29">
      <c r="AA39175" s="298"/>
      <c r="AC39175" s="206"/>
    </row>
    <row r="39176" spans="27:29">
      <c r="AA39176" s="298"/>
      <c r="AC39176" s="206"/>
    </row>
    <row r="39177" spans="27:29">
      <c r="AA39177" s="298"/>
      <c r="AC39177" s="206"/>
    </row>
    <row r="39178" spans="27:29">
      <c r="AA39178" s="298"/>
      <c r="AC39178" s="206"/>
    </row>
    <row r="39179" spans="27:29">
      <c r="AA39179" s="298"/>
      <c r="AC39179" s="206"/>
    </row>
    <row r="39180" spans="27:29">
      <c r="AA39180" s="298"/>
      <c r="AC39180" s="206"/>
    </row>
    <row r="39181" spans="27:29">
      <c r="AA39181" s="298"/>
      <c r="AC39181" s="206"/>
    </row>
    <row r="39182" spans="27:29">
      <c r="AA39182" s="298"/>
      <c r="AC39182" s="206"/>
    </row>
    <row r="39183" spans="27:29">
      <c r="AA39183" s="298"/>
      <c r="AC39183" s="206"/>
    </row>
    <row r="39184" spans="27:29">
      <c r="AA39184" s="298"/>
      <c r="AC39184" s="206"/>
    </row>
    <row r="39185" spans="27:29">
      <c r="AA39185" s="298"/>
      <c r="AC39185" s="206"/>
    </row>
    <row r="39186" spans="27:29">
      <c r="AA39186" s="298"/>
      <c r="AC39186" s="206"/>
    </row>
    <row r="39187" spans="27:29">
      <c r="AA39187" s="298"/>
      <c r="AC39187" s="206"/>
    </row>
    <row r="39188" spans="27:29">
      <c r="AA39188" s="298"/>
      <c r="AC39188" s="206"/>
    </row>
    <row r="39189" spans="27:29">
      <c r="AA39189" s="298"/>
      <c r="AC39189" s="206"/>
    </row>
    <row r="39190" spans="27:29">
      <c r="AA39190" s="298"/>
      <c r="AC39190" s="206"/>
    </row>
    <row r="39191" spans="27:29">
      <c r="AA39191" s="298"/>
      <c r="AC39191" s="206"/>
    </row>
    <row r="39192" spans="27:29">
      <c r="AA39192" s="298"/>
      <c r="AC39192" s="206"/>
    </row>
    <row r="39193" spans="27:29">
      <c r="AA39193" s="298"/>
      <c r="AC39193" s="206"/>
    </row>
    <row r="39194" spans="27:29">
      <c r="AA39194" s="298"/>
      <c r="AC39194" s="206"/>
    </row>
    <row r="39195" spans="27:29">
      <c r="AA39195" s="298"/>
      <c r="AC39195" s="206"/>
    </row>
    <row r="39196" spans="27:29">
      <c r="AA39196" s="298"/>
      <c r="AC39196" s="206"/>
    </row>
    <row r="39197" spans="27:29">
      <c r="AA39197" s="298"/>
      <c r="AC39197" s="206"/>
    </row>
    <row r="39198" spans="27:29">
      <c r="AA39198" s="298"/>
      <c r="AC39198" s="206"/>
    </row>
    <row r="39199" spans="27:29">
      <c r="AA39199" s="298"/>
      <c r="AC39199" s="206"/>
    </row>
    <row r="39200" spans="27:29">
      <c r="AA39200" s="298"/>
      <c r="AC39200" s="206"/>
    </row>
    <row r="39201" spans="27:29">
      <c r="AA39201" s="298"/>
      <c r="AC39201" s="206"/>
    </row>
    <row r="39202" spans="27:29">
      <c r="AA39202" s="298"/>
      <c r="AC39202" s="206"/>
    </row>
    <row r="39203" spans="27:29">
      <c r="AA39203" s="298"/>
      <c r="AC39203" s="206"/>
    </row>
    <row r="39204" spans="27:29">
      <c r="AA39204" s="298"/>
      <c r="AC39204" s="206"/>
    </row>
    <row r="39205" spans="27:29">
      <c r="AA39205" s="298"/>
      <c r="AC39205" s="206"/>
    </row>
    <row r="39206" spans="27:29">
      <c r="AA39206" s="298"/>
      <c r="AC39206" s="206"/>
    </row>
    <row r="39207" spans="27:29">
      <c r="AA39207" s="298"/>
      <c r="AC39207" s="206"/>
    </row>
    <row r="39208" spans="27:29">
      <c r="AA39208" s="298"/>
      <c r="AC39208" s="206"/>
    </row>
    <row r="39209" spans="27:29">
      <c r="AA39209" s="298"/>
      <c r="AC39209" s="206"/>
    </row>
    <row r="39210" spans="27:29">
      <c r="AA39210" s="298"/>
      <c r="AC39210" s="206"/>
    </row>
    <row r="39211" spans="27:29">
      <c r="AA39211" s="298"/>
      <c r="AC39211" s="206"/>
    </row>
    <row r="39212" spans="27:29">
      <c r="AA39212" s="298"/>
      <c r="AC39212" s="206"/>
    </row>
    <row r="39213" spans="27:29">
      <c r="AA39213" s="298"/>
      <c r="AC39213" s="206"/>
    </row>
    <row r="39214" spans="27:29">
      <c r="AA39214" s="298"/>
      <c r="AC39214" s="206"/>
    </row>
    <row r="39215" spans="27:29">
      <c r="AA39215" s="298"/>
      <c r="AC39215" s="206"/>
    </row>
    <row r="39216" spans="27:29">
      <c r="AA39216" s="298"/>
      <c r="AC39216" s="206"/>
    </row>
    <row r="39217" spans="27:29">
      <c r="AA39217" s="298"/>
      <c r="AC39217" s="206"/>
    </row>
    <row r="39218" spans="27:29">
      <c r="AA39218" s="298"/>
      <c r="AC39218" s="206"/>
    </row>
    <row r="39219" spans="27:29">
      <c r="AA39219" s="298"/>
      <c r="AC39219" s="206"/>
    </row>
    <row r="39220" spans="27:29">
      <c r="AA39220" s="298"/>
      <c r="AC39220" s="206"/>
    </row>
    <row r="39221" spans="27:29">
      <c r="AA39221" s="298"/>
      <c r="AC39221" s="206"/>
    </row>
    <row r="39222" spans="27:29">
      <c r="AA39222" s="298"/>
      <c r="AC39222" s="206"/>
    </row>
    <row r="39223" spans="27:29">
      <c r="AA39223" s="298"/>
      <c r="AC39223" s="206"/>
    </row>
    <row r="39224" spans="27:29">
      <c r="AA39224" s="298"/>
      <c r="AC39224" s="206"/>
    </row>
    <row r="39225" spans="27:29">
      <c r="AA39225" s="298"/>
      <c r="AC39225" s="206"/>
    </row>
    <row r="39226" spans="27:29">
      <c r="AA39226" s="298"/>
      <c r="AC39226" s="206"/>
    </row>
    <row r="39227" spans="27:29">
      <c r="AA39227" s="298"/>
      <c r="AC39227" s="206"/>
    </row>
    <row r="39228" spans="27:29">
      <c r="AA39228" s="298"/>
      <c r="AC39228" s="206"/>
    </row>
    <row r="39229" spans="27:29">
      <c r="AA39229" s="298"/>
      <c r="AC39229" s="206"/>
    </row>
    <row r="39230" spans="27:29">
      <c r="AA39230" s="298"/>
      <c r="AC39230" s="206"/>
    </row>
    <row r="39231" spans="27:29">
      <c r="AA39231" s="298"/>
      <c r="AC39231" s="206"/>
    </row>
    <row r="39232" spans="27:29">
      <c r="AA39232" s="298"/>
      <c r="AC39232" s="206"/>
    </row>
    <row r="39233" spans="27:29">
      <c r="AA39233" s="298"/>
      <c r="AC39233" s="206"/>
    </row>
    <row r="39234" spans="27:29">
      <c r="AA39234" s="298"/>
      <c r="AC39234" s="206"/>
    </row>
    <row r="39235" spans="27:29">
      <c r="AA39235" s="298"/>
      <c r="AC39235" s="206"/>
    </row>
    <row r="39236" spans="27:29">
      <c r="AA39236" s="298"/>
      <c r="AC39236" s="206"/>
    </row>
    <row r="39237" spans="27:29">
      <c r="AA39237" s="298"/>
      <c r="AC39237" s="206"/>
    </row>
    <row r="39238" spans="27:29">
      <c r="AA39238" s="298"/>
      <c r="AC39238" s="206"/>
    </row>
    <row r="39239" spans="27:29">
      <c r="AA39239" s="298"/>
      <c r="AC39239" s="206"/>
    </row>
    <row r="39240" spans="27:29">
      <c r="AA39240" s="298"/>
      <c r="AC39240" s="206"/>
    </row>
    <row r="39241" spans="27:29">
      <c r="AA39241" s="298"/>
      <c r="AC39241" s="206"/>
    </row>
    <row r="39242" spans="27:29">
      <c r="AA39242" s="298"/>
      <c r="AC39242" s="206"/>
    </row>
    <row r="39243" spans="27:29">
      <c r="AA39243" s="298"/>
      <c r="AC39243" s="206"/>
    </row>
    <row r="39244" spans="27:29">
      <c r="AA39244" s="298"/>
      <c r="AC39244" s="206"/>
    </row>
    <row r="39245" spans="27:29">
      <c r="AA39245" s="298"/>
      <c r="AC39245" s="206"/>
    </row>
    <row r="39246" spans="27:29">
      <c r="AA39246" s="298"/>
      <c r="AC39246" s="206"/>
    </row>
    <row r="39247" spans="27:29">
      <c r="AA39247" s="298"/>
      <c r="AC39247" s="206"/>
    </row>
    <row r="39248" spans="27:29">
      <c r="AA39248" s="298"/>
      <c r="AC39248" s="206"/>
    </row>
    <row r="39249" spans="27:29">
      <c r="AA39249" s="298"/>
      <c r="AC39249" s="206"/>
    </row>
    <row r="39250" spans="27:29">
      <c r="AA39250" s="298"/>
      <c r="AC39250" s="206"/>
    </row>
    <row r="39251" spans="27:29">
      <c r="AA39251" s="298"/>
      <c r="AC39251" s="206"/>
    </row>
    <row r="39252" spans="27:29">
      <c r="AA39252" s="298"/>
      <c r="AC39252" s="206"/>
    </row>
    <row r="39253" spans="27:29">
      <c r="AA39253" s="298"/>
      <c r="AC39253" s="206"/>
    </row>
    <row r="39254" spans="27:29">
      <c r="AA39254" s="298"/>
      <c r="AC39254" s="206"/>
    </row>
    <row r="39255" spans="27:29">
      <c r="AA39255" s="298"/>
      <c r="AC39255" s="206"/>
    </row>
    <row r="39256" spans="27:29">
      <c r="AA39256" s="298"/>
      <c r="AC39256" s="206"/>
    </row>
    <row r="39257" spans="27:29">
      <c r="AA39257" s="298"/>
      <c r="AC39257" s="206"/>
    </row>
    <row r="39258" spans="27:29">
      <c r="AA39258" s="298"/>
      <c r="AC39258" s="206"/>
    </row>
    <row r="39259" spans="27:29">
      <c r="AA39259" s="298"/>
      <c r="AC39259" s="206"/>
    </row>
    <row r="39260" spans="27:29">
      <c r="AA39260" s="298"/>
      <c r="AC39260" s="206"/>
    </row>
    <row r="39261" spans="27:29">
      <c r="AA39261" s="298"/>
      <c r="AC39261" s="206"/>
    </row>
    <row r="39262" spans="27:29">
      <c r="AA39262" s="298"/>
      <c r="AC39262" s="206"/>
    </row>
    <row r="39263" spans="27:29">
      <c r="AA39263" s="298"/>
      <c r="AC39263" s="206"/>
    </row>
    <row r="39264" spans="27:29">
      <c r="AA39264" s="298"/>
      <c r="AC39264" s="206"/>
    </row>
    <row r="39265" spans="27:29">
      <c r="AA39265" s="298"/>
      <c r="AC39265" s="206"/>
    </row>
    <row r="39266" spans="27:29">
      <c r="AA39266" s="298"/>
      <c r="AC39266" s="206"/>
    </row>
    <row r="39267" spans="27:29">
      <c r="AA39267" s="298"/>
      <c r="AC39267" s="206"/>
    </row>
    <row r="39268" spans="27:29">
      <c r="AA39268" s="298"/>
      <c r="AC39268" s="206"/>
    </row>
    <row r="39269" spans="27:29">
      <c r="AA39269" s="298"/>
      <c r="AC39269" s="206"/>
    </row>
    <row r="39270" spans="27:29">
      <c r="AA39270" s="298"/>
      <c r="AC39270" s="206"/>
    </row>
    <row r="39271" spans="27:29">
      <c r="AA39271" s="298"/>
      <c r="AC39271" s="206"/>
    </row>
    <row r="39272" spans="27:29">
      <c r="AA39272" s="298"/>
      <c r="AC39272" s="206"/>
    </row>
    <row r="39273" spans="27:29">
      <c r="AA39273" s="298"/>
      <c r="AC39273" s="206"/>
    </row>
    <row r="39274" spans="27:29">
      <c r="AA39274" s="298"/>
      <c r="AC39274" s="206"/>
    </row>
    <row r="39275" spans="27:29">
      <c r="AA39275" s="298"/>
      <c r="AC39275" s="206"/>
    </row>
    <row r="39276" spans="27:29">
      <c r="AA39276" s="298"/>
      <c r="AC39276" s="206"/>
    </row>
    <row r="39277" spans="27:29">
      <c r="AA39277" s="298"/>
      <c r="AC39277" s="206"/>
    </row>
    <row r="39278" spans="27:29">
      <c r="AA39278" s="298"/>
      <c r="AC39278" s="206"/>
    </row>
    <row r="39279" spans="27:29">
      <c r="AA39279" s="298"/>
      <c r="AC39279" s="206"/>
    </row>
    <row r="39280" spans="27:29">
      <c r="AA39280" s="298"/>
      <c r="AC39280" s="206"/>
    </row>
    <row r="39281" spans="27:29">
      <c r="AA39281" s="298"/>
      <c r="AC39281" s="206"/>
    </row>
    <row r="39282" spans="27:29">
      <c r="AA39282" s="298"/>
      <c r="AC39282" s="206"/>
    </row>
    <row r="39283" spans="27:29">
      <c r="AA39283" s="298"/>
      <c r="AC39283" s="206"/>
    </row>
    <row r="39284" spans="27:29">
      <c r="AA39284" s="298"/>
      <c r="AC39284" s="206"/>
    </row>
    <row r="39285" spans="27:29">
      <c r="AA39285" s="298"/>
      <c r="AC39285" s="206"/>
    </row>
    <row r="39286" spans="27:29">
      <c r="AA39286" s="298"/>
      <c r="AC39286" s="206"/>
    </row>
    <row r="39287" spans="27:29">
      <c r="AA39287" s="298"/>
      <c r="AC39287" s="206"/>
    </row>
    <row r="39288" spans="27:29">
      <c r="AA39288" s="298"/>
      <c r="AC39288" s="206"/>
    </row>
    <row r="39289" spans="27:29">
      <c r="AA39289" s="298"/>
      <c r="AC39289" s="206"/>
    </row>
    <row r="39290" spans="27:29">
      <c r="AA39290" s="298"/>
      <c r="AC39290" s="206"/>
    </row>
    <row r="39291" spans="27:29">
      <c r="AA39291" s="298"/>
      <c r="AC39291" s="206"/>
    </row>
    <row r="39292" spans="27:29">
      <c r="AA39292" s="298"/>
      <c r="AC39292" s="206"/>
    </row>
    <row r="39293" spans="27:29">
      <c r="AA39293" s="298"/>
      <c r="AC39293" s="206"/>
    </row>
    <row r="39294" spans="27:29">
      <c r="AA39294" s="298"/>
      <c r="AC39294" s="206"/>
    </row>
    <row r="39295" spans="27:29">
      <c r="AA39295" s="298"/>
      <c r="AC39295" s="206"/>
    </row>
    <row r="39296" spans="27:29">
      <c r="AA39296" s="298"/>
      <c r="AC39296" s="206"/>
    </row>
    <row r="39297" spans="27:29">
      <c r="AA39297" s="298"/>
      <c r="AC39297" s="206"/>
    </row>
    <row r="39298" spans="27:29">
      <c r="AA39298" s="298"/>
      <c r="AC39298" s="206"/>
    </row>
    <row r="39299" spans="27:29">
      <c r="AA39299" s="298"/>
      <c r="AC39299" s="206"/>
    </row>
    <row r="39300" spans="27:29">
      <c r="AA39300" s="298"/>
      <c r="AC39300" s="206"/>
    </row>
    <row r="39301" spans="27:29">
      <c r="AA39301" s="298"/>
      <c r="AC39301" s="206"/>
    </row>
    <row r="39302" spans="27:29">
      <c r="AA39302" s="298"/>
      <c r="AC39302" s="206"/>
    </row>
    <row r="39303" spans="27:29">
      <c r="AA39303" s="298"/>
      <c r="AC39303" s="206"/>
    </row>
    <row r="39304" spans="27:29">
      <c r="AA39304" s="298"/>
      <c r="AC39304" s="206"/>
    </row>
    <row r="39305" spans="27:29">
      <c r="AA39305" s="298"/>
      <c r="AC39305" s="206"/>
    </row>
    <row r="39306" spans="27:29">
      <c r="AA39306" s="298"/>
      <c r="AC39306" s="206"/>
    </row>
    <row r="39307" spans="27:29">
      <c r="AA39307" s="298"/>
      <c r="AC39307" s="206"/>
    </row>
    <row r="39308" spans="27:29">
      <c r="AA39308" s="298"/>
      <c r="AC39308" s="206"/>
    </row>
    <row r="39309" spans="27:29">
      <c r="AA39309" s="298"/>
      <c r="AC39309" s="206"/>
    </row>
    <row r="39310" spans="27:29">
      <c r="AA39310" s="298"/>
      <c r="AC39310" s="206"/>
    </row>
    <row r="39311" spans="27:29">
      <c r="AA39311" s="298"/>
      <c r="AC39311" s="206"/>
    </row>
    <row r="39312" spans="27:29">
      <c r="AA39312" s="298"/>
      <c r="AC39312" s="206"/>
    </row>
    <row r="39313" spans="27:29">
      <c r="AA39313" s="298"/>
      <c r="AC39313" s="206"/>
    </row>
    <row r="39314" spans="27:29">
      <c r="AA39314" s="298"/>
      <c r="AC39314" s="206"/>
    </row>
    <row r="39315" spans="27:29">
      <c r="AA39315" s="298"/>
      <c r="AC39315" s="206"/>
    </row>
    <row r="39316" spans="27:29">
      <c r="AA39316" s="298"/>
      <c r="AC39316" s="206"/>
    </row>
    <row r="39317" spans="27:29">
      <c r="AA39317" s="298"/>
      <c r="AC39317" s="206"/>
    </row>
    <row r="39318" spans="27:29">
      <c r="AA39318" s="298"/>
      <c r="AC39318" s="206"/>
    </row>
    <row r="39319" spans="27:29">
      <c r="AA39319" s="298"/>
      <c r="AC39319" s="206"/>
    </row>
    <row r="39320" spans="27:29">
      <c r="AA39320" s="298"/>
      <c r="AC39320" s="206"/>
    </row>
    <row r="39321" spans="27:29">
      <c r="AA39321" s="298"/>
      <c r="AC39321" s="206"/>
    </row>
    <row r="39322" spans="27:29">
      <c r="AA39322" s="298"/>
      <c r="AC39322" s="206"/>
    </row>
    <row r="39323" spans="27:29">
      <c r="AA39323" s="298"/>
      <c r="AC39323" s="206"/>
    </row>
    <row r="39324" spans="27:29">
      <c r="AA39324" s="298"/>
      <c r="AC39324" s="206"/>
    </row>
    <row r="39325" spans="27:29">
      <c r="AA39325" s="298"/>
      <c r="AC39325" s="206"/>
    </row>
    <row r="39326" spans="27:29">
      <c r="AA39326" s="298"/>
      <c r="AC39326" s="206"/>
    </row>
    <row r="39327" spans="27:29">
      <c r="AA39327" s="298"/>
      <c r="AC39327" s="206"/>
    </row>
    <row r="39328" spans="27:29">
      <c r="AA39328" s="298"/>
      <c r="AC39328" s="206"/>
    </row>
    <row r="39329" spans="27:29">
      <c r="AA39329" s="298"/>
      <c r="AC39329" s="206"/>
    </row>
    <row r="39330" spans="27:29">
      <c r="AA39330" s="298"/>
      <c r="AC39330" s="206"/>
    </row>
    <row r="39331" spans="27:29">
      <c r="AA39331" s="298"/>
      <c r="AC39331" s="206"/>
    </row>
    <row r="39332" spans="27:29">
      <c r="AA39332" s="298"/>
      <c r="AC39332" s="206"/>
    </row>
    <row r="39333" spans="27:29">
      <c r="AA39333" s="298"/>
      <c r="AC39333" s="206"/>
    </row>
    <row r="39334" spans="27:29">
      <c r="AA39334" s="298"/>
      <c r="AC39334" s="206"/>
    </row>
    <row r="39335" spans="27:29">
      <c r="AA39335" s="298"/>
      <c r="AC39335" s="206"/>
    </row>
    <row r="39336" spans="27:29">
      <c r="AA39336" s="298"/>
      <c r="AC39336" s="206"/>
    </row>
    <row r="39337" spans="27:29">
      <c r="AA39337" s="298"/>
      <c r="AC39337" s="206"/>
    </row>
    <row r="39338" spans="27:29">
      <c r="AA39338" s="298"/>
      <c r="AC39338" s="206"/>
    </row>
    <row r="39339" spans="27:29">
      <c r="AA39339" s="298"/>
      <c r="AC39339" s="206"/>
    </row>
    <row r="39340" spans="27:29">
      <c r="AA39340" s="298"/>
      <c r="AC39340" s="206"/>
    </row>
    <row r="39341" spans="27:29">
      <c r="AA39341" s="298"/>
      <c r="AC39341" s="206"/>
    </row>
    <row r="39342" spans="27:29">
      <c r="AA39342" s="298"/>
      <c r="AC39342" s="206"/>
    </row>
    <row r="39343" spans="27:29">
      <c r="AA39343" s="298"/>
      <c r="AC39343" s="206"/>
    </row>
    <row r="39344" spans="27:29">
      <c r="AA39344" s="298"/>
      <c r="AC39344" s="206"/>
    </row>
    <row r="39345" spans="27:29">
      <c r="AA39345" s="298"/>
      <c r="AC39345" s="206"/>
    </row>
    <row r="39346" spans="27:29">
      <c r="AA39346" s="298"/>
      <c r="AC39346" s="206"/>
    </row>
    <row r="39347" spans="27:29">
      <c r="AA39347" s="298"/>
      <c r="AC39347" s="206"/>
    </row>
    <row r="39348" spans="27:29">
      <c r="AA39348" s="298"/>
      <c r="AC39348" s="206"/>
    </row>
    <row r="39349" spans="27:29">
      <c r="AA39349" s="298"/>
      <c r="AC39349" s="206"/>
    </row>
    <row r="39350" spans="27:29">
      <c r="AA39350" s="298"/>
      <c r="AC39350" s="206"/>
    </row>
    <row r="39351" spans="27:29">
      <c r="AA39351" s="298"/>
      <c r="AC39351" s="206"/>
    </row>
    <row r="39352" spans="27:29">
      <c r="AA39352" s="298"/>
      <c r="AC39352" s="206"/>
    </row>
    <row r="39353" spans="27:29">
      <c r="AA39353" s="298"/>
      <c r="AC39353" s="206"/>
    </row>
    <row r="39354" spans="27:29">
      <c r="AA39354" s="298"/>
      <c r="AC39354" s="206"/>
    </row>
    <row r="39355" spans="27:29">
      <c r="AA39355" s="298"/>
      <c r="AC39355" s="206"/>
    </row>
    <row r="39356" spans="27:29">
      <c r="AA39356" s="298"/>
      <c r="AC39356" s="206"/>
    </row>
    <row r="39357" spans="27:29">
      <c r="AA39357" s="298"/>
      <c r="AC39357" s="206"/>
    </row>
    <row r="39358" spans="27:29">
      <c r="AA39358" s="298"/>
      <c r="AC39358" s="206"/>
    </row>
    <row r="39359" spans="27:29">
      <c r="AA39359" s="298"/>
      <c r="AC39359" s="206"/>
    </row>
    <row r="39360" spans="27:29">
      <c r="AA39360" s="298"/>
      <c r="AC39360" s="206"/>
    </row>
    <row r="39361" spans="27:29">
      <c r="AA39361" s="298"/>
      <c r="AC39361" s="206"/>
    </row>
    <row r="39362" spans="27:29">
      <c r="AA39362" s="298"/>
      <c r="AC39362" s="206"/>
    </row>
    <row r="39363" spans="27:29">
      <c r="AA39363" s="298"/>
      <c r="AC39363" s="206"/>
    </row>
    <row r="39364" spans="27:29">
      <c r="AA39364" s="298"/>
      <c r="AC39364" s="206"/>
    </row>
    <row r="39365" spans="27:29">
      <c r="AA39365" s="298"/>
      <c r="AC39365" s="206"/>
    </row>
    <row r="39366" spans="27:29">
      <c r="AA39366" s="298"/>
      <c r="AC39366" s="206"/>
    </row>
    <row r="39367" spans="27:29">
      <c r="AA39367" s="298"/>
      <c r="AC39367" s="206"/>
    </row>
    <row r="39368" spans="27:29">
      <c r="AA39368" s="298"/>
      <c r="AC39368" s="206"/>
    </row>
    <row r="39369" spans="27:29">
      <c r="AA39369" s="298"/>
      <c r="AC39369" s="206"/>
    </row>
    <row r="39370" spans="27:29">
      <c r="AA39370" s="298"/>
      <c r="AC39370" s="206"/>
    </row>
    <row r="39371" spans="27:29">
      <c r="AA39371" s="298"/>
      <c r="AC39371" s="206"/>
    </row>
    <row r="39372" spans="27:29">
      <c r="AA39372" s="298"/>
      <c r="AC39372" s="206"/>
    </row>
    <row r="39373" spans="27:29">
      <c r="AA39373" s="298"/>
      <c r="AC39373" s="206"/>
    </row>
    <row r="39374" spans="27:29">
      <c r="AA39374" s="298"/>
      <c r="AC39374" s="206"/>
    </row>
    <row r="39375" spans="27:29">
      <c r="AA39375" s="298"/>
      <c r="AC39375" s="206"/>
    </row>
    <row r="39376" spans="27:29">
      <c r="AA39376" s="298"/>
      <c r="AC39376" s="206"/>
    </row>
    <row r="39377" spans="27:29">
      <c r="AA39377" s="298"/>
      <c r="AC39377" s="206"/>
    </row>
    <row r="39378" spans="27:29">
      <c r="AA39378" s="298"/>
      <c r="AC39378" s="206"/>
    </row>
    <row r="39379" spans="27:29">
      <c r="AA39379" s="298"/>
      <c r="AC39379" s="206"/>
    </row>
    <row r="39380" spans="27:29">
      <c r="AA39380" s="298"/>
      <c r="AC39380" s="206"/>
    </row>
    <row r="39381" spans="27:29">
      <c r="AA39381" s="298"/>
      <c r="AC39381" s="206"/>
    </row>
    <row r="39382" spans="27:29">
      <c r="AA39382" s="298"/>
      <c r="AC39382" s="206"/>
    </row>
    <row r="39383" spans="27:29">
      <c r="AA39383" s="298"/>
      <c r="AC39383" s="206"/>
    </row>
    <row r="39384" spans="27:29">
      <c r="AA39384" s="298"/>
      <c r="AC39384" s="206"/>
    </row>
    <row r="39385" spans="27:29">
      <c r="AA39385" s="298"/>
      <c r="AC39385" s="206"/>
    </row>
    <row r="39386" spans="27:29">
      <c r="AA39386" s="298"/>
      <c r="AC39386" s="206"/>
    </row>
    <row r="39387" spans="27:29">
      <c r="AA39387" s="298"/>
      <c r="AC39387" s="206"/>
    </row>
    <row r="39388" spans="27:29">
      <c r="AA39388" s="298"/>
      <c r="AC39388" s="206"/>
    </row>
    <row r="39389" spans="27:29">
      <c r="AA39389" s="298"/>
      <c r="AC39389" s="206"/>
    </row>
    <row r="39390" spans="27:29">
      <c r="AA39390" s="298"/>
      <c r="AC39390" s="206"/>
    </row>
    <row r="39391" spans="27:29">
      <c r="AA39391" s="298"/>
      <c r="AC39391" s="206"/>
    </row>
    <row r="39392" spans="27:29">
      <c r="AA39392" s="298"/>
      <c r="AC39392" s="206"/>
    </row>
    <row r="39393" spans="27:29">
      <c r="AA39393" s="298"/>
      <c r="AC39393" s="206"/>
    </row>
    <row r="39394" spans="27:29">
      <c r="AA39394" s="298"/>
      <c r="AC39394" s="206"/>
    </row>
    <row r="39395" spans="27:29">
      <c r="AA39395" s="298"/>
      <c r="AC39395" s="206"/>
    </row>
    <row r="39396" spans="27:29">
      <c r="AA39396" s="298"/>
      <c r="AC39396" s="206"/>
    </row>
    <row r="39397" spans="27:29">
      <c r="AA39397" s="298"/>
      <c r="AC39397" s="206"/>
    </row>
    <row r="39398" spans="27:29">
      <c r="AA39398" s="298"/>
      <c r="AC39398" s="206"/>
    </row>
    <row r="39399" spans="27:29">
      <c r="AA39399" s="298"/>
      <c r="AC39399" s="206"/>
    </row>
    <row r="39400" spans="27:29">
      <c r="AA39400" s="298"/>
      <c r="AC39400" s="206"/>
    </row>
    <row r="39401" spans="27:29">
      <c r="AA39401" s="298"/>
      <c r="AC39401" s="206"/>
    </row>
    <row r="39402" spans="27:29">
      <c r="AA39402" s="298"/>
      <c r="AC39402" s="206"/>
    </row>
    <row r="39403" spans="27:29">
      <c r="AA39403" s="298"/>
      <c r="AC39403" s="206"/>
    </row>
    <row r="39404" spans="27:29">
      <c r="AA39404" s="298"/>
      <c r="AC39404" s="206"/>
    </row>
    <row r="39405" spans="27:29">
      <c r="AA39405" s="298"/>
      <c r="AC39405" s="206"/>
    </row>
    <row r="39406" spans="27:29">
      <c r="AA39406" s="298"/>
      <c r="AC39406" s="206"/>
    </row>
    <row r="39407" spans="27:29">
      <c r="AA39407" s="298"/>
      <c r="AC39407" s="206"/>
    </row>
    <row r="39408" spans="27:29">
      <c r="AA39408" s="298"/>
      <c r="AC39408" s="206"/>
    </row>
    <row r="39409" spans="27:29">
      <c r="AA39409" s="298"/>
      <c r="AC39409" s="206"/>
    </row>
    <row r="39410" spans="27:29">
      <c r="AA39410" s="298"/>
      <c r="AC39410" s="206"/>
    </row>
    <row r="39411" spans="27:29">
      <c r="AA39411" s="298"/>
      <c r="AC39411" s="206"/>
    </row>
    <row r="39412" spans="27:29">
      <c r="AA39412" s="298"/>
      <c r="AC39412" s="206"/>
    </row>
    <row r="39413" spans="27:29">
      <c r="AA39413" s="298"/>
      <c r="AC39413" s="206"/>
    </row>
    <row r="39414" spans="27:29">
      <c r="AA39414" s="298"/>
      <c r="AC39414" s="206"/>
    </row>
    <row r="39415" spans="27:29">
      <c r="AA39415" s="298"/>
      <c r="AC39415" s="206"/>
    </row>
    <row r="39416" spans="27:29">
      <c r="AA39416" s="298"/>
      <c r="AC39416" s="206"/>
    </row>
    <row r="39417" spans="27:29">
      <c r="AA39417" s="298"/>
      <c r="AC39417" s="206"/>
    </row>
    <row r="39418" spans="27:29">
      <c r="AA39418" s="298"/>
      <c r="AC39418" s="206"/>
    </row>
    <row r="39419" spans="27:29">
      <c r="AA39419" s="298"/>
      <c r="AC39419" s="206"/>
    </row>
    <row r="39420" spans="27:29">
      <c r="AA39420" s="298"/>
      <c r="AC39420" s="206"/>
    </row>
    <row r="39421" spans="27:29">
      <c r="AA39421" s="298"/>
      <c r="AC39421" s="206"/>
    </row>
    <row r="39422" spans="27:29">
      <c r="AA39422" s="298"/>
      <c r="AC39422" s="206"/>
    </row>
    <row r="39423" spans="27:29">
      <c r="AA39423" s="298"/>
      <c r="AC39423" s="206"/>
    </row>
    <row r="39424" spans="27:29">
      <c r="AA39424" s="298"/>
      <c r="AC39424" s="206"/>
    </row>
    <row r="39425" spans="27:29">
      <c r="AA39425" s="298"/>
      <c r="AC39425" s="206"/>
    </row>
    <row r="39426" spans="27:29">
      <c r="AA39426" s="298"/>
      <c r="AC39426" s="206"/>
    </row>
    <row r="39427" spans="27:29">
      <c r="AA39427" s="298"/>
      <c r="AC39427" s="206"/>
    </row>
    <row r="39428" spans="27:29">
      <c r="AA39428" s="298"/>
      <c r="AC39428" s="206"/>
    </row>
    <row r="39429" spans="27:29">
      <c r="AA39429" s="298"/>
      <c r="AC39429" s="206"/>
    </row>
    <row r="39430" spans="27:29">
      <c r="AA39430" s="298"/>
      <c r="AC39430" s="206"/>
    </row>
    <row r="39431" spans="27:29">
      <c r="AA39431" s="298"/>
      <c r="AC39431" s="206"/>
    </row>
    <row r="39432" spans="27:29">
      <c r="AA39432" s="298"/>
      <c r="AC39432" s="206"/>
    </row>
    <row r="39433" spans="27:29">
      <c r="AA39433" s="298"/>
      <c r="AC39433" s="206"/>
    </row>
    <row r="39434" spans="27:29">
      <c r="AA39434" s="298"/>
      <c r="AC39434" s="206"/>
    </row>
    <row r="39435" spans="27:29">
      <c r="AA39435" s="298"/>
      <c r="AC39435" s="206"/>
    </row>
    <row r="39436" spans="27:29">
      <c r="AA39436" s="298"/>
      <c r="AC39436" s="206"/>
    </row>
    <row r="39437" spans="27:29">
      <c r="AA39437" s="298"/>
      <c r="AC39437" s="206"/>
    </row>
    <row r="39438" spans="27:29">
      <c r="AA39438" s="298"/>
      <c r="AC39438" s="206"/>
    </row>
    <row r="39439" spans="27:29">
      <c r="AA39439" s="298"/>
      <c r="AC39439" s="206"/>
    </row>
    <row r="39440" spans="27:29">
      <c r="AA39440" s="298"/>
      <c r="AC39440" s="206"/>
    </row>
    <row r="39441" spans="27:29">
      <c r="AA39441" s="298"/>
      <c r="AC39441" s="206"/>
    </row>
    <row r="39442" spans="27:29">
      <c r="AA39442" s="298"/>
      <c r="AC39442" s="206"/>
    </row>
    <row r="39443" spans="27:29">
      <c r="AA39443" s="298"/>
      <c r="AC39443" s="206"/>
    </row>
    <row r="39444" spans="27:29">
      <c r="AA39444" s="298"/>
      <c r="AC39444" s="206"/>
    </row>
    <row r="39445" spans="27:29">
      <c r="AA39445" s="298"/>
      <c r="AC39445" s="206"/>
    </row>
    <row r="39446" spans="27:29">
      <c r="AA39446" s="298"/>
      <c r="AC39446" s="206"/>
    </row>
    <row r="39447" spans="27:29">
      <c r="AA39447" s="298"/>
      <c r="AC39447" s="206"/>
    </row>
    <row r="39448" spans="27:29">
      <c r="AA39448" s="298"/>
      <c r="AC39448" s="206"/>
    </row>
    <row r="39449" spans="27:29">
      <c r="AA39449" s="298"/>
      <c r="AC39449" s="206"/>
    </row>
    <row r="39450" spans="27:29">
      <c r="AA39450" s="298"/>
      <c r="AC39450" s="206"/>
    </row>
    <row r="39451" spans="27:29">
      <c r="AA39451" s="298"/>
      <c r="AC39451" s="206"/>
    </row>
    <row r="39452" spans="27:29">
      <c r="AA39452" s="298"/>
      <c r="AC39452" s="206"/>
    </row>
    <row r="39453" spans="27:29">
      <c r="AA39453" s="298"/>
      <c r="AC39453" s="206"/>
    </row>
    <row r="39454" spans="27:29">
      <c r="AA39454" s="298"/>
      <c r="AC39454" s="206"/>
    </row>
    <row r="39455" spans="27:29">
      <c r="AA39455" s="298"/>
      <c r="AC39455" s="206"/>
    </row>
    <row r="39456" spans="27:29">
      <c r="AA39456" s="298"/>
      <c r="AC39456" s="206"/>
    </row>
    <row r="39457" spans="27:29">
      <c r="AA39457" s="298"/>
      <c r="AC39457" s="206"/>
    </row>
    <row r="39458" spans="27:29">
      <c r="AA39458" s="298"/>
      <c r="AC39458" s="206"/>
    </row>
    <row r="39459" spans="27:29">
      <c r="AA39459" s="298"/>
      <c r="AC39459" s="206"/>
    </row>
    <row r="39460" spans="27:29">
      <c r="AA39460" s="298"/>
      <c r="AC39460" s="206"/>
    </row>
    <row r="39461" spans="27:29">
      <c r="AA39461" s="298"/>
      <c r="AC39461" s="206"/>
    </row>
    <row r="39462" spans="27:29">
      <c r="AA39462" s="298"/>
      <c r="AC39462" s="206"/>
    </row>
    <row r="39463" spans="27:29">
      <c r="AA39463" s="298"/>
      <c r="AC39463" s="206"/>
    </row>
    <row r="39464" spans="27:29">
      <c r="AA39464" s="298"/>
      <c r="AC39464" s="206"/>
    </row>
    <row r="39465" spans="27:29">
      <c r="AA39465" s="298"/>
      <c r="AC39465" s="206"/>
    </row>
    <row r="39466" spans="27:29">
      <c r="AA39466" s="298"/>
      <c r="AC39466" s="206"/>
    </row>
    <row r="39467" spans="27:29">
      <c r="AA39467" s="298"/>
      <c r="AC39467" s="206"/>
    </row>
    <row r="39468" spans="27:29">
      <c r="AA39468" s="298"/>
      <c r="AC39468" s="206"/>
    </row>
    <row r="39469" spans="27:29">
      <c r="AA39469" s="298"/>
      <c r="AC39469" s="206"/>
    </row>
    <row r="39470" spans="27:29">
      <c r="AA39470" s="298"/>
      <c r="AC39470" s="206"/>
    </row>
    <row r="39471" spans="27:29">
      <c r="AA39471" s="298"/>
      <c r="AC39471" s="206"/>
    </row>
    <row r="39472" spans="27:29">
      <c r="AA39472" s="298"/>
      <c r="AC39472" s="206"/>
    </row>
    <row r="39473" spans="27:29">
      <c r="AA39473" s="298"/>
      <c r="AC39473" s="206"/>
    </row>
    <row r="39474" spans="27:29">
      <c r="AA39474" s="298"/>
      <c r="AC39474" s="206"/>
    </row>
    <row r="39475" spans="27:29">
      <c r="AA39475" s="298"/>
      <c r="AC39475" s="206"/>
    </row>
    <row r="39476" spans="27:29">
      <c r="AA39476" s="298"/>
      <c r="AC39476" s="206"/>
    </row>
    <row r="39477" spans="27:29">
      <c r="AA39477" s="298"/>
      <c r="AC39477" s="206"/>
    </row>
    <row r="39478" spans="27:29">
      <c r="AA39478" s="298"/>
      <c r="AC39478" s="206"/>
    </row>
    <row r="39479" spans="27:29">
      <c r="AA39479" s="298"/>
      <c r="AC39479" s="206"/>
    </row>
    <row r="39480" spans="27:29">
      <c r="AA39480" s="298"/>
      <c r="AC39480" s="206"/>
    </row>
    <row r="39481" spans="27:29">
      <c r="AA39481" s="298"/>
      <c r="AC39481" s="206"/>
    </row>
    <row r="39482" spans="27:29">
      <c r="AA39482" s="298"/>
      <c r="AC39482" s="206"/>
    </row>
    <row r="39483" spans="27:29">
      <c r="AA39483" s="298"/>
      <c r="AC39483" s="206"/>
    </row>
    <row r="39484" spans="27:29">
      <c r="AA39484" s="298"/>
      <c r="AC39484" s="206"/>
    </row>
    <row r="39485" spans="27:29">
      <c r="AA39485" s="298"/>
      <c r="AC39485" s="206"/>
    </row>
    <row r="39486" spans="27:29">
      <c r="AA39486" s="298"/>
      <c r="AC39486" s="206"/>
    </row>
    <row r="39487" spans="27:29">
      <c r="AA39487" s="298"/>
      <c r="AC39487" s="206"/>
    </row>
    <row r="39488" spans="27:29">
      <c r="AA39488" s="298"/>
      <c r="AC39488" s="206"/>
    </row>
    <row r="39489" spans="27:29">
      <c r="AA39489" s="298"/>
      <c r="AC39489" s="206"/>
    </row>
    <row r="39490" spans="27:29">
      <c r="AA39490" s="298"/>
      <c r="AC39490" s="206"/>
    </row>
    <row r="39491" spans="27:29">
      <c r="AA39491" s="298"/>
      <c r="AC39491" s="206"/>
    </row>
    <row r="39492" spans="27:29">
      <c r="AA39492" s="298"/>
      <c r="AC39492" s="206"/>
    </row>
    <row r="39493" spans="27:29">
      <c r="AA39493" s="298"/>
      <c r="AC39493" s="206"/>
    </row>
    <row r="39494" spans="27:29">
      <c r="AA39494" s="298"/>
      <c r="AC39494" s="206"/>
    </row>
    <row r="39495" spans="27:29">
      <c r="AA39495" s="298"/>
      <c r="AC39495" s="206"/>
    </row>
    <row r="39496" spans="27:29">
      <c r="AA39496" s="298"/>
      <c r="AC39496" s="206"/>
    </row>
    <row r="39497" spans="27:29">
      <c r="AA39497" s="298"/>
      <c r="AC39497" s="206"/>
    </row>
    <row r="39498" spans="27:29">
      <c r="AA39498" s="298"/>
      <c r="AC39498" s="206"/>
    </row>
    <row r="39499" spans="27:29">
      <c r="AA39499" s="298"/>
      <c r="AC39499" s="206"/>
    </row>
    <row r="39500" spans="27:29">
      <c r="AA39500" s="298"/>
      <c r="AC39500" s="206"/>
    </row>
    <row r="39501" spans="27:29">
      <c r="AA39501" s="298"/>
      <c r="AC39501" s="206"/>
    </row>
    <row r="39502" spans="27:29">
      <c r="AA39502" s="298"/>
      <c r="AC39502" s="206"/>
    </row>
    <row r="39503" spans="27:29">
      <c r="AA39503" s="298"/>
      <c r="AC39503" s="206"/>
    </row>
    <row r="39504" spans="27:29">
      <c r="AA39504" s="298"/>
      <c r="AC39504" s="206"/>
    </row>
    <row r="39505" spans="27:29">
      <c r="AA39505" s="298"/>
      <c r="AC39505" s="206"/>
    </row>
    <row r="39506" spans="27:29">
      <c r="AA39506" s="298"/>
      <c r="AC39506" s="206"/>
    </row>
    <row r="39507" spans="27:29">
      <c r="AA39507" s="298"/>
      <c r="AC39507" s="206"/>
    </row>
    <row r="39508" spans="27:29">
      <c r="AA39508" s="298"/>
      <c r="AC39508" s="206"/>
    </row>
    <row r="39509" spans="27:29">
      <c r="AA39509" s="298"/>
      <c r="AC39509" s="206"/>
    </row>
    <row r="39510" spans="27:29">
      <c r="AA39510" s="298"/>
      <c r="AC39510" s="206"/>
    </row>
    <row r="39511" spans="27:29">
      <c r="AA39511" s="298"/>
      <c r="AC39511" s="206"/>
    </row>
    <row r="39512" spans="27:29">
      <c r="AA39512" s="298"/>
      <c r="AC39512" s="206"/>
    </row>
    <row r="39513" spans="27:29">
      <c r="AA39513" s="298"/>
      <c r="AC39513" s="206"/>
    </row>
    <row r="39514" spans="27:29">
      <c r="AA39514" s="298"/>
      <c r="AC39514" s="206"/>
    </row>
    <row r="39515" spans="27:29">
      <c r="AA39515" s="298"/>
      <c r="AC39515" s="206"/>
    </row>
    <row r="39516" spans="27:29">
      <c r="AA39516" s="298"/>
      <c r="AC39516" s="206"/>
    </row>
    <row r="39517" spans="27:29">
      <c r="AA39517" s="298"/>
      <c r="AC39517" s="206"/>
    </row>
    <row r="39518" spans="27:29">
      <c r="AA39518" s="298"/>
      <c r="AC39518" s="206"/>
    </row>
    <row r="39519" spans="27:29">
      <c r="AA39519" s="298"/>
      <c r="AC39519" s="206"/>
    </row>
    <row r="39520" spans="27:29">
      <c r="AA39520" s="298"/>
      <c r="AC39520" s="206"/>
    </row>
    <row r="39521" spans="27:29">
      <c r="AA39521" s="298"/>
      <c r="AC39521" s="206"/>
    </row>
    <row r="39522" spans="27:29">
      <c r="AA39522" s="298"/>
      <c r="AC39522" s="206"/>
    </row>
    <row r="39523" spans="27:29">
      <c r="AA39523" s="298"/>
      <c r="AC39523" s="206"/>
    </row>
    <row r="39524" spans="27:29">
      <c r="AA39524" s="298"/>
      <c r="AC39524" s="206"/>
    </row>
    <row r="39525" spans="27:29">
      <c r="AA39525" s="298"/>
      <c r="AC39525" s="206"/>
    </row>
    <row r="39526" spans="27:29">
      <c r="AA39526" s="298"/>
      <c r="AC39526" s="206"/>
    </row>
    <row r="39527" spans="27:29">
      <c r="AA39527" s="298"/>
      <c r="AC39527" s="206"/>
    </row>
    <row r="39528" spans="27:29">
      <c r="AA39528" s="298"/>
      <c r="AC39528" s="206"/>
    </row>
    <row r="39529" spans="27:29">
      <c r="AA39529" s="298"/>
      <c r="AC39529" s="206"/>
    </row>
    <row r="39530" spans="27:29">
      <c r="AA39530" s="298"/>
      <c r="AC39530" s="206"/>
    </row>
    <row r="39531" spans="27:29">
      <c r="AA39531" s="298"/>
      <c r="AC39531" s="206"/>
    </row>
    <row r="39532" spans="27:29">
      <c r="AA39532" s="298"/>
      <c r="AC39532" s="206"/>
    </row>
    <row r="39533" spans="27:29">
      <c r="AA39533" s="298"/>
      <c r="AC39533" s="206"/>
    </row>
    <row r="39534" spans="27:29">
      <c r="AA39534" s="298"/>
      <c r="AC39534" s="206"/>
    </row>
    <row r="39535" spans="27:29">
      <c r="AA39535" s="298"/>
      <c r="AC39535" s="206"/>
    </row>
    <row r="39536" spans="27:29">
      <c r="AA39536" s="298"/>
      <c r="AC39536" s="206"/>
    </row>
    <row r="39537" spans="27:29">
      <c r="AA39537" s="298"/>
      <c r="AC39537" s="206"/>
    </row>
    <row r="39538" spans="27:29">
      <c r="AA39538" s="298"/>
      <c r="AC39538" s="206"/>
    </row>
    <row r="39539" spans="27:29">
      <c r="AA39539" s="298"/>
      <c r="AC39539" s="206"/>
    </row>
    <row r="39540" spans="27:29">
      <c r="AA39540" s="298"/>
      <c r="AC39540" s="206"/>
    </row>
    <row r="39541" spans="27:29">
      <c r="AA39541" s="298"/>
      <c r="AC39541" s="206"/>
    </row>
    <row r="39542" spans="27:29">
      <c r="AA39542" s="298"/>
      <c r="AC39542" s="206"/>
    </row>
    <row r="39543" spans="27:29">
      <c r="AA39543" s="298"/>
      <c r="AC39543" s="206"/>
    </row>
    <row r="39544" spans="27:29">
      <c r="AA39544" s="298"/>
      <c r="AC39544" s="206"/>
    </row>
    <row r="39545" spans="27:29">
      <c r="AA39545" s="298"/>
      <c r="AC39545" s="206"/>
    </row>
    <row r="39546" spans="27:29">
      <c r="AA39546" s="298"/>
      <c r="AC39546" s="206"/>
    </row>
    <row r="39547" spans="27:29">
      <c r="AA39547" s="298"/>
      <c r="AC39547" s="206"/>
    </row>
    <row r="39548" spans="27:29">
      <c r="AA39548" s="298"/>
      <c r="AC39548" s="206"/>
    </row>
    <row r="39549" spans="27:29">
      <c r="AA39549" s="298"/>
      <c r="AC39549" s="206"/>
    </row>
    <row r="39550" spans="27:29">
      <c r="AA39550" s="298"/>
      <c r="AC39550" s="206"/>
    </row>
    <row r="39551" spans="27:29">
      <c r="AA39551" s="298"/>
      <c r="AC39551" s="206"/>
    </row>
    <row r="39552" spans="27:29">
      <c r="AA39552" s="298"/>
      <c r="AC39552" s="206"/>
    </row>
    <row r="39553" spans="27:29">
      <c r="AA39553" s="298"/>
      <c r="AC39553" s="206"/>
    </row>
    <row r="39554" spans="27:29">
      <c r="AA39554" s="298"/>
      <c r="AC39554" s="206"/>
    </row>
    <row r="39555" spans="27:29">
      <c r="AA39555" s="298"/>
      <c r="AC39555" s="206"/>
    </row>
    <row r="39556" spans="27:29">
      <c r="AA39556" s="298"/>
      <c r="AC39556" s="206"/>
    </row>
    <row r="39557" spans="27:29">
      <c r="AA39557" s="298"/>
      <c r="AC39557" s="206"/>
    </row>
    <row r="39558" spans="27:29">
      <c r="AA39558" s="298"/>
      <c r="AC39558" s="206"/>
    </row>
    <row r="39559" spans="27:29">
      <c r="AA39559" s="298"/>
      <c r="AC39559" s="206"/>
    </row>
    <row r="39560" spans="27:29">
      <c r="AA39560" s="298"/>
      <c r="AC39560" s="206"/>
    </row>
    <row r="39561" spans="27:29">
      <c r="AA39561" s="298"/>
      <c r="AC39561" s="206"/>
    </row>
    <row r="39562" spans="27:29">
      <c r="AA39562" s="298"/>
      <c r="AC39562" s="206"/>
    </row>
    <row r="39563" spans="27:29">
      <c r="AA39563" s="298"/>
      <c r="AC39563" s="206"/>
    </row>
    <row r="39564" spans="27:29">
      <c r="AA39564" s="298"/>
      <c r="AC39564" s="206"/>
    </row>
    <row r="39565" spans="27:29">
      <c r="AA39565" s="298"/>
      <c r="AC39565" s="206"/>
    </row>
    <row r="39566" spans="27:29">
      <c r="AA39566" s="298"/>
      <c r="AC39566" s="206"/>
    </row>
    <row r="39567" spans="27:29">
      <c r="AA39567" s="298"/>
      <c r="AC39567" s="206"/>
    </row>
    <row r="39568" spans="27:29">
      <c r="AA39568" s="298"/>
      <c r="AC39568" s="206"/>
    </row>
    <row r="39569" spans="27:29">
      <c r="AA39569" s="298"/>
      <c r="AC39569" s="206"/>
    </row>
    <row r="39570" spans="27:29">
      <c r="AA39570" s="298"/>
      <c r="AC39570" s="206"/>
    </row>
    <row r="39571" spans="27:29">
      <c r="AA39571" s="298"/>
      <c r="AC39571" s="206"/>
    </row>
    <row r="39572" spans="27:29">
      <c r="AA39572" s="298"/>
      <c r="AC39572" s="206"/>
    </row>
    <row r="39573" spans="27:29">
      <c r="AA39573" s="298"/>
      <c r="AC39573" s="206"/>
    </row>
    <row r="39574" spans="27:29">
      <c r="AA39574" s="298"/>
      <c r="AC39574" s="206"/>
    </row>
    <row r="39575" spans="27:29">
      <c r="AA39575" s="298"/>
      <c r="AC39575" s="206"/>
    </row>
    <row r="39576" spans="27:29">
      <c r="AA39576" s="298"/>
      <c r="AC39576" s="206"/>
    </row>
    <row r="39577" spans="27:29">
      <c r="AA39577" s="298"/>
      <c r="AC39577" s="206"/>
    </row>
    <row r="39578" spans="27:29">
      <c r="AA39578" s="298"/>
      <c r="AC39578" s="206"/>
    </row>
    <row r="39579" spans="27:29">
      <c r="AA39579" s="298"/>
      <c r="AC39579" s="206"/>
    </row>
    <row r="39580" spans="27:29">
      <c r="AA39580" s="298"/>
      <c r="AC39580" s="206"/>
    </row>
    <row r="39581" spans="27:29">
      <c r="AA39581" s="298"/>
      <c r="AC39581" s="206"/>
    </row>
    <row r="39582" spans="27:29">
      <c r="AA39582" s="298"/>
      <c r="AC39582" s="206"/>
    </row>
    <row r="39583" spans="27:29">
      <c r="AA39583" s="298"/>
      <c r="AC39583" s="206"/>
    </row>
    <row r="39584" spans="27:29">
      <c r="AA39584" s="298"/>
      <c r="AC39584" s="206"/>
    </row>
    <row r="39585" spans="27:29">
      <c r="AA39585" s="298"/>
      <c r="AC39585" s="206"/>
    </row>
    <row r="39586" spans="27:29">
      <c r="AA39586" s="298"/>
      <c r="AC39586" s="206"/>
    </row>
    <row r="39587" spans="27:29">
      <c r="AA39587" s="298"/>
      <c r="AC39587" s="206"/>
    </row>
    <row r="39588" spans="27:29">
      <c r="AA39588" s="298"/>
      <c r="AC39588" s="206"/>
    </row>
    <row r="39589" spans="27:29">
      <c r="AA39589" s="298"/>
      <c r="AC39589" s="206"/>
    </row>
    <row r="39590" spans="27:29">
      <c r="AA39590" s="298"/>
      <c r="AC39590" s="206"/>
    </row>
    <row r="39591" spans="27:29">
      <c r="AA39591" s="298"/>
      <c r="AC39591" s="206"/>
    </row>
    <row r="39592" spans="27:29">
      <c r="AA39592" s="298"/>
      <c r="AC39592" s="206"/>
    </row>
    <row r="39593" spans="27:29">
      <c r="AA39593" s="298"/>
      <c r="AC39593" s="206"/>
    </row>
    <row r="39594" spans="27:29">
      <c r="AA39594" s="298"/>
      <c r="AC39594" s="206"/>
    </row>
    <row r="39595" spans="27:29">
      <c r="AA39595" s="298"/>
      <c r="AC39595" s="206"/>
    </row>
    <row r="39596" spans="27:29">
      <c r="AA39596" s="298"/>
      <c r="AC39596" s="206"/>
    </row>
    <row r="39597" spans="27:29">
      <c r="AA39597" s="298"/>
      <c r="AC39597" s="206"/>
    </row>
    <row r="39598" spans="27:29">
      <c r="AA39598" s="298"/>
      <c r="AC39598" s="206"/>
    </row>
    <row r="39599" spans="27:29">
      <c r="AA39599" s="298"/>
      <c r="AC39599" s="206"/>
    </row>
    <row r="39600" spans="27:29">
      <c r="AA39600" s="298"/>
      <c r="AC39600" s="206"/>
    </row>
    <row r="39601" spans="27:29">
      <c r="AA39601" s="298"/>
      <c r="AC39601" s="206"/>
    </row>
    <row r="39602" spans="27:29">
      <c r="AA39602" s="298"/>
      <c r="AC39602" s="206"/>
    </row>
    <row r="39603" spans="27:29">
      <c r="AA39603" s="298"/>
      <c r="AC39603" s="206"/>
    </row>
    <row r="39604" spans="27:29">
      <c r="AA39604" s="298"/>
      <c r="AC39604" s="206"/>
    </row>
    <row r="39605" spans="27:29">
      <c r="AA39605" s="298"/>
      <c r="AC39605" s="206"/>
    </row>
    <row r="39606" spans="27:29">
      <c r="AA39606" s="298"/>
      <c r="AC39606" s="206"/>
    </row>
    <row r="39607" spans="27:29">
      <c r="AA39607" s="298"/>
      <c r="AC39607" s="206"/>
    </row>
    <row r="39608" spans="27:29">
      <c r="AA39608" s="298"/>
      <c r="AC39608" s="206"/>
    </row>
    <row r="39609" spans="27:29">
      <c r="AA39609" s="298"/>
      <c r="AC39609" s="206"/>
    </row>
    <row r="39610" spans="27:29">
      <c r="AA39610" s="298"/>
      <c r="AC39610" s="206"/>
    </row>
    <row r="39611" spans="27:29">
      <c r="AA39611" s="298"/>
      <c r="AC39611" s="206"/>
    </row>
    <row r="39612" spans="27:29">
      <c r="AA39612" s="298"/>
      <c r="AC39612" s="206"/>
    </row>
    <row r="39613" spans="27:29">
      <c r="AA39613" s="298"/>
      <c r="AC39613" s="206"/>
    </row>
    <row r="39614" spans="27:29">
      <c r="AA39614" s="298"/>
      <c r="AC39614" s="206"/>
    </row>
    <row r="39615" spans="27:29">
      <c r="AA39615" s="298"/>
      <c r="AC39615" s="206"/>
    </row>
    <row r="39616" spans="27:29">
      <c r="AA39616" s="298"/>
      <c r="AC39616" s="206"/>
    </row>
    <row r="39617" spans="27:29">
      <c r="AA39617" s="298"/>
      <c r="AC39617" s="206"/>
    </row>
    <row r="39618" spans="27:29">
      <c r="AA39618" s="298"/>
      <c r="AC39618" s="206"/>
    </row>
    <row r="39619" spans="27:29">
      <c r="AA39619" s="298"/>
      <c r="AC39619" s="206"/>
    </row>
    <row r="39620" spans="27:29">
      <c r="AA39620" s="298"/>
      <c r="AC39620" s="206"/>
    </row>
    <row r="39621" spans="27:29">
      <c r="AA39621" s="298"/>
      <c r="AC39621" s="206"/>
    </row>
    <row r="39622" spans="27:29">
      <c r="AA39622" s="298"/>
      <c r="AC39622" s="206"/>
    </row>
    <row r="39623" spans="27:29">
      <c r="AA39623" s="298"/>
      <c r="AC39623" s="206"/>
    </row>
    <row r="39624" spans="27:29">
      <c r="AA39624" s="298"/>
      <c r="AC39624" s="206"/>
    </row>
    <row r="39625" spans="27:29">
      <c r="AA39625" s="298"/>
      <c r="AC39625" s="206"/>
    </row>
    <row r="39626" spans="27:29">
      <c r="AA39626" s="298"/>
      <c r="AC39626" s="206"/>
    </row>
    <row r="39627" spans="27:29">
      <c r="AA39627" s="298"/>
      <c r="AC39627" s="206"/>
    </row>
    <row r="39628" spans="27:29">
      <c r="AA39628" s="298"/>
      <c r="AC39628" s="206"/>
    </row>
    <row r="39629" spans="27:29">
      <c r="AA39629" s="298"/>
      <c r="AC39629" s="206"/>
    </row>
    <row r="39630" spans="27:29">
      <c r="AA39630" s="298"/>
      <c r="AC39630" s="206"/>
    </row>
    <row r="39631" spans="27:29">
      <c r="AA39631" s="298"/>
      <c r="AC39631" s="206"/>
    </row>
    <row r="39632" spans="27:29">
      <c r="AA39632" s="298"/>
      <c r="AC39632" s="206"/>
    </row>
    <row r="39633" spans="27:29">
      <c r="AA39633" s="298"/>
      <c r="AC39633" s="206"/>
    </row>
    <row r="39634" spans="27:29">
      <c r="AA39634" s="298"/>
      <c r="AC39634" s="206"/>
    </row>
    <row r="39635" spans="27:29">
      <c r="AA39635" s="298"/>
      <c r="AC39635" s="206"/>
    </row>
    <row r="39636" spans="27:29">
      <c r="AA39636" s="298"/>
      <c r="AC39636" s="206"/>
    </row>
    <row r="39637" spans="27:29">
      <c r="AA39637" s="298"/>
      <c r="AC39637" s="206"/>
    </row>
    <row r="39638" spans="27:29">
      <c r="AA39638" s="298"/>
      <c r="AC39638" s="206"/>
    </row>
    <row r="39639" spans="27:29">
      <c r="AA39639" s="298"/>
      <c r="AC39639" s="206"/>
    </row>
    <row r="39640" spans="27:29">
      <c r="AA39640" s="298"/>
      <c r="AC39640" s="206"/>
    </row>
    <row r="39641" spans="27:29">
      <c r="AA39641" s="298"/>
      <c r="AC39641" s="206"/>
    </row>
    <row r="39642" spans="27:29">
      <c r="AA39642" s="298"/>
      <c r="AC39642" s="206"/>
    </row>
    <row r="39643" spans="27:29">
      <c r="AA39643" s="298"/>
      <c r="AC39643" s="206"/>
    </row>
    <row r="39644" spans="27:29">
      <c r="AA39644" s="298"/>
      <c r="AC39644" s="206"/>
    </row>
    <row r="39645" spans="27:29">
      <c r="AA39645" s="298"/>
      <c r="AC39645" s="206"/>
    </row>
    <row r="39646" spans="27:29">
      <c r="AA39646" s="298"/>
      <c r="AC39646" s="206"/>
    </row>
    <row r="39647" spans="27:29">
      <c r="AA39647" s="298"/>
      <c r="AC39647" s="206"/>
    </row>
    <row r="39648" spans="27:29">
      <c r="AA39648" s="298"/>
      <c r="AC39648" s="206"/>
    </row>
    <row r="39649" spans="27:29">
      <c r="AA39649" s="298"/>
      <c r="AC39649" s="206"/>
    </row>
    <row r="39650" spans="27:29">
      <c r="AA39650" s="298"/>
      <c r="AC39650" s="206"/>
    </row>
    <row r="39651" spans="27:29">
      <c r="AA39651" s="298"/>
      <c r="AC39651" s="206"/>
    </row>
    <row r="39652" spans="27:29">
      <c r="AA39652" s="298"/>
      <c r="AC39652" s="206"/>
    </row>
    <row r="39653" spans="27:29">
      <c r="AA39653" s="298"/>
      <c r="AC39653" s="206"/>
    </row>
    <row r="39654" spans="27:29">
      <c r="AA39654" s="298"/>
      <c r="AC39654" s="206"/>
    </row>
    <row r="39655" spans="27:29">
      <c r="AA39655" s="298"/>
      <c r="AC39655" s="206"/>
    </row>
    <row r="39656" spans="27:29">
      <c r="AA39656" s="298"/>
      <c r="AC39656" s="206"/>
    </row>
    <row r="39657" spans="27:29">
      <c r="AA39657" s="298"/>
      <c r="AC39657" s="206"/>
    </row>
    <row r="39658" spans="27:29">
      <c r="AA39658" s="298"/>
      <c r="AC39658" s="206"/>
    </row>
    <row r="39659" spans="27:29">
      <c r="AA39659" s="298"/>
      <c r="AC39659" s="206"/>
    </row>
    <row r="39660" spans="27:29">
      <c r="AA39660" s="298"/>
      <c r="AC39660" s="206"/>
    </row>
    <row r="39661" spans="27:29">
      <c r="AA39661" s="298"/>
      <c r="AC39661" s="206"/>
    </row>
    <row r="39662" spans="27:29">
      <c r="AA39662" s="298"/>
      <c r="AC39662" s="206"/>
    </row>
    <row r="39663" spans="27:29">
      <c r="AA39663" s="298"/>
      <c r="AC39663" s="206"/>
    </row>
    <row r="39664" spans="27:29">
      <c r="AA39664" s="298"/>
      <c r="AC39664" s="206"/>
    </row>
    <row r="39665" spans="27:29">
      <c r="AA39665" s="298"/>
      <c r="AC39665" s="206"/>
    </row>
    <row r="39666" spans="27:29">
      <c r="AA39666" s="298"/>
      <c r="AC39666" s="206"/>
    </row>
    <row r="39667" spans="27:29">
      <c r="AA39667" s="298"/>
      <c r="AC39667" s="206"/>
    </row>
    <row r="39668" spans="27:29">
      <c r="AA39668" s="298"/>
      <c r="AC39668" s="206"/>
    </row>
    <row r="39669" spans="27:29">
      <c r="AA39669" s="298"/>
      <c r="AC39669" s="206"/>
    </row>
    <row r="39670" spans="27:29">
      <c r="AA39670" s="298"/>
      <c r="AC39670" s="206"/>
    </row>
    <row r="39671" spans="27:29">
      <c r="AA39671" s="298"/>
      <c r="AC39671" s="206"/>
    </row>
    <row r="39672" spans="27:29">
      <c r="AA39672" s="298"/>
      <c r="AC39672" s="206"/>
    </row>
    <row r="39673" spans="27:29">
      <c r="AA39673" s="298"/>
      <c r="AC39673" s="206"/>
    </row>
    <row r="39674" spans="27:29">
      <c r="AA39674" s="298"/>
      <c r="AC39674" s="206"/>
    </row>
    <row r="39675" spans="27:29">
      <c r="AA39675" s="298"/>
      <c r="AC39675" s="206"/>
    </row>
    <row r="39676" spans="27:29">
      <c r="AA39676" s="298"/>
      <c r="AC39676" s="206"/>
    </row>
    <row r="39677" spans="27:29">
      <c r="AA39677" s="298"/>
      <c r="AC39677" s="206"/>
    </row>
    <row r="39678" spans="27:29">
      <c r="AA39678" s="298"/>
      <c r="AC39678" s="206"/>
    </row>
    <row r="39679" spans="27:29">
      <c r="AA39679" s="298"/>
      <c r="AC39679" s="206"/>
    </row>
    <row r="39680" spans="27:29">
      <c r="AA39680" s="298"/>
      <c r="AC39680" s="206"/>
    </row>
    <row r="39681" spans="27:29">
      <c r="AA39681" s="298"/>
      <c r="AC39681" s="206"/>
    </row>
    <row r="39682" spans="27:29">
      <c r="AA39682" s="298"/>
      <c r="AC39682" s="206"/>
    </row>
    <row r="39683" spans="27:29">
      <c r="AA39683" s="298"/>
      <c r="AC39683" s="206"/>
    </row>
    <row r="39684" spans="27:29">
      <c r="AA39684" s="298"/>
      <c r="AC39684" s="206"/>
    </row>
    <row r="39685" spans="27:29">
      <c r="AA39685" s="298"/>
      <c r="AC39685" s="206"/>
    </row>
    <row r="39686" spans="27:29">
      <c r="AA39686" s="298"/>
      <c r="AC39686" s="206"/>
    </row>
    <row r="39687" spans="27:29">
      <c r="AA39687" s="298"/>
      <c r="AC39687" s="206"/>
    </row>
    <row r="39688" spans="27:29">
      <c r="AA39688" s="298"/>
      <c r="AC39688" s="206"/>
    </row>
    <row r="39689" spans="27:29">
      <c r="AA39689" s="298"/>
      <c r="AC39689" s="206"/>
    </row>
    <row r="39690" spans="27:29">
      <c r="AA39690" s="298"/>
      <c r="AC39690" s="206"/>
    </row>
    <row r="39691" spans="27:29">
      <c r="AA39691" s="298"/>
      <c r="AC39691" s="206"/>
    </row>
    <row r="39692" spans="27:29">
      <c r="AA39692" s="298"/>
      <c r="AC39692" s="206"/>
    </row>
    <row r="39693" spans="27:29">
      <c r="AA39693" s="298"/>
      <c r="AC39693" s="206"/>
    </row>
    <row r="39694" spans="27:29">
      <c r="AA39694" s="298"/>
      <c r="AC39694" s="206"/>
    </row>
    <row r="39695" spans="27:29">
      <c r="AA39695" s="298"/>
      <c r="AC39695" s="206"/>
    </row>
    <row r="39696" spans="27:29">
      <c r="AA39696" s="298"/>
      <c r="AC39696" s="206"/>
    </row>
    <row r="39697" spans="27:29">
      <c r="AA39697" s="298"/>
      <c r="AC39697" s="206"/>
    </row>
    <row r="39698" spans="27:29">
      <c r="AA39698" s="298"/>
      <c r="AC39698" s="206"/>
    </row>
    <row r="39699" spans="27:29">
      <c r="AA39699" s="298"/>
      <c r="AC39699" s="206"/>
    </row>
    <row r="39700" spans="27:29">
      <c r="AA39700" s="298"/>
      <c r="AC39700" s="206"/>
    </row>
    <row r="39701" spans="27:29">
      <c r="AA39701" s="298"/>
      <c r="AC39701" s="206"/>
    </row>
    <row r="39702" spans="27:29">
      <c r="AA39702" s="298"/>
      <c r="AC39702" s="206"/>
    </row>
    <row r="39703" spans="27:29">
      <c r="AA39703" s="298"/>
      <c r="AC39703" s="206"/>
    </row>
    <row r="39704" spans="27:29">
      <c r="AA39704" s="298"/>
      <c r="AC39704" s="206"/>
    </row>
    <row r="39705" spans="27:29">
      <c r="AA39705" s="298"/>
      <c r="AC39705" s="206"/>
    </row>
    <row r="39706" spans="27:29">
      <c r="AA39706" s="298"/>
      <c r="AC39706" s="206"/>
    </row>
    <row r="39707" spans="27:29">
      <c r="AA39707" s="298"/>
      <c r="AC39707" s="206"/>
    </row>
    <row r="39708" spans="27:29">
      <c r="AA39708" s="298"/>
      <c r="AC39708" s="206"/>
    </row>
    <row r="39709" spans="27:29">
      <c r="AA39709" s="298"/>
      <c r="AC39709" s="206"/>
    </row>
    <row r="39710" spans="27:29">
      <c r="AA39710" s="298"/>
      <c r="AC39710" s="206"/>
    </row>
    <row r="39711" spans="27:29">
      <c r="AA39711" s="298"/>
      <c r="AC39711" s="206"/>
    </row>
    <row r="39712" spans="27:29">
      <c r="AA39712" s="298"/>
      <c r="AC39712" s="206"/>
    </row>
    <row r="39713" spans="27:29">
      <c r="AA39713" s="298"/>
      <c r="AC39713" s="206"/>
    </row>
    <row r="39714" spans="27:29">
      <c r="AA39714" s="298"/>
      <c r="AC39714" s="206"/>
    </row>
    <row r="39715" spans="27:29">
      <c r="AA39715" s="298"/>
      <c r="AC39715" s="206"/>
    </row>
    <row r="39716" spans="27:29">
      <c r="AA39716" s="298"/>
      <c r="AC39716" s="206"/>
    </row>
    <row r="39717" spans="27:29">
      <c r="AA39717" s="298"/>
      <c r="AC39717" s="206"/>
    </row>
    <row r="39718" spans="27:29">
      <c r="AA39718" s="298"/>
      <c r="AC39718" s="206"/>
    </row>
    <row r="39719" spans="27:29">
      <c r="AA39719" s="298"/>
      <c r="AC39719" s="206"/>
    </row>
    <row r="39720" spans="27:29">
      <c r="AA39720" s="298"/>
      <c r="AC39720" s="206"/>
    </row>
    <row r="39721" spans="27:29">
      <c r="AA39721" s="298"/>
      <c r="AC39721" s="206"/>
    </row>
    <row r="39722" spans="27:29">
      <c r="AA39722" s="298"/>
      <c r="AC39722" s="206"/>
    </row>
    <row r="39723" spans="27:29">
      <c r="AA39723" s="298"/>
      <c r="AC39723" s="206"/>
    </row>
    <row r="39724" spans="27:29">
      <c r="AA39724" s="298"/>
      <c r="AC39724" s="206"/>
    </row>
    <row r="39725" spans="27:29">
      <c r="AA39725" s="298"/>
      <c r="AC39725" s="206"/>
    </row>
    <row r="39726" spans="27:29">
      <c r="AA39726" s="298"/>
      <c r="AC39726" s="206"/>
    </row>
    <row r="39727" spans="27:29">
      <c r="AA39727" s="298"/>
      <c r="AC39727" s="206"/>
    </row>
    <row r="39728" spans="27:29">
      <c r="AA39728" s="298"/>
      <c r="AC39728" s="206"/>
    </row>
    <row r="39729" spans="27:29">
      <c r="AA39729" s="298"/>
      <c r="AC39729" s="206"/>
    </row>
    <row r="39730" spans="27:29">
      <c r="AA39730" s="298"/>
      <c r="AC39730" s="206"/>
    </row>
    <row r="39731" spans="27:29">
      <c r="AA39731" s="298"/>
      <c r="AC39731" s="206"/>
    </row>
    <row r="39732" spans="27:29">
      <c r="AA39732" s="298"/>
      <c r="AC39732" s="206"/>
    </row>
    <row r="39733" spans="27:29">
      <c r="AA39733" s="298"/>
      <c r="AC39733" s="206"/>
    </row>
    <row r="39734" spans="27:29">
      <c r="AA39734" s="298"/>
      <c r="AC39734" s="206"/>
    </row>
    <row r="39735" spans="27:29">
      <c r="AA39735" s="298"/>
      <c r="AC39735" s="206"/>
    </row>
    <row r="39736" spans="27:29">
      <c r="AA39736" s="298"/>
      <c r="AC39736" s="206"/>
    </row>
    <row r="39737" spans="27:29">
      <c r="AA39737" s="298"/>
      <c r="AC39737" s="206"/>
    </row>
    <row r="39738" spans="27:29">
      <c r="AA39738" s="298"/>
      <c r="AC39738" s="206"/>
    </row>
    <row r="39739" spans="27:29">
      <c r="AA39739" s="298"/>
      <c r="AC39739" s="206"/>
    </row>
    <row r="39740" spans="27:29">
      <c r="AA39740" s="298"/>
      <c r="AC39740" s="206"/>
    </row>
    <row r="39741" spans="27:29">
      <c r="AA39741" s="298"/>
      <c r="AC39741" s="206"/>
    </row>
    <row r="39742" spans="27:29">
      <c r="AA39742" s="298"/>
      <c r="AC39742" s="206"/>
    </row>
    <row r="39743" spans="27:29">
      <c r="AA39743" s="298"/>
      <c r="AC39743" s="206"/>
    </row>
    <row r="39744" spans="27:29">
      <c r="AA39744" s="298"/>
      <c r="AC39744" s="206"/>
    </row>
    <row r="39745" spans="27:29">
      <c r="AA39745" s="298"/>
      <c r="AC39745" s="206"/>
    </row>
    <row r="39746" spans="27:29">
      <c r="AA39746" s="298"/>
      <c r="AC39746" s="206"/>
    </row>
    <row r="39747" spans="27:29">
      <c r="AA39747" s="298"/>
      <c r="AC39747" s="206"/>
    </row>
    <row r="39748" spans="27:29">
      <c r="AA39748" s="298"/>
      <c r="AC39748" s="206"/>
    </row>
    <row r="39749" spans="27:29">
      <c r="AA39749" s="298"/>
      <c r="AC39749" s="206"/>
    </row>
    <row r="39750" spans="27:29">
      <c r="AA39750" s="298"/>
      <c r="AC39750" s="206"/>
    </row>
    <row r="39751" spans="27:29">
      <c r="AA39751" s="298"/>
      <c r="AC39751" s="206"/>
    </row>
    <row r="39752" spans="27:29">
      <c r="AA39752" s="298"/>
      <c r="AC39752" s="206"/>
    </row>
    <row r="39753" spans="27:29">
      <c r="AA39753" s="298"/>
      <c r="AC39753" s="206"/>
    </row>
    <row r="39754" spans="27:29">
      <c r="AA39754" s="298"/>
      <c r="AC39754" s="206"/>
    </row>
    <row r="39755" spans="27:29">
      <c r="AA39755" s="298"/>
      <c r="AC39755" s="206"/>
    </row>
    <row r="39756" spans="27:29">
      <c r="AA39756" s="298"/>
      <c r="AC39756" s="206"/>
    </row>
    <row r="39757" spans="27:29">
      <c r="AA39757" s="298"/>
      <c r="AC39757" s="206"/>
    </row>
    <row r="39758" spans="27:29">
      <c r="AA39758" s="298"/>
      <c r="AC39758" s="206"/>
    </row>
    <row r="39759" spans="27:29">
      <c r="AA39759" s="298"/>
      <c r="AC39759" s="206"/>
    </row>
    <row r="39760" spans="27:29">
      <c r="AA39760" s="298"/>
      <c r="AC39760" s="206"/>
    </row>
    <row r="39761" spans="27:29">
      <c r="AA39761" s="298"/>
      <c r="AC39761" s="206"/>
    </row>
    <row r="39762" spans="27:29">
      <c r="AA39762" s="298"/>
      <c r="AC39762" s="206"/>
    </row>
    <row r="39763" spans="27:29">
      <c r="AA39763" s="298"/>
      <c r="AC39763" s="206"/>
    </row>
    <row r="39764" spans="27:29">
      <c r="AA39764" s="298"/>
      <c r="AC39764" s="206"/>
    </row>
    <row r="39765" spans="27:29">
      <c r="AA39765" s="298"/>
      <c r="AC39765" s="206"/>
    </row>
    <row r="39766" spans="27:29">
      <c r="AA39766" s="298"/>
      <c r="AC39766" s="206"/>
    </row>
    <row r="39767" spans="27:29">
      <c r="AA39767" s="298"/>
      <c r="AC39767" s="206"/>
    </row>
    <row r="39768" spans="27:29">
      <c r="AA39768" s="298"/>
      <c r="AC39768" s="206"/>
    </row>
    <row r="39769" spans="27:29">
      <c r="AA39769" s="298"/>
      <c r="AC39769" s="206"/>
    </row>
    <row r="39770" spans="27:29">
      <c r="AA39770" s="298"/>
      <c r="AC39770" s="206"/>
    </row>
    <row r="39771" spans="27:29">
      <c r="AA39771" s="298"/>
      <c r="AC39771" s="206"/>
    </row>
    <row r="39772" spans="27:29">
      <c r="AA39772" s="298"/>
      <c r="AC39772" s="206"/>
    </row>
    <row r="39773" spans="27:29">
      <c r="AA39773" s="298"/>
      <c r="AC39773" s="206"/>
    </row>
    <row r="39774" spans="27:29">
      <c r="AA39774" s="298"/>
      <c r="AC39774" s="206"/>
    </row>
    <row r="39775" spans="27:29">
      <c r="AA39775" s="298"/>
      <c r="AC39775" s="206"/>
    </row>
    <row r="39776" spans="27:29">
      <c r="AA39776" s="298"/>
      <c r="AC39776" s="206"/>
    </row>
    <row r="39777" spans="27:29">
      <c r="AA39777" s="298"/>
      <c r="AC39777" s="206"/>
    </row>
    <row r="39778" spans="27:29">
      <c r="AA39778" s="298"/>
      <c r="AC39778" s="206"/>
    </row>
    <row r="39779" spans="27:29">
      <c r="AA39779" s="298"/>
      <c r="AC39779" s="206"/>
    </row>
    <row r="39780" spans="27:29">
      <c r="AA39780" s="298"/>
      <c r="AC39780" s="206"/>
    </row>
    <row r="39781" spans="27:29">
      <c r="AA39781" s="298"/>
      <c r="AC39781" s="206"/>
    </row>
    <row r="39782" spans="27:29">
      <c r="AA39782" s="298"/>
      <c r="AC39782" s="206"/>
    </row>
    <row r="39783" spans="27:29">
      <c r="AA39783" s="298"/>
      <c r="AC39783" s="206"/>
    </row>
    <row r="39784" spans="27:29">
      <c r="AA39784" s="298"/>
      <c r="AC39784" s="206"/>
    </row>
    <row r="39785" spans="27:29">
      <c r="AA39785" s="298"/>
      <c r="AC39785" s="206"/>
    </row>
    <row r="39786" spans="27:29">
      <c r="AA39786" s="298"/>
      <c r="AC39786" s="206"/>
    </row>
    <row r="39787" spans="27:29">
      <c r="AA39787" s="298"/>
      <c r="AC39787" s="206"/>
    </row>
    <row r="39788" spans="27:29">
      <c r="AA39788" s="298"/>
      <c r="AC39788" s="206"/>
    </row>
    <row r="39789" spans="27:29">
      <c r="AA39789" s="298"/>
      <c r="AC39789" s="206"/>
    </row>
    <row r="39790" spans="27:29">
      <c r="AA39790" s="298"/>
      <c r="AC39790" s="206"/>
    </row>
    <row r="39791" spans="27:29">
      <c r="AA39791" s="298"/>
      <c r="AC39791" s="206"/>
    </row>
    <row r="39792" spans="27:29">
      <c r="AA39792" s="298"/>
      <c r="AC39792" s="206"/>
    </row>
    <row r="39793" spans="27:29">
      <c r="AA39793" s="298"/>
      <c r="AC39793" s="206"/>
    </row>
    <row r="39794" spans="27:29">
      <c r="AA39794" s="298"/>
      <c r="AC39794" s="206"/>
    </row>
    <row r="39795" spans="27:29">
      <c r="AA39795" s="298"/>
      <c r="AC39795" s="206"/>
    </row>
    <row r="39796" spans="27:29">
      <c r="AA39796" s="298"/>
      <c r="AC39796" s="206"/>
    </row>
    <row r="39797" spans="27:29">
      <c r="AA39797" s="298"/>
      <c r="AC39797" s="206"/>
    </row>
    <row r="39798" spans="27:29">
      <c r="AA39798" s="298"/>
      <c r="AC39798" s="206"/>
    </row>
    <row r="39799" spans="27:29">
      <c r="AA39799" s="298"/>
      <c r="AC39799" s="206"/>
    </row>
    <row r="39800" spans="27:29">
      <c r="AA39800" s="298"/>
      <c r="AC39800" s="206"/>
    </row>
    <row r="39801" spans="27:29">
      <c r="AA39801" s="298"/>
      <c r="AC39801" s="206"/>
    </row>
    <row r="39802" spans="27:29">
      <c r="AA39802" s="298"/>
      <c r="AC39802" s="206"/>
    </row>
    <row r="39803" spans="27:29">
      <c r="AA39803" s="298"/>
      <c r="AC39803" s="206"/>
    </row>
    <row r="39804" spans="27:29">
      <c r="AA39804" s="298"/>
      <c r="AC39804" s="206"/>
    </row>
    <row r="39805" spans="27:29">
      <c r="AA39805" s="298"/>
      <c r="AC39805" s="206"/>
    </row>
    <row r="39806" spans="27:29">
      <c r="AA39806" s="298"/>
      <c r="AC39806" s="206"/>
    </row>
    <row r="39807" spans="27:29">
      <c r="AA39807" s="298"/>
      <c r="AC39807" s="206"/>
    </row>
    <row r="39808" spans="27:29">
      <c r="AA39808" s="298"/>
      <c r="AC39808" s="206"/>
    </row>
    <row r="39809" spans="27:29">
      <c r="AA39809" s="298"/>
      <c r="AC39809" s="206"/>
    </row>
    <row r="39810" spans="27:29">
      <c r="AA39810" s="298"/>
      <c r="AC39810" s="206"/>
    </row>
    <row r="39811" spans="27:29">
      <c r="AA39811" s="298"/>
      <c r="AC39811" s="206"/>
    </row>
    <row r="39812" spans="27:29">
      <c r="AA39812" s="298"/>
      <c r="AC39812" s="206"/>
    </row>
    <row r="39813" spans="27:29">
      <c r="AA39813" s="298"/>
      <c r="AC39813" s="206"/>
    </row>
    <row r="39814" spans="27:29">
      <c r="AA39814" s="298"/>
      <c r="AC39814" s="206"/>
    </row>
    <row r="39815" spans="27:29">
      <c r="AA39815" s="298"/>
      <c r="AC39815" s="206"/>
    </row>
    <row r="39816" spans="27:29">
      <c r="AA39816" s="298"/>
      <c r="AC39816" s="206"/>
    </row>
    <row r="39817" spans="27:29">
      <c r="AA39817" s="298"/>
      <c r="AC39817" s="206"/>
    </row>
    <row r="39818" spans="27:29">
      <c r="AA39818" s="298"/>
      <c r="AC39818" s="206"/>
    </row>
    <row r="39819" spans="27:29">
      <c r="AA39819" s="298"/>
      <c r="AC39819" s="206"/>
    </row>
    <row r="39820" spans="27:29">
      <c r="AA39820" s="298"/>
      <c r="AC39820" s="206"/>
    </row>
    <row r="39821" spans="27:29">
      <c r="AA39821" s="298"/>
      <c r="AC39821" s="206"/>
    </row>
    <row r="39822" spans="27:29">
      <c r="AA39822" s="298"/>
      <c r="AC39822" s="206"/>
    </row>
    <row r="39823" spans="27:29">
      <c r="AA39823" s="298"/>
      <c r="AC39823" s="206"/>
    </row>
    <row r="39824" spans="27:29">
      <c r="AA39824" s="298"/>
      <c r="AC39824" s="206"/>
    </row>
    <row r="39825" spans="27:29">
      <c r="AA39825" s="298"/>
      <c r="AC39825" s="206"/>
    </row>
    <row r="39826" spans="27:29">
      <c r="AA39826" s="298"/>
      <c r="AC39826" s="206"/>
    </row>
    <row r="39827" spans="27:29">
      <c r="AA39827" s="298"/>
      <c r="AC39827" s="206"/>
    </row>
    <row r="39828" spans="27:29">
      <c r="AA39828" s="298"/>
      <c r="AC39828" s="206"/>
    </row>
    <row r="39829" spans="27:29">
      <c r="AA39829" s="298"/>
      <c r="AC39829" s="206"/>
    </row>
    <row r="39830" spans="27:29">
      <c r="AA39830" s="298"/>
      <c r="AC39830" s="206"/>
    </row>
    <row r="39831" spans="27:29">
      <c r="AA39831" s="298"/>
      <c r="AC39831" s="206"/>
    </row>
    <row r="39832" spans="27:29">
      <c r="AA39832" s="298"/>
      <c r="AC39832" s="206"/>
    </row>
    <row r="39833" spans="27:29">
      <c r="AA39833" s="298"/>
      <c r="AC39833" s="206"/>
    </row>
    <row r="39834" spans="27:29">
      <c r="AA39834" s="298"/>
      <c r="AC39834" s="206"/>
    </row>
    <row r="39835" spans="27:29">
      <c r="AA39835" s="298"/>
      <c r="AC39835" s="206"/>
    </row>
    <row r="39836" spans="27:29">
      <c r="AA39836" s="298"/>
      <c r="AC39836" s="206"/>
    </row>
    <row r="39837" spans="27:29">
      <c r="AA39837" s="298"/>
      <c r="AC39837" s="206"/>
    </row>
    <row r="39838" spans="27:29">
      <c r="AA39838" s="298"/>
      <c r="AC39838" s="206"/>
    </row>
    <row r="39839" spans="27:29">
      <c r="AA39839" s="298"/>
      <c r="AC39839" s="206"/>
    </row>
    <row r="39840" spans="27:29">
      <c r="AA39840" s="298"/>
      <c r="AC39840" s="206"/>
    </row>
    <row r="39841" spans="27:29">
      <c r="AA39841" s="298"/>
      <c r="AC39841" s="206"/>
    </row>
    <row r="39842" spans="27:29">
      <c r="AA39842" s="298"/>
      <c r="AC39842" s="206"/>
    </row>
    <row r="39843" spans="27:29">
      <c r="AA39843" s="298"/>
      <c r="AC39843" s="206"/>
    </row>
    <row r="39844" spans="27:29">
      <c r="AA39844" s="298"/>
      <c r="AC39844" s="206"/>
    </row>
    <row r="39845" spans="27:29">
      <c r="AA39845" s="298"/>
      <c r="AC39845" s="206"/>
    </row>
    <row r="39846" spans="27:29">
      <c r="AA39846" s="298"/>
      <c r="AC39846" s="206"/>
    </row>
    <row r="39847" spans="27:29">
      <c r="AA39847" s="298"/>
      <c r="AC39847" s="206"/>
    </row>
    <row r="39848" spans="27:29">
      <c r="AA39848" s="298"/>
      <c r="AC39848" s="206"/>
    </row>
    <row r="39849" spans="27:29">
      <c r="AA39849" s="298"/>
      <c r="AC39849" s="206"/>
    </row>
    <row r="39850" spans="27:29">
      <c r="AA39850" s="298"/>
      <c r="AC39850" s="206"/>
    </row>
    <row r="39851" spans="27:29">
      <c r="AA39851" s="298"/>
      <c r="AC39851" s="206"/>
    </row>
    <row r="39852" spans="27:29">
      <c r="AA39852" s="298"/>
      <c r="AC39852" s="206"/>
    </row>
    <row r="39853" spans="27:29">
      <c r="AA39853" s="298"/>
      <c r="AC39853" s="206"/>
    </row>
    <row r="39854" spans="27:29">
      <c r="AA39854" s="298"/>
      <c r="AC39854" s="206"/>
    </row>
    <row r="39855" spans="27:29">
      <c r="AA39855" s="298"/>
      <c r="AC39855" s="206"/>
    </row>
    <row r="39856" spans="27:29">
      <c r="AA39856" s="298"/>
      <c r="AC39856" s="206"/>
    </row>
    <row r="39857" spans="27:29">
      <c r="AA39857" s="298"/>
      <c r="AC39857" s="206"/>
    </row>
    <row r="39858" spans="27:29">
      <c r="AA39858" s="298"/>
      <c r="AC39858" s="206"/>
    </row>
    <row r="39859" spans="27:29">
      <c r="AA39859" s="298"/>
      <c r="AC39859" s="206"/>
    </row>
    <row r="39860" spans="27:29">
      <c r="AA39860" s="298"/>
      <c r="AC39860" s="206"/>
    </row>
    <row r="39861" spans="27:29">
      <c r="AA39861" s="298"/>
      <c r="AC39861" s="206"/>
    </row>
    <row r="39862" spans="27:29">
      <c r="AA39862" s="298"/>
      <c r="AC39862" s="206"/>
    </row>
    <row r="39863" spans="27:29">
      <c r="AA39863" s="298"/>
      <c r="AC39863" s="206"/>
    </row>
    <row r="39864" spans="27:29">
      <c r="AA39864" s="298"/>
      <c r="AC39864" s="206"/>
    </row>
    <row r="39865" spans="27:29">
      <c r="AA39865" s="298"/>
      <c r="AC39865" s="206"/>
    </row>
    <row r="39866" spans="27:29">
      <c r="AA39866" s="298"/>
      <c r="AC39866" s="206"/>
    </row>
    <row r="39867" spans="27:29">
      <c r="AA39867" s="298"/>
      <c r="AC39867" s="206"/>
    </row>
    <row r="39868" spans="27:29">
      <c r="AA39868" s="298"/>
      <c r="AC39868" s="206"/>
    </row>
    <row r="39869" spans="27:29">
      <c r="AA39869" s="298"/>
      <c r="AC39869" s="206"/>
    </row>
    <row r="39870" spans="27:29">
      <c r="AA39870" s="298"/>
      <c r="AC39870" s="206"/>
    </row>
    <row r="39871" spans="27:29">
      <c r="AA39871" s="298"/>
      <c r="AC39871" s="206"/>
    </row>
    <row r="39872" spans="27:29">
      <c r="AA39872" s="298"/>
      <c r="AC39872" s="206"/>
    </row>
    <row r="39873" spans="27:29">
      <c r="AA39873" s="298"/>
      <c r="AC39873" s="206"/>
    </row>
    <row r="39874" spans="27:29">
      <c r="AA39874" s="298"/>
      <c r="AC39874" s="206"/>
    </row>
    <row r="39875" spans="27:29">
      <c r="AA39875" s="298"/>
      <c r="AC39875" s="206"/>
    </row>
    <row r="39876" spans="27:29">
      <c r="AA39876" s="298"/>
      <c r="AC39876" s="206"/>
    </row>
    <row r="39877" spans="27:29">
      <c r="AA39877" s="298"/>
      <c r="AC39877" s="206"/>
    </row>
    <row r="39878" spans="27:29">
      <c r="AA39878" s="298"/>
      <c r="AC39878" s="206"/>
    </row>
    <row r="39879" spans="27:29">
      <c r="AA39879" s="298"/>
      <c r="AC39879" s="206"/>
    </row>
    <row r="39880" spans="27:29">
      <c r="AA39880" s="298"/>
      <c r="AC39880" s="206"/>
    </row>
    <row r="39881" spans="27:29">
      <c r="AA39881" s="298"/>
      <c r="AC39881" s="206"/>
    </row>
    <row r="39882" spans="27:29">
      <c r="AA39882" s="298"/>
      <c r="AC39882" s="206"/>
    </row>
    <row r="39883" spans="27:29">
      <c r="AA39883" s="298"/>
      <c r="AC39883" s="206"/>
    </row>
    <row r="39884" spans="27:29">
      <c r="AA39884" s="298"/>
      <c r="AC39884" s="206"/>
    </row>
    <row r="39885" spans="27:29">
      <c r="AA39885" s="298"/>
      <c r="AC39885" s="206"/>
    </row>
    <row r="39886" spans="27:29">
      <c r="AA39886" s="298"/>
      <c r="AC39886" s="206"/>
    </row>
    <row r="39887" spans="27:29">
      <c r="AA39887" s="298"/>
      <c r="AC39887" s="206"/>
    </row>
    <row r="39888" spans="27:29">
      <c r="AA39888" s="298"/>
      <c r="AC39888" s="206"/>
    </row>
    <row r="39889" spans="27:29">
      <c r="AA39889" s="298"/>
      <c r="AC39889" s="206"/>
    </row>
    <row r="39890" spans="27:29">
      <c r="AA39890" s="298"/>
      <c r="AC39890" s="206"/>
    </row>
    <row r="39891" spans="27:29">
      <c r="AA39891" s="298"/>
      <c r="AC39891" s="206"/>
    </row>
    <row r="39892" spans="27:29">
      <c r="AA39892" s="298"/>
      <c r="AC39892" s="206"/>
    </row>
    <row r="39893" spans="27:29">
      <c r="AA39893" s="298"/>
      <c r="AC39893" s="206"/>
    </row>
    <row r="39894" spans="27:29">
      <c r="AA39894" s="298"/>
      <c r="AC39894" s="206"/>
    </row>
    <row r="39895" spans="27:29">
      <c r="AA39895" s="298"/>
      <c r="AC39895" s="206"/>
    </row>
    <row r="39896" spans="27:29">
      <c r="AA39896" s="298"/>
      <c r="AC39896" s="206"/>
    </row>
    <row r="39897" spans="27:29">
      <c r="AA39897" s="298"/>
      <c r="AC39897" s="206"/>
    </row>
    <row r="39898" spans="27:29">
      <c r="AA39898" s="298"/>
      <c r="AC39898" s="206"/>
    </row>
    <row r="39899" spans="27:29">
      <c r="AA39899" s="298"/>
      <c r="AC39899" s="206"/>
    </row>
    <row r="39900" spans="27:29">
      <c r="AA39900" s="298"/>
      <c r="AC39900" s="206"/>
    </row>
    <row r="39901" spans="27:29">
      <c r="AA39901" s="298"/>
      <c r="AC39901" s="206"/>
    </row>
    <row r="39902" spans="27:29">
      <c r="AA39902" s="298"/>
      <c r="AC39902" s="206"/>
    </row>
    <row r="39903" spans="27:29">
      <c r="AA39903" s="298"/>
      <c r="AC39903" s="206"/>
    </row>
    <row r="39904" spans="27:29">
      <c r="AA39904" s="298"/>
      <c r="AC39904" s="206"/>
    </row>
    <row r="39905" spans="27:29">
      <c r="AA39905" s="298"/>
      <c r="AC39905" s="206"/>
    </row>
    <row r="39906" spans="27:29">
      <c r="AA39906" s="298"/>
      <c r="AC39906" s="206"/>
    </row>
    <row r="39907" spans="27:29">
      <c r="AA39907" s="298"/>
      <c r="AC39907" s="206"/>
    </row>
    <row r="39908" spans="27:29">
      <c r="AA39908" s="298"/>
      <c r="AC39908" s="206"/>
    </row>
    <row r="39909" spans="27:29">
      <c r="AA39909" s="298"/>
      <c r="AC39909" s="206"/>
    </row>
    <row r="39910" spans="27:29">
      <c r="AA39910" s="298"/>
      <c r="AC39910" s="206"/>
    </row>
    <row r="39911" spans="27:29">
      <c r="AA39911" s="298"/>
      <c r="AC39911" s="206"/>
    </row>
    <row r="39912" spans="27:29">
      <c r="AA39912" s="298"/>
      <c r="AC39912" s="206"/>
    </row>
    <row r="39913" spans="27:29">
      <c r="AA39913" s="298"/>
      <c r="AC39913" s="206"/>
    </row>
    <row r="39914" spans="27:29">
      <c r="AA39914" s="298"/>
      <c r="AC39914" s="206"/>
    </row>
    <row r="39915" spans="27:29">
      <c r="AA39915" s="298"/>
      <c r="AC39915" s="206"/>
    </row>
    <row r="39916" spans="27:29">
      <c r="AA39916" s="298"/>
      <c r="AC39916" s="206"/>
    </row>
    <row r="39917" spans="27:29">
      <c r="AA39917" s="298"/>
      <c r="AC39917" s="206"/>
    </row>
    <row r="39918" spans="27:29">
      <c r="AA39918" s="298"/>
      <c r="AC39918" s="206"/>
    </row>
    <row r="39919" spans="27:29">
      <c r="AA39919" s="298"/>
      <c r="AC39919" s="206"/>
    </row>
    <row r="39920" spans="27:29">
      <c r="AA39920" s="298"/>
      <c r="AC39920" s="206"/>
    </row>
    <row r="39921" spans="27:29">
      <c r="AA39921" s="298"/>
      <c r="AC39921" s="206"/>
    </row>
    <row r="39922" spans="27:29">
      <c r="AA39922" s="298"/>
      <c r="AC39922" s="206"/>
    </row>
    <row r="39923" spans="27:29">
      <c r="AA39923" s="298"/>
      <c r="AC39923" s="206"/>
    </row>
    <row r="39924" spans="27:29">
      <c r="AA39924" s="298"/>
      <c r="AC39924" s="206"/>
    </row>
    <row r="39925" spans="27:29">
      <c r="AA39925" s="298"/>
      <c r="AC39925" s="206"/>
    </row>
    <row r="39926" spans="27:29">
      <c r="AA39926" s="298"/>
      <c r="AC39926" s="206"/>
    </row>
    <row r="39927" spans="27:29">
      <c r="AA39927" s="298"/>
      <c r="AC39927" s="206"/>
    </row>
    <row r="39928" spans="27:29">
      <c r="AA39928" s="298"/>
      <c r="AC39928" s="206"/>
    </row>
    <row r="39929" spans="27:29">
      <c r="AA39929" s="298"/>
      <c r="AC39929" s="206"/>
    </row>
    <row r="39930" spans="27:29">
      <c r="AA39930" s="298"/>
      <c r="AC39930" s="206"/>
    </row>
    <row r="39931" spans="27:29">
      <c r="AA39931" s="298"/>
      <c r="AC39931" s="206"/>
    </row>
    <row r="39932" spans="27:29">
      <c r="AA39932" s="298"/>
      <c r="AC39932" s="206"/>
    </row>
    <row r="39933" spans="27:29">
      <c r="AA39933" s="298"/>
      <c r="AC39933" s="206"/>
    </row>
    <row r="39934" spans="27:29">
      <c r="AA39934" s="298"/>
      <c r="AC39934" s="206"/>
    </row>
    <row r="39935" spans="27:29">
      <c r="AA39935" s="298"/>
      <c r="AC39935" s="206"/>
    </row>
    <row r="39936" spans="27:29">
      <c r="AA39936" s="298"/>
      <c r="AC39936" s="206"/>
    </row>
    <row r="39937" spans="27:29">
      <c r="AA39937" s="298"/>
      <c r="AC39937" s="206"/>
    </row>
    <row r="39938" spans="27:29">
      <c r="AA39938" s="298"/>
      <c r="AC39938" s="206"/>
    </row>
    <row r="39939" spans="27:29">
      <c r="AA39939" s="298"/>
      <c r="AC39939" s="206"/>
    </row>
    <row r="39940" spans="27:29">
      <c r="AA39940" s="298"/>
      <c r="AC39940" s="206"/>
    </row>
    <row r="39941" spans="27:29">
      <c r="AA39941" s="298"/>
      <c r="AC39941" s="206"/>
    </row>
    <row r="39942" spans="27:29">
      <c r="AA39942" s="298"/>
      <c r="AC39942" s="206"/>
    </row>
    <row r="39943" spans="27:29">
      <c r="AA39943" s="298"/>
      <c r="AC39943" s="206"/>
    </row>
    <row r="39944" spans="27:29">
      <c r="AA39944" s="298"/>
      <c r="AC39944" s="206"/>
    </row>
    <row r="39945" spans="27:29">
      <c r="AA39945" s="298"/>
      <c r="AC39945" s="206"/>
    </row>
    <row r="39946" spans="27:29">
      <c r="AA39946" s="298"/>
      <c r="AC39946" s="206"/>
    </row>
    <row r="39947" spans="27:29">
      <c r="AA39947" s="298"/>
      <c r="AC39947" s="206"/>
    </row>
    <row r="39948" spans="27:29">
      <c r="AA39948" s="298"/>
      <c r="AC39948" s="206"/>
    </row>
    <row r="39949" spans="27:29">
      <c r="AA39949" s="298"/>
      <c r="AC39949" s="206"/>
    </row>
    <row r="39950" spans="27:29">
      <c r="AA39950" s="298"/>
      <c r="AC39950" s="206"/>
    </row>
    <row r="39951" spans="27:29">
      <c r="AA39951" s="298"/>
      <c r="AC39951" s="206"/>
    </row>
    <row r="39952" spans="27:29">
      <c r="AA39952" s="298"/>
      <c r="AC39952" s="206"/>
    </row>
    <row r="39953" spans="27:29">
      <c r="AA39953" s="298"/>
      <c r="AC39953" s="206"/>
    </row>
    <row r="39954" spans="27:29">
      <c r="AA39954" s="298"/>
      <c r="AC39954" s="206"/>
    </row>
    <row r="39955" spans="27:29">
      <c r="AA39955" s="298"/>
      <c r="AC39955" s="206"/>
    </row>
    <row r="39956" spans="27:29">
      <c r="AA39956" s="298"/>
      <c r="AC39956" s="206"/>
    </row>
    <row r="39957" spans="27:29">
      <c r="AA39957" s="298"/>
      <c r="AC39957" s="206"/>
    </row>
    <row r="39958" spans="27:29">
      <c r="AA39958" s="298"/>
      <c r="AC39958" s="206"/>
    </row>
    <row r="39959" spans="27:29">
      <c r="AA39959" s="298"/>
      <c r="AC39959" s="206"/>
    </row>
    <row r="39960" spans="27:29">
      <c r="AA39960" s="298"/>
      <c r="AC39960" s="206"/>
    </row>
    <row r="39961" spans="27:29">
      <c r="AA39961" s="298"/>
      <c r="AC39961" s="206"/>
    </row>
    <row r="39962" spans="27:29">
      <c r="AA39962" s="298"/>
      <c r="AC39962" s="206"/>
    </row>
    <row r="39963" spans="27:29">
      <c r="AA39963" s="298"/>
      <c r="AC39963" s="206"/>
    </row>
    <row r="39964" spans="27:29">
      <c r="AA39964" s="298"/>
      <c r="AC39964" s="206"/>
    </row>
    <row r="39965" spans="27:29">
      <c r="AA39965" s="298"/>
      <c r="AC39965" s="206"/>
    </row>
    <row r="39966" spans="27:29">
      <c r="AA39966" s="298"/>
      <c r="AC39966" s="206"/>
    </row>
    <row r="39967" spans="27:29">
      <c r="AA39967" s="298"/>
      <c r="AC39967" s="206"/>
    </row>
    <row r="39968" spans="27:29">
      <c r="AA39968" s="298"/>
      <c r="AC39968" s="206"/>
    </row>
    <row r="39969" spans="27:29">
      <c r="AA39969" s="298"/>
      <c r="AC39969" s="206"/>
    </row>
    <row r="39970" spans="27:29">
      <c r="AA39970" s="298"/>
      <c r="AC39970" s="206"/>
    </row>
    <row r="39971" spans="27:29">
      <c r="AA39971" s="298"/>
      <c r="AC39971" s="206"/>
    </row>
    <row r="39972" spans="27:29">
      <c r="AA39972" s="298"/>
      <c r="AC39972" s="206"/>
    </row>
    <row r="39973" spans="27:29">
      <c r="AA39973" s="298"/>
      <c r="AC39973" s="206"/>
    </row>
    <row r="39974" spans="27:29">
      <c r="AA39974" s="298"/>
      <c r="AC39974" s="206"/>
    </row>
    <row r="39975" spans="27:29">
      <c r="AA39975" s="298"/>
      <c r="AC39975" s="206"/>
    </row>
    <row r="39976" spans="27:29">
      <c r="AA39976" s="298"/>
      <c r="AC39976" s="206"/>
    </row>
    <row r="39977" spans="27:29">
      <c r="AA39977" s="298"/>
      <c r="AC39977" s="206"/>
    </row>
    <row r="39978" spans="27:29">
      <c r="AA39978" s="298"/>
      <c r="AC39978" s="206"/>
    </row>
    <row r="39979" spans="27:29">
      <c r="AA39979" s="298"/>
      <c r="AC39979" s="206"/>
    </row>
    <row r="39980" spans="27:29">
      <c r="AA39980" s="298"/>
      <c r="AC39980" s="206"/>
    </row>
    <row r="39981" spans="27:29">
      <c r="AA39981" s="298"/>
      <c r="AC39981" s="206"/>
    </row>
    <row r="39982" spans="27:29">
      <c r="AA39982" s="298"/>
      <c r="AC39982" s="206"/>
    </row>
    <row r="39983" spans="27:29">
      <c r="AA39983" s="298"/>
      <c r="AC39983" s="206"/>
    </row>
    <row r="39984" spans="27:29">
      <c r="AA39984" s="298"/>
      <c r="AC39984" s="206"/>
    </row>
    <row r="39985" spans="27:29">
      <c r="AA39985" s="298"/>
      <c r="AC39985" s="206"/>
    </row>
    <row r="39986" spans="27:29">
      <c r="AA39986" s="298"/>
      <c r="AC39986" s="206"/>
    </row>
    <row r="39987" spans="27:29">
      <c r="AA39987" s="298"/>
      <c r="AC39987" s="206"/>
    </row>
    <row r="39988" spans="27:29">
      <c r="AA39988" s="298"/>
      <c r="AC39988" s="206"/>
    </row>
    <row r="39989" spans="27:29">
      <c r="AA39989" s="298"/>
      <c r="AC39989" s="206"/>
    </row>
    <row r="39990" spans="27:29">
      <c r="AA39990" s="298"/>
      <c r="AC39990" s="206"/>
    </row>
    <row r="39991" spans="27:29">
      <c r="AA39991" s="298"/>
      <c r="AC39991" s="206"/>
    </row>
    <row r="39992" spans="27:29">
      <c r="AA39992" s="298"/>
      <c r="AC39992" s="206"/>
    </row>
    <row r="39993" spans="27:29">
      <c r="AA39993" s="298"/>
      <c r="AC39993" s="206"/>
    </row>
    <row r="39994" spans="27:29">
      <c r="AA39994" s="298"/>
      <c r="AC39994" s="206"/>
    </row>
    <row r="39995" spans="27:29">
      <c r="AA39995" s="298"/>
      <c r="AC39995" s="206"/>
    </row>
    <row r="39996" spans="27:29">
      <c r="AA39996" s="298"/>
      <c r="AC39996" s="206"/>
    </row>
    <row r="39997" spans="27:29">
      <c r="AA39997" s="298"/>
      <c r="AC39997" s="206"/>
    </row>
    <row r="39998" spans="27:29">
      <c r="AA39998" s="298"/>
      <c r="AC39998" s="206"/>
    </row>
    <row r="39999" spans="27:29">
      <c r="AA39999" s="298"/>
      <c r="AC39999" s="206"/>
    </row>
    <row r="40000" spans="27:29">
      <c r="AA40000" s="298"/>
      <c r="AC40000" s="206"/>
    </row>
    <row r="40001" spans="27:29">
      <c r="AA40001" s="298"/>
      <c r="AC40001" s="206"/>
    </row>
    <row r="40002" spans="27:29">
      <c r="AA40002" s="298"/>
      <c r="AC40002" s="206"/>
    </row>
    <row r="40003" spans="27:29">
      <c r="AA40003" s="298"/>
      <c r="AC40003" s="206"/>
    </row>
    <row r="40004" spans="27:29">
      <c r="AA40004" s="298"/>
      <c r="AC40004" s="206"/>
    </row>
    <row r="40005" spans="27:29">
      <c r="AA40005" s="298"/>
      <c r="AC40005" s="206"/>
    </row>
    <row r="40006" spans="27:29">
      <c r="AA40006" s="298"/>
      <c r="AC40006" s="206"/>
    </row>
    <row r="40007" spans="27:29">
      <c r="AA40007" s="298"/>
      <c r="AC40007" s="206"/>
    </row>
    <row r="40008" spans="27:29">
      <c r="AA40008" s="298"/>
      <c r="AC40008" s="206"/>
    </row>
    <row r="40009" spans="27:29">
      <c r="AA40009" s="298"/>
      <c r="AC40009" s="206"/>
    </row>
    <row r="40010" spans="27:29">
      <c r="AA40010" s="298"/>
      <c r="AC40010" s="206"/>
    </row>
    <row r="40011" spans="27:29">
      <c r="AA40011" s="298"/>
      <c r="AC40011" s="206"/>
    </row>
    <row r="40012" spans="27:29">
      <c r="AA40012" s="298"/>
      <c r="AC40012" s="206"/>
    </row>
    <row r="40013" spans="27:29">
      <c r="AA40013" s="298"/>
      <c r="AC40013" s="206"/>
    </row>
    <row r="40014" spans="27:29">
      <c r="AA40014" s="298"/>
      <c r="AC40014" s="206"/>
    </row>
    <row r="40015" spans="27:29">
      <c r="AA40015" s="298"/>
      <c r="AC40015" s="206"/>
    </row>
    <row r="40016" spans="27:29">
      <c r="AA40016" s="298"/>
      <c r="AC40016" s="206"/>
    </row>
    <row r="40017" spans="27:29">
      <c r="AA40017" s="298"/>
      <c r="AC40017" s="206"/>
    </row>
    <row r="40018" spans="27:29">
      <c r="AA40018" s="298"/>
      <c r="AC40018" s="206"/>
    </row>
    <row r="40019" spans="27:29">
      <c r="AA40019" s="298"/>
      <c r="AC40019" s="206"/>
    </row>
    <row r="40020" spans="27:29">
      <c r="AA40020" s="298"/>
      <c r="AC40020" s="206"/>
    </row>
    <row r="40021" spans="27:29">
      <c r="AA40021" s="298"/>
      <c r="AC40021" s="206"/>
    </row>
    <row r="40022" spans="27:29">
      <c r="AA40022" s="298"/>
      <c r="AC40022" s="206"/>
    </row>
    <row r="40023" spans="27:29">
      <c r="AA40023" s="298"/>
      <c r="AC40023" s="206"/>
    </row>
    <row r="40024" spans="27:29">
      <c r="AA40024" s="298"/>
      <c r="AC40024" s="206"/>
    </row>
    <row r="40025" spans="27:29">
      <c r="AA40025" s="298"/>
      <c r="AC40025" s="206"/>
    </row>
    <row r="40026" spans="27:29">
      <c r="AA40026" s="298"/>
      <c r="AC40026" s="206"/>
    </row>
    <row r="40027" spans="27:29">
      <c r="AA40027" s="298"/>
      <c r="AC40027" s="206"/>
    </row>
    <row r="40028" spans="27:29">
      <c r="AA40028" s="298"/>
      <c r="AC40028" s="206"/>
    </row>
    <row r="40029" spans="27:29">
      <c r="AA40029" s="298"/>
      <c r="AC40029" s="206"/>
    </row>
    <row r="40030" spans="27:29">
      <c r="AA40030" s="298"/>
      <c r="AC40030" s="206"/>
    </row>
    <row r="40031" spans="27:29">
      <c r="AA40031" s="298"/>
      <c r="AC40031" s="206"/>
    </row>
    <row r="40032" spans="27:29">
      <c r="AA40032" s="298"/>
      <c r="AC40032" s="206"/>
    </row>
    <row r="40033" spans="27:29">
      <c r="AA40033" s="298"/>
      <c r="AC40033" s="206"/>
    </row>
    <row r="40034" spans="27:29">
      <c r="AA40034" s="298"/>
      <c r="AC40034" s="206"/>
    </row>
    <row r="40035" spans="27:29">
      <c r="AA40035" s="298"/>
      <c r="AC40035" s="206"/>
    </row>
    <row r="40036" spans="27:29">
      <c r="AA40036" s="298"/>
      <c r="AC40036" s="206"/>
    </row>
    <row r="40037" spans="27:29">
      <c r="AA40037" s="298"/>
      <c r="AC40037" s="206"/>
    </row>
    <row r="40038" spans="27:29">
      <c r="AA40038" s="298"/>
      <c r="AC40038" s="206"/>
    </row>
    <row r="40039" spans="27:29">
      <c r="AA40039" s="298"/>
      <c r="AC40039" s="206"/>
    </row>
    <row r="40040" spans="27:29">
      <c r="AA40040" s="298"/>
      <c r="AC40040" s="206"/>
    </row>
    <row r="40041" spans="27:29">
      <c r="AA40041" s="298"/>
      <c r="AC40041" s="206"/>
    </row>
    <row r="40042" spans="27:29">
      <c r="AA40042" s="298"/>
      <c r="AC40042" s="206"/>
    </row>
    <row r="40043" spans="27:29">
      <c r="AA40043" s="298"/>
      <c r="AC40043" s="206"/>
    </row>
    <row r="40044" spans="27:29">
      <c r="AA40044" s="298"/>
      <c r="AC40044" s="206"/>
    </row>
    <row r="40045" spans="27:29">
      <c r="AA40045" s="298"/>
      <c r="AC40045" s="206"/>
    </row>
    <row r="40046" spans="27:29">
      <c r="AA40046" s="298"/>
      <c r="AC40046" s="206"/>
    </row>
    <row r="40047" spans="27:29">
      <c r="AA40047" s="298"/>
      <c r="AC40047" s="206"/>
    </row>
    <row r="40048" spans="27:29">
      <c r="AA40048" s="298"/>
      <c r="AC40048" s="206"/>
    </row>
    <row r="40049" spans="27:29">
      <c r="AA40049" s="298"/>
      <c r="AC40049" s="206"/>
    </row>
    <row r="40050" spans="27:29">
      <c r="AA40050" s="298"/>
      <c r="AC40050" s="206"/>
    </row>
    <row r="40051" spans="27:29">
      <c r="AA40051" s="298"/>
      <c r="AC40051" s="206"/>
    </row>
    <row r="40052" spans="27:29">
      <c r="AA40052" s="298"/>
      <c r="AC40052" s="206"/>
    </row>
    <row r="40053" spans="27:29">
      <c r="AA40053" s="298"/>
      <c r="AC40053" s="206"/>
    </row>
    <row r="40054" spans="27:29">
      <c r="AA40054" s="298"/>
      <c r="AC40054" s="206"/>
    </row>
    <row r="40055" spans="27:29">
      <c r="AA40055" s="298"/>
      <c r="AC40055" s="206"/>
    </row>
    <row r="40056" spans="27:29">
      <c r="AA40056" s="298"/>
      <c r="AC40056" s="206"/>
    </row>
    <row r="40057" spans="27:29">
      <c r="AA40057" s="298"/>
      <c r="AC40057" s="206"/>
    </row>
    <row r="40058" spans="27:29">
      <c r="AA40058" s="298"/>
      <c r="AC40058" s="206"/>
    </row>
    <row r="40059" spans="27:29">
      <c r="AA40059" s="298"/>
      <c r="AC40059" s="206"/>
    </row>
    <row r="40060" spans="27:29">
      <c r="AA40060" s="298"/>
      <c r="AC40060" s="206"/>
    </row>
    <row r="40061" spans="27:29">
      <c r="AA40061" s="298"/>
      <c r="AC40061" s="206"/>
    </row>
    <row r="40062" spans="27:29">
      <c r="AA40062" s="298"/>
      <c r="AC40062" s="206"/>
    </row>
    <row r="40063" spans="27:29">
      <c r="AA40063" s="298"/>
      <c r="AC40063" s="206"/>
    </row>
    <row r="40064" spans="27:29">
      <c r="AA40064" s="298"/>
      <c r="AC40064" s="206"/>
    </row>
    <row r="40065" spans="27:29">
      <c r="AA40065" s="298"/>
      <c r="AC40065" s="206"/>
    </row>
    <row r="40066" spans="27:29">
      <c r="AA40066" s="298"/>
      <c r="AC40066" s="206"/>
    </row>
    <row r="40067" spans="27:29">
      <c r="AA40067" s="298"/>
      <c r="AC40067" s="206"/>
    </row>
    <row r="40068" spans="27:29">
      <c r="AA40068" s="298"/>
      <c r="AC40068" s="206"/>
    </row>
    <row r="40069" spans="27:29">
      <c r="AA40069" s="298"/>
      <c r="AC40069" s="206"/>
    </row>
    <row r="40070" spans="27:29">
      <c r="AA40070" s="298"/>
      <c r="AC40070" s="206"/>
    </row>
    <row r="40071" spans="27:29">
      <c r="AA40071" s="298"/>
      <c r="AC40071" s="206"/>
    </row>
    <row r="40072" spans="27:29">
      <c r="AA40072" s="298"/>
      <c r="AC40072" s="206"/>
    </row>
    <row r="40073" spans="27:29">
      <c r="AA40073" s="298"/>
      <c r="AC40073" s="206"/>
    </row>
    <row r="40074" spans="27:29">
      <c r="AA40074" s="298"/>
      <c r="AC40074" s="206"/>
    </row>
    <row r="40075" spans="27:29">
      <c r="AA40075" s="298"/>
      <c r="AC40075" s="206"/>
    </row>
    <row r="40076" spans="27:29">
      <c r="AA40076" s="298"/>
      <c r="AC40076" s="206"/>
    </row>
    <row r="40077" spans="27:29">
      <c r="AA40077" s="298"/>
      <c r="AC40077" s="206"/>
    </row>
    <row r="40078" spans="27:29">
      <c r="AA40078" s="298"/>
      <c r="AC40078" s="206"/>
    </row>
    <row r="40079" spans="27:29">
      <c r="AA40079" s="298"/>
      <c r="AC40079" s="206"/>
    </row>
    <row r="40080" spans="27:29">
      <c r="AA40080" s="298"/>
      <c r="AC40080" s="206"/>
    </row>
    <row r="40081" spans="27:29">
      <c r="AA40081" s="298"/>
      <c r="AC40081" s="206"/>
    </row>
    <row r="40082" spans="27:29">
      <c r="AA40082" s="298"/>
      <c r="AC40082" s="206"/>
    </row>
    <row r="40083" spans="27:29">
      <c r="AA40083" s="298"/>
      <c r="AC40083" s="206"/>
    </row>
    <row r="40084" spans="27:29">
      <c r="AA40084" s="298"/>
      <c r="AC40084" s="206"/>
    </row>
    <row r="40085" spans="27:29">
      <c r="AA40085" s="298"/>
      <c r="AC40085" s="206"/>
    </row>
    <row r="40086" spans="27:29">
      <c r="AA40086" s="298"/>
      <c r="AC40086" s="206"/>
    </row>
    <row r="40087" spans="27:29">
      <c r="AA40087" s="298"/>
      <c r="AC40087" s="206"/>
    </row>
    <row r="40088" spans="27:29">
      <c r="AA40088" s="298"/>
      <c r="AC40088" s="206"/>
    </row>
    <row r="40089" spans="27:29">
      <c r="AA40089" s="298"/>
      <c r="AC40089" s="206"/>
    </row>
    <row r="40090" spans="27:29">
      <c r="AA40090" s="298"/>
      <c r="AC40090" s="206"/>
    </row>
    <row r="40091" spans="27:29">
      <c r="AA40091" s="298"/>
      <c r="AC40091" s="206"/>
    </row>
    <row r="40092" spans="27:29">
      <c r="AA40092" s="298"/>
      <c r="AC40092" s="206"/>
    </row>
    <row r="40093" spans="27:29">
      <c r="AA40093" s="298"/>
      <c r="AC40093" s="206"/>
    </row>
    <row r="40094" spans="27:29">
      <c r="AA40094" s="298"/>
      <c r="AC40094" s="206"/>
    </row>
    <row r="40095" spans="27:29">
      <c r="AA40095" s="298"/>
      <c r="AC40095" s="206"/>
    </row>
    <row r="40096" spans="27:29">
      <c r="AA40096" s="298"/>
      <c r="AC40096" s="206"/>
    </row>
    <row r="40097" spans="27:29">
      <c r="AA40097" s="298"/>
      <c r="AC40097" s="206"/>
    </row>
    <row r="40098" spans="27:29">
      <c r="AA40098" s="298"/>
      <c r="AC40098" s="206"/>
    </row>
    <row r="40099" spans="27:29">
      <c r="AA40099" s="298"/>
      <c r="AC40099" s="206"/>
    </row>
    <row r="40100" spans="27:29">
      <c r="AA40100" s="298"/>
      <c r="AC40100" s="206"/>
    </row>
    <row r="40101" spans="27:29">
      <c r="AA40101" s="298"/>
      <c r="AC40101" s="206"/>
    </row>
    <row r="40102" spans="27:29">
      <c r="AA40102" s="298"/>
      <c r="AC40102" s="206"/>
    </row>
    <row r="40103" spans="27:29">
      <c r="AA40103" s="298"/>
      <c r="AC40103" s="206"/>
    </row>
    <row r="40104" spans="27:29">
      <c r="AA40104" s="298"/>
      <c r="AC40104" s="206"/>
    </row>
    <row r="40105" spans="27:29">
      <c r="AA40105" s="298"/>
      <c r="AC40105" s="206"/>
    </row>
    <row r="40106" spans="27:29">
      <c r="AA40106" s="298"/>
      <c r="AC40106" s="206"/>
    </row>
    <row r="40107" spans="27:29">
      <c r="AA40107" s="298"/>
      <c r="AC40107" s="206"/>
    </row>
    <row r="40108" spans="27:29">
      <c r="AA40108" s="298"/>
      <c r="AC40108" s="206"/>
    </row>
    <row r="40109" spans="27:29">
      <c r="AA40109" s="298"/>
      <c r="AC40109" s="206"/>
    </row>
    <row r="40110" spans="27:29">
      <c r="AA40110" s="298"/>
      <c r="AC40110" s="206"/>
    </row>
    <row r="40111" spans="27:29">
      <c r="AA40111" s="298"/>
      <c r="AC40111" s="206"/>
    </row>
    <row r="40112" spans="27:29">
      <c r="AA40112" s="298"/>
      <c r="AC40112" s="206"/>
    </row>
    <row r="40113" spans="27:29">
      <c r="AA40113" s="298"/>
      <c r="AC40113" s="206"/>
    </row>
    <row r="40114" spans="27:29">
      <c r="AA40114" s="298"/>
      <c r="AC40114" s="206"/>
    </row>
    <row r="40115" spans="27:29">
      <c r="AA40115" s="298"/>
      <c r="AC40115" s="206"/>
    </row>
    <row r="40116" spans="27:29">
      <c r="AA40116" s="298"/>
      <c r="AC40116" s="206"/>
    </row>
    <row r="40117" spans="27:29">
      <c r="AA40117" s="298"/>
      <c r="AC40117" s="206"/>
    </row>
    <row r="40118" spans="27:29">
      <c r="AA40118" s="298"/>
      <c r="AC40118" s="206"/>
    </row>
    <row r="40119" spans="27:29">
      <c r="AA40119" s="298"/>
      <c r="AC40119" s="206"/>
    </row>
    <row r="40120" spans="27:29">
      <c r="AA40120" s="298"/>
      <c r="AC40120" s="206"/>
    </row>
    <row r="40121" spans="27:29">
      <c r="AA40121" s="298"/>
      <c r="AC40121" s="206"/>
    </row>
    <row r="40122" spans="27:29">
      <c r="AA40122" s="298"/>
      <c r="AC40122" s="206"/>
    </row>
    <row r="40123" spans="27:29">
      <c r="AA40123" s="298"/>
      <c r="AC40123" s="206"/>
    </row>
    <row r="40124" spans="27:29">
      <c r="AA40124" s="298"/>
      <c r="AC40124" s="206"/>
    </row>
    <row r="40125" spans="27:29">
      <c r="AA40125" s="298"/>
      <c r="AC40125" s="206"/>
    </row>
    <row r="40126" spans="27:29">
      <c r="AA40126" s="298"/>
      <c r="AC40126" s="206"/>
    </row>
    <row r="40127" spans="27:29">
      <c r="AA40127" s="298"/>
      <c r="AC40127" s="206"/>
    </row>
    <row r="40128" spans="27:29">
      <c r="AA40128" s="298"/>
      <c r="AC40128" s="206"/>
    </row>
    <row r="40129" spans="27:29">
      <c r="AA40129" s="298"/>
      <c r="AC40129" s="206"/>
    </row>
    <row r="40130" spans="27:29">
      <c r="AA40130" s="298"/>
      <c r="AC40130" s="206"/>
    </row>
    <row r="40131" spans="27:29">
      <c r="AA40131" s="298"/>
      <c r="AC40131" s="206"/>
    </row>
    <row r="40132" spans="27:29">
      <c r="AA40132" s="298"/>
      <c r="AC40132" s="206"/>
    </row>
    <row r="40133" spans="27:29">
      <c r="AA40133" s="298"/>
      <c r="AC40133" s="206"/>
    </row>
    <row r="40134" spans="27:29">
      <c r="AA40134" s="298"/>
      <c r="AC40134" s="206"/>
    </row>
    <row r="40135" spans="27:29">
      <c r="AA40135" s="298"/>
      <c r="AC40135" s="206"/>
    </row>
    <row r="40136" spans="27:29">
      <c r="AA40136" s="298"/>
      <c r="AC40136" s="206"/>
    </row>
    <row r="40137" spans="27:29">
      <c r="AA40137" s="298"/>
      <c r="AC40137" s="206"/>
    </row>
    <row r="40138" spans="27:29">
      <c r="AA40138" s="298"/>
      <c r="AC40138" s="206"/>
    </row>
    <row r="40139" spans="27:29">
      <c r="AA40139" s="298"/>
      <c r="AC40139" s="206"/>
    </row>
    <row r="40140" spans="27:29">
      <c r="AA40140" s="298"/>
      <c r="AC40140" s="206"/>
    </row>
    <row r="40141" spans="27:29">
      <c r="AA40141" s="298"/>
      <c r="AC40141" s="206"/>
    </row>
    <row r="40142" spans="27:29">
      <c r="AA40142" s="298"/>
      <c r="AC40142" s="206"/>
    </row>
    <row r="40143" spans="27:29">
      <c r="AA40143" s="298"/>
      <c r="AC40143" s="206"/>
    </row>
    <row r="40144" spans="27:29">
      <c r="AA40144" s="298"/>
      <c r="AC40144" s="206"/>
    </row>
    <row r="40145" spans="27:29">
      <c r="AA40145" s="298"/>
      <c r="AC40145" s="206"/>
    </row>
    <row r="40146" spans="27:29">
      <c r="AA40146" s="298"/>
      <c r="AC40146" s="206"/>
    </row>
    <row r="40147" spans="27:29">
      <c r="AA40147" s="298"/>
      <c r="AC40147" s="206"/>
    </row>
    <row r="40148" spans="27:29">
      <c r="AA40148" s="298"/>
      <c r="AC40148" s="206"/>
    </row>
    <row r="40149" spans="27:29">
      <c r="AA40149" s="298"/>
      <c r="AC40149" s="206"/>
    </row>
    <row r="40150" spans="27:29">
      <c r="AA40150" s="298"/>
      <c r="AC40150" s="206"/>
    </row>
    <row r="40151" spans="27:29">
      <c r="AA40151" s="298"/>
      <c r="AC40151" s="206"/>
    </row>
    <row r="40152" spans="27:29">
      <c r="AA40152" s="298"/>
      <c r="AC40152" s="206"/>
    </row>
    <row r="40153" spans="27:29">
      <c r="AA40153" s="298"/>
      <c r="AC40153" s="206"/>
    </row>
    <row r="40154" spans="27:29">
      <c r="AA40154" s="298"/>
      <c r="AC40154" s="206"/>
    </row>
    <row r="40155" spans="27:29">
      <c r="AA40155" s="298"/>
      <c r="AC40155" s="206"/>
    </row>
    <row r="40156" spans="27:29">
      <c r="AA40156" s="298"/>
      <c r="AC40156" s="206"/>
    </row>
    <row r="40157" spans="27:29">
      <c r="AA40157" s="298"/>
      <c r="AC40157" s="206"/>
    </row>
    <row r="40158" spans="27:29">
      <c r="AA40158" s="298"/>
      <c r="AC40158" s="206"/>
    </row>
    <row r="40159" spans="27:29">
      <c r="AA40159" s="298"/>
      <c r="AC40159" s="206"/>
    </row>
    <row r="40160" spans="27:29">
      <c r="AA40160" s="298"/>
      <c r="AC40160" s="206"/>
    </row>
    <row r="40161" spans="27:29">
      <c r="AA40161" s="298"/>
      <c r="AC40161" s="206"/>
    </row>
    <row r="40162" spans="27:29">
      <c r="AA40162" s="298"/>
      <c r="AC40162" s="206"/>
    </row>
    <row r="40163" spans="27:29">
      <c r="AA40163" s="298"/>
      <c r="AC40163" s="206"/>
    </row>
    <row r="40164" spans="27:29">
      <c r="AA40164" s="298"/>
      <c r="AC40164" s="206"/>
    </row>
    <row r="40165" spans="27:29">
      <c r="AA40165" s="298"/>
      <c r="AC40165" s="206"/>
    </row>
    <row r="40166" spans="27:29">
      <c r="AA40166" s="298"/>
      <c r="AC40166" s="206"/>
    </row>
    <row r="40167" spans="27:29">
      <c r="AA40167" s="298"/>
      <c r="AC40167" s="206"/>
    </row>
    <row r="40168" spans="27:29">
      <c r="AA40168" s="298"/>
      <c r="AC40168" s="206"/>
    </row>
    <row r="40169" spans="27:29">
      <c r="AA40169" s="298"/>
      <c r="AC40169" s="206"/>
    </row>
    <row r="40170" spans="27:29">
      <c r="AA40170" s="298"/>
      <c r="AC40170" s="206"/>
    </row>
    <row r="40171" spans="27:29">
      <c r="AA40171" s="298"/>
      <c r="AC40171" s="206"/>
    </row>
    <row r="40172" spans="27:29">
      <c r="AA40172" s="298"/>
      <c r="AC40172" s="206"/>
    </row>
    <row r="40173" spans="27:29">
      <c r="AA40173" s="298"/>
      <c r="AC40173" s="206"/>
    </row>
    <row r="40174" spans="27:29">
      <c r="AA40174" s="298"/>
      <c r="AC40174" s="206"/>
    </row>
    <row r="40175" spans="27:29">
      <c r="AA40175" s="298"/>
      <c r="AC40175" s="206"/>
    </row>
    <row r="40176" spans="27:29">
      <c r="AA40176" s="298"/>
      <c r="AC40176" s="206"/>
    </row>
    <row r="40177" spans="27:29">
      <c r="AA40177" s="298"/>
      <c r="AC40177" s="206"/>
    </row>
    <row r="40178" spans="27:29">
      <c r="AA40178" s="298"/>
      <c r="AC40178" s="206"/>
    </row>
    <row r="40179" spans="27:29">
      <c r="AA40179" s="298"/>
      <c r="AC40179" s="206"/>
    </row>
    <row r="40180" spans="27:29">
      <c r="AA40180" s="298"/>
      <c r="AC40180" s="206"/>
    </row>
    <row r="40181" spans="27:29">
      <c r="AA40181" s="298"/>
      <c r="AC40181" s="206"/>
    </row>
    <row r="40182" spans="27:29">
      <c r="AA40182" s="298"/>
      <c r="AC40182" s="206"/>
    </row>
    <row r="40183" spans="27:29">
      <c r="AA40183" s="298"/>
      <c r="AC40183" s="206"/>
    </row>
    <row r="40184" spans="27:29">
      <c r="AA40184" s="298"/>
      <c r="AC40184" s="206"/>
    </row>
    <row r="40185" spans="27:29">
      <c r="AA40185" s="298"/>
      <c r="AC40185" s="206"/>
    </row>
    <row r="40186" spans="27:29">
      <c r="AA40186" s="298"/>
      <c r="AC40186" s="206"/>
    </row>
    <row r="40187" spans="27:29">
      <c r="AA40187" s="298"/>
      <c r="AC40187" s="206"/>
    </row>
    <row r="40188" spans="27:29">
      <c r="AA40188" s="298"/>
      <c r="AC40188" s="206"/>
    </row>
    <row r="40189" spans="27:29">
      <c r="AA40189" s="298"/>
      <c r="AC40189" s="206"/>
    </row>
    <row r="40190" spans="27:29">
      <c r="AA40190" s="298"/>
      <c r="AC40190" s="206"/>
    </row>
    <row r="40191" spans="27:29">
      <c r="AA40191" s="298"/>
      <c r="AC40191" s="206"/>
    </row>
    <row r="40192" spans="27:29">
      <c r="AA40192" s="298"/>
      <c r="AC40192" s="206"/>
    </row>
    <row r="40193" spans="27:29">
      <c r="AA40193" s="298"/>
      <c r="AC40193" s="206"/>
    </row>
    <row r="40194" spans="27:29">
      <c r="AA40194" s="298"/>
      <c r="AC40194" s="206"/>
    </row>
    <row r="40195" spans="27:29">
      <c r="AA40195" s="298"/>
      <c r="AC40195" s="206"/>
    </row>
    <row r="40196" spans="27:29">
      <c r="AA40196" s="298"/>
      <c r="AC40196" s="206"/>
    </row>
    <row r="40197" spans="27:29">
      <c r="AA40197" s="298"/>
      <c r="AC40197" s="206"/>
    </row>
    <row r="40198" spans="27:29">
      <c r="AA40198" s="298"/>
      <c r="AC40198" s="206"/>
    </row>
    <row r="40199" spans="27:29">
      <c r="AA40199" s="298"/>
      <c r="AC40199" s="206"/>
    </row>
    <row r="40200" spans="27:29">
      <c r="AA40200" s="298"/>
      <c r="AC40200" s="206"/>
    </row>
    <row r="40201" spans="27:29">
      <c r="AA40201" s="298"/>
      <c r="AC40201" s="206"/>
    </row>
    <row r="40202" spans="27:29">
      <c r="AA40202" s="298"/>
      <c r="AC40202" s="206"/>
    </row>
    <row r="40203" spans="27:29">
      <c r="AA40203" s="298"/>
      <c r="AC40203" s="206"/>
    </row>
    <row r="40204" spans="27:29">
      <c r="AA40204" s="298"/>
      <c r="AC40204" s="206"/>
    </row>
    <row r="40205" spans="27:29">
      <c r="AA40205" s="298"/>
      <c r="AC40205" s="206"/>
    </row>
    <row r="40206" spans="27:29">
      <c r="AA40206" s="298"/>
      <c r="AC40206" s="206"/>
    </row>
    <row r="40207" spans="27:29">
      <c r="AA40207" s="298"/>
      <c r="AC40207" s="206"/>
    </row>
    <row r="40208" spans="27:29">
      <c r="AA40208" s="298"/>
      <c r="AC40208" s="206"/>
    </row>
    <row r="40209" spans="27:29">
      <c r="AA40209" s="298"/>
      <c r="AC40209" s="206"/>
    </row>
    <row r="40210" spans="27:29">
      <c r="AA40210" s="298"/>
      <c r="AC40210" s="206"/>
    </row>
    <row r="40211" spans="27:29">
      <c r="AA40211" s="298"/>
      <c r="AC40211" s="206"/>
    </row>
    <row r="40212" spans="27:29">
      <c r="AA40212" s="298"/>
      <c r="AC40212" s="206"/>
    </row>
    <row r="40213" spans="27:29">
      <c r="AA40213" s="298"/>
      <c r="AC40213" s="206"/>
    </row>
    <row r="40214" spans="27:29">
      <c r="AA40214" s="298"/>
      <c r="AC40214" s="206"/>
    </row>
    <row r="40215" spans="27:29">
      <c r="AA40215" s="298"/>
      <c r="AC40215" s="206"/>
    </row>
    <row r="40216" spans="27:29">
      <c r="AA40216" s="298"/>
      <c r="AC40216" s="206"/>
    </row>
    <row r="40217" spans="27:29">
      <c r="AA40217" s="298"/>
      <c r="AC40217" s="206"/>
    </row>
    <row r="40218" spans="27:29">
      <c r="AA40218" s="298"/>
      <c r="AC40218" s="206"/>
    </row>
    <row r="40219" spans="27:29">
      <c r="AA40219" s="298"/>
      <c r="AC40219" s="206"/>
    </row>
    <row r="40220" spans="27:29">
      <c r="AA40220" s="298"/>
      <c r="AC40220" s="206"/>
    </row>
    <row r="40221" spans="27:29">
      <c r="AA40221" s="298"/>
      <c r="AC40221" s="206"/>
    </row>
    <row r="40222" spans="27:29">
      <c r="AA40222" s="298"/>
      <c r="AC40222" s="206"/>
    </row>
    <row r="40223" spans="27:29">
      <c r="AA40223" s="298"/>
      <c r="AC40223" s="206"/>
    </row>
    <row r="40224" spans="27:29">
      <c r="AA40224" s="298"/>
      <c r="AC40224" s="206"/>
    </row>
    <row r="40225" spans="27:29">
      <c r="AA40225" s="298"/>
      <c r="AC40225" s="206"/>
    </row>
    <row r="40226" spans="27:29">
      <c r="AA40226" s="298"/>
      <c r="AC40226" s="206"/>
    </row>
    <row r="40227" spans="27:29">
      <c r="AA40227" s="298"/>
      <c r="AC40227" s="206"/>
    </row>
    <row r="40228" spans="27:29">
      <c r="AA40228" s="298"/>
      <c r="AC40228" s="206"/>
    </row>
    <row r="40229" spans="27:29">
      <c r="AA40229" s="298"/>
      <c r="AC40229" s="206"/>
    </row>
    <row r="40230" spans="27:29">
      <c r="AA40230" s="298"/>
      <c r="AC40230" s="206"/>
    </row>
    <row r="40231" spans="27:29">
      <c r="AA40231" s="298"/>
      <c r="AC40231" s="206"/>
    </row>
    <row r="40232" spans="27:29">
      <c r="AA40232" s="298"/>
      <c r="AC40232" s="206"/>
    </row>
    <row r="40233" spans="27:29">
      <c r="AA40233" s="298"/>
      <c r="AC40233" s="206"/>
    </row>
    <row r="40234" spans="27:29">
      <c r="AA40234" s="298"/>
      <c r="AC40234" s="206"/>
    </row>
    <row r="40235" spans="27:29">
      <c r="AA40235" s="298"/>
      <c r="AC40235" s="206"/>
    </row>
    <row r="40236" spans="27:29">
      <c r="AA40236" s="298"/>
      <c r="AC40236" s="206"/>
    </row>
    <row r="40237" spans="27:29">
      <c r="AA40237" s="298"/>
      <c r="AC40237" s="206"/>
    </row>
    <row r="40238" spans="27:29">
      <c r="AA40238" s="298"/>
      <c r="AC40238" s="206"/>
    </row>
    <row r="40239" spans="27:29">
      <c r="AA40239" s="298"/>
      <c r="AC40239" s="206"/>
    </row>
    <row r="40240" spans="27:29">
      <c r="AA40240" s="298"/>
      <c r="AC40240" s="206"/>
    </row>
    <row r="40241" spans="27:29">
      <c r="AA40241" s="298"/>
      <c r="AC40241" s="206"/>
    </row>
    <row r="40242" spans="27:29">
      <c r="AA40242" s="298"/>
      <c r="AC40242" s="206"/>
    </row>
    <row r="40243" spans="27:29">
      <c r="AA40243" s="298"/>
      <c r="AC40243" s="206"/>
    </row>
    <row r="40244" spans="27:29">
      <c r="AA40244" s="298"/>
      <c r="AC40244" s="206"/>
    </row>
    <row r="40245" spans="27:29">
      <c r="AA40245" s="298"/>
      <c r="AC40245" s="206"/>
    </row>
    <row r="40246" spans="27:29">
      <c r="AA40246" s="298"/>
      <c r="AC40246" s="206"/>
    </row>
    <row r="40247" spans="27:29">
      <c r="AA40247" s="298"/>
      <c r="AC40247" s="206"/>
    </row>
    <row r="40248" spans="27:29">
      <c r="AA40248" s="298"/>
      <c r="AC40248" s="206"/>
    </row>
    <row r="40249" spans="27:29">
      <c r="AA40249" s="298"/>
      <c r="AC40249" s="206"/>
    </row>
    <row r="40250" spans="27:29">
      <c r="AA40250" s="298"/>
      <c r="AC40250" s="206"/>
    </row>
    <row r="40251" spans="27:29">
      <c r="AA40251" s="298"/>
      <c r="AC40251" s="206"/>
    </row>
    <row r="40252" spans="27:29">
      <c r="AA40252" s="298"/>
      <c r="AC40252" s="206"/>
    </row>
    <row r="40253" spans="27:29">
      <c r="AA40253" s="298"/>
      <c r="AC40253" s="206"/>
    </row>
    <row r="40254" spans="27:29">
      <c r="AA40254" s="298"/>
      <c r="AC40254" s="206"/>
    </row>
    <row r="40255" spans="27:29">
      <c r="AA40255" s="298"/>
      <c r="AC40255" s="206"/>
    </row>
    <row r="40256" spans="27:29">
      <c r="AA40256" s="298"/>
      <c r="AC40256" s="206"/>
    </row>
    <row r="40257" spans="27:29">
      <c r="AA40257" s="298"/>
      <c r="AC40257" s="206"/>
    </row>
    <row r="40258" spans="27:29">
      <c r="AA40258" s="298"/>
      <c r="AC40258" s="206"/>
    </row>
    <row r="40259" spans="27:29">
      <c r="AA40259" s="298"/>
      <c r="AC40259" s="206"/>
    </row>
    <row r="40260" spans="27:29">
      <c r="AA40260" s="298"/>
      <c r="AC40260" s="206"/>
    </row>
    <row r="40261" spans="27:29">
      <c r="AA40261" s="298"/>
      <c r="AC40261" s="206"/>
    </row>
    <row r="40262" spans="27:29">
      <c r="AA40262" s="298"/>
      <c r="AC40262" s="206"/>
    </row>
    <row r="40263" spans="27:29">
      <c r="AA40263" s="298"/>
      <c r="AC40263" s="206"/>
    </row>
    <row r="40264" spans="27:29">
      <c r="AA40264" s="298"/>
      <c r="AC40264" s="206"/>
    </row>
    <row r="40265" spans="27:29">
      <c r="AA40265" s="298"/>
      <c r="AC40265" s="206"/>
    </row>
    <row r="40266" spans="27:29">
      <c r="AA40266" s="298"/>
      <c r="AC40266" s="206"/>
    </row>
    <row r="40267" spans="27:29">
      <c r="AA40267" s="298"/>
      <c r="AC40267" s="206"/>
    </row>
    <row r="40268" spans="27:29">
      <c r="AA40268" s="298"/>
      <c r="AC40268" s="206"/>
    </row>
    <row r="40269" spans="27:29">
      <c r="AA40269" s="298"/>
      <c r="AC40269" s="206"/>
    </row>
    <row r="40270" spans="27:29">
      <c r="AA40270" s="298"/>
      <c r="AC40270" s="206"/>
    </row>
    <row r="40271" spans="27:29">
      <c r="AA40271" s="298"/>
      <c r="AC40271" s="206"/>
    </row>
    <row r="40272" spans="27:29">
      <c r="AA40272" s="298"/>
      <c r="AC40272" s="206"/>
    </row>
    <row r="40273" spans="27:29">
      <c r="AA40273" s="298"/>
      <c r="AC40273" s="206"/>
    </row>
    <row r="40274" spans="27:29">
      <c r="AA40274" s="298"/>
      <c r="AC40274" s="206"/>
    </row>
    <row r="40275" spans="27:29">
      <c r="AA40275" s="298"/>
      <c r="AC40275" s="206"/>
    </row>
    <row r="40276" spans="27:29">
      <c r="AA40276" s="298"/>
      <c r="AC40276" s="206"/>
    </row>
    <row r="40277" spans="27:29">
      <c r="AA40277" s="298"/>
      <c r="AC40277" s="206"/>
    </row>
    <row r="40278" spans="27:29">
      <c r="AA40278" s="298"/>
      <c r="AC40278" s="206"/>
    </row>
    <row r="40279" spans="27:29">
      <c r="AA40279" s="298"/>
      <c r="AC40279" s="206"/>
    </row>
    <row r="40280" spans="27:29">
      <c r="AA40280" s="298"/>
      <c r="AC40280" s="206"/>
    </row>
    <row r="40281" spans="27:29">
      <c r="AA40281" s="298"/>
      <c r="AC40281" s="206"/>
    </row>
    <row r="40282" spans="27:29">
      <c r="AA40282" s="298"/>
      <c r="AC40282" s="206"/>
    </row>
    <row r="40283" spans="27:29">
      <c r="AA40283" s="298"/>
      <c r="AC40283" s="206"/>
    </row>
    <row r="40284" spans="27:29">
      <c r="AA40284" s="298"/>
      <c r="AC40284" s="206"/>
    </row>
    <row r="40285" spans="27:29">
      <c r="AA40285" s="298"/>
      <c r="AC40285" s="206"/>
    </row>
    <row r="40286" spans="27:29">
      <c r="AA40286" s="298"/>
      <c r="AC40286" s="206"/>
    </row>
    <row r="40287" spans="27:29">
      <c r="AA40287" s="298"/>
      <c r="AC40287" s="206"/>
    </row>
    <row r="40288" spans="27:29">
      <c r="AA40288" s="298"/>
      <c r="AC40288" s="206"/>
    </row>
    <row r="40289" spans="27:29">
      <c r="AA40289" s="298"/>
      <c r="AC40289" s="206"/>
    </row>
    <row r="40290" spans="27:29">
      <c r="AA40290" s="298"/>
      <c r="AC40290" s="206"/>
    </row>
    <row r="40291" spans="27:29">
      <c r="AA40291" s="298"/>
      <c r="AC40291" s="206"/>
    </row>
    <row r="40292" spans="27:29">
      <c r="AA40292" s="298"/>
      <c r="AC40292" s="206"/>
    </row>
    <row r="40293" spans="27:29">
      <c r="AA40293" s="298"/>
      <c r="AC40293" s="206"/>
    </row>
    <row r="40294" spans="27:29">
      <c r="AA40294" s="298"/>
      <c r="AC40294" s="206"/>
    </row>
    <row r="40295" spans="27:29">
      <c r="AA40295" s="298"/>
      <c r="AC40295" s="206"/>
    </row>
    <row r="40296" spans="27:29">
      <c r="AA40296" s="298"/>
      <c r="AC40296" s="206"/>
    </row>
    <row r="40297" spans="27:29">
      <c r="AA40297" s="298"/>
      <c r="AC40297" s="206"/>
    </row>
    <row r="40298" spans="27:29">
      <c r="AA40298" s="298"/>
      <c r="AC40298" s="206"/>
    </row>
    <row r="40299" spans="27:29">
      <c r="AA40299" s="298"/>
      <c r="AC40299" s="206"/>
    </row>
    <row r="40300" spans="27:29">
      <c r="AA40300" s="298"/>
      <c r="AC40300" s="206"/>
    </row>
    <row r="40301" spans="27:29">
      <c r="AA40301" s="298"/>
      <c r="AC40301" s="206"/>
    </row>
    <row r="40302" spans="27:29">
      <c r="AA40302" s="298"/>
      <c r="AC40302" s="206"/>
    </row>
    <row r="40303" spans="27:29">
      <c r="AA40303" s="298"/>
      <c r="AC40303" s="206"/>
    </row>
    <row r="40304" spans="27:29">
      <c r="AA40304" s="298"/>
      <c r="AC40304" s="206"/>
    </row>
    <row r="40305" spans="27:29">
      <c r="AA40305" s="298"/>
      <c r="AC40305" s="206"/>
    </row>
    <row r="40306" spans="27:29">
      <c r="AA40306" s="298"/>
      <c r="AC40306" s="206"/>
    </row>
    <row r="40307" spans="27:29">
      <c r="AA40307" s="298"/>
      <c r="AC40307" s="206"/>
    </row>
    <row r="40308" spans="27:29">
      <c r="AA40308" s="298"/>
      <c r="AC40308" s="206"/>
    </row>
    <row r="40309" spans="27:29">
      <c r="AA40309" s="298"/>
      <c r="AC40309" s="206"/>
    </row>
    <row r="40310" spans="27:29">
      <c r="AA40310" s="298"/>
      <c r="AC40310" s="206"/>
    </row>
    <row r="40311" spans="27:29">
      <c r="AA40311" s="298"/>
      <c r="AC40311" s="206"/>
    </row>
    <row r="40312" spans="27:29">
      <c r="AA40312" s="298"/>
      <c r="AC40312" s="206"/>
    </row>
    <row r="40313" spans="27:29">
      <c r="AA40313" s="298"/>
      <c r="AC40313" s="206"/>
    </row>
    <row r="40314" spans="27:29">
      <c r="AA40314" s="298"/>
      <c r="AC40314" s="206"/>
    </row>
    <row r="40315" spans="27:29">
      <c r="AA40315" s="298"/>
      <c r="AC40315" s="206"/>
    </row>
    <row r="40316" spans="27:29">
      <c r="AA40316" s="298"/>
      <c r="AC40316" s="206"/>
    </row>
    <row r="40317" spans="27:29">
      <c r="AA40317" s="298"/>
      <c r="AC40317" s="206"/>
    </row>
    <row r="40318" spans="27:29">
      <c r="AA40318" s="298"/>
      <c r="AC40318" s="206"/>
    </row>
    <row r="40319" spans="27:29">
      <c r="AA40319" s="298"/>
      <c r="AC40319" s="206"/>
    </row>
    <row r="40320" spans="27:29">
      <c r="AA40320" s="298"/>
      <c r="AC40320" s="206"/>
    </row>
    <row r="40321" spans="27:29">
      <c r="AA40321" s="298"/>
      <c r="AC40321" s="206"/>
    </row>
    <row r="40322" spans="27:29">
      <c r="AA40322" s="298"/>
      <c r="AC40322" s="206"/>
    </row>
    <row r="40323" spans="27:29">
      <c r="AA40323" s="298"/>
      <c r="AC40323" s="206"/>
    </row>
    <row r="40324" spans="27:29">
      <c r="AA40324" s="298"/>
      <c r="AC40324" s="206"/>
    </row>
    <row r="40325" spans="27:29">
      <c r="AA40325" s="298"/>
      <c r="AC40325" s="206"/>
    </row>
    <row r="40326" spans="27:29">
      <c r="AA40326" s="298"/>
      <c r="AC40326" s="206"/>
    </row>
    <row r="40327" spans="27:29">
      <c r="AA40327" s="298"/>
      <c r="AC40327" s="206"/>
    </row>
    <row r="40328" spans="27:29">
      <c r="AA40328" s="298"/>
      <c r="AC40328" s="206"/>
    </row>
    <row r="40329" spans="27:29">
      <c r="AA40329" s="298"/>
      <c r="AC40329" s="206"/>
    </row>
    <row r="40330" spans="27:29">
      <c r="AA40330" s="298"/>
      <c r="AC40330" s="206"/>
    </row>
    <row r="40331" spans="27:29">
      <c r="AA40331" s="298"/>
      <c r="AC40331" s="206"/>
    </row>
    <row r="40332" spans="27:29">
      <c r="AA40332" s="298"/>
      <c r="AC40332" s="206"/>
    </row>
    <row r="40333" spans="27:29">
      <c r="AA40333" s="298"/>
      <c r="AC40333" s="206"/>
    </row>
    <row r="40334" spans="27:29">
      <c r="AA40334" s="298"/>
      <c r="AC40334" s="206"/>
    </row>
    <row r="40335" spans="27:29">
      <c r="AA40335" s="298"/>
      <c r="AC40335" s="206"/>
    </row>
    <row r="40336" spans="27:29">
      <c r="AA40336" s="298"/>
      <c r="AC40336" s="206"/>
    </row>
    <row r="40337" spans="27:29">
      <c r="AA40337" s="298"/>
      <c r="AC40337" s="206"/>
    </row>
    <row r="40338" spans="27:29">
      <c r="AA40338" s="298"/>
      <c r="AC40338" s="206"/>
    </row>
    <row r="40339" spans="27:29">
      <c r="AA40339" s="298"/>
      <c r="AC40339" s="206"/>
    </row>
    <row r="40340" spans="27:29">
      <c r="AA40340" s="298"/>
      <c r="AC40340" s="206"/>
    </row>
    <row r="40341" spans="27:29">
      <c r="AA40341" s="298"/>
      <c r="AC40341" s="206"/>
    </row>
    <row r="40342" spans="27:29">
      <c r="AA40342" s="298"/>
      <c r="AC40342" s="206"/>
    </row>
    <row r="40343" spans="27:29">
      <c r="AA40343" s="298"/>
      <c r="AC40343" s="206"/>
    </row>
    <row r="40344" spans="27:29">
      <c r="AA40344" s="298"/>
      <c r="AC40344" s="206"/>
    </row>
    <row r="40345" spans="27:29">
      <c r="AA40345" s="298"/>
      <c r="AC40345" s="206"/>
    </row>
    <row r="40346" spans="27:29">
      <c r="AA40346" s="298"/>
      <c r="AC40346" s="206"/>
    </row>
    <row r="40347" spans="27:29">
      <c r="AA40347" s="298"/>
      <c r="AC40347" s="206"/>
    </row>
    <row r="40348" spans="27:29">
      <c r="AA40348" s="298"/>
      <c r="AC40348" s="206"/>
    </row>
    <row r="40349" spans="27:29">
      <c r="AA40349" s="298"/>
      <c r="AC40349" s="206"/>
    </row>
    <row r="40350" spans="27:29">
      <c r="AA40350" s="298"/>
      <c r="AC40350" s="206"/>
    </row>
    <row r="40351" spans="27:29">
      <c r="AA40351" s="298"/>
      <c r="AC40351" s="206"/>
    </row>
    <row r="40352" spans="27:29">
      <c r="AA40352" s="298"/>
      <c r="AC40352" s="206"/>
    </row>
    <row r="40353" spans="27:29">
      <c r="AA40353" s="298"/>
      <c r="AC40353" s="206"/>
    </row>
    <row r="40354" spans="27:29">
      <c r="AA40354" s="298"/>
      <c r="AC40354" s="206"/>
    </row>
    <row r="40355" spans="27:29">
      <c r="AA40355" s="298"/>
      <c r="AC40355" s="206"/>
    </row>
    <row r="40356" spans="27:29">
      <c r="AA40356" s="298"/>
      <c r="AC40356" s="206"/>
    </row>
    <row r="40357" spans="27:29">
      <c r="AA40357" s="298"/>
      <c r="AC40357" s="206"/>
    </row>
    <row r="40358" spans="27:29">
      <c r="AA40358" s="298"/>
      <c r="AC40358" s="206"/>
    </row>
    <row r="40359" spans="27:29">
      <c r="AA40359" s="298"/>
      <c r="AC40359" s="206"/>
    </row>
    <row r="40360" spans="27:29">
      <c r="AA40360" s="298"/>
      <c r="AC40360" s="206"/>
    </row>
    <row r="40361" spans="27:29">
      <c r="AA40361" s="298"/>
      <c r="AC40361" s="206"/>
    </row>
    <row r="40362" spans="27:29">
      <c r="AA40362" s="298"/>
      <c r="AC40362" s="206"/>
    </row>
    <row r="40363" spans="27:29">
      <c r="AA40363" s="298"/>
      <c r="AC40363" s="206"/>
    </row>
    <row r="40364" spans="27:29">
      <c r="AA40364" s="298"/>
      <c r="AC40364" s="206"/>
    </row>
    <row r="40365" spans="27:29">
      <c r="AA40365" s="298"/>
      <c r="AC40365" s="206"/>
    </row>
    <row r="40366" spans="27:29">
      <c r="AA40366" s="298"/>
      <c r="AC40366" s="206"/>
    </row>
    <row r="40367" spans="27:29">
      <c r="AA40367" s="298"/>
      <c r="AC40367" s="206"/>
    </row>
    <row r="40368" spans="27:29">
      <c r="AA40368" s="298"/>
      <c r="AC40368" s="206"/>
    </row>
    <row r="40369" spans="27:29">
      <c r="AA40369" s="298"/>
      <c r="AC40369" s="206"/>
    </row>
    <row r="40370" spans="27:29">
      <c r="AA40370" s="298"/>
      <c r="AC40370" s="206"/>
    </row>
    <row r="40371" spans="27:29">
      <c r="AA40371" s="298"/>
      <c r="AC40371" s="206"/>
    </row>
    <row r="40372" spans="27:29">
      <c r="AA40372" s="298"/>
      <c r="AC40372" s="206"/>
    </row>
    <row r="40373" spans="27:29">
      <c r="AA40373" s="298"/>
      <c r="AC40373" s="206"/>
    </row>
    <row r="40374" spans="27:29">
      <c r="AA40374" s="298"/>
      <c r="AC40374" s="206"/>
    </row>
    <row r="40375" spans="27:29">
      <c r="AA40375" s="298"/>
      <c r="AC40375" s="206"/>
    </row>
    <row r="40376" spans="27:29">
      <c r="AA40376" s="298"/>
      <c r="AC40376" s="206"/>
    </row>
    <row r="40377" spans="27:29">
      <c r="AA40377" s="298"/>
      <c r="AC40377" s="206"/>
    </row>
    <row r="40378" spans="27:29">
      <c r="AA40378" s="298"/>
      <c r="AC40378" s="206"/>
    </row>
    <row r="40379" spans="27:29">
      <c r="AA40379" s="298"/>
      <c r="AC40379" s="206"/>
    </row>
    <row r="40380" spans="27:29">
      <c r="AA40380" s="298"/>
      <c r="AC40380" s="206"/>
    </row>
    <row r="40381" spans="27:29">
      <c r="AA40381" s="298"/>
      <c r="AC40381" s="206"/>
    </row>
    <row r="40382" spans="27:29">
      <c r="AA40382" s="298"/>
      <c r="AC40382" s="206"/>
    </row>
    <row r="40383" spans="27:29">
      <c r="AA40383" s="298"/>
      <c r="AC40383" s="206"/>
    </row>
    <row r="40384" spans="27:29">
      <c r="AA40384" s="298"/>
      <c r="AC40384" s="206"/>
    </row>
    <row r="40385" spans="27:29">
      <c r="AA40385" s="298"/>
      <c r="AC40385" s="206"/>
    </row>
    <row r="40386" spans="27:29">
      <c r="AA40386" s="298"/>
      <c r="AC40386" s="206"/>
    </row>
    <row r="40387" spans="27:29">
      <c r="AA40387" s="298"/>
      <c r="AC40387" s="206"/>
    </row>
    <row r="40388" spans="27:29">
      <c r="AA40388" s="298"/>
      <c r="AC40388" s="206"/>
    </row>
    <row r="40389" spans="27:29">
      <c r="AA40389" s="298"/>
      <c r="AC40389" s="206"/>
    </row>
    <row r="40390" spans="27:29">
      <c r="AA40390" s="298"/>
      <c r="AC40390" s="206"/>
    </row>
    <row r="40391" spans="27:29">
      <c r="AA40391" s="298"/>
      <c r="AC40391" s="206"/>
    </row>
    <row r="40392" spans="27:29">
      <c r="AA40392" s="298"/>
      <c r="AC40392" s="206"/>
    </row>
    <row r="40393" spans="27:29">
      <c r="AA40393" s="298"/>
      <c r="AC40393" s="206"/>
    </row>
    <row r="40394" spans="27:29">
      <c r="AA40394" s="298"/>
      <c r="AC40394" s="206"/>
    </row>
    <row r="40395" spans="27:29">
      <c r="AA40395" s="298"/>
      <c r="AC40395" s="206"/>
    </row>
    <row r="40396" spans="27:29">
      <c r="AA40396" s="298"/>
      <c r="AC40396" s="206"/>
    </row>
    <row r="40397" spans="27:29">
      <c r="AA40397" s="298"/>
      <c r="AC40397" s="206"/>
    </row>
    <row r="40398" spans="27:29">
      <c r="AA40398" s="298"/>
      <c r="AC40398" s="206"/>
    </row>
    <row r="40399" spans="27:29">
      <c r="AA40399" s="298"/>
      <c r="AC40399" s="206"/>
    </row>
    <row r="40400" spans="27:29">
      <c r="AA40400" s="298"/>
      <c r="AC40400" s="206"/>
    </row>
    <row r="40401" spans="27:29">
      <c r="AA40401" s="298"/>
      <c r="AC40401" s="206"/>
    </row>
    <row r="40402" spans="27:29">
      <c r="AA40402" s="298"/>
      <c r="AC40402" s="206"/>
    </row>
    <row r="40403" spans="27:29">
      <c r="AA40403" s="298"/>
      <c r="AC40403" s="206"/>
    </row>
    <row r="40404" spans="27:29">
      <c r="AA40404" s="298"/>
      <c r="AC40404" s="206"/>
    </row>
    <row r="40405" spans="27:29">
      <c r="AA40405" s="298"/>
      <c r="AC40405" s="206"/>
    </row>
    <row r="40406" spans="27:29">
      <c r="AA40406" s="298"/>
      <c r="AC40406" s="206"/>
    </row>
    <row r="40407" spans="27:29">
      <c r="AA40407" s="298"/>
      <c r="AC40407" s="206"/>
    </row>
    <row r="40408" spans="27:29">
      <c r="AA40408" s="298"/>
      <c r="AC40408" s="206"/>
    </row>
    <row r="40409" spans="27:29">
      <c r="AA40409" s="298"/>
      <c r="AC40409" s="206"/>
    </row>
    <row r="40410" spans="27:29">
      <c r="AA40410" s="298"/>
      <c r="AC40410" s="206"/>
    </row>
    <row r="40411" spans="27:29">
      <c r="AA40411" s="298"/>
      <c r="AC40411" s="206"/>
    </row>
    <row r="40412" spans="27:29">
      <c r="AA40412" s="298"/>
      <c r="AC40412" s="206"/>
    </row>
    <row r="40413" spans="27:29">
      <c r="AA40413" s="298"/>
      <c r="AC40413" s="206"/>
    </row>
    <row r="40414" spans="27:29">
      <c r="AA40414" s="298"/>
      <c r="AC40414" s="206"/>
    </row>
    <row r="40415" spans="27:29">
      <c r="AA40415" s="298"/>
      <c r="AC40415" s="206"/>
    </row>
    <row r="40416" spans="27:29">
      <c r="AA40416" s="298"/>
      <c r="AC40416" s="206"/>
    </row>
    <row r="40417" spans="27:29">
      <c r="AA40417" s="298"/>
      <c r="AC40417" s="206"/>
    </row>
    <row r="40418" spans="27:29">
      <c r="AA40418" s="298"/>
      <c r="AC40418" s="206"/>
    </row>
    <row r="40419" spans="27:29">
      <c r="AA40419" s="298"/>
      <c r="AC40419" s="206"/>
    </row>
    <row r="40420" spans="27:29">
      <c r="AA40420" s="298"/>
      <c r="AC40420" s="206"/>
    </row>
    <row r="40421" spans="27:29">
      <c r="AA40421" s="298"/>
      <c r="AC40421" s="206"/>
    </row>
    <row r="40422" spans="27:29">
      <c r="AA40422" s="298"/>
      <c r="AC40422" s="206"/>
    </row>
    <row r="40423" spans="27:29">
      <c r="AA40423" s="298"/>
      <c r="AC40423" s="206"/>
    </row>
    <row r="40424" spans="27:29">
      <c r="AA40424" s="298"/>
      <c r="AC40424" s="206"/>
    </row>
    <row r="40425" spans="27:29">
      <c r="AA40425" s="298"/>
      <c r="AC40425" s="206"/>
    </row>
    <row r="40426" spans="27:29">
      <c r="AA40426" s="298"/>
      <c r="AC40426" s="206"/>
    </row>
    <row r="40427" spans="27:29">
      <c r="AA40427" s="298"/>
      <c r="AC40427" s="206"/>
    </row>
    <row r="40428" spans="27:29">
      <c r="AA40428" s="298"/>
      <c r="AC40428" s="206"/>
    </row>
    <row r="40429" spans="27:29">
      <c r="AA40429" s="298"/>
      <c r="AC40429" s="206"/>
    </row>
    <row r="40430" spans="27:29">
      <c r="AA40430" s="298"/>
      <c r="AC40430" s="206"/>
    </row>
    <row r="40431" spans="27:29">
      <c r="AA40431" s="298"/>
      <c r="AC40431" s="206"/>
    </row>
    <row r="40432" spans="27:29">
      <c r="AA40432" s="298"/>
      <c r="AC40432" s="206"/>
    </row>
    <row r="40433" spans="27:29">
      <c r="AA40433" s="298"/>
      <c r="AC40433" s="206"/>
    </row>
    <row r="40434" spans="27:29">
      <c r="AA40434" s="298"/>
      <c r="AC40434" s="206"/>
    </row>
    <row r="40435" spans="27:29">
      <c r="AA40435" s="298"/>
      <c r="AC40435" s="206"/>
    </row>
    <row r="40436" spans="27:29">
      <c r="AA40436" s="298"/>
      <c r="AC40436" s="206"/>
    </row>
    <row r="40437" spans="27:29">
      <c r="AA40437" s="298"/>
      <c r="AC40437" s="206"/>
    </row>
    <row r="40438" spans="27:29">
      <c r="AA40438" s="298"/>
      <c r="AC40438" s="206"/>
    </row>
    <row r="40439" spans="27:29">
      <c r="AA40439" s="298"/>
      <c r="AC40439" s="206"/>
    </row>
    <row r="40440" spans="27:29">
      <c r="AA40440" s="298"/>
      <c r="AC40440" s="206"/>
    </row>
    <row r="40441" spans="27:29">
      <c r="AA40441" s="298"/>
      <c r="AC40441" s="206"/>
    </row>
    <row r="40442" spans="27:29">
      <c r="AA40442" s="298"/>
      <c r="AC40442" s="206"/>
    </row>
    <row r="40443" spans="27:29">
      <c r="AA40443" s="298"/>
      <c r="AC40443" s="206"/>
    </row>
    <row r="40444" spans="27:29">
      <c r="AA40444" s="298"/>
      <c r="AC40444" s="206"/>
    </row>
    <row r="40445" spans="27:29">
      <c r="AA40445" s="298"/>
      <c r="AC40445" s="206"/>
    </row>
    <row r="40446" spans="27:29">
      <c r="AA40446" s="298"/>
      <c r="AC40446" s="206"/>
    </row>
    <row r="40447" spans="27:29">
      <c r="AA40447" s="298"/>
      <c r="AC40447" s="206"/>
    </row>
    <row r="40448" spans="27:29">
      <c r="AA40448" s="298"/>
      <c r="AC40448" s="206"/>
    </row>
    <row r="40449" spans="27:29">
      <c r="AA40449" s="298"/>
      <c r="AC40449" s="206"/>
    </row>
    <row r="40450" spans="27:29">
      <c r="AA40450" s="298"/>
      <c r="AC40450" s="206"/>
    </row>
    <row r="40451" spans="27:29">
      <c r="AA40451" s="298"/>
      <c r="AC40451" s="206"/>
    </row>
    <row r="40452" spans="27:29">
      <c r="AA40452" s="298"/>
      <c r="AC40452" s="206"/>
    </row>
    <row r="40453" spans="27:29">
      <c r="AA40453" s="298"/>
      <c r="AC40453" s="206"/>
    </row>
    <row r="40454" spans="27:29">
      <c r="AA40454" s="298"/>
      <c r="AC40454" s="206"/>
    </row>
    <row r="40455" spans="27:29">
      <c r="AA40455" s="298"/>
      <c r="AC40455" s="206"/>
    </row>
    <row r="40456" spans="27:29">
      <c r="AA40456" s="298"/>
      <c r="AC40456" s="206"/>
    </row>
    <row r="40457" spans="27:29">
      <c r="AA40457" s="298"/>
      <c r="AC40457" s="206"/>
    </row>
    <row r="40458" spans="27:29">
      <c r="AA40458" s="298"/>
      <c r="AC40458" s="206"/>
    </row>
    <row r="40459" spans="27:29">
      <c r="AA40459" s="298"/>
      <c r="AC40459" s="206"/>
    </row>
    <row r="40460" spans="27:29">
      <c r="AA40460" s="298"/>
      <c r="AC40460" s="206"/>
    </row>
    <row r="40461" spans="27:29">
      <c r="AA40461" s="298"/>
      <c r="AC40461" s="206"/>
    </row>
    <row r="40462" spans="27:29">
      <c r="AA40462" s="298"/>
      <c r="AC40462" s="206"/>
    </row>
    <row r="40463" spans="27:29">
      <c r="AA40463" s="298"/>
      <c r="AC40463" s="206"/>
    </row>
    <row r="40464" spans="27:29">
      <c r="AA40464" s="298"/>
      <c r="AC40464" s="206"/>
    </row>
    <row r="40465" spans="27:29">
      <c r="AA40465" s="298"/>
      <c r="AC40465" s="206"/>
    </row>
    <row r="40466" spans="27:29">
      <c r="AA40466" s="298"/>
      <c r="AC40466" s="206"/>
    </row>
    <row r="40467" spans="27:29">
      <c r="AA40467" s="298"/>
      <c r="AC40467" s="206"/>
    </row>
    <row r="40468" spans="27:29">
      <c r="AA40468" s="298"/>
      <c r="AC40468" s="206"/>
    </row>
    <row r="40469" spans="27:29">
      <c r="AA40469" s="298"/>
      <c r="AC40469" s="206"/>
    </row>
    <row r="40470" spans="27:29">
      <c r="AA40470" s="298"/>
      <c r="AC40470" s="206"/>
    </row>
    <row r="40471" spans="27:29">
      <c r="AA40471" s="298"/>
      <c r="AC40471" s="206"/>
    </row>
    <row r="40472" spans="27:29">
      <c r="AA40472" s="298"/>
      <c r="AC40472" s="206"/>
    </row>
    <row r="40473" spans="27:29">
      <c r="AA40473" s="298"/>
      <c r="AC40473" s="206"/>
    </row>
    <row r="40474" spans="27:29">
      <c r="AA40474" s="298"/>
      <c r="AC40474" s="206"/>
    </row>
    <row r="40475" spans="27:29">
      <c r="AA40475" s="298"/>
      <c r="AC40475" s="206"/>
    </row>
    <row r="40476" spans="27:29">
      <c r="AA40476" s="298"/>
      <c r="AC40476" s="206"/>
    </row>
    <row r="40477" spans="27:29">
      <c r="AA40477" s="298"/>
      <c r="AC40477" s="206"/>
    </row>
    <row r="40478" spans="27:29">
      <c r="AA40478" s="298"/>
      <c r="AC40478" s="206"/>
    </row>
    <row r="40479" spans="27:29">
      <c r="AA40479" s="298"/>
      <c r="AC40479" s="206"/>
    </row>
    <row r="40480" spans="27:29">
      <c r="AA40480" s="298"/>
      <c r="AC40480" s="206"/>
    </row>
    <row r="40481" spans="27:29">
      <c r="AA40481" s="298"/>
      <c r="AC40481" s="206"/>
    </row>
    <row r="40482" spans="27:29">
      <c r="AA40482" s="298"/>
      <c r="AC40482" s="206"/>
    </row>
    <row r="40483" spans="27:29">
      <c r="AA40483" s="298"/>
      <c r="AC40483" s="206"/>
    </row>
    <row r="40484" spans="27:29">
      <c r="AA40484" s="298"/>
      <c r="AC40484" s="206"/>
    </row>
    <row r="40485" spans="27:29">
      <c r="AA40485" s="298"/>
      <c r="AC40485" s="206"/>
    </row>
    <row r="40486" spans="27:29">
      <c r="AA40486" s="298"/>
      <c r="AC40486" s="206"/>
    </row>
    <row r="40487" spans="27:29">
      <c r="AA40487" s="298"/>
      <c r="AC40487" s="206"/>
    </row>
    <row r="40488" spans="27:29">
      <c r="AA40488" s="298"/>
      <c r="AC40488" s="206"/>
    </row>
    <row r="40489" spans="27:29">
      <c r="AA40489" s="298"/>
      <c r="AC40489" s="206"/>
    </row>
    <row r="40490" spans="27:29">
      <c r="AA40490" s="298"/>
      <c r="AC40490" s="206"/>
    </row>
    <row r="40491" spans="27:29">
      <c r="AA40491" s="298"/>
      <c r="AC40491" s="206"/>
    </row>
    <row r="40492" spans="27:29">
      <c r="AA40492" s="298"/>
      <c r="AC40492" s="206"/>
    </row>
    <row r="40493" spans="27:29">
      <c r="AA40493" s="298"/>
      <c r="AC40493" s="206"/>
    </row>
    <row r="40494" spans="27:29">
      <c r="AA40494" s="298"/>
      <c r="AC40494" s="206"/>
    </row>
    <row r="40495" spans="27:29">
      <c r="AA40495" s="298"/>
      <c r="AC40495" s="206"/>
    </row>
    <row r="40496" spans="27:29">
      <c r="AA40496" s="298"/>
      <c r="AC40496" s="206"/>
    </row>
    <row r="40497" spans="27:29">
      <c r="AA40497" s="298"/>
      <c r="AC40497" s="206"/>
    </row>
    <row r="40498" spans="27:29">
      <c r="AA40498" s="298"/>
      <c r="AC40498" s="206"/>
    </row>
    <row r="40499" spans="27:29">
      <c r="AA40499" s="298"/>
      <c r="AC40499" s="206"/>
    </row>
    <row r="40500" spans="27:29">
      <c r="AA40500" s="298"/>
      <c r="AC40500" s="206"/>
    </row>
    <row r="40501" spans="27:29">
      <c r="AA40501" s="298"/>
      <c r="AC40501" s="206"/>
    </row>
    <row r="40502" spans="27:29">
      <c r="AA40502" s="298"/>
      <c r="AC40502" s="206"/>
    </row>
    <row r="40503" spans="27:29">
      <c r="AA40503" s="298"/>
      <c r="AC40503" s="206"/>
    </row>
    <row r="40504" spans="27:29">
      <c r="AA40504" s="298"/>
      <c r="AC40504" s="206"/>
    </row>
    <row r="40505" spans="27:29">
      <c r="AA40505" s="298"/>
      <c r="AC40505" s="206"/>
    </row>
    <row r="40506" spans="27:29">
      <c r="AA40506" s="298"/>
      <c r="AC40506" s="206"/>
    </row>
    <row r="40507" spans="27:29">
      <c r="AA40507" s="298"/>
      <c r="AC40507" s="206"/>
    </row>
    <row r="40508" spans="27:29">
      <c r="AA40508" s="298"/>
      <c r="AC40508" s="206"/>
    </row>
    <row r="40509" spans="27:29">
      <c r="AA40509" s="298"/>
      <c r="AC40509" s="206"/>
    </row>
    <row r="40510" spans="27:29">
      <c r="AA40510" s="298"/>
      <c r="AC40510" s="206"/>
    </row>
    <row r="40511" spans="27:29">
      <c r="AA40511" s="298"/>
      <c r="AC40511" s="206"/>
    </row>
    <row r="40512" spans="27:29">
      <c r="AA40512" s="298"/>
      <c r="AC40512" s="206"/>
    </row>
    <row r="40513" spans="27:29">
      <c r="AA40513" s="298"/>
      <c r="AC40513" s="206"/>
    </row>
    <row r="40514" spans="27:29">
      <c r="AA40514" s="298"/>
      <c r="AC40514" s="206"/>
    </row>
    <row r="40515" spans="27:29">
      <c r="AA40515" s="298"/>
      <c r="AC40515" s="206"/>
    </row>
    <row r="40516" spans="27:29">
      <c r="AA40516" s="298"/>
      <c r="AC40516" s="206"/>
    </row>
    <row r="40517" spans="27:29">
      <c r="AA40517" s="298"/>
      <c r="AC40517" s="206"/>
    </row>
    <row r="40518" spans="27:29">
      <c r="AA40518" s="298"/>
      <c r="AC40518" s="206"/>
    </row>
    <row r="40519" spans="27:29">
      <c r="AA40519" s="298"/>
      <c r="AC40519" s="206"/>
    </row>
    <row r="40520" spans="27:29">
      <c r="AA40520" s="298"/>
      <c r="AC40520" s="206"/>
    </row>
    <row r="40521" spans="27:29">
      <c r="AA40521" s="298"/>
      <c r="AC40521" s="206"/>
    </row>
    <row r="40522" spans="27:29">
      <c r="AA40522" s="298"/>
      <c r="AC40522" s="206"/>
    </row>
    <row r="40523" spans="27:29">
      <c r="AA40523" s="298"/>
      <c r="AC40523" s="206"/>
    </row>
    <row r="40524" spans="27:29">
      <c r="AA40524" s="298"/>
      <c r="AC40524" s="206"/>
    </row>
    <row r="40525" spans="27:29">
      <c r="AA40525" s="298"/>
      <c r="AC40525" s="206"/>
    </row>
    <row r="40526" spans="27:29">
      <c r="AA40526" s="298"/>
      <c r="AC40526" s="206"/>
    </row>
    <row r="40527" spans="27:29">
      <c r="AA40527" s="298"/>
      <c r="AC40527" s="206"/>
    </row>
    <row r="40528" spans="27:29">
      <c r="AA40528" s="298"/>
      <c r="AC40528" s="206"/>
    </row>
    <row r="40529" spans="27:29">
      <c r="AA40529" s="298"/>
      <c r="AC40529" s="206"/>
    </row>
    <row r="40530" spans="27:29">
      <c r="AA40530" s="298"/>
      <c r="AC40530" s="206"/>
    </row>
    <row r="40531" spans="27:29">
      <c r="AA40531" s="298"/>
      <c r="AC40531" s="206"/>
    </row>
    <row r="40532" spans="27:29">
      <c r="AA40532" s="298"/>
      <c r="AC40532" s="206"/>
    </row>
    <row r="40533" spans="27:29">
      <c r="AA40533" s="298"/>
      <c r="AC40533" s="206"/>
    </row>
    <row r="40534" spans="27:29">
      <c r="AA40534" s="298"/>
      <c r="AC40534" s="206"/>
    </row>
    <row r="40535" spans="27:29">
      <c r="AA40535" s="298"/>
      <c r="AC40535" s="206"/>
    </row>
    <row r="40536" spans="27:29">
      <c r="AA40536" s="298"/>
      <c r="AC40536" s="206"/>
    </row>
    <row r="40537" spans="27:29">
      <c r="AA40537" s="298"/>
      <c r="AC40537" s="206"/>
    </row>
    <row r="40538" spans="27:29">
      <c r="AA40538" s="298"/>
      <c r="AC40538" s="206"/>
    </row>
    <row r="40539" spans="27:29">
      <c r="AA40539" s="298"/>
      <c r="AC40539" s="206"/>
    </row>
    <row r="40540" spans="27:29">
      <c r="AA40540" s="298"/>
      <c r="AC40540" s="206"/>
    </row>
    <row r="40541" spans="27:29">
      <c r="AA40541" s="298"/>
      <c r="AC40541" s="206"/>
    </row>
    <row r="40542" spans="27:29">
      <c r="AA40542" s="298"/>
      <c r="AC40542" s="206"/>
    </row>
    <row r="40543" spans="27:29">
      <c r="AA40543" s="298"/>
      <c r="AC40543" s="206"/>
    </row>
    <row r="40544" spans="27:29">
      <c r="AA40544" s="298"/>
      <c r="AC40544" s="206"/>
    </row>
    <row r="40545" spans="27:29">
      <c r="AA40545" s="298"/>
      <c r="AC40545" s="206"/>
    </row>
    <row r="40546" spans="27:29">
      <c r="AA40546" s="298"/>
      <c r="AC40546" s="206"/>
    </row>
    <row r="40547" spans="27:29">
      <c r="AA40547" s="298"/>
      <c r="AC40547" s="206"/>
    </row>
    <row r="40548" spans="27:29">
      <c r="AA40548" s="298"/>
      <c r="AC40548" s="206"/>
    </row>
    <row r="40549" spans="27:29">
      <c r="AA40549" s="298"/>
      <c r="AC40549" s="206"/>
    </row>
    <row r="40550" spans="27:29">
      <c r="AA40550" s="298"/>
      <c r="AC40550" s="206"/>
    </row>
    <row r="40551" spans="27:29">
      <c r="AA40551" s="298"/>
      <c r="AC40551" s="206"/>
    </row>
    <row r="40552" spans="27:29">
      <c r="AA40552" s="298"/>
      <c r="AC40552" s="206"/>
    </row>
    <row r="40553" spans="27:29">
      <c r="AA40553" s="298"/>
      <c r="AC40553" s="206"/>
    </row>
    <row r="40554" spans="27:29">
      <c r="AA40554" s="298"/>
      <c r="AC40554" s="206"/>
    </row>
    <row r="40555" spans="27:29">
      <c r="AA40555" s="298"/>
      <c r="AC40555" s="206"/>
    </row>
    <row r="40556" spans="27:29">
      <c r="AA40556" s="298"/>
      <c r="AC40556" s="206"/>
    </row>
    <row r="40557" spans="27:29">
      <c r="AA40557" s="298"/>
      <c r="AC40557" s="206"/>
    </row>
    <row r="40558" spans="27:29">
      <c r="AA40558" s="298"/>
      <c r="AC40558" s="206"/>
    </row>
    <row r="40559" spans="27:29">
      <c r="AA40559" s="298"/>
      <c r="AC40559" s="206"/>
    </row>
    <row r="40560" spans="27:29">
      <c r="AA40560" s="298"/>
      <c r="AC40560" s="206"/>
    </row>
    <row r="40561" spans="27:29">
      <c r="AA40561" s="298"/>
      <c r="AC40561" s="206"/>
    </row>
    <row r="40562" spans="27:29">
      <c r="AA40562" s="298"/>
      <c r="AC40562" s="206"/>
    </row>
    <row r="40563" spans="27:29">
      <c r="AA40563" s="298"/>
      <c r="AC40563" s="206"/>
    </row>
    <row r="40564" spans="27:29">
      <c r="AA40564" s="298"/>
      <c r="AC40564" s="206"/>
    </row>
    <row r="40565" spans="27:29">
      <c r="AA40565" s="298"/>
      <c r="AC40565" s="206"/>
    </row>
    <row r="40566" spans="27:29">
      <c r="AA40566" s="298"/>
      <c r="AC40566" s="206"/>
    </row>
    <row r="40567" spans="27:29">
      <c r="AA40567" s="298"/>
      <c r="AC40567" s="206"/>
    </row>
    <row r="40568" spans="27:29">
      <c r="AA40568" s="298"/>
      <c r="AC40568" s="206"/>
    </row>
    <row r="40569" spans="27:29">
      <c r="AA40569" s="298"/>
      <c r="AC40569" s="206"/>
    </row>
    <row r="40570" spans="27:29">
      <c r="AA40570" s="298"/>
      <c r="AC40570" s="206"/>
    </row>
    <row r="40571" spans="27:29">
      <c r="AA40571" s="298"/>
      <c r="AC40571" s="206"/>
    </row>
    <row r="40572" spans="27:29">
      <c r="AA40572" s="298"/>
      <c r="AC40572" s="206"/>
    </row>
    <row r="40573" spans="27:29">
      <c r="AA40573" s="298"/>
      <c r="AC40573" s="206"/>
    </row>
    <row r="40574" spans="27:29">
      <c r="AA40574" s="298"/>
      <c r="AC40574" s="206"/>
    </row>
    <row r="40575" spans="27:29">
      <c r="AA40575" s="298"/>
      <c r="AC40575" s="206"/>
    </row>
    <row r="40576" spans="27:29">
      <c r="AA40576" s="298"/>
      <c r="AC40576" s="206"/>
    </row>
    <row r="40577" spans="27:29">
      <c r="AA40577" s="298"/>
      <c r="AC40577" s="206"/>
    </row>
    <row r="40578" spans="27:29">
      <c r="AA40578" s="298"/>
      <c r="AC40578" s="206"/>
    </row>
    <row r="40579" spans="27:29">
      <c r="AA40579" s="298"/>
      <c r="AC40579" s="206"/>
    </row>
    <row r="40580" spans="27:29">
      <c r="AA40580" s="298"/>
      <c r="AC40580" s="206"/>
    </row>
    <row r="40581" spans="27:29">
      <c r="AA40581" s="298"/>
      <c r="AC40581" s="206"/>
    </row>
    <row r="40582" spans="27:29">
      <c r="AA40582" s="298"/>
      <c r="AC40582" s="206"/>
    </row>
    <row r="40583" spans="27:29">
      <c r="AA40583" s="298"/>
      <c r="AC40583" s="206"/>
    </row>
    <row r="40584" spans="27:29">
      <c r="AA40584" s="298"/>
      <c r="AC40584" s="206"/>
    </row>
    <row r="40585" spans="27:29">
      <c r="AA40585" s="298"/>
      <c r="AC40585" s="206"/>
    </row>
    <row r="40586" spans="27:29">
      <c r="AA40586" s="298"/>
      <c r="AC40586" s="206"/>
    </row>
    <row r="40587" spans="27:29">
      <c r="AA40587" s="298"/>
      <c r="AC40587" s="206"/>
    </row>
    <row r="40588" spans="27:29">
      <c r="AA40588" s="298"/>
      <c r="AC40588" s="206"/>
    </row>
    <row r="40589" spans="27:29">
      <c r="AA40589" s="298"/>
      <c r="AC40589" s="206"/>
    </row>
    <row r="40590" spans="27:29">
      <c r="AA40590" s="298"/>
      <c r="AC40590" s="206"/>
    </row>
    <row r="40591" spans="27:29">
      <c r="AA40591" s="298"/>
      <c r="AC40591" s="206"/>
    </row>
    <row r="40592" spans="27:29">
      <c r="AA40592" s="298"/>
      <c r="AC40592" s="206"/>
    </row>
    <row r="40593" spans="27:29">
      <c r="AA40593" s="298"/>
      <c r="AC40593" s="206"/>
    </row>
    <row r="40594" spans="27:29">
      <c r="AA40594" s="298"/>
      <c r="AC40594" s="206"/>
    </row>
    <row r="40595" spans="27:29">
      <c r="AA40595" s="298"/>
      <c r="AC40595" s="206"/>
    </row>
    <row r="40596" spans="27:29">
      <c r="AA40596" s="298"/>
      <c r="AC40596" s="206"/>
    </row>
    <row r="40597" spans="27:29">
      <c r="AA40597" s="298"/>
      <c r="AC40597" s="206"/>
    </row>
    <row r="40598" spans="27:29">
      <c r="AA40598" s="298"/>
      <c r="AC40598" s="206"/>
    </row>
    <row r="40599" spans="27:29">
      <c r="AA40599" s="298"/>
      <c r="AC40599" s="206"/>
    </row>
    <row r="40600" spans="27:29">
      <c r="AA40600" s="298"/>
      <c r="AC40600" s="206"/>
    </row>
    <row r="40601" spans="27:29">
      <c r="AA40601" s="298"/>
      <c r="AC40601" s="206"/>
    </row>
    <row r="40602" spans="27:29">
      <c r="AA40602" s="298"/>
      <c r="AC40602" s="206"/>
    </row>
    <row r="40603" spans="27:29">
      <c r="AA40603" s="298"/>
      <c r="AC40603" s="206"/>
    </row>
    <row r="40604" spans="27:29">
      <c r="AA40604" s="298"/>
      <c r="AC40604" s="206"/>
    </row>
    <row r="40605" spans="27:29">
      <c r="AA40605" s="298"/>
      <c r="AC40605" s="206"/>
    </row>
    <row r="40606" spans="27:29">
      <c r="AA40606" s="298"/>
      <c r="AC40606" s="206"/>
    </row>
    <row r="40607" spans="27:29">
      <c r="AA40607" s="298"/>
      <c r="AC40607" s="206"/>
    </row>
    <row r="40608" spans="27:29">
      <c r="AA40608" s="298"/>
      <c r="AC40608" s="206"/>
    </row>
    <row r="40609" spans="27:29">
      <c r="AA40609" s="298"/>
      <c r="AC40609" s="206"/>
    </row>
    <row r="40610" spans="27:29">
      <c r="AA40610" s="298"/>
      <c r="AC40610" s="206"/>
    </row>
    <row r="40611" spans="27:29">
      <c r="AA40611" s="298"/>
      <c r="AC40611" s="206"/>
    </row>
    <row r="40612" spans="27:29">
      <c r="AA40612" s="298"/>
      <c r="AC40612" s="206"/>
    </row>
    <row r="40613" spans="27:29">
      <c r="AA40613" s="298"/>
      <c r="AC40613" s="206"/>
    </row>
    <row r="40614" spans="27:29">
      <c r="AA40614" s="298"/>
      <c r="AC40614" s="206"/>
    </row>
    <row r="40615" spans="27:29">
      <c r="AA40615" s="298"/>
      <c r="AC40615" s="206"/>
    </row>
    <row r="40616" spans="27:29">
      <c r="AA40616" s="298"/>
      <c r="AC40616" s="206"/>
    </row>
    <row r="40617" spans="27:29">
      <c r="AA40617" s="298"/>
      <c r="AC40617" s="206"/>
    </row>
    <row r="40618" spans="27:29">
      <c r="AA40618" s="298"/>
      <c r="AC40618" s="206"/>
    </row>
    <row r="40619" spans="27:29">
      <c r="AA40619" s="298"/>
      <c r="AC40619" s="206"/>
    </row>
    <row r="40620" spans="27:29">
      <c r="AA40620" s="298"/>
      <c r="AC40620" s="206"/>
    </row>
    <row r="40621" spans="27:29">
      <c r="AA40621" s="298"/>
      <c r="AC40621" s="206"/>
    </row>
    <row r="40622" spans="27:29">
      <c r="AA40622" s="298"/>
      <c r="AC40622" s="206"/>
    </row>
    <row r="40623" spans="27:29">
      <c r="AA40623" s="298"/>
      <c r="AC40623" s="206"/>
    </row>
    <row r="40624" spans="27:29">
      <c r="AA40624" s="298"/>
      <c r="AC40624" s="206"/>
    </row>
    <row r="40625" spans="27:29">
      <c r="AA40625" s="298"/>
      <c r="AC40625" s="206"/>
    </row>
    <row r="40626" spans="27:29">
      <c r="AA40626" s="298"/>
      <c r="AC40626" s="206"/>
    </row>
    <row r="40627" spans="27:29">
      <c r="AA40627" s="298"/>
      <c r="AC40627" s="206"/>
    </row>
    <row r="40628" spans="27:29">
      <c r="AA40628" s="298"/>
      <c r="AC40628" s="206"/>
    </row>
    <row r="40629" spans="27:29">
      <c r="AA40629" s="298"/>
      <c r="AC40629" s="206"/>
    </row>
    <row r="40630" spans="27:29">
      <c r="AA40630" s="298"/>
      <c r="AC40630" s="206"/>
    </row>
    <row r="40631" spans="27:29">
      <c r="AA40631" s="298"/>
      <c r="AC40631" s="206"/>
    </row>
    <row r="40632" spans="27:29">
      <c r="AA40632" s="298"/>
      <c r="AC40632" s="206"/>
    </row>
    <row r="40633" spans="27:29">
      <c r="AA40633" s="298"/>
      <c r="AC40633" s="206"/>
    </row>
    <row r="40634" spans="27:29">
      <c r="AA40634" s="298"/>
      <c r="AC40634" s="206"/>
    </row>
    <row r="40635" spans="27:29">
      <c r="AA40635" s="298"/>
      <c r="AC40635" s="206"/>
    </row>
    <row r="40636" spans="27:29">
      <c r="AA40636" s="298"/>
      <c r="AC40636" s="206"/>
    </row>
    <row r="40637" spans="27:29">
      <c r="AA40637" s="298"/>
      <c r="AC40637" s="206"/>
    </row>
    <row r="40638" spans="27:29">
      <c r="AA40638" s="298"/>
      <c r="AC40638" s="206"/>
    </row>
    <row r="40639" spans="27:29">
      <c r="AA40639" s="298"/>
      <c r="AC40639" s="206"/>
    </row>
    <row r="40640" spans="27:29">
      <c r="AA40640" s="298"/>
      <c r="AC40640" s="206"/>
    </row>
    <row r="40641" spans="27:29">
      <c r="AA40641" s="298"/>
      <c r="AC40641" s="206"/>
    </row>
    <row r="40642" spans="27:29">
      <c r="AA40642" s="298"/>
      <c r="AC40642" s="206"/>
    </row>
    <row r="40643" spans="27:29">
      <c r="AA40643" s="298"/>
      <c r="AC40643" s="206"/>
    </row>
    <row r="40644" spans="27:29">
      <c r="AA40644" s="298"/>
      <c r="AC40644" s="206"/>
    </row>
    <row r="40645" spans="27:29">
      <c r="AA40645" s="298"/>
      <c r="AC40645" s="206"/>
    </row>
    <row r="40646" spans="27:29">
      <c r="AA40646" s="298"/>
      <c r="AC40646" s="206"/>
    </row>
    <row r="40647" spans="27:29">
      <c r="AA40647" s="298"/>
      <c r="AC40647" s="206"/>
    </row>
    <row r="40648" spans="27:29">
      <c r="AA40648" s="298"/>
      <c r="AC40648" s="206"/>
    </row>
    <row r="40649" spans="27:29">
      <c r="AA40649" s="298"/>
      <c r="AC40649" s="206"/>
    </row>
    <row r="40650" spans="27:29">
      <c r="AA40650" s="298"/>
      <c r="AC40650" s="206"/>
    </row>
    <row r="40651" spans="27:29">
      <c r="AA40651" s="298"/>
      <c r="AC40651" s="206"/>
    </row>
    <row r="40652" spans="27:29">
      <c r="AA40652" s="298"/>
      <c r="AC40652" s="206"/>
    </row>
    <row r="40653" spans="27:29">
      <c r="AA40653" s="298"/>
      <c r="AC40653" s="206"/>
    </row>
    <row r="40654" spans="27:29">
      <c r="AA40654" s="298"/>
      <c r="AC40654" s="206"/>
    </row>
    <row r="40655" spans="27:29">
      <c r="AA40655" s="298"/>
      <c r="AC40655" s="206"/>
    </row>
    <row r="40656" spans="27:29">
      <c r="AA40656" s="298"/>
      <c r="AC40656" s="206"/>
    </row>
    <row r="40657" spans="27:29">
      <c r="AA40657" s="298"/>
      <c r="AC40657" s="206"/>
    </row>
    <row r="40658" spans="27:29">
      <c r="AA40658" s="298"/>
      <c r="AC40658" s="206"/>
    </row>
    <row r="40659" spans="27:29">
      <c r="AA40659" s="298"/>
      <c r="AC40659" s="206"/>
    </row>
    <row r="40660" spans="27:29">
      <c r="AA40660" s="298"/>
      <c r="AC40660" s="206"/>
    </row>
    <row r="40661" spans="27:29">
      <c r="AA40661" s="298"/>
      <c r="AC40661" s="206"/>
    </row>
    <row r="40662" spans="27:29">
      <c r="AA40662" s="298"/>
      <c r="AC40662" s="206"/>
    </row>
    <row r="40663" spans="27:29">
      <c r="AA40663" s="298"/>
      <c r="AC40663" s="206"/>
    </row>
    <row r="40664" spans="27:29">
      <c r="AA40664" s="298"/>
      <c r="AC40664" s="206"/>
    </row>
    <row r="40665" spans="27:29">
      <c r="AA40665" s="298"/>
      <c r="AC40665" s="206"/>
    </row>
    <row r="40666" spans="27:29">
      <c r="AA40666" s="298"/>
      <c r="AC40666" s="206"/>
    </row>
    <row r="40667" spans="27:29">
      <c r="AA40667" s="298"/>
      <c r="AC40667" s="206"/>
    </row>
    <row r="40668" spans="27:29">
      <c r="AA40668" s="298"/>
      <c r="AC40668" s="206"/>
    </row>
    <row r="40669" spans="27:29">
      <c r="AA40669" s="298"/>
      <c r="AC40669" s="206"/>
    </row>
    <row r="40670" spans="27:29">
      <c r="AA40670" s="298"/>
      <c r="AC40670" s="206"/>
    </row>
    <row r="40671" spans="27:29">
      <c r="AA40671" s="298"/>
      <c r="AC40671" s="206"/>
    </row>
    <row r="40672" spans="27:29">
      <c r="AA40672" s="298"/>
      <c r="AC40672" s="206"/>
    </row>
    <row r="40673" spans="27:29">
      <c r="AA40673" s="298"/>
      <c r="AC40673" s="206"/>
    </row>
    <row r="40674" spans="27:29">
      <c r="AA40674" s="298"/>
      <c r="AC40674" s="206"/>
    </row>
    <row r="40675" spans="27:29">
      <c r="AA40675" s="298"/>
      <c r="AC40675" s="206"/>
    </row>
    <row r="40676" spans="27:29">
      <c r="AA40676" s="298"/>
      <c r="AC40676" s="206"/>
    </row>
    <row r="40677" spans="27:29">
      <c r="AA40677" s="298"/>
      <c r="AC40677" s="206"/>
    </row>
    <row r="40678" spans="27:29">
      <c r="AA40678" s="298"/>
      <c r="AC40678" s="206"/>
    </row>
    <row r="40679" spans="27:29">
      <c r="AA40679" s="298"/>
      <c r="AC40679" s="206"/>
    </row>
    <row r="40680" spans="27:29">
      <c r="AA40680" s="298"/>
      <c r="AC40680" s="206"/>
    </row>
    <row r="40681" spans="27:29">
      <c r="AA40681" s="298"/>
      <c r="AC40681" s="206"/>
    </row>
    <row r="40682" spans="27:29">
      <c r="AA40682" s="298"/>
      <c r="AC40682" s="206"/>
    </row>
    <row r="40683" spans="27:29">
      <c r="AA40683" s="298"/>
      <c r="AC40683" s="206"/>
    </row>
    <row r="40684" spans="27:29">
      <c r="AA40684" s="298"/>
      <c r="AC40684" s="206"/>
    </row>
    <row r="40685" spans="27:29">
      <c r="AA40685" s="298"/>
      <c r="AC40685" s="206"/>
    </row>
    <row r="40686" spans="27:29">
      <c r="AA40686" s="298"/>
      <c r="AC40686" s="206"/>
    </row>
    <row r="40687" spans="27:29">
      <c r="AA40687" s="298"/>
      <c r="AC40687" s="206"/>
    </row>
    <row r="40688" spans="27:29">
      <c r="AA40688" s="298"/>
      <c r="AC40688" s="206"/>
    </row>
    <row r="40689" spans="27:29">
      <c r="AA40689" s="298"/>
      <c r="AC40689" s="206"/>
    </row>
    <row r="40690" spans="27:29">
      <c r="AA40690" s="298"/>
      <c r="AC40690" s="206"/>
    </row>
    <row r="40691" spans="27:29">
      <c r="AA40691" s="298"/>
      <c r="AC40691" s="206"/>
    </row>
    <row r="40692" spans="27:29">
      <c r="AA40692" s="298"/>
      <c r="AC40692" s="206"/>
    </row>
    <row r="40693" spans="27:29">
      <c r="AA40693" s="298"/>
      <c r="AC40693" s="206"/>
    </row>
    <row r="40694" spans="27:29">
      <c r="AA40694" s="298"/>
      <c r="AC40694" s="206"/>
    </row>
    <row r="40695" spans="27:29">
      <c r="AA40695" s="298"/>
      <c r="AC40695" s="206"/>
    </row>
    <row r="40696" spans="27:29">
      <c r="AA40696" s="298"/>
      <c r="AC40696" s="206"/>
    </row>
    <row r="40697" spans="27:29">
      <c r="AA40697" s="298"/>
      <c r="AC40697" s="206"/>
    </row>
    <row r="40698" spans="27:29">
      <c r="AA40698" s="298"/>
      <c r="AC40698" s="206"/>
    </row>
    <row r="40699" spans="27:29">
      <c r="AA40699" s="298"/>
      <c r="AC40699" s="206"/>
    </row>
    <row r="40700" spans="27:29">
      <c r="AA40700" s="298"/>
      <c r="AC40700" s="206"/>
    </row>
    <row r="40701" spans="27:29">
      <c r="AA40701" s="298"/>
      <c r="AC40701" s="206"/>
    </row>
    <row r="40702" spans="27:29">
      <c r="AA40702" s="298"/>
      <c r="AC40702" s="206"/>
    </row>
    <row r="40703" spans="27:29">
      <c r="AA40703" s="298"/>
      <c r="AC40703" s="206"/>
    </row>
    <row r="40704" spans="27:29">
      <c r="AA40704" s="298"/>
      <c r="AC40704" s="206"/>
    </row>
    <row r="40705" spans="27:29">
      <c r="AA40705" s="298"/>
      <c r="AC40705" s="206"/>
    </row>
    <row r="40706" spans="27:29">
      <c r="AA40706" s="298"/>
      <c r="AC40706" s="206"/>
    </row>
    <row r="40707" spans="27:29">
      <c r="AA40707" s="298"/>
      <c r="AC40707" s="206"/>
    </row>
    <row r="40708" spans="27:29">
      <c r="AA40708" s="298"/>
      <c r="AC40708" s="206"/>
    </row>
    <row r="40709" spans="27:29">
      <c r="AA40709" s="298"/>
      <c r="AC40709" s="206"/>
    </row>
    <row r="40710" spans="27:29">
      <c r="AA40710" s="298"/>
      <c r="AC40710" s="206"/>
    </row>
    <row r="40711" spans="27:29">
      <c r="AA40711" s="298"/>
      <c r="AC40711" s="206"/>
    </row>
    <row r="40712" spans="27:29">
      <c r="AA40712" s="298"/>
      <c r="AC40712" s="206"/>
    </row>
    <row r="40713" spans="27:29">
      <c r="AA40713" s="298"/>
      <c r="AC40713" s="206"/>
    </row>
    <row r="40714" spans="27:29">
      <c r="AA40714" s="298"/>
      <c r="AC40714" s="206"/>
    </row>
    <row r="40715" spans="27:29">
      <c r="AA40715" s="298"/>
      <c r="AC40715" s="206"/>
    </row>
    <row r="40716" spans="27:29">
      <c r="AA40716" s="298"/>
      <c r="AC40716" s="206"/>
    </row>
    <row r="40717" spans="27:29">
      <c r="AA40717" s="298"/>
      <c r="AC40717" s="206"/>
    </row>
    <row r="40718" spans="27:29">
      <c r="AA40718" s="298"/>
      <c r="AC40718" s="206"/>
    </row>
    <row r="40719" spans="27:29">
      <c r="AA40719" s="298"/>
      <c r="AC40719" s="206"/>
    </row>
    <row r="40720" spans="27:29">
      <c r="AA40720" s="298"/>
      <c r="AC40720" s="206"/>
    </row>
    <row r="40721" spans="27:29">
      <c r="AA40721" s="298"/>
      <c r="AC40721" s="206"/>
    </row>
    <row r="40722" spans="27:29">
      <c r="AA40722" s="298"/>
      <c r="AC40722" s="206"/>
    </row>
    <row r="40723" spans="27:29">
      <c r="AA40723" s="298"/>
      <c r="AC40723" s="206"/>
    </row>
    <row r="40724" spans="27:29">
      <c r="AA40724" s="298"/>
      <c r="AC40724" s="206"/>
    </row>
    <row r="40725" spans="27:29">
      <c r="AA40725" s="298"/>
      <c r="AC40725" s="206"/>
    </row>
    <row r="40726" spans="27:29">
      <c r="AA40726" s="298"/>
      <c r="AC40726" s="206"/>
    </row>
    <row r="40727" spans="27:29">
      <c r="AA40727" s="298"/>
      <c r="AC40727" s="206"/>
    </row>
    <row r="40728" spans="27:29">
      <c r="AA40728" s="298"/>
      <c r="AC40728" s="206"/>
    </row>
    <row r="40729" spans="27:29">
      <c r="AA40729" s="298"/>
      <c r="AC40729" s="206"/>
    </row>
    <row r="40730" spans="27:29">
      <c r="AA40730" s="298"/>
      <c r="AC40730" s="206"/>
    </row>
    <row r="40731" spans="27:29">
      <c r="AA40731" s="298"/>
      <c r="AC40731" s="206"/>
    </row>
    <row r="40732" spans="27:29">
      <c r="AA40732" s="298"/>
      <c r="AC40732" s="206"/>
    </row>
    <row r="40733" spans="27:29">
      <c r="AA40733" s="298"/>
      <c r="AC40733" s="206"/>
    </row>
    <row r="40734" spans="27:29">
      <c r="AA40734" s="298"/>
      <c r="AC40734" s="206"/>
    </row>
    <row r="40735" spans="27:29">
      <c r="AA40735" s="298"/>
      <c r="AC40735" s="206"/>
    </row>
    <row r="40736" spans="27:29">
      <c r="AA40736" s="298"/>
      <c r="AC40736" s="206"/>
    </row>
    <row r="40737" spans="27:29">
      <c r="AA40737" s="298"/>
      <c r="AC40737" s="206"/>
    </row>
    <row r="40738" spans="27:29">
      <c r="AA40738" s="298"/>
      <c r="AC40738" s="206"/>
    </row>
    <row r="40739" spans="27:29">
      <c r="AA40739" s="298"/>
      <c r="AC40739" s="206"/>
    </row>
    <row r="40740" spans="27:29">
      <c r="AA40740" s="298"/>
      <c r="AC40740" s="206"/>
    </row>
    <row r="40741" spans="27:29">
      <c r="AA40741" s="298"/>
      <c r="AC40741" s="206"/>
    </row>
    <row r="40742" spans="27:29">
      <c r="AA40742" s="298"/>
      <c r="AC40742" s="206"/>
    </row>
    <row r="40743" spans="27:29">
      <c r="AA40743" s="298"/>
      <c r="AC40743" s="206"/>
    </row>
    <row r="40744" spans="27:29">
      <c r="AA40744" s="298"/>
      <c r="AC40744" s="206"/>
    </row>
    <row r="40745" spans="27:29">
      <c r="AA40745" s="298"/>
      <c r="AC40745" s="206"/>
    </row>
    <row r="40746" spans="27:29">
      <c r="AA40746" s="298"/>
      <c r="AC40746" s="206"/>
    </row>
    <row r="40747" spans="27:29">
      <c r="AA40747" s="298"/>
      <c r="AC40747" s="206"/>
    </row>
    <row r="40748" spans="27:29">
      <c r="AA40748" s="298"/>
      <c r="AC40748" s="206"/>
    </row>
    <row r="40749" spans="27:29">
      <c r="AA40749" s="298"/>
      <c r="AC40749" s="206"/>
    </row>
    <row r="40750" spans="27:29">
      <c r="AA40750" s="298"/>
      <c r="AC40750" s="206"/>
    </row>
    <row r="40751" spans="27:29">
      <c r="AA40751" s="298"/>
      <c r="AC40751" s="206"/>
    </row>
    <row r="40752" spans="27:29">
      <c r="AA40752" s="298"/>
      <c r="AC40752" s="206"/>
    </row>
    <row r="40753" spans="27:29">
      <c r="AA40753" s="298"/>
      <c r="AC40753" s="206"/>
    </row>
    <row r="40754" spans="27:29">
      <c r="AA40754" s="298"/>
      <c r="AC40754" s="206"/>
    </row>
    <row r="40755" spans="27:29">
      <c r="AA40755" s="298"/>
      <c r="AC40755" s="206"/>
    </row>
    <row r="40756" spans="27:29">
      <c r="AA40756" s="298"/>
      <c r="AC40756" s="206"/>
    </row>
    <row r="40757" spans="27:29">
      <c r="AA40757" s="298"/>
      <c r="AC40757" s="206"/>
    </row>
    <row r="40758" spans="27:29">
      <c r="AA40758" s="298"/>
      <c r="AC40758" s="206"/>
    </row>
    <row r="40759" spans="27:29">
      <c r="AA40759" s="298"/>
      <c r="AC40759" s="206"/>
    </row>
    <row r="40760" spans="27:29">
      <c r="AA40760" s="298"/>
      <c r="AC40760" s="206"/>
    </row>
    <row r="40761" spans="27:29">
      <c r="AA40761" s="298"/>
      <c r="AC40761" s="206"/>
    </row>
    <row r="40762" spans="27:29">
      <c r="AA40762" s="298"/>
      <c r="AC40762" s="206"/>
    </row>
    <row r="40763" spans="27:29">
      <c r="AA40763" s="298"/>
      <c r="AC40763" s="206"/>
    </row>
    <row r="40764" spans="27:29">
      <c r="AA40764" s="298"/>
      <c r="AC40764" s="206"/>
    </row>
    <row r="40765" spans="27:29">
      <c r="AA40765" s="298"/>
      <c r="AC40765" s="206"/>
    </row>
    <row r="40766" spans="27:29">
      <c r="AA40766" s="298"/>
      <c r="AC40766" s="206"/>
    </row>
    <row r="40767" spans="27:29">
      <c r="AA40767" s="298"/>
      <c r="AC40767" s="206"/>
    </row>
    <row r="40768" spans="27:29">
      <c r="AA40768" s="298"/>
      <c r="AC40768" s="206"/>
    </row>
    <row r="40769" spans="27:29">
      <c r="AA40769" s="298"/>
      <c r="AC40769" s="206"/>
    </row>
    <row r="40770" spans="27:29">
      <c r="AA40770" s="298"/>
      <c r="AC40770" s="206"/>
    </row>
    <row r="40771" spans="27:29">
      <c r="AA40771" s="298"/>
      <c r="AC40771" s="206"/>
    </row>
    <row r="40772" spans="27:29">
      <c r="AA40772" s="298"/>
      <c r="AC40772" s="206"/>
    </row>
    <row r="40773" spans="27:29">
      <c r="AA40773" s="298"/>
      <c r="AC40773" s="206"/>
    </row>
    <row r="40774" spans="27:29">
      <c r="AA40774" s="298"/>
      <c r="AC40774" s="206"/>
    </row>
    <row r="40775" spans="27:29">
      <c r="AA40775" s="298"/>
      <c r="AC40775" s="206"/>
    </row>
    <row r="40776" spans="27:29">
      <c r="AA40776" s="298"/>
      <c r="AC40776" s="206"/>
    </row>
    <row r="40777" spans="27:29">
      <c r="AA40777" s="298"/>
      <c r="AC40777" s="206"/>
    </row>
    <row r="40778" spans="27:29">
      <c r="AA40778" s="298"/>
      <c r="AC40778" s="206"/>
    </row>
    <row r="40779" spans="27:29">
      <c r="AA40779" s="298"/>
      <c r="AC40779" s="206"/>
    </row>
    <row r="40780" spans="27:29">
      <c r="AA40780" s="298"/>
      <c r="AC40780" s="206"/>
    </row>
    <row r="40781" spans="27:29">
      <c r="AA40781" s="298"/>
      <c r="AC40781" s="206"/>
    </row>
    <row r="40782" spans="27:29">
      <c r="AA40782" s="298"/>
      <c r="AC40782" s="206"/>
    </row>
    <row r="40783" spans="27:29">
      <c r="AA40783" s="298"/>
      <c r="AC40783" s="206"/>
    </row>
    <row r="40784" spans="27:29">
      <c r="AA40784" s="298"/>
      <c r="AC40784" s="206"/>
    </row>
    <row r="40785" spans="27:29">
      <c r="AA40785" s="298"/>
      <c r="AC40785" s="206"/>
    </row>
    <row r="40786" spans="27:29">
      <c r="AA40786" s="298"/>
      <c r="AC40786" s="206"/>
    </row>
    <row r="40787" spans="27:29">
      <c r="AA40787" s="298"/>
      <c r="AC40787" s="206"/>
    </row>
    <row r="40788" spans="27:29">
      <c r="AA40788" s="298"/>
      <c r="AC40788" s="206"/>
    </row>
    <row r="40789" spans="27:29">
      <c r="AA40789" s="298"/>
      <c r="AC40789" s="206"/>
    </row>
    <row r="40790" spans="27:29">
      <c r="AA40790" s="298"/>
      <c r="AC40790" s="206"/>
    </row>
    <row r="40791" spans="27:29">
      <c r="AA40791" s="298"/>
      <c r="AC40791" s="206"/>
    </row>
    <row r="40792" spans="27:29">
      <c r="AA40792" s="298"/>
      <c r="AC40792" s="206"/>
    </row>
    <row r="40793" spans="27:29">
      <c r="AA40793" s="298"/>
      <c r="AC40793" s="206"/>
    </row>
    <row r="40794" spans="27:29">
      <c r="AA40794" s="298"/>
      <c r="AC40794" s="206"/>
    </row>
    <row r="40795" spans="27:29">
      <c r="AA40795" s="298"/>
      <c r="AC40795" s="206"/>
    </row>
    <row r="40796" spans="27:29">
      <c r="AA40796" s="298"/>
      <c r="AC40796" s="206"/>
    </row>
    <row r="40797" spans="27:29">
      <c r="AA40797" s="298"/>
      <c r="AC40797" s="206"/>
    </row>
    <row r="40798" spans="27:29">
      <c r="AA40798" s="298"/>
      <c r="AC40798" s="206"/>
    </row>
    <row r="40799" spans="27:29">
      <c r="AA40799" s="298"/>
      <c r="AC40799" s="206"/>
    </row>
    <row r="40800" spans="27:29">
      <c r="AA40800" s="298"/>
      <c r="AC40800" s="206"/>
    </row>
    <row r="40801" spans="27:29">
      <c r="AA40801" s="298"/>
      <c r="AC40801" s="206"/>
    </row>
    <row r="40802" spans="27:29">
      <c r="AA40802" s="298"/>
      <c r="AC40802" s="206"/>
    </row>
    <row r="40803" spans="27:29">
      <c r="AA40803" s="298"/>
      <c r="AC40803" s="206"/>
    </row>
    <row r="40804" spans="27:29">
      <c r="AA40804" s="298"/>
      <c r="AC40804" s="206"/>
    </row>
    <row r="40805" spans="27:29">
      <c r="AA40805" s="298"/>
      <c r="AC40805" s="206"/>
    </row>
    <row r="40806" spans="27:29">
      <c r="AA40806" s="298"/>
      <c r="AC40806" s="206"/>
    </row>
    <row r="40807" spans="27:29">
      <c r="AA40807" s="298"/>
      <c r="AC40807" s="206"/>
    </row>
    <row r="40808" spans="27:29">
      <c r="AA40808" s="298"/>
      <c r="AC40808" s="206"/>
    </row>
    <row r="40809" spans="27:29">
      <c r="AA40809" s="298"/>
      <c r="AC40809" s="206"/>
    </row>
    <row r="40810" spans="27:29">
      <c r="AA40810" s="298"/>
      <c r="AC40810" s="206"/>
    </row>
    <row r="40811" spans="27:29">
      <c r="AA40811" s="298"/>
      <c r="AC40811" s="206"/>
    </row>
    <row r="40812" spans="27:29">
      <c r="AA40812" s="298"/>
      <c r="AC40812" s="206"/>
    </row>
    <row r="40813" spans="27:29">
      <c r="AA40813" s="298"/>
      <c r="AC40813" s="206"/>
    </row>
    <row r="40814" spans="27:29">
      <c r="AA40814" s="298"/>
      <c r="AC40814" s="206"/>
    </row>
    <row r="40815" spans="27:29">
      <c r="AA40815" s="298"/>
      <c r="AC40815" s="206"/>
    </row>
    <row r="40816" spans="27:29">
      <c r="AA40816" s="298"/>
      <c r="AC40816" s="206"/>
    </row>
    <row r="40817" spans="27:29">
      <c r="AA40817" s="298"/>
      <c r="AC40817" s="206"/>
    </row>
    <row r="40818" spans="27:29">
      <c r="AA40818" s="298"/>
      <c r="AC40818" s="206"/>
    </row>
    <row r="40819" spans="27:29">
      <c r="AA40819" s="298"/>
      <c r="AC40819" s="206"/>
    </row>
    <row r="40820" spans="27:29">
      <c r="AA40820" s="298"/>
      <c r="AC40820" s="206"/>
    </row>
    <row r="40821" spans="27:29">
      <c r="AA40821" s="298"/>
      <c r="AC40821" s="206"/>
    </row>
    <row r="40822" spans="27:29">
      <c r="AA40822" s="298"/>
      <c r="AC40822" s="206"/>
    </row>
    <row r="40823" spans="27:29">
      <c r="AA40823" s="298"/>
      <c r="AC40823" s="206"/>
    </row>
    <row r="40824" spans="27:29">
      <c r="AA40824" s="298"/>
      <c r="AC40824" s="206"/>
    </row>
    <row r="40825" spans="27:29">
      <c r="AA40825" s="298"/>
      <c r="AC40825" s="206"/>
    </row>
    <row r="40826" spans="27:29">
      <c r="AA40826" s="298"/>
      <c r="AC40826" s="206"/>
    </row>
    <row r="40827" spans="27:29">
      <c r="AA40827" s="298"/>
      <c r="AC40827" s="206"/>
    </row>
    <row r="40828" spans="27:29">
      <c r="AA40828" s="298"/>
      <c r="AC40828" s="206"/>
    </row>
    <row r="40829" spans="27:29">
      <c r="AA40829" s="298"/>
      <c r="AC40829" s="206"/>
    </row>
    <row r="40830" spans="27:29">
      <c r="AA40830" s="298"/>
      <c r="AC40830" s="206"/>
    </row>
    <row r="40831" spans="27:29">
      <c r="AA40831" s="298"/>
      <c r="AC40831" s="206"/>
    </row>
    <row r="40832" spans="27:29">
      <c r="AA40832" s="298"/>
      <c r="AC40832" s="206"/>
    </row>
    <row r="40833" spans="27:29">
      <c r="AA40833" s="298"/>
      <c r="AC40833" s="206"/>
    </row>
    <row r="40834" spans="27:29">
      <c r="AA40834" s="298"/>
      <c r="AC40834" s="206"/>
    </row>
    <row r="40835" spans="27:29">
      <c r="AA40835" s="298"/>
      <c r="AC40835" s="206"/>
    </row>
    <row r="40836" spans="27:29">
      <c r="AA40836" s="298"/>
      <c r="AC40836" s="206"/>
    </row>
    <row r="40837" spans="27:29">
      <c r="AA40837" s="298"/>
      <c r="AC40837" s="206"/>
    </row>
    <row r="40838" spans="27:29">
      <c r="AA40838" s="298"/>
      <c r="AC40838" s="206"/>
    </row>
    <row r="40839" spans="27:29">
      <c r="AA40839" s="298"/>
      <c r="AC40839" s="206"/>
    </row>
    <row r="40840" spans="27:29">
      <c r="AA40840" s="298"/>
      <c r="AC40840" s="206"/>
    </row>
    <row r="40841" spans="27:29">
      <c r="AA40841" s="298"/>
      <c r="AC40841" s="206"/>
    </row>
    <row r="40842" spans="27:29">
      <c r="AA40842" s="298"/>
      <c r="AC40842" s="206"/>
    </row>
    <row r="40843" spans="27:29">
      <c r="AA40843" s="298"/>
      <c r="AC40843" s="206"/>
    </row>
    <row r="40844" spans="27:29">
      <c r="AA40844" s="298"/>
      <c r="AC40844" s="206"/>
    </row>
    <row r="40845" spans="27:29">
      <c r="AA40845" s="298"/>
      <c r="AC40845" s="206"/>
    </row>
    <row r="40846" spans="27:29">
      <c r="AA40846" s="298"/>
      <c r="AC40846" s="206"/>
    </row>
    <row r="40847" spans="27:29">
      <c r="AA40847" s="298"/>
      <c r="AC40847" s="206"/>
    </row>
    <row r="40848" spans="27:29">
      <c r="AA40848" s="298"/>
      <c r="AC40848" s="206"/>
    </row>
    <row r="40849" spans="27:29">
      <c r="AA40849" s="298"/>
      <c r="AC40849" s="206"/>
    </row>
    <row r="40850" spans="27:29">
      <c r="AA40850" s="298"/>
      <c r="AC40850" s="206"/>
    </row>
    <row r="40851" spans="27:29">
      <c r="AA40851" s="298"/>
      <c r="AC40851" s="206"/>
    </row>
    <row r="40852" spans="27:29">
      <c r="AA40852" s="298"/>
      <c r="AC40852" s="206"/>
    </row>
    <row r="40853" spans="27:29">
      <c r="AA40853" s="298"/>
      <c r="AC40853" s="206"/>
    </row>
    <row r="40854" spans="27:29">
      <c r="AA40854" s="298"/>
      <c r="AC40854" s="206"/>
    </row>
    <row r="40855" spans="27:29">
      <c r="AA40855" s="298"/>
      <c r="AC40855" s="206"/>
    </row>
    <row r="40856" spans="27:29">
      <c r="AA40856" s="298"/>
      <c r="AC40856" s="206"/>
    </row>
    <row r="40857" spans="27:29">
      <c r="AA40857" s="298"/>
      <c r="AC40857" s="206"/>
    </row>
    <row r="40858" spans="27:29">
      <c r="AA40858" s="298"/>
      <c r="AC40858" s="206"/>
    </row>
    <row r="40859" spans="27:29">
      <c r="AA40859" s="298"/>
      <c r="AC40859" s="206"/>
    </row>
    <row r="40860" spans="27:29">
      <c r="AA40860" s="298"/>
      <c r="AC40860" s="206"/>
    </row>
    <row r="40861" spans="27:29">
      <c r="AA40861" s="298"/>
      <c r="AC40861" s="206"/>
    </row>
    <row r="40862" spans="27:29">
      <c r="AA40862" s="298"/>
      <c r="AC40862" s="206"/>
    </row>
    <row r="40863" spans="27:29">
      <c r="AA40863" s="298"/>
      <c r="AC40863" s="206"/>
    </row>
    <row r="40864" spans="27:29">
      <c r="AA40864" s="298"/>
      <c r="AC40864" s="206"/>
    </row>
    <row r="40865" spans="27:29">
      <c r="AA40865" s="298"/>
      <c r="AC40865" s="206"/>
    </row>
    <row r="40866" spans="27:29">
      <c r="AA40866" s="298"/>
      <c r="AC40866" s="206"/>
    </row>
    <row r="40867" spans="27:29">
      <c r="AA40867" s="298"/>
      <c r="AC40867" s="206"/>
    </row>
    <row r="40868" spans="27:29">
      <c r="AA40868" s="298"/>
      <c r="AC40868" s="206"/>
    </row>
    <row r="40869" spans="27:29">
      <c r="AA40869" s="298"/>
      <c r="AC40869" s="206"/>
    </row>
    <row r="40870" spans="27:29">
      <c r="AA40870" s="298"/>
      <c r="AC40870" s="206"/>
    </row>
    <row r="40871" spans="27:29">
      <c r="AA40871" s="298"/>
      <c r="AC40871" s="206"/>
    </row>
    <row r="40872" spans="27:29">
      <c r="AA40872" s="298"/>
      <c r="AC40872" s="206"/>
    </row>
    <row r="40873" spans="27:29">
      <c r="AA40873" s="298"/>
      <c r="AC40873" s="206"/>
    </row>
    <row r="40874" spans="27:29">
      <c r="AA40874" s="298"/>
      <c r="AC40874" s="206"/>
    </row>
    <row r="40875" spans="27:29">
      <c r="AA40875" s="298"/>
      <c r="AC40875" s="206"/>
    </row>
    <row r="40876" spans="27:29">
      <c r="AA40876" s="298"/>
      <c r="AC40876" s="206"/>
    </row>
    <row r="40877" spans="27:29">
      <c r="AA40877" s="298"/>
      <c r="AC40877" s="206"/>
    </row>
    <row r="40878" spans="27:29">
      <c r="AA40878" s="298"/>
      <c r="AC40878" s="206"/>
    </row>
    <row r="40879" spans="27:29">
      <c r="AA40879" s="298"/>
      <c r="AC40879" s="206"/>
    </row>
    <row r="40880" spans="27:29">
      <c r="AA40880" s="298"/>
      <c r="AC40880" s="206"/>
    </row>
    <row r="40881" spans="27:29">
      <c r="AA40881" s="298"/>
      <c r="AC40881" s="206"/>
    </row>
    <row r="40882" spans="27:29">
      <c r="AA40882" s="298"/>
      <c r="AC40882" s="206"/>
    </row>
    <row r="40883" spans="27:29">
      <c r="AA40883" s="298"/>
      <c r="AC40883" s="206"/>
    </row>
    <row r="40884" spans="27:29">
      <c r="AA40884" s="298"/>
      <c r="AC40884" s="206"/>
    </row>
    <row r="40885" spans="27:29">
      <c r="AA40885" s="298"/>
      <c r="AC40885" s="206"/>
    </row>
    <row r="40886" spans="27:29">
      <c r="AA40886" s="298"/>
      <c r="AC40886" s="206"/>
    </row>
    <row r="40887" spans="27:29">
      <c r="AA40887" s="298"/>
      <c r="AC40887" s="206"/>
    </row>
    <row r="40888" spans="27:29">
      <c r="AA40888" s="298"/>
      <c r="AC40888" s="206"/>
    </row>
    <row r="40889" spans="27:29">
      <c r="AA40889" s="298"/>
      <c r="AC40889" s="206"/>
    </row>
    <row r="40890" spans="27:29">
      <c r="AA40890" s="298"/>
      <c r="AC40890" s="206"/>
    </row>
    <row r="40891" spans="27:29">
      <c r="AA40891" s="298"/>
      <c r="AC40891" s="206"/>
    </row>
    <row r="40892" spans="27:29">
      <c r="AA40892" s="298"/>
      <c r="AC40892" s="206"/>
    </row>
    <row r="40893" spans="27:29">
      <c r="AA40893" s="298"/>
      <c r="AC40893" s="206"/>
    </row>
    <row r="40894" spans="27:29">
      <c r="AA40894" s="298"/>
      <c r="AC40894" s="206"/>
    </row>
    <row r="40895" spans="27:29">
      <c r="AA40895" s="298"/>
      <c r="AC40895" s="206"/>
    </row>
    <row r="40896" spans="27:29">
      <c r="AA40896" s="298"/>
      <c r="AC40896" s="206"/>
    </row>
    <row r="40897" spans="27:29">
      <c r="AA40897" s="298"/>
      <c r="AC40897" s="206"/>
    </row>
    <row r="40898" spans="27:29">
      <c r="AA40898" s="298"/>
      <c r="AC40898" s="206"/>
    </row>
    <row r="40899" spans="27:29">
      <c r="AA40899" s="298"/>
      <c r="AC40899" s="206"/>
    </row>
    <row r="40900" spans="27:29">
      <c r="AA40900" s="298"/>
      <c r="AC40900" s="206"/>
    </row>
    <row r="40901" spans="27:29">
      <c r="AA40901" s="298"/>
      <c r="AC40901" s="206"/>
    </row>
    <row r="40902" spans="27:29">
      <c r="AA40902" s="298"/>
      <c r="AC40902" s="206"/>
    </row>
    <row r="40903" spans="27:29">
      <c r="AA40903" s="298"/>
      <c r="AC40903" s="206"/>
    </row>
    <row r="40904" spans="27:29">
      <c r="AA40904" s="298"/>
      <c r="AC40904" s="206"/>
    </row>
    <row r="40905" spans="27:29">
      <c r="AA40905" s="298"/>
      <c r="AC40905" s="206"/>
    </row>
    <row r="40906" spans="27:29">
      <c r="AA40906" s="298"/>
      <c r="AC40906" s="206"/>
    </row>
    <row r="40907" spans="27:29">
      <c r="AA40907" s="298"/>
      <c r="AC40907" s="206"/>
    </row>
    <row r="40908" spans="27:29">
      <c r="AA40908" s="298"/>
      <c r="AC40908" s="206"/>
    </row>
    <row r="40909" spans="27:29">
      <c r="AA40909" s="298"/>
      <c r="AC40909" s="206"/>
    </row>
    <row r="40910" spans="27:29">
      <c r="AA40910" s="298"/>
      <c r="AC40910" s="206"/>
    </row>
    <row r="40911" spans="27:29">
      <c r="AA40911" s="298"/>
      <c r="AC40911" s="206"/>
    </row>
    <row r="40912" spans="27:29">
      <c r="AA40912" s="298"/>
      <c r="AC40912" s="206"/>
    </row>
    <row r="40913" spans="27:29">
      <c r="AA40913" s="298"/>
      <c r="AC40913" s="206"/>
    </row>
    <row r="40914" spans="27:29">
      <c r="AA40914" s="298"/>
      <c r="AC40914" s="206"/>
    </row>
    <row r="40915" spans="27:29">
      <c r="AA40915" s="298"/>
      <c r="AC40915" s="206"/>
    </row>
    <row r="40916" spans="27:29">
      <c r="AA40916" s="298"/>
      <c r="AC40916" s="206"/>
    </row>
    <row r="40917" spans="27:29">
      <c r="AA40917" s="298"/>
      <c r="AC40917" s="206"/>
    </row>
    <row r="40918" spans="27:29">
      <c r="AA40918" s="298"/>
      <c r="AC40918" s="206"/>
    </row>
    <row r="40919" spans="27:29">
      <c r="AA40919" s="298"/>
      <c r="AC40919" s="206"/>
    </row>
    <row r="40920" spans="27:29">
      <c r="AA40920" s="298"/>
      <c r="AC40920" s="206"/>
    </row>
    <row r="40921" spans="27:29">
      <c r="AA40921" s="298"/>
      <c r="AC40921" s="206"/>
    </row>
    <row r="40922" spans="27:29">
      <c r="AA40922" s="298"/>
      <c r="AC40922" s="206"/>
    </row>
    <row r="40923" spans="27:29">
      <c r="AA40923" s="298"/>
      <c r="AC40923" s="206"/>
    </row>
    <row r="40924" spans="27:29">
      <c r="AA40924" s="298"/>
      <c r="AC40924" s="206"/>
    </row>
    <row r="40925" spans="27:29">
      <c r="AA40925" s="298"/>
      <c r="AC40925" s="206"/>
    </row>
    <row r="40926" spans="27:29">
      <c r="AA40926" s="298"/>
      <c r="AC40926" s="206"/>
    </row>
    <row r="40927" spans="27:29">
      <c r="AA40927" s="298"/>
      <c r="AC40927" s="206"/>
    </row>
    <row r="40928" spans="27:29">
      <c r="AA40928" s="298"/>
      <c r="AC40928" s="206"/>
    </row>
    <row r="40929" spans="27:29">
      <c r="AA40929" s="298"/>
      <c r="AC40929" s="206"/>
    </row>
    <row r="40930" spans="27:29">
      <c r="AA40930" s="298"/>
      <c r="AC40930" s="206"/>
    </row>
    <row r="40931" spans="27:29">
      <c r="AA40931" s="298"/>
      <c r="AC40931" s="206"/>
    </row>
    <row r="40932" spans="27:29">
      <c r="AA40932" s="298"/>
      <c r="AC40932" s="206"/>
    </row>
    <row r="40933" spans="27:29">
      <c r="AA40933" s="298"/>
      <c r="AC40933" s="206"/>
    </row>
    <row r="40934" spans="27:29">
      <c r="AA40934" s="298"/>
      <c r="AC40934" s="206"/>
    </row>
    <row r="40935" spans="27:29">
      <c r="AA40935" s="298"/>
      <c r="AC40935" s="206"/>
    </row>
    <row r="40936" spans="27:29">
      <c r="AA40936" s="298"/>
      <c r="AC40936" s="206"/>
    </row>
    <row r="40937" spans="27:29">
      <c r="AA40937" s="298"/>
      <c r="AC40937" s="206"/>
    </row>
    <row r="40938" spans="27:29">
      <c r="AA40938" s="298"/>
      <c r="AC40938" s="206"/>
    </row>
    <row r="40939" spans="27:29">
      <c r="AA40939" s="298"/>
      <c r="AC40939" s="206"/>
    </row>
    <row r="40940" spans="27:29">
      <c r="AA40940" s="298"/>
      <c r="AC40940" s="206"/>
    </row>
    <row r="40941" spans="27:29">
      <c r="AA40941" s="298"/>
      <c r="AC40941" s="206"/>
    </row>
    <row r="40942" spans="27:29">
      <c r="AA40942" s="298"/>
      <c r="AC40942" s="206"/>
    </row>
    <row r="40943" spans="27:29">
      <c r="AA40943" s="298"/>
      <c r="AC40943" s="206"/>
    </row>
    <row r="40944" spans="27:29">
      <c r="AA40944" s="298"/>
      <c r="AC40944" s="206"/>
    </row>
    <row r="40945" spans="27:29">
      <c r="AA40945" s="298"/>
      <c r="AC40945" s="206"/>
    </row>
    <row r="40946" spans="27:29">
      <c r="AA40946" s="298"/>
      <c r="AC40946" s="206"/>
    </row>
    <row r="40947" spans="27:29">
      <c r="AA40947" s="298"/>
      <c r="AC40947" s="206"/>
    </row>
    <row r="40948" spans="27:29">
      <c r="AA40948" s="298"/>
      <c r="AC40948" s="206"/>
    </row>
    <row r="40949" spans="27:29">
      <c r="AA40949" s="298"/>
      <c r="AC40949" s="206"/>
    </row>
    <row r="40950" spans="27:29">
      <c r="AA40950" s="298"/>
      <c r="AC40950" s="206"/>
    </row>
    <row r="40951" spans="27:29">
      <c r="AA40951" s="298"/>
      <c r="AC40951" s="206"/>
    </row>
    <row r="40952" spans="27:29">
      <c r="AA40952" s="298"/>
      <c r="AC40952" s="206"/>
    </row>
    <row r="40953" spans="27:29">
      <c r="AA40953" s="298"/>
      <c r="AC40953" s="206"/>
    </row>
    <row r="40954" spans="27:29">
      <c r="AA40954" s="298"/>
      <c r="AC40954" s="206"/>
    </row>
    <row r="40955" spans="27:29">
      <c r="AA40955" s="298"/>
      <c r="AC40955" s="206"/>
    </row>
    <row r="40956" spans="27:29">
      <c r="AA40956" s="298"/>
      <c r="AC40956" s="206"/>
    </row>
    <row r="40957" spans="27:29">
      <c r="AA40957" s="298"/>
      <c r="AC40957" s="206"/>
    </row>
    <row r="40958" spans="27:29">
      <c r="AA40958" s="298"/>
      <c r="AC40958" s="206"/>
    </row>
    <row r="40959" spans="27:29">
      <c r="AA40959" s="298"/>
      <c r="AC40959" s="206"/>
    </row>
    <row r="40960" spans="27:29">
      <c r="AA40960" s="298"/>
      <c r="AC40960" s="206"/>
    </row>
    <row r="40961" spans="27:29">
      <c r="AA40961" s="298"/>
      <c r="AC40961" s="206"/>
    </row>
    <row r="40962" spans="27:29">
      <c r="AA40962" s="298"/>
      <c r="AC40962" s="206"/>
    </row>
    <row r="40963" spans="27:29">
      <c r="AA40963" s="298"/>
      <c r="AC40963" s="206"/>
    </row>
    <row r="40964" spans="27:29">
      <c r="AA40964" s="298"/>
      <c r="AC40964" s="206"/>
    </row>
    <row r="40965" spans="27:29">
      <c r="AA40965" s="298"/>
      <c r="AC40965" s="206"/>
    </row>
    <row r="40966" spans="27:29">
      <c r="AA40966" s="298"/>
      <c r="AC40966" s="206"/>
    </row>
    <row r="40967" spans="27:29">
      <c r="AA40967" s="298"/>
      <c r="AC40967" s="206"/>
    </row>
    <row r="40968" spans="27:29">
      <c r="AA40968" s="298"/>
      <c r="AC40968" s="206"/>
    </row>
    <row r="40969" spans="27:29">
      <c r="AA40969" s="298"/>
      <c r="AC40969" s="206"/>
    </row>
    <row r="40970" spans="27:29">
      <c r="AA40970" s="298"/>
      <c r="AC40970" s="206"/>
    </row>
    <row r="40971" spans="27:29">
      <c r="AA40971" s="298"/>
      <c r="AC40971" s="206"/>
    </row>
    <row r="40972" spans="27:29">
      <c r="AA40972" s="298"/>
      <c r="AC40972" s="206"/>
    </row>
    <row r="40973" spans="27:29">
      <c r="AA40973" s="298"/>
      <c r="AC40973" s="206"/>
    </row>
    <row r="40974" spans="27:29">
      <c r="AA40974" s="298"/>
      <c r="AC40974" s="206"/>
    </row>
    <row r="40975" spans="27:29">
      <c r="AA40975" s="298"/>
      <c r="AC40975" s="206"/>
    </row>
    <row r="40976" spans="27:29">
      <c r="AA40976" s="298"/>
      <c r="AC40976" s="206"/>
    </row>
    <row r="40977" spans="27:29">
      <c r="AA40977" s="298"/>
      <c r="AC40977" s="206"/>
    </row>
    <row r="40978" spans="27:29">
      <c r="AA40978" s="298"/>
      <c r="AC40978" s="206"/>
    </row>
    <row r="40979" spans="27:29">
      <c r="AA40979" s="298"/>
      <c r="AC40979" s="206"/>
    </row>
    <row r="40980" spans="27:29">
      <c r="AA40980" s="298"/>
      <c r="AC40980" s="206"/>
    </row>
    <row r="40981" spans="27:29">
      <c r="AA40981" s="298"/>
      <c r="AC40981" s="206"/>
    </row>
    <row r="40982" spans="27:29">
      <c r="AA40982" s="298"/>
      <c r="AC40982" s="206"/>
    </row>
    <row r="40983" spans="27:29">
      <c r="AA40983" s="298"/>
      <c r="AC40983" s="206"/>
    </row>
    <row r="40984" spans="27:29">
      <c r="AA40984" s="298"/>
      <c r="AC40984" s="206"/>
    </row>
    <row r="40985" spans="27:29">
      <c r="AA40985" s="298"/>
      <c r="AC40985" s="206"/>
    </row>
    <row r="40986" spans="27:29">
      <c r="AA40986" s="298"/>
      <c r="AC40986" s="206"/>
    </row>
    <row r="40987" spans="27:29">
      <c r="AA40987" s="298"/>
      <c r="AC40987" s="206"/>
    </row>
    <row r="40988" spans="27:29">
      <c r="AA40988" s="298"/>
      <c r="AC40988" s="206"/>
    </row>
    <row r="40989" spans="27:29">
      <c r="AA40989" s="298"/>
      <c r="AC40989" s="206"/>
    </row>
    <row r="40990" spans="27:29">
      <c r="AA40990" s="298"/>
      <c r="AC40990" s="206"/>
    </row>
    <row r="40991" spans="27:29">
      <c r="AA40991" s="298"/>
      <c r="AC40991" s="206"/>
    </row>
    <row r="40992" spans="27:29">
      <c r="AA40992" s="298"/>
      <c r="AC40992" s="206"/>
    </row>
    <row r="40993" spans="27:29">
      <c r="AA40993" s="298"/>
      <c r="AC40993" s="206"/>
    </row>
    <row r="40994" spans="27:29">
      <c r="AA40994" s="298"/>
      <c r="AC40994" s="206"/>
    </row>
    <row r="40995" spans="27:29">
      <c r="AA40995" s="298"/>
      <c r="AC40995" s="206"/>
    </row>
    <row r="40996" spans="27:29">
      <c r="AA40996" s="298"/>
      <c r="AC40996" s="206"/>
    </row>
    <row r="40997" spans="27:29">
      <c r="AA40997" s="298"/>
      <c r="AC40997" s="206"/>
    </row>
    <row r="40998" spans="27:29">
      <c r="AA40998" s="298"/>
      <c r="AC40998" s="206"/>
    </row>
    <row r="40999" spans="27:29">
      <c r="AA40999" s="298"/>
      <c r="AC40999" s="206"/>
    </row>
    <row r="41000" spans="27:29">
      <c r="AA41000" s="298"/>
      <c r="AC41000" s="206"/>
    </row>
    <row r="41001" spans="27:29">
      <c r="AA41001" s="298"/>
      <c r="AC41001" s="206"/>
    </row>
    <row r="41002" spans="27:29">
      <c r="AA41002" s="298"/>
      <c r="AC41002" s="206"/>
    </row>
    <row r="41003" spans="27:29">
      <c r="AA41003" s="298"/>
      <c r="AC41003" s="206"/>
    </row>
    <row r="41004" spans="27:29">
      <c r="AA41004" s="298"/>
      <c r="AC41004" s="206"/>
    </row>
    <row r="41005" spans="27:29">
      <c r="AA41005" s="298"/>
      <c r="AC41005" s="206"/>
    </row>
    <row r="41006" spans="27:29">
      <c r="AA41006" s="298"/>
      <c r="AC41006" s="206"/>
    </row>
    <row r="41007" spans="27:29">
      <c r="AA41007" s="298"/>
      <c r="AC41007" s="206"/>
    </row>
    <row r="41008" spans="27:29">
      <c r="AA41008" s="298"/>
      <c r="AC41008" s="206"/>
    </row>
    <row r="41009" spans="27:29">
      <c r="AA41009" s="298"/>
      <c r="AC41009" s="206"/>
    </row>
    <row r="41010" spans="27:29">
      <c r="AA41010" s="298"/>
      <c r="AC41010" s="206"/>
    </row>
    <row r="41011" spans="27:29">
      <c r="AA41011" s="298"/>
      <c r="AC41011" s="206"/>
    </row>
    <row r="41012" spans="27:29">
      <c r="AA41012" s="298"/>
      <c r="AC41012" s="206"/>
    </row>
    <row r="41013" spans="27:29">
      <c r="AA41013" s="298"/>
      <c r="AC41013" s="206"/>
    </row>
    <row r="41014" spans="27:29">
      <c r="AA41014" s="298"/>
      <c r="AC41014" s="206"/>
    </row>
    <row r="41015" spans="27:29">
      <c r="AA41015" s="298"/>
      <c r="AC41015" s="206"/>
    </row>
    <row r="41016" spans="27:29">
      <c r="AA41016" s="298"/>
      <c r="AC41016" s="206"/>
    </row>
    <row r="41017" spans="27:29">
      <c r="AA41017" s="298"/>
      <c r="AC41017" s="206"/>
    </row>
    <row r="41018" spans="27:29">
      <c r="AA41018" s="298"/>
      <c r="AC41018" s="206"/>
    </row>
    <row r="41019" spans="27:29">
      <c r="AA41019" s="298"/>
      <c r="AC41019" s="206"/>
    </row>
    <row r="41020" spans="27:29">
      <c r="AA41020" s="298"/>
      <c r="AC41020" s="206"/>
    </row>
    <row r="41021" spans="27:29">
      <c r="AA41021" s="298"/>
      <c r="AC41021" s="206"/>
    </row>
    <row r="41022" spans="27:29">
      <c r="AA41022" s="298"/>
      <c r="AC41022" s="206"/>
    </row>
    <row r="41023" spans="27:29">
      <c r="AA41023" s="298"/>
      <c r="AC41023" s="206"/>
    </row>
    <row r="41024" spans="27:29">
      <c r="AA41024" s="298"/>
      <c r="AC41024" s="206"/>
    </row>
    <row r="41025" spans="27:29">
      <c r="AA41025" s="298"/>
      <c r="AC41025" s="206"/>
    </row>
    <row r="41026" spans="27:29">
      <c r="AA41026" s="298"/>
      <c r="AC41026" s="206"/>
    </row>
    <row r="41027" spans="27:29">
      <c r="AA41027" s="298"/>
      <c r="AC41027" s="206"/>
    </row>
    <row r="41028" spans="27:29">
      <c r="AA41028" s="298"/>
      <c r="AC41028" s="206"/>
    </row>
    <row r="41029" spans="27:29">
      <c r="AA41029" s="298"/>
      <c r="AC41029" s="206"/>
    </row>
    <row r="41030" spans="27:29">
      <c r="AA41030" s="298"/>
      <c r="AC41030" s="206"/>
    </row>
    <row r="41031" spans="27:29">
      <c r="AA41031" s="298"/>
      <c r="AC41031" s="206"/>
    </row>
    <row r="41032" spans="27:29">
      <c r="AA41032" s="298"/>
      <c r="AC41032" s="206"/>
    </row>
    <row r="41033" spans="27:29">
      <c r="AA41033" s="298"/>
      <c r="AC41033" s="206"/>
    </row>
    <row r="41034" spans="27:29">
      <c r="AA41034" s="298"/>
      <c r="AC41034" s="206"/>
    </row>
    <row r="41035" spans="27:29">
      <c r="AA41035" s="298"/>
      <c r="AC41035" s="206"/>
    </row>
    <row r="41036" spans="27:29">
      <c r="AA41036" s="298"/>
      <c r="AC41036" s="206"/>
    </row>
    <row r="41037" spans="27:29">
      <c r="AA41037" s="298"/>
      <c r="AC41037" s="206"/>
    </row>
    <row r="41038" spans="27:29">
      <c r="AA41038" s="298"/>
      <c r="AC41038" s="206"/>
    </row>
    <row r="41039" spans="27:29">
      <c r="AA41039" s="298"/>
      <c r="AC41039" s="206"/>
    </row>
    <row r="41040" spans="27:29">
      <c r="AA41040" s="298"/>
      <c r="AC41040" s="206"/>
    </row>
    <row r="41041" spans="27:29">
      <c r="AA41041" s="298"/>
      <c r="AC41041" s="206"/>
    </row>
    <row r="41042" spans="27:29">
      <c r="AA41042" s="298"/>
      <c r="AC41042" s="206"/>
    </row>
    <row r="41043" spans="27:29">
      <c r="AA41043" s="298"/>
      <c r="AC41043" s="206"/>
    </row>
    <row r="41044" spans="27:29">
      <c r="AA41044" s="298"/>
      <c r="AC41044" s="206"/>
    </row>
    <row r="41045" spans="27:29">
      <c r="AA41045" s="298"/>
      <c r="AC41045" s="206"/>
    </row>
    <row r="41046" spans="27:29">
      <c r="AA41046" s="298"/>
      <c r="AC41046" s="206"/>
    </row>
    <row r="41047" spans="27:29">
      <c r="AA41047" s="298"/>
      <c r="AC41047" s="206"/>
    </row>
    <row r="41048" spans="27:29">
      <c r="AA41048" s="298"/>
      <c r="AC41048" s="206"/>
    </row>
    <row r="41049" spans="27:29">
      <c r="AA41049" s="298"/>
      <c r="AC41049" s="206"/>
    </row>
    <row r="41050" spans="27:29">
      <c r="AA41050" s="298"/>
      <c r="AC41050" s="206"/>
    </row>
    <row r="41051" spans="27:29">
      <c r="AA41051" s="298"/>
      <c r="AC41051" s="206"/>
    </row>
    <row r="41052" spans="27:29">
      <c r="AA41052" s="298"/>
      <c r="AC41052" s="206"/>
    </row>
    <row r="41053" spans="27:29">
      <c r="AA41053" s="298"/>
      <c r="AC41053" s="206"/>
    </row>
    <row r="41054" spans="27:29">
      <c r="AA41054" s="298"/>
      <c r="AC41054" s="206"/>
    </row>
    <row r="41055" spans="27:29">
      <c r="AA41055" s="298"/>
      <c r="AC41055" s="206"/>
    </row>
    <row r="41056" spans="27:29">
      <c r="AA41056" s="298"/>
      <c r="AC41056" s="206"/>
    </row>
    <row r="41057" spans="27:29">
      <c r="AA41057" s="298"/>
      <c r="AC41057" s="206"/>
    </row>
    <row r="41058" spans="27:29">
      <c r="AA41058" s="298"/>
      <c r="AC41058" s="206"/>
    </row>
    <row r="41059" spans="27:29">
      <c r="AA41059" s="298"/>
      <c r="AC41059" s="206"/>
    </row>
    <row r="41060" spans="27:29">
      <c r="AA41060" s="298"/>
      <c r="AC41060" s="206"/>
    </row>
    <row r="41061" spans="27:29">
      <c r="AA41061" s="298"/>
      <c r="AC41061" s="206"/>
    </row>
    <row r="41062" spans="27:29">
      <c r="AA41062" s="298"/>
      <c r="AC41062" s="206"/>
    </row>
    <row r="41063" spans="27:29">
      <c r="AA41063" s="298"/>
      <c r="AC41063" s="206"/>
    </row>
    <row r="41064" spans="27:29">
      <c r="AA41064" s="298"/>
      <c r="AC41064" s="206"/>
    </row>
    <row r="41065" spans="27:29">
      <c r="AA41065" s="298"/>
      <c r="AC41065" s="206"/>
    </row>
    <row r="41066" spans="27:29">
      <c r="AA41066" s="298"/>
      <c r="AC41066" s="206"/>
    </row>
    <row r="41067" spans="27:29">
      <c r="AA41067" s="298"/>
      <c r="AC41067" s="206"/>
    </row>
    <row r="41068" spans="27:29">
      <c r="AA41068" s="298"/>
      <c r="AC41068" s="206"/>
    </row>
    <row r="41069" spans="27:29">
      <c r="AA41069" s="298"/>
      <c r="AC41069" s="206"/>
    </row>
    <row r="41070" spans="27:29">
      <c r="AA41070" s="298"/>
      <c r="AC41070" s="206"/>
    </row>
    <row r="41071" spans="27:29">
      <c r="AA41071" s="298"/>
      <c r="AC41071" s="206"/>
    </row>
    <row r="41072" spans="27:29">
      <c r="AA41072" s="298"/>
      <c r="AC41072" s="206"/>
    </row>
    <row r="41073" spans="27:29">
      <c r="AA41073" s="298"/>
      <c r="AC41073" s="206"/>
    </row>
    <row r="41074" spans="27:29">
      <c r="AA41074" s="298"/>
      <c r="AC41074" s="206"/>
    </row>
    <row r="41075" spans="27:29">
      <c r="AA41075" s="298"/>
      <c r="AC41075" s="206"/>
    </row>
    <row r="41076" spans="27:29">
      <c r="AA41076" s="298"/>
      <c r="AC41076" s="206"/>
    </row>
    <row r="41077" spans="27:29">
      <c r="AA41077" s="298"/>
      <c r="AC41077" s="206"/>
    </row>
    <row r="41078" spans="27:29">
      <c r="AA41078" s="298"/>
      <c r="AC41078" s="206"/>
    </row>
    <row r="41079" spans="27:29">
      <c r="AA41079" s="298"/>
      <c r="AC41079" s="206"/>
    </row>
    <row r="41080" spans="27:29">
      <c r="AA41080" s="298"/>
      <c r="AC41080" s="206"/>
    </row>
    <row r="41081" spans="27:29">
      <c r="AA41081" s="298"/>
      <c r="AC41081" s="206"/>
    </row>
    <row r="41082" spans="27:29">
      <c r="AA41082" s="298"/>
      <c r="AC41082" s="206"/>
    </row>
    <row r="41083" spans="27:29">
      <c r="AA41083" s="298"/>
      <c r="AC41083" s="206"/>
    </row>
    <row r="41084" spans="27:29">
      <c r="AA41084" s="298"/>
      <c r="AC41084" s="206"/>
    </row>
    <row r="41085" spans="27:29">
      <c r="AA41085" s="298"/>
      <c r="AC41085" s="206"/>
    </row>
    <row r="41086" spans="27:29">
      <c r="AA41086" s="298"/>
      <c r="AC41086" s="206"/>
    </row>
    <row r="41087" spans="27:29">
      <c r="AA41087" s="298"/>
      <c r="AC41087" s="206"/>
    </row>
    <row r="41088" spans="27:29">
      <c r="AA41088" s="298"/>
      <c r="AC41088" s="206"/>
    </row>
    <row r="41089" spans="27:29">
      <c r="AA41089" s="298"/>
      <c r="AC41089" s="206"/>
    </row>
    <row r="41090" spans="27:29">
      <c r="AA41090" s="298"/>
      <c r="AC41090" s="206"/>
    </row>
    <row r="41091" spans="27:29">
      <c r="AA41091" s="298"/>
      <c r="AC41091" s="206"/>
    </row>
    <row r="41092" spans="27:29">
      <c r="AA41092" s="298"/>
      <c r="AC41092" s="206"/>
    </row>
    <row r="41093" spans="27:29">
      <c r="AA41093" s="298"/>
      <c r="AC41093" s="206"/>
    </row>
    <row r="41094" spans="27:29">
      <c r="AA41094" s="298"/>
      <c r="AC41094" s="206"/>
    </row>
    <row r="41095" spans="27:29">
      <c r="AA41095" s="298"/>
      <c r="AC41095" s="206"/>
    </row>
    <row r="41096" spans="27:29">
      <c r="AA41096" s="298"/>
      <c r="AC41096" s="206"/>
    </row>
    <row r="41097" spans="27:29">
      <c r="AA41097" s="298"/>
      <c r="AC41097" s="206"/>
    </row>
    <row r="41098" spans="27:29">
      <c r="AA41098" s="298"/>
      <c r="AC41098" s="206"/>
    </row>
    <row r="41099" spans="27:29">
      <c r="AA41099" s="298"/>
      <c r="AC41099" s="206"/>
    </row>
    <row r="41100" spans="27:29">
      <c r="AA41100" s="298"/>
      <c r="AC41100" s="206"/>
    </row>
    <row r="41101" spans="27:29">
      <c r="AA41101" s="298"/>
      <c r="AC41101" s="206"/>
    </row>
    <row r="41102" spans="27:29">
      <c r="AA41102" s="298"/>
      <c r="AC41102" s="206"/>
    </row>
    <row r="41103" spans="27:29">
      <c r="AA41103" s="298"/>
      <c r="AC41103" s="206"/>
    </row>
    <row r="41104" spans="27:29">
      <c r="AA41104" s="298"/>
      <c r="AC41104" s="206"/>
    </row>
    <row r="41105" spans="27:29">
      <c r="AA41105" s="298"/>
      <c r="AC41105" s="206"/>
    </row>
    <row r="41106" spans="27:29">
      <c r="AA41106" s="298"/>
      <c r="AC41106" s="206"/>
    </row>
    <row r="41107" spans="27:29">
      <c r="AA41107" s="298"/>
      <c r="AC41107" s="206"/>
    </row>
    <row r="41108" spans="27:29">
      <c r="AA41108" s="298"/>
      <c r="AC41108" s="206"/>
    </row>
    <row r="41109" spans="27:29">
      <c r="AA41109" s="298"/>
      <c r="AC41109" s="206"/>
    </row>
    <row r="41110" spans="27:29">
      <c r="AA41110" s="298"/>
      <c r="AC41110" s="206"/>
    </row>
    <row r="41111" spans="27:29">
      <c r="AA41111" s="298"/>
      <c r="AC41111" s="206"/>
    </row>
    <row r="41112" spans="27:29">
      <c r="AA41112" s="298"/>
      <c r="AC41112" s="206"/>
    </row>
    <row r="41113" spans="27:29">
      <c r="AA41113" s="298"/>
      <c r="AC41113" s="206"/>
    </row>
    <row r="41114" spans="27:29">
      <c r="AA41114" s="298"/>
      <c r="AC41114" s="206"/>
    </row>
    <row r="41115" spans="27:29">
      <c r="AA41115" s="298"/>
      <c r="AC41115" s="206"/>
    </row>
    <row r="41116" spans="27:29">
      <c r="AA41116" s="298"/>
      <c r="AC41116" s="206"/>
    </row>
    <row r="41117" spans="27:29">
      <c r="AA41117" s="298"/>
      <c r="AC41117" s="206"/>
    </row>
    <row r="41118" spans="27:29">
      <c r="AA41118" s="298"/>
      <c r="AC41118" s="206"/>
    </row>
    <row r="41119" spans="27:29">
      <c r="AA41119" s="298"/>
      <c r="AC41119" s="206"/>
    </row>
    <row r="41120" spans="27:29">
      <c r="AA41120" s="298"/>
      <c r="AC41120" s="206"/>
    </row>
    <row r="41121" spans="27:29">
      <c r="AA41121" s="298"/>
      <c r="AC41121" s="206"/>
    </row>
    <row r="41122" spans="27:29">
      <c r="AA41122" s="298"/>
      <c r="AC41122" s="206"/>
    </row>
    <row r="41123" spans="27:29">
      <c r="AA41123" s="298"/>
      <c r="AC41123" s="206"/>
    </row>
    <row r="41124" spans="27:29">
      <c r="AA41124" s="298"/>
      <c r="AC41124" s="206"/>
    </row>
    <row r="41125" spans="27:29">
      <c r="AA41125" s="298"/>
      <c r="AC41125" s="206"/>
    </row>
    <row r="41126" spans="27:29">
      <c r="AA41126" s="298"/>
      <c r="AC41126" s="206"/>
    </row>
    <row r="41127" spans="27:29">
      <c r="AA41127" s="298"/>
      <c r="AC41127" s="206"/>
    </row>
    <row r="41128" spans="27:29">
      <c r="AA41128" s="298"/>
      <c r="AC41128" s="206"/>
    </row>
    <row r="41129" spans="27:29">
      <c r="AA41129" s="298"/>
      <c r="AC41129" s="206"/>
    </row>
    <row r="41130" spans="27:29">
      <c r="AA41130" s="298"/>
      <c r="AC41130" s="206"/>
    </row>
    <row r="41131" spans="27:29">
      <c r="AA41131" s="298"/>
      <c r="AC41131" s="206"/>
    </row>
    <row r="41132" spans="27:29">
      <c r="AA41132" s="298"/>
      <c r="AC41132" s="206"/>
    </row>
    <row r="41133" spans="27:29">
      <c r="AA41133" s="298"/>
      <c r="AC41133" s="206"/>
    </row>
    <row r="41134" spans="27:29">
      <c r="AA41134" s="298"/>
      <c r="AC41134" s="206"/>
    </row>
    <row r="41135" spans="27:29">
      <c r="AA41135" s="298"/>
      <c r="AC41135" s="206"/>
    </row>
    <row r="41136" spans="27:29">
      <c r="AA41136" s="298"/>
      <c r="AC41136" s="206"/>
    </row>
    <row r="41137" spans="27:29">
      <c r="AA41137" s="298"/>
      <c r="AC41137" s="206"/>
    </row>
    <row r="41138" spans="27:29">
      <c r="AA41138" s="298"/>
      <c r="AC41138" s="206"/>
    </row>
    <row r="41139" spans="27:29">
      <c r="AA41139" s="298"/>
      <c r="AC41139" s="206"/>
    </row>
    <row r="41140" spans="27:29">
      <c r="AA41140" s="298"/>
      <c r="AC41140" s="206"/>
    </row>
    <row r="41141" spans="27:29">
      <c r="AA41141" s="298"/>
      <c r="AC41141" s="206"/>
    </row>
    <row r="41142" spans="27:29">
      <c r="AA41142" s="298"/>
      <c r="AC41142" s="206"/>
    </row>
    <row r="41143" spans="27:29">
      <c r="AA41143" s="298"/>
      <c r="AC41143" s="206"/>
    </row>
    <row r="41144" spans="27:29">
      <c r="AA41144" s="298"/>
      <c r="AC41144" s="206"/>
    </row>
    <row r="41145" spans="27:29">
      <c r="AA41145" s="298"/>
      <c r="AC41145" s="206"/>
    </row>
    <row r="41146" spans="27:29">
      <c r="AA41146" s="298"/>
      <c r="AC41146" s="206"/>
    </row>
    <row r="41147" spans="27:29">
      <c r="AA41147" s="298"/>
      <c r="AC41147" s="206"/>
    </row>
    <row r="41148" spans="27:29">
      <c r="AA41148" s="298"/>
      <c r="AC41148" s="206"/>
    </row>
    <row r="41149" spans="27:29">
      <c r="AA41149" s="298"/>
      <c r="AC41149" s="206"/>
    </row>
    <row r="41150" spans="27:29">
      <c r="AA41150" s="298"/>
      <c r="AC41150" s="206"/>
    </row>
    <row r="41151" spans="27:29">
      <c r="AA41151" s="298"/>
      <c r="AC41151" s="206"/>
    </row>
    <row r="41152" spans="27:29">
      <c r="AA41152" s="298"/>
      <c r="AC41152" s="206"/>
    </row>
    <row r="41153" spans="27:29">
      <c r="AA41153" s="298"/>
      <c r="AC41153" s="206"/>
    </row>
    <row r="41154" spans="27:29">
      <c r="AA41154" s="298"/>
      <c r="AC41154" s="206"/>
    </row>
    <row r="41155" spans="27:29">
      <c r="AA41155" s="298"/>
      <c r="AC41155" s="206"/>
    </row>
    <row r="41156" spans="27:29">
      <c r="AA41156" s="298"/>
      <c r="AC41156" s="206"/>
    </row>
    <row r="41157" spans="27:29">
      <c r="AA41157" s="298"/>
      <c r="AC41157" s="206"/>
    </row>
    <row r="41158" spans="27:29">
      <c r="AA41158" s="298"/>
      <c r="AC41158" s="206"/>
    </row>
    <row r="41159" spans="27:29">
      <c r="AA41159" s="298"/>
      <c r="AC41159" s="206"/>
    </row>
    <row r="41160" spans="27:29">
      <c r="AA41160" s="298"/>
      <c r="AC41160" s="206"/>
    </row>
    <row r="41161" spans="27:29">
      <c r="AA41161" s="298"/>
      <c r="AC41161" s="206"/>
    </row>
    <row r="41162" spans="27:29">
      <c r="AA41162" s="298"/>
      <c r="AC41162" s="206"/>
    </row>
    <row r="41163" spans="27:29">
      <c r="AA41163" s="298"/>
      <c r="AC41163" s="206"/>
    </row>
    <row r="41164" spans="27:29">
      <c r="AA41164" s="298"/>
      <c r="AC41164" s="206"/>
    </row>
    <row r="41165" spans="27:29">
      <c r="AA41165" s="298"/>
      <c r="AC41165" s="206"/>
    </row>
    <row r="41166" spans="27:29">
      <c r="AA41166" s="298"/>
      <c r="AC41166" s="206"/>
    </row>
    <row r="41167" spans="27:29">
      <c r="AA41167" s="298"/>
      <c r="AC41167" s="206"/>
    </row>
    <row r="41168" spans="27:29">
      <c r="AA41168" s="298"/>
      <c r="AC41168" s="206"/>
    </row>
    <row r="41169" spans="27:29">
      <c r="AA41169" s="298"/>
      <c r="AC41169" s="206"/>
    </row>
    <row r="41170" spans="27:29">
      <c r="AA41170" s="298"/>
      <c r="AC41170" s="206"/>
    </row>
    <row r="41171" spans="27:29">
      <c r="AA41171" s="298"/>
      <c r="AC41171" s="206"/>
    </row>
    <row r="41172" spans="27:29">
      <c r="AA41172" s="298"/>
      <c r="AC41172" s="206"/>
    </row>
    <row r="41173" spans="27:29">
      <c r="AA41173" s="298"/>
      <c r="AC41173" s="206"/>
    </row>
    <row r="41174" spans="27:29">
      <c r="AA41174" s="298"/>
      <c r="AC41174" s="206"/>
    </row>
    <row r="41175" spans="27:29">
      <c r="AA41175" s="298"/>
      <c r="AC41175" s="206"/>
    </row>
    <row r="41176" spans="27:29">
      <c r="AA41176" s="298"/>
      <c r="AC41176" s="206"/>
    </row>
    <row r="41177" spans="27:29">
      <c r="AA41177" s="298"/>
      <c r="AC41177" s="206"/>
    </row>
    <row r="41178" spans="27:29">
      <c r="AA41178" s="298"/>
      <c r="AC41178" s="206"/>
    </row>
    <row r="41179" spans="27:29">
      <c r="AA41179" s="298"/>
      <c r="AC41179" s="206"/>
    </row>
    <row r="41180" spans="27:29">
      <c r="AA41180" s="298"/>
      <c r="AC41180" s="206"/>
    </row>
    <row r="41181" spans="27:29">
      <c r="AA41181" s="298"/>
      <c r="AC41181" s="206"/>
    </row>
    <row r="41182" spans="27:29">
      <c r="AA41182" s="298"/>
      <c r="AC41182" s="206"/>
    </row>
    <row r="41183" spans="27:29">
      <c r="AA41183" s="298"/>
      <c r="AC41183" s="206"/>
    </row>
    <row r="41184" spans="27:29">
      <c r="AA41184" s="298"/>
      <c r="AC41184" s="206"/>
    </row>
    <row r="41185" spans="27:29">
      <c r="AA41185" s="298"/>
      <c r="AC41185" s="206"/>
    </row>
    <row r="41186" spans="27:29">
      <c r="AA41186" s="298"/>
      <c r="AC41186" s="206"/>
    </row>
    <row r="41187" spans="27:29">
      <c r="AA41187" s="298"/>
      <c r="AC41187" s="206"/>
    </row>
    <row r="41188" spans="27:29">
      <c r="AA41188" s="298"/>
      <c r="AC41188" s="206"/>
    </row>
    <row r="41189" spans="27:29">
      <c r="AA41189" s="298"/>
      <c r="AC41189" s="206"/>
    </row>
    <row r="41190" spans="27:29">
      <c r="AA41190" s="298"/>
      <c r="AC41190" s="206"/>
    </row>
    <row r="41191" spans="27:29">
      <c r="AA41191" s="298"/>
      <c r="AC41191" s="206"/>
    </row>
    <row r="41192" spans="27:29">
      <c r="AA41192" s="298"/>
      <c r="AC41192" s="206"/>
    </row>
    <row r="41193" spans="27:29">
      <c r="AA41193" s="298"/>
      <c r="AC41193" s="206"/>
    </row>
    <row r="41194" spans="27:29">
      <c r="AA41194" s="298"/>
      <c r="AC41194" s="206"/>
    </row>
    <row r="41195" spans="27:29">
      <c r="AA41195" s="298"/>
      <c r="AC41195" s="206"/>
    </row>
    <row r="41196" spans="27:29">
      <c r="AA41196" s="298"/>
      <c r="AC41196" s="206"/>
    </row>
    <row r="41197" spans="27:29">
      <c r="AA41197" s="298"/>
      <c r="AC41197" s="206"/>
    </row>
    <row r="41198" spans="27:29">
      <c r="AA41198" s="298"/>
      <c r="AC41198" s="206"/>
    </row>
    <row r="41199" spans="27:29">
      <c r="AA41199" s="298"/>
      <c r="AC41199" s="206"/>
    </row>
    <row r="41200" spans="27:29">
      <c r="AA41200" s="298"/>
      <c r="AC41200" s="206"/>
    </row>
    <row r="41201" spans="27:29">
      <c r="AA41201" s="298"/>
      <c r="AC41201" s="206"/>
    </row>
    <row r="41202" spans="27:29">
      <c r="AA41202" s="298"/>
      <c r="AC41202" s="206"/>
    </row>
    <row r="41203" spans="27:29">
      <c r="AA41203" s="298"/>
      <c r="AC41203" s="206"/>
    </row>
    <row r="41204" spans="27:29">
      <c r="AA41204" s="298"/>
      <c r="AC41204" s="206"/>
    </row>
    <row r="41205" spans="27:29">
      <c r="AA41205" s="298"/>
      <c r="AC41205" s="206"/>
    </row>
    <row r="41206" spans="27:29">
      <c r="AA41206" s="298"/>
      <c r="AC41206" s="206"/>
    </row>
    <row r="41207" spans="27:29">
      <c r="AA41207" s="298"/>
      <c r="AC41207" s="206"/>
    </row>
    <row r="41208" spans="27:29">
      <c r="AA41208" s="298"/>
      <c r="AC41208" s="206"/>
    </row>
    <row r="41209" spans="27:29">
      <c r="AA41209" s="298"/>
      <c r="AC41209" s="206"/>
    </row>
    <row r="41210" spans="27:29">
      <c r="AA41210" s="298"/>
      <c r="AC41210" s="206"/>
    </row>
    <row r="41211" spans="27:29">
      <c r="AA41211" s="298"/>
      <c r="AC41211" s="206"/>
    </row>
    <row r="41212" spans="27:29">
      <c r="AA41212" s="298"/>
      <c r="AC41212" s="206"/>
    </row>
    <row r="41213" spans="27:29">
      <c r="AA41213" s="298"/>
      <c r="AC41213" s="206"/>
    </row>
    <row r="41214" spans="27:29">
      <c r="AA41214" s="298"/>
      <c r="AC41214" s="206"/>
    </row>
    <row r="41215" spans="27:29">
      <c r="AA41215" s="298"/>
      <c r="AC41215" s="206"/>
    </row>
    <row r="41216" spans="27:29">
      <c r="AA41216" s="298"/>
      <c r="AC41216" s="206"/>
    </row>
    <row r="41217" spans="27:29">
      <c r="AA41217" s="298"/>
      <c r="AC41217" s="206"/>
    </row>
    <row r="41218" spans="27:29">
      <c r="AA41218" s="298"/>
      <c r="AC41218" s="206"/>
    </row>
    <row r="41219" spans="27:29">
      <c r="AA41219" s="298"/>
      <c r="AC41219" s="206"/>
    </row>
    <row r="41220" spans="27:29">
      <c r="AA41220" s="298"/>
      <c r="AC41220" s="206"/>
    </row>
    <row r="41221" spans="27:29">
      <c r="AA41221" s="298"/>
      <c r="AC41221" s="206"/>
    </row>
    <row r="41222" spans="27:29">
      <c r="AA41222" s="298"/>
      <c r="AC41222" s="206"/>
    </row>
    <row r="41223" spans="27:29">
      <c r="AA41223" s="298"/>
      <c r="AC41223" s="206"/>
    </row>
    <row r="41224" spans="27:29">
      <c r="AA41224" s="298"/>
      <c r="AC41224" s="206"/>
    </row>
    <row r="41225" spans="27:29">
      <c r="AA41225" s="298"/>
      <c r="AC41225" s="206"/>
    </row>
    <row r="41226" spans="27:29">
      <c r="AA41226" s="298"/>
      <c r="AC41226" s="206"/>
    </row>
    <row r="41227" spans="27:29">
      <c r="AA41227" s="298"/>
      <c r="AC41227" s="206"/>
    </row>
    <row r="41228" spans="27:29">
      <c r="AA41228" s="298"/>
      <c r="AC41228" s="206"/>
    </row>
    <row r="41229" spans="27:29">
      <c r="AA41229" s="298"/>
      <c r="AC41229" s="206"/>
    </row>
    <row r="41230" spans="27:29">
      <c r="AA41230" s="298"/>
      <c r="AC41230" s="206"/>
    </row>
    <row r="41231" spans="27:29">
      <c r="AA41231" s="298"/>
      <c r="AC41231" s="206"/>
    </row>
    <row r="41232" spans="27:29">
      <c r="AA41232" s="298"/>
      <c r="AC41232" s="206"/>
    </row>
    <row r="41233" spans="27:29">
      <c r="AA41233" s="298"/>
      <c r="AC41233" s="206"/>
    </row>
    <row r="41234" spans="27:29">
      <c r="AA41234" s="298"/>
      <c r="AC41234" s="206"/>
    </row>
    <row r="41235" spans="27:29">
      <c r="AA41235" s="298"/>
      <c r="AC41235" s="206"/>
    </row>
    <row r="41236" spans="27:29">
      <c r="AA41236" s="298"/>
      <c r="AC41236" s="206"/>
    </row>
    <row r="41237" spans="27:29">
      <c r="AA41237" s="298"/>
      <c r="AC41237" s="206"/>
    </row>
    <row r="41238" spans="27:29">
      <c r="AA41238" s="298"/>
      <c r="AC41238" s="206"/>
    </row>
    <row r="41239" spans="27:29">
      <c r="AA41239" s="298"/>
      <c r="AC41239" s="206"/>
    </row>
    <row r="41240" spans="27:29">
      <c r="AA41240" s="298"/>
      <c r="AC41240" s="206"/>
    </row>
    <row r="41241" spans="27:29">
      <c r="AA41241" s="298"/>
      <c r="AC41241" s="206"/>
    </row>
    <row r="41242" spans="27:29">
      <c r="AA41242" s="298"/>
      <c r="AC41242" s="206"/>
    </row>
    <row r="41243" spans="27:29">
      <c r="AA41243" s="298"/>
      <c r="AC41243" s="206"/>
    </row>
    <row r="41244" spans="27:29">
      <c r="AA41244" s="298"/>
      <c r="AC41244" s="206"/>
    </row>
    <row r="41245" spans="27:29">
      <c r="AA41245" s="298"/>
      <c r="AC41245" s="206"/>
    </row>
    <row r="41246" spans="27:29">
      <c r="AA41246" s="298"/>
      <c r="AC41246" s="206"/>
    </row>
    <row r="41247" spans="27:29">
      <c r="AA41247" s="298"/>
      <c r="AC41247" s="206"/>
    </row>
    <row r="41248" spans="27:29">
      <c r="AA41248" s="298"/>
      <c r="AC41248" s="206"/>
    </row>
    <row r="41249" spans="27:29">
      <c r="AA41249" s="298"/>
      <c r="AC41249" s="206"/>
    </row>
    <row r="41250" spans="27:29">
      <c r="AA41250" s="298"/>
      <c r="AC41250" s="206"/>
    </row>
    <row r="41251" spans="27:29">
      <c r="AA41251" s="298"/>
      <c r="AC41251" s="206"/>
    </row>
    <row r="41252" spans="27:29">
      <c r="AA41252" s="298"/>
      <c r="AC41252" s="206"/>
    </row>
    <row r="41253" spans="27:29">
      <c r="AA41253" s="298"/>
      <c r="AC41253" s="206"/>
    </row>
    <row r="41254" spans="27:29">
      <c r="AA41254" s="298"/>
      <c r="AC41254" s="206"/>
    </row>
    <row r="41255" spans="27:29">
      <c r="AA41255" s="298"/>
      <c r="AC41255" s="206"/>
    </row>
    <row r="41256" spans="27:29">
      <c r="AA41256" s="298"/>
      <c r="AC41256" s="206"/>
    </row>
    <row r="41257" spans="27:29">
      <c r="AA41257" s="298"/>
      <c r="AC41257" s="206"/>
    </row>
    <row r="41258" spans="27:29">
      <c r="AA41258" s="298"/>
      <c r="AC41258" s="206"/>
    </row>
    <row r="41259" spans="27:29">
      <c r="AA41259" s="298"/>
      <c r="AC41259" s="206"/>
    </row>
    <row r="41260" spans="27:29">
      <c r="AA41260" s="298"/>
      <c r="AC41260" s="206"/>
    </row>
    <row r="41261" spans="27:29">
      <c r="AA41261" s="298"/>
      <c r="AC41261" s="206"/>
    </row>
    <row r="41262" spans="27:29">
      <c r="AA41262" s="298"/>
      <c r="AC41262" s="206"/>
    </row>
    <row r="41263" spans="27:29">
      <c r="AA41263" s="298"/>
      <c r="AC41263" s="206"/>
    </row>
    <row r="41264" spans="27:29">
      <c r="AA41264" s="298"/>
      <c r="AC41264" s="206"/>
    </row>
    <row r="41265" spans="27:29">
      <c r="AA41265" s="298"/>
      <c r="AC41265" s="206"/>
    </row>
    <row r="41266" spans="27:29">
      <c r="AA41266" s="298"/>
      <c r="AC41266" s="206"/>
    </row>
    <row r="41267" spans="27:29">
      <c r="AA41267" s="298"/>
      <c r="AC41267" s="206"/>
    </row>
    <row r="41268" spans="27:29">
      <c r="AA41268" s="298"/>
      <c r="AC41268" s="206"/>
    </row>
    <row r="41269" spans="27:29">
      <c r="AA41269" s="298"/>
      <c r="AC41269" s="206"/>
    </row>
    <row r="41270" spans="27:29">
      <c r="AA41270" s="298"/>
      <c r="AC41270" s="206"/>
    </row>
    <row r="41271" spans="27:29">
      <c r="AA41271" s="298"/>
      <c r="AC41271" s="206"/>
    </row>
    <row r="41272" spans="27:29">
      <c r="AA41272" s="298"/>
      <c r="AC41272" s="206"/>
    </row>
    <row r="41273" spans="27:29">
      <c r="AA41273" s="298"/>
      <c r="AC41273" s="206"/>
    </row>
    <row r="41274" spans="27:29">
      <c r="AA41274" s="298"/>
      <c r="AC41274" s="206"/>
    </row>
    <row r="41275" spans="27:29">
      <c r="AA41275" s="298"/>
      <c r="AC41275" s="206"/>
    </row>
    <row r="41276" spans="27:29">
      <c r="AA41276" s="298"/>
      <c r="AC41276" s="206"/>
    </row>
    <row r="41277" spans="27:29">
      <c r="AA41277" s="298"/>
      <c r="AC41277" s="206"/>
    </row>
    <row r="41278" spans="27:29">
      <c r="AA41278" s="298"/>
      <c r="AC41278" s="206"/>
    </row>
    <row r="41279" spans="27:29">
      <c r="AA41279" s="298"/>
      <c r="AC41279" s="206"/>
    </row>
    <row r="41280" spans="27:29">
      <c r="AA41280" s="298"/>
      <c r="AC41280" s="206"/>
    </row>
    <row r="41281" spans="27:29">
      <c r="AA41281" s="298"/>
      <c r="AC41281" s="206"/>
    </row>
    <row r="41282" spans="27:29">
      <c r="AA41282" s="298"/>
      <c r="AC41282" s="206"/>
    </row>
    <row r="41283" spans="27:29">
      <c r="AA41283" s="298"/>
      <c r="AC41283" s="206"/>
    </row>
    <row r="41284" spans="27:29">
      <c r="AA41284" s="298"/>
      <c r="AC41284" s="206"/>
    </row>
    <row r="41285" spans="27:29">
      <c r="AA41285" s="298"/>
      <c r="AC41285" s="206"/>
    </row>
    <row r="41286" spans="27:29">
      <c r="AA41286" s="298"/>
      <c r="AC41286" s="206"/>
    </row>
    <row r="41287" spans="27:29">
      <c r="AA41287" s="298"/>
      <c r="AC41287" s="206"/>
    </row>
    <row r="41288" spans="27:29">
      <c r="AA41288" s="298"/>
      <c r="AC41288" s="206"/>
    </row>
    <row r="41289" spans="27:29">
      <c r="AA41289" s="298"/>
      <c r="AC41289" s="206"/>
    </row>
    <row r="41290" spans="27:29">
      <c r="AA41290" s="298"/>
      <c r="AC41290" s="206"/>
    </row>
    <row r="41291" spans="27:29">
      <c r="AA41291" s="298"/>
      <c r="AC41291" s="206"/>
    </row>
    <row r="41292" spans="27:29">
      <c r="AA41292" s="298"/>
      <c r="AC41292" s="206"/>
    </row>
    <row r="41293" spans="27:29">
      <c r="AA41293" s="298"/>
      <c r="AC41293" s="206"/>
    </row>
    <row r="41294" spans="27:29">
      <c r="AA41294" s="298"/>
      <c r="AC41294" s="206"/>
    </row>
    <row r="41295" spans="27:29">
      <c r="AA41295" s="298"/>
      <c r="AC41295" s="206"/>
    </row>
    <row r="41296" spans="27:29">
      <c r="AA41296" s="298"/>
      <c r="AC41296" s="206"/>
    </row>
    <row r="41297" spans="27:29">
      <c r="AA41297" s="298"/>
      <c r="AC41297" s="206"/>
    </row>
    <row r="41298" spans="27:29">
      <c r="AA41298" s="298"/>
      <c r="AC41298" s="206"/>
    </row>
    <row r="41299" spans="27:29">
      <c r="AA41299" s="298"/>
      <c r="AC41299" s="206"/>
    </row>
    <row r="41300" spans="27:29">
      <c r="AA41300" s="298"/>
      <c r="AC41300" s="206"/>
    </row>
    <row r="41301" spans="27:29">
      <c r="AA41301" s="298"/>
      <c r="AC41301" s="206"/>
    </row>
    <row r="41302" spans="27:29">
      <c r="AA41302" s="298"/>
      <c r="AC41302" s="206"/>
    </row>
    <row r="41303" spans="27:29">
      <c r="AA41303" s="298"/>
      <c r="AC41303" s="206"/>
    </row>
    <row r="41304" spans="27:29">
      <c r="AA41304" s="298"/>
      <c r="AC41304" s="206"/>
    </row>
    <row r="41305" spans="27:29">
      <c r="AA41305" s="298"/>
      <c r="AC41305" s="206"/>
    </row>
    <row r="41306" spans="27:29">
      <c r="AA41306" s="298"/>
      <c r="AC41306" s="206"/>
    </row>
    <row r="41307" spans="27:29">
      <c r="AA41307" s="298"/>
      <c r="AC41307" s="206"/>
    </row>
    <row r="41308" spans="27:29">
      <c r="AA41308" s="298"/>
      <c r="AC41308" s="206"/>
    </row>
    <row r="41309" spans="27:29">
      <c r="AA41309" s="298"/>
      <c r="AC41309" s="206"/>
    </row>
    <row r="41310" spans="27:29">
      <c r="AA41310" s="298"/>
      <c r="AC41310" s="206"/>
    </row>
    <row r="41311" spans="27:29">
      <c r="AA41311" s="298"/>
      <c r="AC41311" s="206"/>
    </row>
    <row r="41312" spans="27:29">
      <c r="AA41312" s="298"/>
      <c r="AC41312" s="206"/>
    </row>
    <row r="41313" spans="27:29">
      <c r="AA41313" s="298"/>
      <c r="AC41313" s="206"/>
    </row>
    <row r="41314" spans="27:29">
      <c r="AA41314" s="298"/>
      <c r="AC41314" s="206"/>
    </row>
    <row r="41315" spans="27:29">
      <c r="AA41315" s="298"/>
      <c r="AC41315" s="206"/>
    </row>
    <row r="41316" spans="27:29">
      <c r="AA41316" s="298"/>
      <c r="AC41316" s="206"/>
    </row>
    <row r="41317" spans="27:29">
      <c r="AA41317" s="298"/>
      <c r="AC41317" s="206"/>
    </row>
    <row r="41318" spans="27:29">
      <c r="AA41318" s="298"/>
      <c r="AC41318" s="206"/>
    </row>
    <row r="41319" spans="27:29">
      <c r="AA41319" s="298"/>
      <c r="AC41319" s="206"/>
    </row>
    <row r="41320" spans="27:29">
      <c r="AA41320" s="298"/>
      <c r="AC41320" s="206"/>
    </row>
    <row r="41321" spans="27:29">
      <c r="AA41321" s="298"/>
      <c r="AC41321" s="206"/>
    </row>
    <row r="41322" spans="27:29">
      <c r="AA41322" s="298"/>
      <c r="AC41322" s="206"/>
    </row>
    <row r="41323" spans="27:29">
      <c r="AA41323" s="298"/>
      <c r="AC41323" s="206"/>
    </row>
    <row r="41324" spans="27:29">
      <c r="AA41324" s="298"/>
      <c r="AC41324" s="206"/>
    </row>
    <row r="41325" spans="27:29">
      <c r="AA41325" s="298"/>
      <c r="AC41325" s="206"/>
    </row>
    <row r="41326" spans="27:29">
      <c r="AA41326" s="298"/>
      <c r="AC41326" s="206"/>
    </row>
    <row r="41327" spans="27:29">
      <c r="AA41327" s="298"/>
      <c r="AC41327" s="206"/>
    </row>
    <row r="41328" spans="27:29">
      <c r="AA41328" s="298"/>
      <c r="AC41328" s="206"/>
    </row>
    <row r="41329" spans="27:29">
      <c r="AA41329" s="298"/>
      <c r="AC41329" s="206"/>
    </row>
    <row r="41330" spans="27:29">
      <c r="AA41330" s="298"/>
      <c r="AC41330" s="206"/>
    </row>
    <row r="41331" spans="27:29">
      <c r="AA41331" s="298"/>
      <c r="AC41331" s="206"/>
    </row>
    <row r="41332" spans="27:29">
      <c r="AA41332" s="298"/>
      <c r="AC41332" s="206"/>
    </row>
    <row r="41333" spans="27:29">
      <c r="AA41333" s="298"/>
      <c r="AC41333" s="206"/>
    </row>
    <row r="41334" spans="27:29">
      <c r="AA41334" s="298"/>
      <c r="AC41334" s="206"/>
    </row>
    <row r="41335" spans="27:29">
      <c r="AA41335" s="298"/>
      <c r="AC41335" s="206"/>
    </row>
    <row r="41336" spans="27:29">
      <c r="AA41336" s="298"/>
      <c r="AC41336" s="206"/>
    </row>
    <row r="41337" spans="27:29">
      <c r="AA41337" s="298"/>
      <c r="AC41337" s="206"/>
    </row>
    <row r="41338" spans="27:29">
      <c r="AA41338" s="298"/>
      <c r="AC41338" s="206"/>
    </row>
    <row r="41339" spans="27:29">
      <c r="AA41339" s="298"/>
      <c r="AC41339" s="206"/>
    </row>
    <row r="41340" spans="27:29">
      <c r="AA41340" s="298"/>
      <c r="AC41340" s="206"/>
    </row>
    <row r="41341" spans="27:29">
      <c r="AA41341" s="298"/>
      <c r="AC41341" s="206"/>
    </row>
    <row r="41342" spans="27:29">
      <c r="AA41342" s="298"/>
      <c r="AC41342" s="206"/>
    </row>
    <row r="41343" spans="27:29">
      <c r="AA41343" s="298"/>
      <c r="AC41343" s="206"/>
    </row>
    <row r="41344" spans="27:29">
      <c r="AA41344" s="298"/>
      <c r="AC41344" s="206"/>
    </row>
    <row r="41345" spans="27:29">
      <c r="AA41345" s="298"/>
      <c r="AC41345" s="206"/>
    </row>
    <row r="41346" spans="27:29">
      <c r="AA41346" s="298"/>
      <c r="AC41346" s="206"/>
    </row>
    <row r="41347" spans="27:29">
      <c r="AA41347" s="298"/>
      <c r="AC41347" s="206"/>
    </row>
    <row r="41348" spans="27:29">
      <c r="AA41348" s="298"/>
      <c r="AC41348" s="206"/>
    </row>
    <row r="41349" spans="27:29">
      <c r="AA41349" s="298"/>
      <c r="AC41349" s="206"/>
    </row>
    <row r="41350" spans="27:29">
      <c r="AA41350" s="298"/>
      <c r="AC41350" s="206"/>
    </row>
    <row r="41351" spans="27:29">
      <c r="AA41351" s="298"/>
      <c r="AC41351" s="206"/>
    </row>
    <row r="41352" spans="27:29">
      <c r="AA41352" s="298"/>
      <c r="AC41352" s="206"/>
    </row>
    <row r="41353" spans="27:29">
      <c r="AA41353" s="298"/>
      <c r="AC41353" s="206"/>
    </row>
    <row r="41354" spans="27:29">
      <c r="AA41354" s="298"/>
      <c r="AC41354" s="206"/>
    </row>
    <row r="41355" spans="27:29">
      <c r="AA41355" s="298"/>
      <c r="AC41355" s="206"/>
    </row>
    <row r="41356" spans="27:29">
      <c r="AA41356" s="298"/>
      <c r="AC41356" s="206"/>
    </row>
    <row r="41357" spans="27:29">
      <c r="AA41357" s="298"/>
      <c r="AC41357" s="206"/>
    </row>
    <row r="41358" spans="27:29">
      <c r="AA41358" s="298"/>
      <c r="AC41358" s="206"/>
    </row>
    <row r="41359" spans="27:29">
      <c r="AA41359" s="298"/>
      <c r="AC41359" s="206"/>
    </row>
    <row r="41360" spans="27:29">
      <c r="AA41360" s="298"/>
      <c r="AC41360" s="206"/>
    </row>
    <row r="41361" spans="27:29">
      <c r="AA41361" s="298"/>
      <c r="AC41361" s="206"/>
    </row>
    <row r="41362" spans="27:29">
      <c r="AA41362" s="298"/>
      <c r="AC41362" s="206"/>
    </row>
    <row r="41363" spans="27:29">
      <c r="AA41363" s="298"/>
      <c r="AC41363" s="206"/>
    </row>
    <row r="41364" spans="27:29">
      <c r="AA41364" s="298"/>
      <c r="AC41364" s="206"/>
    </row>
    <row r="41365" spans="27:29">
      <c r="AA41365" s="298"/>
      <c r="AC41365" s="206"/>
    </row>
    <row r="41366" spans="27:29">
      <c r="AA41366" s="298"/>
      <c r="AC41366" s="206"/>
    </row>
    <row r="41367" spans="27:29">
      <c r="AA41367" s="298"/>
      <c r="AC41367" s="206"/>
    </row>
    <row r="41368" spans="27:29">
      <c r="AA41368" s="298"/>
      <c r="AC41368" s="206"/>
    </row>
    <row r="41369" spans="27:29">
      <c r="AA41369" s="298"/>
      <c r="AC41369" s="206"/>
    </row>
    <row r="41370" spans="27:29">
      <c r="AA41370" s="298"/>
      <c r="AC41370" s="206"/>
    </row>
    <row r="41371" spans="27:29">
      <c r="AA41371" s="298"/>
      <c r="AC41371" s="206"/>
    </row>
    <row r="41372" spans="27:29">
      <c r="AA41372" s="298"/>
      <c r="AC41372" s="206"/>
    </row>
    <row r="41373" spans="27:29">
      <c r="AA41373" s="298"/>
      <c r="AC41373" s="206"/>
    </row>
    <row r="41374" spans="27:29">
      <c r="AA41374" s="298"/>
      <c r="AC41374" s="206"/>
    </row>
    <row r="41375" spans="27:29">
      <c r="AA41375" s="298"/>
      <c r="AC41375" s="206"/>
    </row>
    <row r="41376" spans="27:29">
      <c r="AA41376" s="298"/>
      <c r="AC41376" s="206"/>
    </row>
    <row r="41377" spans="27:29">
      <c r="AA41377" s="298"/>
      <c r="AC41377" s="206"/>
    </row>
    <row r="41378" spans="27:29">
      <c r="AA41378" s="298"/>
      <c r="AC41378" s="206"/>
    </row>
    <row r="41379" spans="27:29">
      <c r="AA41379" s="298"/>
      <c r="AC41379" s="206"/>
    </row>
    <row r="41380" spans="27:29">
      <c r="AA41380" s="298"/>
      <c r="AC41380" s="206"/>
    </row>
    <row r="41381" spans="27:29">
      <c r="AA41381" s="298"/>
      <c r="AC41381" s="206"/>
    </row>
    <row r="41382" spans="27:29">
      <c r="AA41382" s="298"/>
      <c r="AC41382" s="206"/>
    </row>
    <row r="41383" spans="27:29">
      <c r="AA41383" s="298"/>
      <c r="AC41383" s="206"/>
    </row>
    <row r="41384" spans="27:29">
      <c r="AA41384" s="298"/>
      <c r="AC41384" s="206"/>
    </row>
    <row r="41385" spans="27:29">
      <c r="AA41385" s="298"/>
      <c r="AC41385" s="206"/>
    </row>
    <row r="41386" spans="27:29">
      <c r="AA41386" s="298"/>
      <c r="AC41386" s="206"/>
    </row>
    <row r="41387" spans="27:29">
      <c r="AA41387" s="298"/>
      <c r="AC41387" s="206"/>
    </row>
    <row r="41388" spans="27:29">
      <c r="AA41388" s="298"/>
      <c r="AC41388" s="206"/>
    </row>
    <row r="41389" spans="27:29">
      <c r="AA41389" s="298"/>
      <c r="AC41389" s="206"/>
    </row>
    <row r="41390" spans="27:29">
      <c r="AA41390" s="298"/>
      <c r="AC41390" s="206"/>
    </row>
    <row r="41391" spans="27:29">
      <c r="AA41391" s="298"/>
      <c r="AC41391" s="206"/>
    </row>
    <row r="41392" spans="27:29">
      <c r="AA41392" s="298"/>
      <c r="AC41392" s="206"/>
    </row>
    <row r="41393" spans="27:29">
      <c r="AA41393" s="298"/>
      <c r="AC41393" s="206"/>
    </row>
    <row r="41394" spans="27:29">
      <c r="AA41394" s="298"/>
      <c r="AC41394" s="206"/>
    </row>
    <row r="41395" spans="27:29">
      <c r="AA41395" s="298"/>
      <c r="AC41395" s="206"/>
    </row>
    <row r="41396" spans="27:29">
      <c r="AA41396" s="298"/>
      <c r="AC41396" s="206"/>
    </row>
    <row r="41397" spans="27:29">
      <c r="AA41397" s="298"/>
      <c r="AC41397" s="206"/>
    </row>
    <row r="41398" spans="27:29">
      <c r="AA41398" s="298"/>
      <c r="AC41398" s="206"/>
    </row>
    <row r="41399" spans="27:29">
      <c r="AA41399" s="298"/>
      <c r="AC41399" s="206"/>
    </row>
    <row r="41400" spans="27:29">
      <c r="AA41400" s="298"/>
      <c r="AC41400" s="206"/>
    </row>
    <row r="41401" spans="27:29">
      <c r="AA41401" s="298"/>
      <c r="AC41401" s="206"/>
    </row>
    <row r="41402" spans="27:29">
      <c r="AA41402" s="298"/>
      <c r="AC41402" s="206"/>
    </row>
    <row r="41403" spans="27:29">
      <c r="AA41403" s="298"/>
      <c r="AC41403" s="206"/>
    </row>
    <row r="41404" spans="27:29">
      <c r="AA41404" s="298"/>
      <c r="AC41404" s="206"/>
    </row>
    <row r="41405" spans="27:29">
      <c r="AA41405" s="298"/>
      <c r="AC41405" s="206"/>
    </row>
    <row r="41406" spans="27:29">
      <c r="AA41406" s="298"/>
      <c r="AC41406" s="206"/>
    </row>
    <row r="41407" spans="27:29">
      <c r="AA41407" s="298"/>
      <c r="AC41407" s="206"/>
    </row>
    <row r="41408" spans="27:29">
      <c r="AA41408" s="298"/>
      <c r="AC41408" s="206"/>
    </row>
    <row r="41409" spans="27:29">
      <c r="AA41409" s="298"/>
      <c r="AC41409" s="206"/>
    </row>
    <row r="41410" spans="27:29">
      <c r="AA41410" s="298"/>
      <c r="AC41410" s="206"/>
    </row>
    <row r="41411" spans="27:29">
      <c r="AA41411" s="298"/>
      <c r="AC41411" s="206"/>
    </row>
    <row r="41412" spans="27:29">
      <c r="AA41412" s="298"/>
      <c r="AC41412" s="206"/>
    </row>
    <row r="41413" spans="27:29">
      <c r="AA41413" s="298"/>
      <c r="AC41413" s="206"/>
    </row>
    <row r="41414" spans="27:29">
      <c r="AA41414" s="298"/>
      <c r="AC41414" s="206"/>
    </row>
    <row r="41415" spans="27:29">
      <c r="AA41415" s="298"/>
      <c r="AC41415" s="206"/>
    </row>
    <row r="41416" spans="27:29">
      <c r="AA41416" s="298"/>
      <c r="AC41416" s="206"/>
    </row>
    <row r="41417" spans="27:29">
      <c r="AA41417" s="298"/>
      <c r="AC41417" s="206"/>
    </row>
    <row r="41418" spans="27:29">
      <c r="AA41418" s="298"/>
      <c r="AC41418" s="206"/>
    </row>
    <row r="41419" spans="27:29">
      <c r="AA41419" s="298"/>
      <c r="AC41419" s="206"/>
    </row>
    <row r="41420" spans="27:29">
      <c r="AA41420" s="298"/>
      <c r="AC41420" s="206"/>
    </row>
    <row r="41421" spans="27:29">
      <c r="AA41421" s="298"/>
      <c r="AC41421" s="206"/>
    </row>
    <row r="41422" spans="27:29">
      <c r="AA41422" s="298"/>
      <c r="AC41422" s="206"/>
    </row>
    <row r="41423" spans="27:29">
      <c r="AA41423" s="298"/>
      <c r="AC41423" s="206"/>
    </row>
    <row r="41424" spans="27:29">
      <c r="AA41424" s="298"/>
      <c r="AC41424" s="206"/>
    </row>
    <row r="41425" spans="27:29">
      <c r="AA41425" s="298"/>
      <c r="AC41425" s="206"/>
    </row>
    <row r="41426" spans="27:29">
      <c r="AA41426" s="298"/>
      <c r="AC41426" s="206"/>
    </row>
    <row r="41427" spans="27:29">
      <c r="AA41427" s="298"/>
      <c r="AC41427" s="206"/>
    </row>
    <row r="41428" spans="27:29">
      <c r="AA41428" s="298"/>
      <c r="AC41428" s="206"/>
    </row>
    <row r="41429" spans="27:29">
      <c r="AA41429" s="298"/>
      <c r="AC41429" s="206"/>
    </row>
    <row r="41430" spans="27:29">
      <c r="AA41430" s="298"/>
      <c r="AC41430" s="206"/>
    </row>
    <row r="41431" spans="27:29">
      <c r="AA41431" s="298"/>
      <c r="AC41431" s="206"/>
    </row>
    <row r="41432" spans="27:29">
      <c r="AA41432" s="298"/>
      <c r="AC41432" s="206"/>
    </row>
    <row r="41433" spans="27:29">
      <c r="AA41433" s="298"/>
      <c r="AC41433" s="206"/>
    </row>
    <row r="41434" spans="27:29">
      <c r="AA41434" s="298"/>
      <c r="AC41434" s="206"/>
    </row>
    <row r="41435" spans="27:29">
      <c r="AA41435" s="298"/>
      <c r="AC41435" s="206"/>
    </row>
    <row r="41436" spans="27:29">
      <c r="AA41436" s="298"/>
      <c r="AC41436" s="206"/>
    </row>
    <row r="41437" spans="27:29">
      <c r="AA41437" s="298"/>
      <c r="AC41437" s="206"/>
    </row>
    <row r="41438" spans="27:29">
      <c r="AA41438" s="298"/>
      <c r="AC41438" s="206"/>
    </row>
    <row r="41439" spans="27:29">
      <c r="AA41439" s="298"/>
      <c r="AC41439" s="206"/>
    </row>
    <row r="41440" spans="27:29">
      <c r="AA41440" s="298"/>
      <c r="AC41440" s="206"/>
    </row>
    <row r="41441" spans="27:29">
      <c r="AA41441" s="298"/>
      <c r="AC41441" s="206"/>
    </row>
    <row r="41442" spans="27:29">
      <c r="AA41442" s="298"/>
      <c r="AC41442" s="206"/>
    </row>
    <row r="41443" spans="27:29">
      <c r="AA41443" s="298"/>
      <c r="AC41443" s="206"/>
    </row>
    <row r="41444" spans="27:29">
      <c r="AA41444" s="298"/>
      <c r="AC41444" s="206"/>
    </row>
    <row r="41445" spans="27:29">
      <c r="AA41445" s="298"/>
      <c r="AC41445" s="206"/>
    </row>
    <row r="41446" spans="27:29">
      <c r="AA41446" s="298"/>
      <c r="AC41446" s="206"/>
    </row>
    <row r="41447" spans="27:29">
      <c r="AA41447" s="298"/>
      <c r="AC41447" s="206"/>
    </row>
    <row r="41448" spans="27:29">
      <c r="AA41448" s="298"/>
      <c r="AC41448" s="206"/>
    </row>
    <row r="41449" spans="27:29">
      <c r="AA41449" s="298"/>
      <c r="AC41449" s="206"/>
    </row>
    <row r="41450" spans="27:29">
      <c r="AA41450" s="298"/>
      <c r="AC41450" s="206"/>
    </row>
    <row r="41451" spans="27:29">
      <c r="AA41451" s="298"/>
      <c r="AC41451" s="206"/>
    </row>
    <row r="41452" spans="27:29">
      <c r="AA41452" s="298"/>
      <c r="AC41452" s="206"/>
    </row>
    <row r="41453" spans="27:29">
      <c r="AA41453" s="298"/>
      <c r="AC41453" s="206"/>
    </row>
    <row r="41454" spans="27:29">
      <c r="AA41454" s="298"/>
      <c r="AC41454" s="206"/>
    </row>
    <row r="41455" spans="27:29">
      <c r="AA41455" s="298"/>
      <c r="AC41455" s="206"/>
    </row>
    <row r="41456" spans="27:29">
      <c r="AA41456" s="298"/>
      <c r="AC41456" s="206"/>
    </row>
    <row r="41457" spans="27:29">
      <c r="AA41457" s="298"/>
      <c r="AC41457" s="206"/>
    </row>
    <row r="41458" spans="27:29">
      <c r="AA41458" s="298"/>
      <c r="AC41458" s="206"/>
    </row>
    <row r="41459" spans="27:29">
      <c r="AA41459" s="298"/>
      <c r="AC41459" s="206"/>
    </row>
    <row r="41460" spans="27:29">
      <c r="AA41460" s="298"/>
      <c r="AC41460" s="206"/>
    </row>
    <row r="41461" spans="27:29">
      <c r="AA41461" s="298"/>
      <c r="AC41461" s="206"/>
    </row>
    <row r="41462" spans="27:29">
      <c r="AA41462" s="298"/>
      <c r="AC41462" s="206"/>
    </row>
    <row r="41463" spans="27:29">
      <c r="AA41463" s="298"/>
      <c r="AC41463" s="206"/>
    </row>
    <row r="41464" spans="27:29">
      <c r="AA41464" s="298"/>
      <c r="AC41464" s="206"/>
    </row>
    <row r="41465" spans="27:29">
      <c r="AA41465" s="298"/>
      <c r="AC41465" s="206"/>
    </row>
    <row r="41466" spans="27:29">
      <c r="AA41466" s="298"/>
      <c r="AC41466" s="206"/>
    </row>
    <row r="41467" spans="27:29">
      <c r="AA41467" s="298"/>
      <c r="AC41467" s="206"/>
    </row>
    <row r="41468" spans="27:29">
      <c r="AA41468" s="298"/>
      <c r="AC41468" s="206"/>
    </row>
    <row r="41469" spans="27:29">
      <c r="AA41469" s="298"/>
      <c r="AC41469" s="206"/>
    </row>
    <row r="41470" spans="27:29">
      <c r="AA41470" s="298"/>
      <c r="AC41470" s="206"/>
    </row>
    <row r="41471" spans="27:29">
      <c r="AA41471" s="298"/>
      <c r="AC41471" s="206"/>
    </row>
    <row r="41472" spans="27:29">
      <c r="AA41472" s="298"/>
      <c r="AC41472" s="206"/>
    </row>
    <row r="41473" spans="27:29">
      <c r="AA41473" s="298"/>
      <c r="AC41473" s="206"/>
    </row>
    <row r="41474" spans="27:29">
      <c r="AA41474" s="298"/>
      <c r="AC41474" s="206"/>
    </row>
    <row r="41475" spans="27:29">
      <c r="AA41475" s="298"/>
      <c r="AC41475" s="206"/>
    </row>
    <row r="41476" spans="27:29">
      <c r="AA41476" s="298"/>
      <c r="AC41476" s="206"/>
    </row>
    <row r="41477" spans="27:29">
      <c r="AA41477" s="298"/>
      <c r="AC41477" s="206"/>
    </row>
    <row r="41478" spans="27:29">
      <c r="AA41478" s="298"/>
      <c r="AC41478" s="206"/>
    </row>
    <row r="41479" spans="27:29">
      <c r="AA41479" s="298"/>
      <c r="AC41479" s="206"/>
    </row>
    <row r="41480" spans="27:29">
      <c r="AA41480" s="298"/>
      <c r="AC41480" s="206"/>
    </row>
    <row r="41481" spans="27:29">
      <c r="AA41481" s="298"/>
      <c r="AC41481" s="206"/>
    </row>
    <row r="41482" spans="27:29">
      <c r="AA41482" s="298"/>
      <c r="AC41482" s="206"/>
    </row>
    <row r="41483" spans="27:29">
      <c r="AA41483" s="298"/>
      <c r="AC41483" s="206"/>
    </row>
    <row r="41484" spans="27:29">
      <c r="AA41484" s="298"/>
      <c r="AC41484" s="206"/>
    </row>
    <row r="41485" spans="27:29">
      <c r="AA41485" s="298"/>
      <c r="AC41485" s="206"/>
    </row>
    <row r="41486" spans="27:29">
      <c r="AA41486" s="298"/>
      <c r="AC41486" s="206"/>
    </row>
    <row r="41487" spans="27:29">
      <c r="AA41487" s="298"/>
      <c r="AC41487" s="206"/>
    </row>
    <row r="41488" spans="27:29">
      <c r="AA41488" s="298"/>
      <c r="AC41488" s="206"/>
    </row>
    <row r="41489" spans="27:29">
      <c r="AA41489" s="298"/>
      <c r="AC41489" s="206"/>
    </row>
    <row r="41490" spans="27:29">
      <c r="AA41490" s="298"/>
      <c r="AC41490" s="206"/>
    </row>
    <row r="41491" spans="27:29">
      <c r="AA41491" s="298"/>
      <c r="AC41491" s="206"/>
    </row>
    <row r="41492" spans="27:29">
      <c r="AA41492" s="298"/>
      <c r="AC41492" s="206"/>
    </row>
    <row r="41493" spans="27:29">
      <c r="AA41493" s="298"/>
      <c r="AC41493" s="206"/>
    </row>
    <row r="41494" spans="27:29">
      <c r="AA41494" s="298"/>
      <c r="AC41494" s="206"/>
    </row>
    <row r="41495" spans="27:29">
      <c r="AA41495" s="298"/>
      <c r="AC41495" s="206"/>
    </row>
    <row r="41496" spans="27:29">
      <c r="AA41496" s="298"/>
      <c r="AC41496" s="206"/>
    </row>
    <row r="41497" spans="27:29">
      <c r="AA41497" s="298"/>
      <c r="AC41497" s="206"/>
    </row>
    <row r="41498" spans="27:29">
      <c r="AA41498" s="298"/>
      <c r="AC41498" s="206"/>
    </row>
    <row r="41499" spans="27:29">
      <c r="AA41499" s="298"/>
      <c r="AC41499" s="206"/>
    </row>
    <row r="41500" spans="27:29">
      <c r="AA41500" s="298"/>
      <c r="AC41500" s="206"/>
    </row>
    <row r="41501" spans="27:29">
      <c r="AA41501" s="298"/>
      <c r="AC41501" s="206"/>
    </row>
    <row r="41502" spans="27:29">
      <c r="AA41502" s="298"/>
      <c r="AC41502" s="206"/>
    </row>
    <row r="41503" spans="27:29">
      <c r="AA41503" s="298"/>
      <c r="AC41503" s="206"/>
    </row>
    <row r="41504" spans="27:29">
      <c r="AA41504" s="298"/>
      <c r="AC41504" s="206"/>
    </row>
    <row r="41505" spans="27:29">
      <c r="AA41505" s="298"/>
      <c r="AC41505" s="206"/>
    </row>
    <row r="41506" spans="27:29">
      <c r="AA41506" s="298"/>
      <c r="AC41506" s="206"/>
    </row>
    <row r="41507" spans="27:29">
      <c r="AA41507" s="298"/>
      <c r="AC41507" s="206"/>
    </row>
    <row r="41508" spans="27:29">
      <c r="AA41508" s="298"/>
      <c r="AC41508" s="206"/>
    </row>
    <row r="41509" spans="27:29">
      <c r="AA41509" s="298"/>
      <c r="AC41509" s="206"/>
    </row>
    <row r="41510" spans="27:29">
      <c r="AA41510" s="298"/>
      <c r="AC41510" s="206"/>
    </row>
    <row r="41511" spans="27:29">
      <c r="AA41511" s="298"/>
      <c r="AC41511" s="206"/>
    </row>
    <row r="41512" spans="27:29">
      <c r="AA41512" s="298"/>
      <c r="AC41512" s="206"/>
    </row>
    <row r="41513" spans="27:29">
      <c r="AA41513" s="298"/>
      <c r="AC41513" s="206"/>
    </row>
    <row r="41514" spans="27:29">
      <c r="AA41514" s="298"/>
      <c r="AC41514" s="206"/>
    </row>
    <row r="41515" spans="27:29">
      <c r="AA41515" s="298"/>
      <c r="AC41515" s="206"/>
    </row>
    <row r="41516" spans="27:29">
      <c r="AA41516" s="298"/>
      <c r="AC41516" s="206"/>
    </row>
    <row r="41517" spans="27:29">
      <c r="AA41517" s="298"/>
      <c r="AC41517" s="206"/>
    </row>
    <row r="41518" spans="27:29">
      <c r="AA41518" s="298"/>
      <c r="AC41518" s="206"/>
    </row>
    <row r="41519" spans="27:29">
      <c r="AA41519" s="298"/>
      <c r="AC41519" s="206"/>
    </row>
    <row r="41520" spans="27:29">
      <c r="AA41520" s="298"/>
      <c r="AC41520" s="206"/>
    </row>
    <row r="41521" spans="27:29">
      <c r="AA41521" s="298"/>
      <c r="AC41521" s="206"/>
    </row>
    <row r="41522" spans="27:29">
      <c r="AA41522" s="298"/>
      <c r="AC41522" s="206"/>
    </row>
    <row r="41523" spans="27:29">
      <c r="AA41523" s="298"/>
      <c r="AC41523" s="206"/>
    </row>
    <row r="41524" spans="27:29">
      <c r="AA41524" s="298"/>
      <c r="AC41524" s="206"/>
    </row>
    <row r="41525" spans="27:29">
      <c r="AA41525" s="298"/>
      <c r="AC41525" s="206"/>
    </row>
    <row r="41526" spans="27:29">
      <c r="AA41526" s="298"/>
      <c r="AC41526" s="206"/>
    </row>
    <row r="41527" spans="27:29">
      <c r="AA41527" s="298"/>
      <c r="AC41527" s="206"/>
    </row>
    <row r="41528" spans="27:29">
      <c r="AA41528" s="298"/>
      <c r="AC41528" s="206"/>
    </row>
    <row r="41529" spans="27:29">
      <c r="AA41529" s="298"/>
      <c r="AC41529" s="206"/>
    </row>
    <row r="41530" spans="27:29">
      <c r="AA41530" s="298"/>
      <c r="AC41530" s="206"/>
    </row>
    <row r="41531" spans="27:29">
      <c r="AA41531" s="298"/>
      <c r="AC41531" s="206"/>
    </row>
    <row r="41532" spans="27:29">
      <c r="AA41532" s="298"/>
      <c r="AC41532" s="206"/>
    </row>
    <row r="41533" spans="27:29">
      <c r="AA41533" s="298"/>
      <c r="AC41533" s="206"/>
    </row>
    <row r="41534" spans="27:29">
      <c r="AA41534" s="298"/>
      <c r="AC41534" s="206"/>
    </row>
    <row r="41535" spans="27:29">
      <c r="AA41535" s="298"/>
      <c r="AC41535" s="206"/>
    </row>
    <row r="41536" spans="27:29">
      <c r="AA41536" s="298"/>
      <c r="AC41536" s="206"/>
    </row>
    <row r="41537" spans="27:29">
      <c r="AA41537" s="298"/>
      <c r="AC41537" s="206"/>
    </row>
    <row r="41538" spans="27:29">
      <c r="AA41538" s="298"/>
      <c r="AC41538" s="206"/>
    </row>
    <row r="41539" spans="27:29">
      <c r="AA41539" s="298"/>
      <c r="AC41539" s="206"/>
    </row>
    <row r="41540" spans="27:29">
      <c r="AA41540" s="298"/>
      <c r="AC41540" s="206"/>
    </row>
    <row r="41541" spans="27:29">
      <c r="AA41541" s="298"/>
      <c r="AC41541" s="206"/>
    </row>
    <row r="41542" spans="27:29">
      <c r="AA41542" s="298"/>
      <c r="AC41542" s="206"/>
    </row>
    <row r="41543" spans="27:29">
      <c r="AA41543" s="298"/>
      <c r="AC41543" s="206"/>
    </row>
    <row r="41544" spans="27:29">
      <c r="AA41544" s="298"/>
      <c r="AC41544" s="206"/>
    </row>
    <row r="41545" spans="27:29">
      <c r="AA41545" s="298"/>
      <c r="AC41545" s="206"/>
    </row>
    <row r="41546" spans="27:29">
      <c r="AA41546" s="298"/>
      <c r="AC41546" s="206"/>
    </row>
    <row r="41547" spans="27:29">
      <c r="AA41547" s="298"/>
      <c r="AC41547" s="206"/>
    </row>
    <row r="41548" spans="27:29">
      <c r="AA41548" s="298"/>
      <c r="AC41548" s="206"/>
    </row>
    <row r="41549" spans="27:29">
      <c r="AA41549" s="298"/>
      <c r="AC41549" s="206"/>
    </row>
    <row r="41550" spans="27:29">
      <c r="AA41550" s="298"/>
      <c r="AC41550" s="206"/>
    </row>
    <row r="41551" spans="27:29">
      <c r="AA41551" s="298"/>
      <c r="AC41551" s="206"/>
    </row>
    <row r="41552" spans="27:29">
      <c r="AA41552" s="298"/>
      <c r="AC41552" s="206"/>
    </row>
    <row r="41553" spans="27:29">
      <c r="AA41553" s="298"/>
      <c r="AC41553" s="206"/>
    </row>
    <row r="41554" spans="27:29">
      <c r="AA41554" s="298"/>
      <c r="AC41554" s="206"/>
    </row>
    <row r="41555" spans="27:29">
      <c r="AA41555" s="298"/>
      <c r="AC41555" s="206"/>
    </row>
    <row r="41556" spans="27:29">
      <c r="AA41556" s="298"/>
      <c r="AC41556" s="206"/>
    </row>
    <row r="41557" spans="27:29">
      <c r="AA41557" s="298"/>
      <c r="AC41557" s="206"/>
    </row>
    <row r="41558" spans="27:29">
      <c r="AA41558" s="298"/>
      <c r="AC41558" s="206"/>
    </row>
    <row r="41559" spans="27:29">
      <c r="AA41559" s="298"/>
      <c r="AC41559" s="206"/>
    </row>
    <row r="41560" spans="27:29">
      <c r="AA41560" s="298"/>
      <c r="AC41560" s="206"/>
    </row>
    <row r="41561" spans="27:29">
      <c r="AA41561" s="298"/>
      <c r="AC41561" s="206"/>
    </row>
    <row r="41562" spans="27:29">
      <c r="AA41562" s="298"/>
      <c r="AC41562" s="206"/>
    </row>
    <row r="41563" spans="27:29">
      <c r="AA41563" s="298"/>
      <c r="AC41563" s="206"/>
    </row>
    <row r="41564" spans="27:29">
      <c r="AA41564" s="298"/>
      <c r="AC41564" s="206"/>
    </row>
    <row r="41565" spans="27:29">
      <c r="AA41565" s="298"/>
      <c r="AC41565" s="206"/>
    </row>
    <row r="41566" spans="27:29">
      <c r="AA41566" s="298"/>
      <c r="AC41566" s="206"/>
    </row>
    <row r="41567" spans="27:29">
      <c r="AA41567" s="298"/>
      <c r="AC41567" s="206"/>
    </row>
    <row r="41568" spans="27:29">
      <c r="AA41568" s="298"/>
      <c r="AC41568" s="206"/>
    </row>
    <row r="41569" spans="27:29">
      <c r="AA41569" s="298"/>
      <c r="AC41569" s="206"/>
    </row>
    <row r="41570" spans="27:29">
      <c r="AA41570" s="298"/>
      <c r="AC41570" s="206"/>
    </row>
    <row r="41571" spans="27:29">
      <c r="AA41571" s="298"/>
      <c r="AC41571" s="206"/>
    </row>
    <row r="41572" spans="27:29">
      <c r="AA41572" s="298"/>
      <c r="AC41572" s="206"/>
    </row>
    <row r="41573" spans="27:29">
      <c r="AA41573" s="298"/>
      <c r="AC41573" s="206"/>
    </row>
    <row r="41574" spans="27:29">
      <c r="AA41574" s="298"/>
      <c r="AC41574" s="206"/>
    </row>
    <row r="41575" spans="27:29">
      <c r="AA41575" s="298"/>
      <c r="AC41575" s="206"/>
    </row>
    <row r="41576" spans="27:29">
      <c r="AA41576" s="298"/>
      <c r="AC41576" s="206"/>
    </row>
    <row r="41577" spans="27:29">
      <c r="AA41577" s="298"/>
      <c r="AC41577" s="206"/>
    </row>
    <row r="41578" spans="27:29">
      <c r="AA41578" s="298"/>
      <c r="AC41578" s="206"/>
    </row>
    <row r="41579" spans="27:29">
      <c r="AA41579" s="298"/>
      <c r="AC41579" s="206"/>
    </row>
    <row r="41580" spans="27:29">
      <c r="AA41580" s="298"/>
      <c r="AC41580" s="206"/>
    </row>
    <row r="41581" spans="27:29">
      <c r="AA41581" s="298"/>
      <c r="AC41581" s="206"/>
    </row>
    <row r="41582" spans="27:29">
      <c r="AA41582" s="298"/>
      <c r="AC41582" s="206"/>
    </row>
    <row r="41583" spans="27:29">
      <c r="AA41583" s="298"/>
      <c r="AC41583" s="206"/>
    </row>
    <row r="41584" spans="27:29">
      <c r="AA41584" s="298"/>
      <c r="AC41584" s="206"/>
    </row>
    <row r="41585" spans="27:29">
      <c r="AA41585" s="298"/>
      <c r="AC41585" s="206"/>
    </row>
    <row r="41586" spans="27:29">
      <c r="AA41586" s="298"/>
      <c r="AC41586" s="206"/>
    </row>
    <row r="41587" spans="27:29">
      <c r="AA41587" s="298"/>
      <c r="AC41587" s="206"/>
    </row>
    <row r="41588" spans="27:29">
      <c r="AA41588" s="298"/>
      <c r="AC41588" s="206"/>
    </row>
    <row r="41589" spans="27:29">
      <c r="AA41589" s="298"/>
      <c r="AC41589" s="206"/>
    </row>
    <row r="41590" spans="27:29">
      <c r="AA41590" s="298"/>
      <c r="AC41590" s="206"/>
    </row>
    <row r="41591" spans="27:29">
      <c r="AA41591" s="298"/>
      <c r="AC41591" s="206"/>
    </row>
    <row r="41592" spans="27:29">
      <c r="AA41592" s="298"/>
      <c r="AC41592" s="206"/>
    </row>
    <row r="41593" spans="27:29">
      <c r="AA41593" s="298"/>
      <c r="AC41593" s="206"/>
    </row>
    <row r="41594" spans="27:29">
      <c r="AA41594" s="298"/>
      <c r="AC41594" s="206"/>
    </row>
    <row r="41595" spans="27:29">
      <c r="AA41595" s="298"/>
      <c r="AC41595" s="206"/>
    </row>
    <row r="41596" spans="27:29">
      <c r="AA41596" s="298"/>
      <c r="AC41596" s="206"/>
    </row>
    <row r="41597" spans="27:29">
      <c r="AA41597" s="298"/>
      <c r="AC41597" s="206"/>
    </row>
    <row r="41598" spans="27:29">
      <c r="AA41598" s="298"/>
      <c r="AC41598" s="206"/>
    </row>
    <row r="41599" spans="27:29">
      <c r="AA41599" s="298"/>
      <c r="AC41599" s="206"/>
    </row>
    <row r="41600" spans="27:29">
      <c r="AA41600" s="298"/>
      <c r="AC41600" s="206"/>
    </row>
    <row r="41601" spans="27:29">
      <c r="AA41601" s="298"/>
      <c r="AC41601" s="206"/>
    </row>
    <row r="41602" spans="27:29">
      <c r="AA41602" s="298"/>
      <c r="AC41602" s="206"/>
    </row>
    <row r="41603" spans="27:29">
      <c r="AA41603" s="298"/>
      <c r="AC41603" s="206"/>
    </row>
    <row r="41604" spans="27:29">
      <c r="AA41604" s="298"/>
      <c r="AC41604" s="206"/>
    </row>
    <row r="41605" spans="27:29">
      <c r="AA41605" s="298"/>
      <c r="AC41605" s="206"/>
    </row>
    <row r="41606" spans="27:29">
      <c r="AA41606" s="298"/>
      <c r="AC41606" s="206"/>
    </row>
    <row r="41607" spans="27:29">
      <c r="AA41607" s="298"/>
      <c r="AC41607" s="206"/>
    </row>
    <row r="41608" spans="27:29">
      <c r="AA41608" s="298"/>
      <c r="AC41608" s="206"/>
    </row>
    <row r="41609" spans="27:29">
      <c r="AA41609" s="298"/>
      <c r="AC41609" s="206"/>
    </row>
    <row r="41610" spans="27:29">
      <c r="AA41610" s="298"/>
      <c r="AC41610" s="206"/>
    </row>
    <row r="41611" spans="27:29">
      <c r="AA41611" s="298"/>
      <c r="AC41611" s="206"/>
    </row>
    <row r="41612" spans="27:29">
      <c r="AA41612" s="298"/>
      <c r="AC41612" s="206"/>
    </row>
    <row r="41613" spans="27:29">
      <c r="AA41613" s="298"/>
      <c r="AC41613" s="206"/>
    </row>
    <row r="41614" spans="27:29">
      <c r="AA41614" s="298"/>
      <c r="AC41614" s="206"/>
    </row>
    <row r="41615" spans="27:29">
      <c r="AA41615" s="298"/>
      <c r="AC41615" s="206"/>
    </row>
    <row r="41616" spans="27:29">
      <c r="AA41616" s="298"/>
      <c r="AC41616" s="206"/>
    </row>
    <row r="41617" spans="27:29">
      <c r="AA41617" s="298"/>
      <c r="AC41617" s="206"/>
    </row>
    <row r="41618" spans="27:29">
      <c r="AA41618" s="298"/>
      <c r="AC41618" s="206"/>
    </row>
    <row r="41619" spans="27:29">
      <c r="AA41619" s="298"/>
      <c r="AC41619" s="206"/>
    </row>
    <row r="41620" spans="27:29">
      <c r="AA41620" s="298"/>
      <c r="AC41620" s="206"/>
    </row>
    <row r="41621" spans="27:29">
      <c r="AA41621" s="298"/>
      <c r="AC41621" s="206"/>
    </row>
    <row r="41622" spans="27:29">
      <c r="AA41622" s="298"/>
      <c r="AC41622" s="206"/>
    </row>
    <row r="41623" spans="27:29">
      <c r="AA41623" s="298"/>
      <c r="AC41623" s="206"/>
    </row>
    <row r="41624" spans="27:29">
      <c r="AA41624" s="298"/>
      <c r="AC41624" s="206"/>
    </row>
    <row r="41625" spans="27:29">
      <c r="AA41625" s="298"/>
      <c r="AC41625" s="206"/>
    </row>
    <row r="41626" spans="27:29">
      <c r="AA41626" s="298"/>
      <c r="AC41626" s="206"/>
    </row>
    <row r="41627" spans="27:29">
      <c r="AA41627" s="298"/>
      <c r="AC41627" s="206"/>
    </row>
    <row r="41628" spans="27:29">
      <c r="AA41628" s="298"/>
      <c r="AC41628" s="206"/>
    </row>
    <row r="41629" spans="27:29">
      <c r="AA41629" s="298"/>
      <c r="AC41629" s="206"/>
    </row>
    <row r="41630" spans="27:29">
      <c r="AA41630" s="298"/>
      <c r="AC41630" s="206"/>
    </row>
    <row r="41631" spans="27:29">
      <c r="AA41631" s="298"/>
      <c r="AC41631" s="206"/>
    </row>
    <row r="41632" spans="27:29">
      <c r="AA41632" s="298"/>
      <c r="AC41632" s="206"/>
    </row>
    <row r="41633" spans="27:29">
      <c r="AA41633" s="298"/>
      <c r="AC41633" s="206"/>
    </row>
    <row r="41634" spans="27:29">
      <c r="AA41634" s="298"/>
      <c r="AC41634" s="206"/>
    </row>
    <row r="41635" spans="27:29">
      <c r="AA41635" s="298"/>
      <c r="AC41635" s="206"/>
    </row>
    <row r="41636" spans="27:29">
      <c r="AA41636" s="298"/>
      <c r="AC41636" s="206"/>
    </row>
    <row r="41637" spans="27:29">
      <c r="AA41637" s="298"/>
      <c r="AC41637" s="206"/>
    </row>
    <row r="41638" spans="27:29">
      <c r="AA41638" s="298"/>
      <c r="AC41638" s="206"/>
    </row>
    <row r="41639" spans="27:29">
      <c r="AA41639" s="298"/>
      <c r="AC41639" s="206"/>
    </row>
    <row r="41640" spans="27:29">
      <c r="AA41640" s="298"/>
      <c r="AC41640" s="206"/>
    </row>
    <row r="41641" spans="27:29">
      <c r="AA41641" s="298"/>
      <c r="AC41641" s="206"/>
    </row>
    <row r="41642" spans="27:29">
      <c r="AA41642" s="298"/>
      <c r="AC41642" s="206"/>
    </row>
    <row r="41643" spans="27:29">
      <c r="AA41643" s="298"/>
      <c r="AC41643" s="206"/>
    </row>
    <row r="41644" spans="27:29">
      <c r="AA41644" s="298"/>
      <c r="AC41644" s="206"/>
    </row>
    <row r="41645" spans="27:29">
      <c r="AA41645" s="298"/>
      <c r="AC41645" s="206"/>
    </row>
    <row r="41646" spans="27:29">
      <c r="AA41646" s="298"/>
      <c r="AC41646" s="206"/>
    </row>
    <row r="41647" spans="27:29">
      <c r="AA41647" s="298"/>
      <c r="AC41647" s="206"/>
    </row>
    <row r="41648" spans="27:29">
      <c r="AA41648" s="298"/>
      <c r="AC41648" s="206"/>
    </row>
    <row r="41649" spans="27:29">
      <c r="AA41649" s="298"/>
      <c r="AC41649" s="206"/>
    </row>
    <row r="41650" spans="27:29">
      <c r="AA41650" s="298"/>
      <c r="AC41650" s="206"/>
    </row>
    <row r="41651" spans="27:29">
      <c r="AA41651" s="298"/>
      <c r="AC41651" s="206"/>
    </row>
    <row r="41652" spans="27:29">
      <c r="AA41652" s="298"/>
      <c r="AC41652" s="206"/>
    </row>
    <row r="41653" spans="27:29">
      <c r="AA41653" s="298"/>
      <c r="AC41653" s="206"/>
    </row>
    <row r="41654" spans="27:29">
      <c r="AA41654" s="298"/>
      <c r="AC41654" s="206"/>
    </row>
    <row r="41655" spans="27:29">
      <c r="AA41655" s="298"/>
      <c r="AC41655" s="206"/>
    </row>
    <row r="41656" spans="27:29">
      <c r="AA41656" s="298"/>
      <c r="AC41656" s="206"/>
    </row>
    <row r="41657" spans="27:29">
      <c r="AA41657" s="298"/>
      <c r="AC41657" s="206"/>
    </row>
    <row r="41658" spans="27:29">
      <c r="AA41658" s="298"/>
      <c r="AC41658" s="206"/>
    </row>
    <row r="41659" spans="27:29">
      <c r="AA41659" s="298"/>
      <c r="AC41659" s="206"/>
    </row>
    <row r="41660" spans="27:29">
      <c r="AA41660" s="298"/>
      <c r="AC41660" s="206"/>
    </row>
    <row r="41661" spans="27:29">
      <c r="AA41661" s="298"/>
      <c r="AC41661" s="206"/>
    </row>
    <row r="41662" spans="27:29">
      <c r="AA41662" s="298"/>
      <c r="AC41662" s="206"/>
    </row>
    <row r="41663" spans="27:29">
      <c r="AA41663" s="298"/>
      <c r="AC41663" s="206"/>
    </row>
    <row r="41664" spans="27:29">
      <c r="AA41664" s="298"/>
      <c r="AC41664" s="206"/>
    </row>
    <row r="41665" spans="27:29">
      <c r="AA41665" s="298"/>
      <c r="AC41665" s="206"/>
    </row>
    <row r="41666" spans="27:29">
      <c r="AA41666" s="298"/>
      <c r="AC41666" s="206"/>
    </row>
    <row r="41667" spans="27:29">
      <c r="AA41667" s="298"/>
      <c r="AC41667" s="206"/>
    </row>
    <row r="41668" spans="27:29">
      <c r="AA41668" s="298"/>
      <c r="AC41668" s="206"/>
    </row>
    <row r="41669" spans="27:29">
      <c r="AA41669" s="298"/>
      <c r="AC41669" s="206"/>
    </row>
    <row r="41670" spans="27:29">
      <c r="AA41670" s="298"/>
      <c r="AC41670" s="206"/>
    </row>
    <row r="41671" spans="27:29">
      <c r="AA41671" s="298"/>
      <c r="AC41671" s="206"/>
    </row>
    <row r="41672" spans="27:29">
      <c r="AA41672" s="298"/>
      <c r="AC41672" s="206"/>
    </row>
    <row r="41673" spans="27:29">
      <c r="AA41673" s="298"/>
      <c r="AC41673" s="206"/>
    </row>
    <row r="41674" spans="27:29">
      <c r="AA41674" s="298"/>
      <c r="AC41674" s="206"/>
    </row>
    <row r="41675" spans="27:29">
      <c r="AA41675" s="298"/>
      <c r="AC41675" s="206"/>
    </row>
    <row r="41676" spans="27:29">
      <c r="AA41676" s="298"/>
      <c r="AC41676" s="206"/>
    </row>
    <row r="41677" spans="27:29">
      <c r="AA41677" s="298"/>
      <c r="AC41677" s="206"/>
    </row>
    <row r="41678" spans="27:29">
      <c r="AA41678" s="298"/>
      <c r="AC41678" s="206"/>
    </row>
    <row r="41679" spans="27:29">
      <c r="AA41679" s="298"/>
      <c r="AC41679" s="206"/>
    </row>
    <row r="41680" spans="27:29">
      <c r="AA41680" s="298"/>
      <c r="AC41680" s="206"/>
    </row>
    <row r="41681" spans="27:29">
      <c r="AA41681" s="298"/>
      <c r="AC41681" s="206"/>
    </row>
    <row r="41682" spans="27:29">
      <c r="AA41682" s="298"/>
      <c r="AC41682" s="206"/>
    </row>
    <row r="41683" spans="27:29">
      <c r="AA41683" s="298"/>
      <c r="AC41683" s="206"/>
    </row>
    <row r="41684" spans="27:29">
      <c r="AA41684" s="298"/>
      <c r="AC41684" s="206"/>
    </row>
    <row r="41685" spans="27:29">
      <c r="AA41685" s="298"/>
      <c r="AC41685" s="206"/>
    </row>
    <row r="41686" spans="27:29">
      <c r="AA41686" s="298"/>
      <c r="AC41686" s="206"/>
    </row>
    <row r="41687" spans="27:29">
      <c r="AA41687" s="298"/>
      <c r="AC41687" s="206"/>
    </row>
    <row r="41688" spans="27:29">
      <c r="AA41688" s="298"/>
      <c r="AC41688" s="206"/>
    </row>
    <row r="41689" spans="27:29">
      <c r="AA41689" s="298"/>
      <c r="AC41689" s="206"/>
    </row>
    <row r="41690" spans="27:29">
      <c r="AA41690" s="298"/>
      <c r="AC41690" s="206"/>
    </row>
    <row r="41691" spans="27:29">
      <c r="AA41691" s="298"/>
      <c r="AC41691" s="206"/>
    </row>
    <row r="41692" spans="27:29">
      <c r="AA41692" s="298"/>
      <c r="AC41692" s="206"/>
    </row>
    <row r="41693" spans="27:29">
      <c r="AA41693" s="298"/>
      <c r="AC41693" s="206"/>
    </row>
    <row r="41694" spans="27:29">
      <c r="AA41694" s="298"/>
      <c r="AC41694" s="206"/>
    </row>
    <row r="41695" spans="27:29">
      <c r="AA41695" s="298"/>
      <c r="AC41695" s="206"/>
    </row>
    <row r="41696" spans="27:29">
      <c r="AA41696" s="298"/>
      <c r="AC41696" s="206"/>
    </row>
    <row r="41697" spans="27:29">
      <c r="AA41697" s="298"/>
      <c r="AC41697" s="206"/>
    </row>
    <row r="41698" spans="27:29">
      <c r="AA41698" s="298"/>
      <c r="AC41698" s="206"/>
    </row>
    <row r="41699" spans="27:29">
      <c r="AA41699" s="298"/>
      <c r="AC41699" s="206"/>
    </row>
    <row r="41700" spans="27:29">
      <c r="AA41700" s="298"/>
      <c r="AC41700" s="206"/>
    </row>
    <row r="41701" spans="27:29">
      <c r="AA41701" s="298"/>
      <c r="AC41701" s="206"/>
    </row>
    <row r="41702" spans="27:29">
      <c r="AA41702" s="298"/>
      <c r="AC41702" s="206"/>
    </row>
    <row r="41703" spans="27:29">
      <c r="AA41703" s="298"/>
      <c r="AC41703" s="206"/>
    </row>
    <row r="41704" spans="27:29">
      <c r="AA41704" s="298"/>
      <c r="AC41704" s="206"/>
    </row>
    <row r="41705" spans="27:29">
      <c r="AA41705" s="298"/>
      <c r="AC41705" s="206"/>
    </row>
    <row r="41706" spans="27:29">
      <c r="AA41706" s="298"/>
      <c r="AC41706" s="206"/>
    </row>
    <row r="41707" spans="27:29">
      <c r="AA41707" s="298"/>
      <c r="AC41707" s="206"/>
    </row>
    <row r="41708" spans="27:29">
      <c r="AA41708" s="298"/>
      <c r="AC41708" s="206"/>
    </row>
    <row r="41709" spans="27:29">
      <c r="AA41709" s="298"/>
      <c r="AC41709" s="206"/>
    </row>
    <row r="41710" spans="27:29">
      <c r="AA41710" s="298"/>
      <c r="AC41710" s="206"/>
    </row>
    <row r="41711" spans="27:29">
      <c r="AA41711" s="298"/>
      <c r="AC41711" s="206"/>
    </row>
    <row r="41712" spans="27:29">
      <c r="AA41712" s="298"/>
      <c r="AC41712" s="206"/>
    </row>
    <row r="41713" spans="27:29">
      <c r="AA41713" s="298"/>
      <c r="AC41713" s="206"/>
    </row>
    <row r="41714" spans="27:29">
      <c r="AA41714" s="298"/>
      <c r="AC41714" s="206"/>
    </row>
    <row r="41715" spans="27:29">
      <c r="AA41715" s="298"/>
      <c r="AC41715" s="206"/>
    </row>
    <row r="41716" spans="27:29">
      <c r="AA41716" s="298"/>
      <c r="AC41716" s="206"/>
    </row>
    <row r="41717" spans="27:29">
      <c r="AA41717" s="298"/>
      <c r="AC41717" s="206"/>
    </row>
    <row r="41718" spans="27:29">
      <c r="AA41718" s="298"/>
      <c r="AC41718" s="206"/>
    </row>
    <row r="41719" spans="27:29">
      <c r="AA41719" s="298"/>
      <c r="AC41719" s="206"/>
    </row>
    <row r="41720" spans="27:29">
      <c r="AA41720" s="298"/>
      <c r="AC41720" s="206"/>
    </row>
    <row r="41721" spans="27:29">
      <c r="AA41721" s="298"/>
      <c r="AC41721" s="206"/>
    </row>
    <row r="41722" spans="27:29">
      <c r="AA41722" s="298"/>
      <c r="AC41722" s="206"/>
    </row>
    <row r="41723" spans="27:29">
      <c r="AA41723" s="298"/>
      <c r="AC41723" s="206"/>
    </row>
    <row r="41724" spans="27:29">
      <c r="AA41724" s="298"/>
      <c r="AC41724" s="206"/>
    </row>
    <row r="41725" spans="27:29">
      <c r="AA41725" s="298"/>
      <c r="AC41725" s="206"/>
    </row>
    <row r="41726" spans="27:29">
      <c r="AA41726" s="298"/>
      <c r="AC41726" s="206"/>
    </row>
    <row r="41727" spans="27:29">
      <c r="AA41727" s="298"/>
      <c r="AC41727" s="206"/>
    </row>
    <row r="41728" spans="27:29">
      <c r="AA41728" s="298"/>
      <c r="AC41728" s="206"/>
    </row>
    <row r="41729" spans="27:29">
      <c r="AA41729" s="298"/>
      <c r="AC41729" s="206"/>
    </row>
    <row r="41730" spans="27:29">
      <c r="AA41730" s="298"/>
      <c r="AC41730" s="206"/>
    </row>
    <row r="41731" spans="27:29">
      <c r="AA41731" s="298"/>
      <c r="AC41731" s="206"/>
    </row>
    <row r="41732" spans="27:29">
      <c r="AA41732" s="298"/>
      <c r="AC41732" s="206"/>
    </row>
    <row r="41733" spans="27:29">
      <c r="AA41733" s="298"/>
      <c r="AC41733" s="206"/>
    </row>
    <row r="41734" spans="27:29">
      <c r="AA41734" s="298"/>
      <c r="AC41734" s="206"/>
    </row>
    <row r="41735" spans="27:29">
      <c r="AA41735" s="298"/>
      <c r="AC41735" s="206"/>
    </row>
    <row r="41736" spans="27:29">
      <c r="AA41736" s="298"/>
      <c r="AC41736" s="206"/>
    </row>
    <row r="41737" spans="27:29">
      <c r="AA41737" s="298"/>
      <c r="AC41737" s="206"/>
    </row>
    <row r="41738" spans="27:29">
      <c r="AA41738" s="298"/>
      <c r="AC41738" s="206"/>
    </row>
    <row r="41739" spans="27:29">
      <c r="AA41739" s="298"/>
      <c r="AC41739" s="206"/>
    </row>
    <row r="41740" spans="27:29">
      <c r="AA41740" s="298"/>
      <c r="AC41740" s="206"/>
    </row>
    <row r="41741" spans="27:29">
      <c r="AA41741" s="298"/>
      <c r="AC41741" s="206"/>
    </row>
    <row r="41742" spans="27:29">
      <c r="AA41742" s="298"/>
      <c r="AC41742" s="206"/>
    </row>
    <row r="41743" spans="27:29">
      <c r="AA41743" s="298"/>
      <c r="AC41743" s="206"/>
    </row>
    <row r="41744" spans="27:29">
      <c r="AA41744" s="298"/>
      <c r="AC41744" s="206"/>
    </row>
    <row r="41745" spans="27:29">
      <c r="AA41745" s="298"/>
      <c r="AC41745" s="206"/>
    </row>
    <row r="41746" spans="27:29">
      <c r="AA41746" s="298"/>
      <c r="AC41746" s="206"/>
    </row>
    <row r="41747" spans="27:29">
      <c r="AA41747" s="298"/>
      <c r="AC41747" s="206"/>
    </row>
    <row r="41748" spans="27:29">
      <c r="AA41748" s="298"/>
      <c r="AC41748" s="206"/>
    </row>
    <row r="41749" spans="27:29">
      <c r="AA41749" s="298"/>
      <c r="AC41749" s="206"/>
    </row>
    <row r="41750" spans="27:29">
      <c r="AA41750" s="298"/>
      <c r="AC41750" s="206"/>
    </row>
    <row r="41751" spans="27:29">
      <c r="AA41751" s="298"/>
      <c r="AC41751" s="206"/>
    </row>
    <row r="41752" spans="27:29">
      <c r="AA41752" s="298"/>
      <c r="AC41752" s="206"/>
    </row>
    <row r="41753" spans="27:29">
      <c r="AA41753" s="298"/>
      <c r="AC41753" s="206"/>
    </row>
    <row r="41754" spans="27:29">
      <c r="AA41754" s="298"/>
      <c r="AC41754" s="206"/>
    </row>
    <row r="41755" spans="27:29">
      <c r="AA41755" s="298"/>
      <c r="AC41755" s="206"/>
    </row>
    <row r="41756" spans="27:29">
      <c r="AA41756" s="298"/>
      <c r="AC41756" s="206"/>
    </row>
    <row r="41757" spans="27:29">
      <c r="AA41757" s="298"/>
      <c r="AC41757" s="206"/>
    </row>
    <row r="41758" spans="27:29">
      <c r="AA41758" s="298"/>
      <c r="AC41758" s="206"/>
    </row>
    <row r="41759" spans="27:29">
      <c r="AA41759" s="298"/>
      <c r="AC41759" s="206"/>
    </row>
    <row r="41760" spans="27:29">
      <c r="AA41760" s="298"/>
      <c r="AC41760" s="206"/>
    </row>
    <row r="41761" spans="27:29">
      <c r="AA41761" s="298"/>
      <c r="AC41761" s="206"/>
    </row>
    <row r="41762" spans="27:29">
      <c r="AA41762" s="298"/>
      <c r="AC41762" s="206"/>
    </row>
    <row r="41763" spans="27:29">
      <c r="AA41763" s="298"/>
      <c r="AC41763" s="206"/>
    </row>
    <row r="41764" spans="27:29">
      <c r="AA41764" s="298"/>
      <c r="AC41764" s="206"/>
    </row>
    <row r="41765" spans="27:29">
      <c r="AA41765" s="298"/>
      <c r="AC41765" s="206"/>
    </row>
    <row r="41766" spans="27:29">
      <c r="AA41766" s="298"/>
      <c r="AC41766" s="206"/>
    </row>
    <row r="41767" spans="27:29">
      <c r="AA41767" s="298"/>
      <c r="AC41767" s="206"/>
    </row>
    <row r="41768" spans="27:29">
      <c r="AA41768" s="298"/>
      <c r="AC41768" s="206"/>
    </row>
    <row r="41769" spans="27:29">
      <c r="AA41769" s="298"/>
      <c r="AC41769" s="206"/>
    </row>
    <row r="41770" spans="27:29">
      <c r="AA41770" s="298"/>
      <c r="AC41770" s="206"/>
    </row>
    <row r="41771" spans="27:29">
      <c r="AA41771" s="298"/>
      <c r="AC41771" s="206"/>
    </row>
    <row r="41772" spans="27:29">
      <c r="AA41772" s="298"/>
      <c r="AC41772" s="206"/>
    </row>
    <row r="41773" spans="27:29">
      <c r="AA41773" s="298"/>
      <c r="AC41773" s="206"/>
    </row>
    <row r="41774" spans="27:29">
      <c r="AA41774" s="298"/>
      <c r="AC41774" s="206"/>
    </row>
    <row r="41775" spans="27:29">
      <c r="AA41775" s="298"/>
      <c r="AC41775" s="206"/>
    </row>
    <row r="41776" spans="27:29">
      <c r="AA41776" s="298"/>
      <c r="AC41776" s="206"/>
    </row>
    <row r="41777" spans="27:29">
      <c r="AA41777" s="298"/>
      <c r="AC41777" s="206"/>
    </row>
    <row r="41778" spans="27:29">
      <c r="AA41778" s="298"/>
      <c r="AC41778" s="206"/>
    </row>
    <row r="41779" spans="27:29">
      <c r="AA41779" s="298"/>
      <c r="AC41779" s="206"/>
    </row>
    <row r="41780" spans="27:29">
      <c r="AA41780" s="298"/>
      <c r="AC41780" s="206"/>
    </row>
    <row r="41781" spans="27:29">
      <c r="AA41781" s="298"/>
      <c r="AC41781" s="206"/>
    </row>
    <row r="41782" spans="27:29">
      <c r="AA41782" s="298"/>
      <c r="AC41782" s="206"/>
    </row>
    <row r="41783" spans="27:29">
      <c r="AA41783" s="298"/>
      <c r="AC41783" s="206"/>
    </row>
    <row r="41784" spans="27:29">
      <c r="AA41784" s="298"/>
      <c r="AC41784" s="206"/>
    </row>
    <row r="41785" spans="27:29">
      <c r="AA41785" s="298"/>
      <c r="AC41785" s="206"/>
    </row>
    <row r="41786" spans="27:29">
      <c r="AA41786" s="298"/>
      <c r="AC41786" s="206"/>
    </row>
    <row r="41787" spans="27:29">
      <c r="AA41787" s="298"/>
      <c r="AC41787" s="206"/>
    </row>
    <row r="41788" spans="27:29">
      <c r="AA41788" s="298"/>
      <c r="AC41788" s="206"/>
    </row>
    <row r="41789" spans="27:29">
      <c r="AA41789" s="298"/>
      <c r="AC41789" s="206"/>
    </row>
    <row r="41790" spans="27:29">
      <c r="AA41790" s="298"/>
      <c r="AC41790" s="206"/>
    </row>
    <row r="41791" spans="27:29">
      <c r="AA41791" s="298"/>
      <c r="AC41791" s="206"/>
    </row>
    <row r="41792" spans="27:29">
      <c r="AA41792" s="298"/>
      <c r="AC41792" s="206"/>
    </row>
    <row r="41793" spans="27:29">
      <c r="AA41793" s="298"/>
      <c r="AC41793" s="206"/>
    </row>
    <row r="41794" spans="27:29">
      <c r="AA41794" s="298"/>
      <c r="AC41794" s="206"/>
    </row>
    <row r="41795" spans="27:29">
      <c r="AA41795" s="298"/>
      <c r="AC41795" s="206"/>
    </row>
    <row r="41796" spans="27:29">
      <c r="AA41796" s="298"/>
      <c r="AC41796" s="206"/>
    </row>
    <row r="41797" spans="27:29">
      <c r="AA41797" s="298"/>
      <c r="AC41797" s="206"/>
    </row>
    <row r="41798" spans="27:29">
      <c r="AA41798" s="298"/>
      <c r="AC41798" s="206"/>
    </row>
    <row r="41799" spans="27:29">
      <c r="AA41799" s="298"/>
      <c r="AC41799" s="206"/>
    </row>
    <row r="41800" spans="27:29">
      <c r="AA41800" s="298"/>
      <c r="AC41800" s="206"/>
    </row>
    <row r="41801" spans="27:29">
      <c r="AA41801" s="298"/>
      <c r="AC41801" s="206"/>
    </row>
    <row r="41802" spans="27:29">
      <c r="AA41802" s="298"/>
      <c r="AC41802" s="206"/>
    </row>
    <row r="41803" spans="27:29">
      <c r="AA41803" s="298"/>
      <c r="AC41803" s="206"/>
    </row>
    <row r="41804" spans="27:29">
      <c r="AA41804" s="298"/>
      <c r="AC41804" s="206"/>
    </row>
    <row r="41805" spans="27:29">
      <c r="AA41805" s="298"/>
      <c r="AC41805" s="206"/>
    </row>
    <row r="41806" spans="27:29">
      <c r="AA41806" s="298"/>
      <c r="AC41806" s="206"/>
    </row>
    <row r="41807" spans="27:29">
      <c r="AA41807" s="298"/>
      <c r="AC41807" s="206"/>
    </row>
    <row r="41808" spans="27:29">
      <c r="AA41808" s="298"/>
      <c r="AC41808" s="206"/>
    </row>
    <row r="41809" spans="27:29">
      <c r="AA41809" s="298"/>
      <c r="AC41809" s="206"/>
    </row>
    <row r="41810" spans="27:29">
      <c r="AA41810" s="298"/>
      <c r="AC41810" s="206"/>
    </row>
    <row r="41811" spans="27:29">
      <c r="AA41811" s="298"/>
      <c r="AC41811" s="206"/>
    </row>
    <row r="41812" spans="27:29">
      <c r="AA41812" s="298"/>
      <c r="AC41812" s="206"/>
    </row>
    <row r="41813" spans="27:29">
      <c r="AA41813" s="298"/>
      <c r="AC41813" s="206"/>
    </row>
    <row r="41814" spans="27:29">
      <c r="AA41814" s="298"/>
      <c r="AC41814" s="206"/>
    </row>
    <row r="41815" spans="27:29">
      <c r="AA41815" s="298"/>
      <c r="AC41815" s="206"/>
    </row>
    <row r="41816" spans="27:29">
      <c r="AA41816" s="298"/>
      <c r="AC41816" s="206"/>
    </row>
    <row r="41817" spans="27:29">
      <c r="AA41817" s="298"/>
      <c r="AC41817" s="206"/>
    </row>
    <row r="41818" spans="27:29">
      <c r="AA41818" s="298"/>
      <c r="AC41818" s="206"/>
    </row>
    <row r="41819" spans="27:29">
      <c r="AA41819" s="298"/>
      <c r="AC41819" s="206"/>
    </row>
    <row r="41820" spans="27:29">
      <c r="AA41820" s="298"/>
      <c r="AC41820" s="206"/>
    </row>
    <row r="41821" spans="27:29">
      <c r="AA41821" s="298"/>
      <c r="AC41821" s="206"/>
    </row>
    <row r="41822" spans="27:29">
      <c r="AA41822" s="298"/>
      <c r="AC41822" s="206"/>
    </row>
    <row r="41823" spans="27:29">
      <c r="AA41823" s="298"/>
      <c r="AC41823" s="206"/>
    </row>
    <row r="41824" spans="27:29">
      <c r="AA41824" s="298"/>
      <c r="AC41824" s="206"/>
    </row>
    <row r="41825" spans="27:29">
      <c r="AA41825" s="298"/>
      <c r="AC41825" s="206"/>
    </row>
    <row r="41826" spans="27:29">
      <c r="AA41826" s="298"/>
      <c r="AC41826" s="206"/>
    </row>
    <row r="41827" spans="27:29">
      <c r="AA41827" s="298"/>
      <c r="AC41827" s="206"/>
    </row>
    <row r="41828" spans="27:29">
      <c r="AA41828" s="298"/>
      <c r="AC41828" s="206"/>
    </row>
    <row r="41829" spans="27:29">
      <c r="AA41829" s="298"/>
      <c r="AC41829" s="206"/>
    </row>
    <row r="41830" spans="27:29">
      <c r="AA41830" s="298"/>
      <c r="AC41830" s="206"/>
    </row>
    <row r="41831" spans="27:29">
      <c r="AA41831" s="298"/>
      <c r="AC41831" s="206"/>
    </row>
    <row r="41832" spans="27:29">
      <c r="AA41832" s="298"/>
      <c r="AC41832" s="206"/>
    </row>
    <row r="41833" spans="27:29">
      <c r="AA41833" s="298"/>
      <c r="AC41833" s="206"/>
    </row>
    <row r="41834" spans="27:29">
      <c r="AA41834" s="298"/>
      <c r="AC41834" s="206"/>
    </row>
    <row r="41835" spans="27:29">
      <c r="AA41835" s="298"/>
      <c r="AC41835" s="206"/>
    </row>
    <row r="41836" spans="27:29">
      <c r="AA41836" s="298"/>
      <c r="AC41836" s="206"/>
    </row>
    <row r="41837" spans="27:29">
      <c r="AA41837" s="298"/>
      <c r="AC41837" s="206"/>
    </row>
    <row r="41838" spans="27:29">
      <c r="AA41838" s="298"/>
      <c r="AC41838" s="206"/>
    </row>
    <row r="41839" spans="27:29">
      <c r="AA41839" s="298"/>
      <c r="AC41839" s="206"/>
    </row>
    <row r="41840" spans="27:29">
      <c r="AA41840" s="298"/>
      <c r="AC41840" s="206"/>
    </row>
    <row r="41841" spans="27:29">
      <c r="AA41841" s="298"/>
      <c r="AC41841" s="206"/>
    </row>
    <row r="41842" spans="27:29">
      <c r="AA41842" s="298"/>
      <c r="AC41842" s="206"/>
    </row>
    <row r="41843" spans="27:29">
      <c r="AA41843" s="298"/>
      <c r="AC41843" s="206"/>
    </row>
    <row r="41844" spans="27:29">
      <c r="AA41844" s="298"/>
      <c r="AC41844" s="206"/>
    </row>
    <row r="41845" spans="27:29">
      <c r="AA41845" s="298"/>
      <c r="AC41845" s="206"/>
    </row>
    <row r="41846" spans="27:29">
      <c r="AA41846" s="298"/>
      <c r="AC41846" s="206"/>
    </row>
    <row r="41847" spans="27:29">
      <c r="AA41847" s="298"/>
      <c r="AC41847" s="206"/>
    </row>
    <row r="41848" spans="27:29">
      <c r="AA41848" s="298"/>
      <c r="AC41848" s="206"/>
    </row>
    <row r="41849" spans="27:29">
      <c r="AA41849" s="298"/>
      <c r="AC41849" s="206"/>
    </row>
    <row r="41850" spans="27:29">
      <c r="AA41850" s="298"/>
      <c r="AC41850" s="206"/>
    </row>
    <row r="41851" spans="27:29">
      <c r="AA41851" s="298"/>
      <c r="AC41851" s="206"/>
    </row>
    <row r="41852" spans="27:29">
      <c r="AA41852" s="298"/>
      <c r="AC41852" s="206"/>
    </row>
    <row r="41853" spans="27:29">
      <c r="AA41853" s="298"/>
      <c r="AC41853" s="206"/>
    </row>
    <row r="41854" spans="27:29">
      <c r="AA41854" s="298"/>
      <c r="AC41854" s="206"/>
    </row>
    <row r="41855" spans="27:29">
      <c r="AA41855" s="298"/>
      <c r="AC41855" s="206"/>
    </row>
    <row r="41856" spans="27:29">
      <c r="AA41856" s="298"/>
      <c r="AC41856" s="206"/>
    </row>
    <row r="41857" spans="27:29">
      <c r="AA41857" s="298"/>
      <c r="AC41857" s="206"/>
    </row>
    <row r="41858" spans="27:29">
      <c r="AA41858" s="298"/>
      <c r="AC41858" s="206"/>
    </row>
    <row r="41859" spans="27:29">
      <c r="AA41859" s="298"/>
      <c r="AC41859" s="206"/>
    </row>
    <row r="41860" spans="27:29">
      <c r="AA41860" s="298"/>
      <c r="AC41860" s="206"/>
    </row>
    <row r="41861" spans="27:29">
      <c r="AA41861" s="298"/>
      <c r="AC41861" s="206"/>
    </row>
    <row r="41862" spans="27:29">
      <c r="AA41862" s="298"/>
      <c r="AC41862" s="206"/>
    </row>
    <row r="41863" spans="27:29">
      <c r="AA41863" s="298"/>
      <c r="AC41863" s="206"/>
    </row>
    <row r="41864" spans="27:29">
      <c r="AA41864" s="298"/>
      <c r="AC41864" s="206"/>
    </row>
    <row r="41865" spans="27:29">
      <c r="AA41865" s="298"/>
      <c r="AC41865" s="206"/>
    </row>
    <row r="41866" spans="27:29">
      <c r="AA41866" s="298"/>
      <c r="AC41866" s="206"/>
    </row>
    <row r="41867" spans="27:29">
      <c r="AA41867" s="298"/>
      <c r="AC41867" s="206"/>
    </row>
    <row r="41868" spans="27:29">
      <c r="AA41868" s="298"/>
      <c r="AC41868" s="206"/>
    </row>
    <row r="41869" spans="27:29">
      <c r="AA41869" s="298"/>
      <c r="AC41869" s="206"/>
    </row>
    <row r="41870" spans="27:29">
      <c r="AA41870" s="298"/>
      <c r="AC41870" s="206"/>
    </row>
    <row r="41871" spans="27:29">
      <c r="AA41871" s="298"/>
      <c r="AC41871" s="206"/>
    </row>
    <row r="41872" spans="27:29">
      <c r="AA41872" s="298"/>
      <c r="AC41872" s="206"/>
    </row>
    <row r="41873" spans="27:29">
      <c r="AA41873" s="298"/>
      <c r="AC41873" s="206"/>
    </row>
    <row r="41874" spans="27:29">
      <c r="AA41874" s="298"/>
      <c r="AC41874" s="206"/>
    </row>
    <row r="41875" spans="27:29">
      <c r="AA41875" s="298"/>
      <c r="AC41875" s="206"/>
    </row>
    <row r="41876" spans="27:29">
      <c r="AA41876" s="298"/>
      <c r="AC41876" s="206"/>
    </row>
    <row r="41877" spans="27:29">
      <c r="AA41877" s="298"/>
      <c r="AC41877" s="206"/>
    </row>
    <row r="41878" spans="27:29">
      <c r="AA41878" s="298"/>
      <c r="AC41878" s="206"/>
    </row>
    <row r="41879" spans="27:29">
      <c r="AA41879" s="298"/>
      <c r="AC41879" s="206"/>
    </row>
    <row r="41880" spans="27:29">
      <c r="AA41880" s="298"/>
      <c r="AC41880" s="206"/>
    </row>
    <row r="41881" spans="27:29">
      <c r="AA41881" s="298"/>
      <c r="AC41881" s="206"/>
    </row>
    <row r="41882" spans="27:29">
      <c r="AA41882" s="298"/>
      <c r="AC41882" s="206"/>
    </row>
    <row r="41883" spans="27:29">
      <c r="AA41883" s="298"/>
      <c r="AC41883" s="206"/>
    </row>
    <row r="41884" spans="27:29">
      <c r="AA41884" s="298"/>
      <c r="AC41884" s="206"/>
    </row>
    <row r="41885" spans="27:29">
      <c r="AA41885" s="298"/>
      <c r="AC41885" s="206"/>
    </row>
    <row r="41886" spans="27:29">
      <c r="AA41886" s="298"/>
      <c r="AC41886" s="206"/>
    </row>
    <row r="41887" spans="27:29">
      <c r="AA41887" s="298"/>
      <c r="AC41887" s="206"/>
    </row>
    <row r="41888" spans="27:29">
      <c r="AA41888" s="298"/>
      <c r="AC41888" s="206"/>
    </row>
    <row r="41889" spans="27:29">
      <c r="AA41889" s="298"/>
      <c r="AC41889" s="206"/>
    </row>
    <row r="41890" spans="27:29">
      <c r="AA41890" s="298"/>
      <c r="AC41890" s="206"/>
    </row>
    <row r="41891" spans="27:29">
      <c r="AA41891" s="298"/>
      <c r="AC41891" s="206"/>
    </row>
    <row r="41892" spans="27:29">
      <c r="AA41892" s="298"/>
      <c r="AC41892" s="206"/>
    </row>
    <row r="41893" spans="27:29">
      <c r="AA41893" s="298"/>
      <c r="AC41893" s="206"/>
    </row>
    <row r="41894" spans="27:29">
      <c r="AA41894" s="298"/>
      <c r="AC41894" s="206"/>
    </row>
    <row r="41895" spans="27:29">
      <c r="AA41895" s="298"/>
      <c r="AC41895" s="206"/>
    </row>
    <row r="41896" spans="27:29">
      <c r="AA41896" s="298"/>
      <c r="AC41896" s="206"/>
    </row>
    <row r="41897" spans="27:29">
      <c r="AA41897" s="298"/>
      <c r="AC41897" s="206"/>
    </row>
    <row r="41898" spans="27:29">
      <c r="AA41898" s="298"/>
      <c r="AC41898" s="206"/>
    </row>
    <row r="41899" spans="27:29">
      <c r="AA41899" s="298"/>
      <c r="AC41899" s="206"/>
    </row>
    <row r="41900" spans="27:29">
      <c r="AA41900" s="298"/>
      <c r="AC41900" s="206"/>
    </row>
    <row r="41901" spans="27:29">
      <c r="AA41901" s="298"/>
      <c r="AC41901" s="206"/>
    </row>
    <row r="41902" spans="27:29">
      <c r="AA41902" s="298"/>
      <c r="AC41902" s="206"/>
    </row>
    <row r="41903" spans="27:29">
      <c r="AA41903" s="298"/>
      <c r="AC41903" s="206"/>
    </row>
    <row r="41904" spans="27:29">
      <c r="AA41904" s="298"/>
      <c r="AC41904" s="206"/>
    </row>
    <row r="41905" spans="27:29">
      <c r="AA41905" s="298"/>
      <c r="AC41905" s="206"/>
    </row>
    <row r="41906" spans="27:29">
      <c r="AA41906" s="298"/>
      <c r="AC41906" s="206"/>
    </row>
    <row r="41907" spans="27:29">
      <c r="AA41907" s="298"/>
      <c r="AC41907" s="206"/>
    </row>
    <row r="41908" spans="27:29">
      <c r="AA41908" s="298"/>
      <c r="AC41908" s="206"/>
    </row>
    <row r="41909" spans="27:29">
      <c r="AA41909" s="298"/>
      <c r="AC41909" s="206"/>
    </row>
    <row r="41910" spans="27:29">
      <c r="AA41910" s="298"/>
      <c r="AC41910" s="206"/>
    </row>
    <row r="41911" spans="27:29">
      <c r="AA41911" s="298"/>
      <c r="AC41911" s="206"/>
    </row>
    <row r="41912" spans="27:29">
      <c r="AA41912" s="298"/>
      <c r="AC41912" s="206"/>
    </row>
    <row r="41913" spans="27:29">
      <c r="AA41913" s="298"/>
      <c r="AC41913" s="206"/>
    </row>
    <row r="41914" spans="27:29">
      <c r="AA41914" s="298"/>
      <c r="AC41914" s="206"/>
    </row>
    <row r="41915" spans="27:29">
      <c r="AA41915" s="298"/>
      <c r="AC41915" s="206"/>
    </row>
    <row r="41916" spans="27:29">
      <c r="AA41916" s="298"/>
      <c r="AC41916" s="206"/>
    </row>
    <row r="41917" spans="27:29">
      <c r="AA41917" s="298"/>
      <c r="AC41917" s="206"/>
    </row>
    <row r="41918" spans="27:29">
      <c r="AA41918" s="298"/>
      <c r="AC41918" s="206"/>
    </row>
    <row r="41919" spans="27:29">
      <c r="AA41919" s="298"/>
      <c r="AC41919" s="206"/>
    </row>
    <row r="41920" spans="27:29">
      <c r="AA41920" s="298"/>
      <c r="AC41920" s="206"/>
    </row>
    <row r="41921" spans="27:29">
      <c r="AA41921" s="298"/>
      <c r="AC41921" s="206"/>
    </row>
    <row r="41922" spans="27:29">
      <c r="AA41922" s="298"/>
      <c r="AC41922" s="206"/>
    </row>
    <row r="41923" spans="27:29">
      <c r="AA41923" s="298"/>
      <c r="AC41923" s="206"/>
    </row>
    <row r="41924" spans="27:29">
      <c r="AA41924" s="298"/>
      <c r="AC41924" s="206"/>
    </row>
    <row r="41925" spans="27:29">
      <c r="AA41925" s="298"/>
      <c r="AC41925" s="206"/>
    </row>
    <row r="41926" spans="27:29">
      <c r="AA41926" s="298"/>
      <c r="AC41926" s="206"/>
    </row>
    <row r="41927" spans="27:29">
      <c r="AA41927" s="298"/>
      <c r="AC41927" s="206"/>
    </row>
    <row r="41928" spans="27:29">
      <c r="AA41928" s="298"/>
      <c r="AC41928" s="206"/>
    </row>
    <row r="41929" spans="27:29">
      <c r="AA41929" s="298"/>
      <c r="AC41929" s="206"/>
    </row>
    <row r="41930" spans="27:29">
      <c r="AA41930" s="298"/>
      <c r="AC41930" s="206"/>
    </row>
    <row r="41931" spans="27:29">
      <c r="AA41931" s="298"/>
      <c r="AC41931" s="206"/>
    </row>
    <row r="41932" spans="27:29">
      <c r="AA41932" s="298"/>
      <c r="AC41932" s="206"/>
    </row>
    <row r="41933" spans="27:29">
      <c r="AA41933" s="298"/>
      <c r="AC41933" s="206"/>
    </row>
    <row r="41934" spans="27:29">
      <c r="AA41934" s="298"/>
      <c r="AC41934" s="206"/>
    </row>
    <row r="41935" spans="27:29">
      <c r="AA41935" s="298"/>
      <c r="AC41935" s="206"/>
    </row>
    <row r="41936" spans="27:29">
      <c r="AA41936" s="298"/>
      <c r="AC41936" s="206"/>
    </row>
    <row r="41937" spans="27:29">
      <c r="AA41937" s="298"/>
      <c r="AC41937" s="206"/>
    </row>
    <row r="41938" spans="27:29">
      <c r="AA41938" s="298"/>
      <c r="AC41938" s="206"/>
    </row>
    <row r="41939" spans="27:29">
      <c r="AA41939" s="298"/>
      <c r="AC41939" s="206"/>
    </row>
    <row r="41940" spans="27:29">
      <c r="AA41940" s="298"/>
      <c r="AC41940" s="206"/>
    </row>
    <row r="41941" spans="27:29">
      <c r="AA41941" s="298"/>
      <c r="AC41941" s="206"/>
    </row>
    <row r="41942" spans="27:29">
      <c r="AA41942" s="298"/>
      <c r="AC41942" s="206"/>
    </row>
    <row r="41943" spans="27:29">
      <c r="AA41943" s="298"/>
      <c r="AC41943" s="206"/>
    </row>
    <row r="41944" spans="27:29">
      <c r="AA41944" s="298"/>
      <c r="AC41944" s="206"/>
    </row>
    <row r="41945" spans="27:29">
      <c r="AA41945" s="298"/>
      <c r="AC41945" s="206"/>
    </row>
    <row r="41946" spans="27:29">
      <c r="AA41946" s="298"/>
      <c r="AC41946" s="206"/>
    </row>
    <row r="41947" spans="27:29">
      <c r="AA41947" s="298"/>
      <c r="AC41947" s="206"/>
    </row>
    <row r="41948" spans="27:29">
      <c r="AA41948" s="298"/>
      <c r="AC41948" s="206"/>
    </row>
    <row r="41949" spans="27:29">
      <c r="AA41949" s="298"/>
      <c r="AC41949" s="206"/>
    </row>
    <row r="41950" spans="27:29">
      <c r="AA41950" s="298"/>
      <c r="AC41950" s="206"/>
    </row>
    <row r="41951" spans="27:29">
      <c r="AA41951" s="298"/>
      <c r="AC41951" s="206"/>
    </row>
    <row r="41952" spans="27:29">
      <c r="AA41952" s="298"/>
      <c r="AC41952" s="206"/>
    </row>
    <row r="41953" spans="27:29">
      <c r="AA41953" s="298"/>
      <c r="AC41953" s="206"/>
    </row>
    <row r="41954" spans="27:29">
      <c r="AA41954" s="298"/>
      <c r="AC41954" s="206"/>
    </row>
    <row r="41955" spans="27:29">
      <c r="AA41955" s="298"/>
      <c r="AC41955" s="206"/>
    </row>
    <row r="41956" spans="27:29">
      <c r="AA41956" s="298"/>
      <c r="AC41956" s="206"/>
    </row>
    <row r="41957" spans="27:29">
      <c r="AA41957" s="298"/>
      <c r="AC41957" s="206"/>
    </row>
    <row r="41958" spans="27:29">
      <c r="AA41958" s="298"/>
      <c r="AC41958" s="206"/>
    </row>
    <row r="41959" spans="27:29">
      <c r="AA41959" s="298"/>
      <c r="AC41959" s="206"/>
    </row>
    <row r="41960" spans="27:29">
      <c r="AA41960" s="298"/>
      <c r="AC41960" s="206"/>
    </row>
    <row r="41961" spans="27:29">
      <c r="AA41961" s="298"/>
      <c r="AC41961" s="206"/>
    </row>
    <row r="41962" spans="27:29">
      <c r="AA41962" s="298"/>
      <c r="AC41962" s="206"/>
    </row>
    <row r="41963" spans="27:29">
      <c r="AA41963" s="298"/>
      <c r="AC41963" s="206"/>
    </row>
    <row r="41964" spans="27:29">
      <c r="AA41964" s="298"/>
      <c r="AC41964" s="206"/>
    </row>
    <row r="41965" spans="27:29">
      <c r="AA41965" s="298"/>
      <c r="AC41965" s="206"/>
    </row>
    <row r="41966" spans="27:29">
      <c r="AA41966" s="298"/>
      <c r="AC41966" s="206"/>
    </row>
    <row r="41967" spans="27:29">
      <c r="AA41967" s="298"/>
      <c r="AC41967" s="206"/>
    </row>
    <row r="41968" spans="27:29">
      <c r="AA41968" s="298"/>
      <c r="AC41968" s="206"/>
    </row>
    <row r="41969" spans="27:29">
      <c r="AA41969" s="298"/>
      <c r="AC41969" s="206"/>
    </row>
    <row r="41970" spans="27:29">
      <c r="AA41970" s="298"/>
      <c r="AC41970" s="206"/>
    </row>
    <row r="41971" spans="27:29">
      <c r="AA41971" s="298"/>
      <c r="AC41971" s="206"/>
    </row>
    <row r="41972" spans="27:29">
      <c r="AA41972" s="298"/>
      <c r="AC41972" s="206"/>
    </row>
    <row r="41973" spans="27:29">
      <c r="AA41973" s="298"/>
      <c r="AC41973" s="206"/>
    </row>
    <row r="41974" spans="27:29">
      <c r="AA41974" s="298"/>
      <c r="AC41974" s="206"/>
    </row>
    <row r="41975" spans="27:29">
      <c r="AA41975" s="298"/>
      <c r="AC41975" s="206"/>
    </row>
    <row r="41976" spans="27:29">
      <c r="AA41976" s="298"/>
      <c r="AC41976" s="206"/>
    </row>
    <row r="41977" spans="27:29">
      <c r="AA41977" s="298"/>
      <c r="AC41977" s="206"/>
    </row>
    <row r="41978" spans="27:29">
      <c r="AA41978" s="298"/>
      <c r="AC41978" s="206"/>
    </row>
    <row r="41979" spans="27:29">
      <c r="AA41979" s="298"/>
      <c r="AC41979" s="206"/>
    </row>
    <row r="41980" spans="27:29">
      <c r="AA41980" s="298"/>
      <c r="AC41980" s="206"/>
    </row>
    <row r="41981" spans="27:29">
      <c r="AA41981" s="298"/>
      <c r="AC41981" s="206"/>
    </row>
    <row r="41982" spans="27:29">
      <c r="AA41982" s="298"/>
      <c r="AC41982" s="206"/>
    </row>
    <row r="41983" spans="27:29">
      <c r="AA41983" s="298"/>
      <c r="AC41983" s="206"/>
    </row>
    <row r="41984" spans="27:29">
      <c r="AA41984" s="298"/>
      <c r="AC41984" s="206"/>
    </row>
    <row r="41985" spans="27:29">
      <c r="AA41985" s="298"/>
      <c r="AC41985" s="206"/>
    </row>
    <row r="41986" spans="27:29">
      <c r="AA41986" s="298"/>
      <c r="AC41986" s="206"/>
    </row>
    <row r="41987" spans="27:29">
      <c r="AA41987" s="298"/>
      <c r="AC41987" s="206"/>
    </row>
    <row r="41988" spans="27:29">
      <c r="AA41988" s="298"/>
      <c r="AC41988" s="206"/>
    </row>
    <row r="41989" spans="27:29">
      <c r="AA41989" s="298"/>
      <c r="AC41989" s="206"/>
    </row>
    <row r="41990" spans="27:29">
      <c r="AA41990" s="298"/>
      <c r="AC41990" s="206"/>
    </row>
    <row r="41991" spans="27:29">
      <c r="AA41991" s="298"/>
      <c r="AC41991" s="206"/>
    </row>
    <row r="41992" spans="27:29">
      <c r="AA41992" s="298"/>
      <c r="AC41992" s="206"/>
    </row>
    <row r="41993" spans="27:29">
      <c r="AA41993" s="298"/>
      <c r="AC41993" s="206"/>
    </row>
    <row r="41994" spans="27:29">
      <c r="AA41994" s="298"/>
      <c r="AC41994" s="206"/>
    </row>
    <row r="41995" spans="27:29">
      <c r="AA41995" s="298"/>
      <c r="AC41995" s="206"/>
    </row>
    <row r="41996" spans="27:29">
      <c r="AA41996" s="298"/>
      <c r="AC41996" s="206"/>
    </row>
    <row r="41997" spans="27:29">
      <c r="AA41997" s="298"/>
      <c r="AC41997" s="206"/>
    </row>
    <row r="41998" spans="27:29">
      <c r="AA41998" s="298"/>
      <c r="AC41998" s="206"/>
    </row>
    <row r="41999" spans="27:29">
      <c r="AA41999" s="298"/>
      <c r="AC41999" s="206"/>
    </row>
    <row r="42000" spans="27:29">
      <c r="AA42000" s="298"/>
      <c r="AC42000" s="206"/>
    </row>
    <row r="42001" spans="27:29">
      <c r="AA42001" s="298"/>
      <c r="AC42001" s="206"/>
    </row>
    <row r="42002" spans="27:29">
      <c r="AA42002" s="298"/>
      <c r="AC42002" s="206"/>
    </row>
    <row r="42003" spans="27:29">
      <c r="AA42003" s="298"/>
      <c r="AC42003" s="206"/>
    </row>
    <row r="42004" spans="27:29">
      <c r="AA42004" s="298"/>
      <c r="AC42004" s="206"/>
    </row>
    <row r="42005" spans="27:29">
      <c r="AA42005" s="298"/>
      <c r="AC42005" s="206"/>
    </row>
    <row r="42006" spans="27:29">
      <c r="AA42006" s="298"/>
      <c r="AC42006" s="206"/>
    </row>
    <row r="42007" spans="27:29">
      <c r="AA42007" s="298"/>
      <c r="AC42007" s="206"/>
    </row>
    <row r="42008" spans="27:29">
      <c r="AA42008" s="298"/>
      <c r="AC42008" s="206"/>
    </row>
    <row r="42009" spans="27:29">
      <c r="AA42009" s="298"/>
      <c r="AC42009" s="206"/>
    </row>
    <row r="42010" spans="27:29">
      <c r="AA42010" s="298"/>
      <c r="AC42010" s="206"/>
    </row>
    <row r="42011" spans="27:29">
      <c r="AA42011" s="298"/>
      <c r="AC42011" s="206"/>
    </row>
    <row r="42012" spans="27:29">
      <c r="AA42012" s="298"/>
      <c r="AC42012" s="206"/>
    </row>
    <row r="42013" spans="27:29">
      <c r="AA42013" s="298"/>
      <c r="AC42013" s="206"/>
    </row>
    <row r="42014" spans="27:29">
      <c r="AA42014" s="298"/>
      <c r="AC42014" s="206"/>
    </row>
    <row r="42015" spans="27:29">
      <c r="AA42015" s="298"/>
      <c r="AC42015" s="206"/>
    </row>
    <row r="42016" spans="27:29">
      <c r="AA42016" s="298"/>
      <c r="AC42016" s="206"/>
    </row>
    <row r="42017" spans="27:29">
      <c r="AA42017" s="298"/>
      <c r="AC42017" s="206"/>
    </row>
    <row r="42018" spans="27:29">
      <c r="AA42018" s="298"/>
      <c r="AC42018" s="206"/>
    </row>
    <row r="42019" spans="27:29">
      <c r="AA42019" s="298"/>
      <c r="AC42019" s="206"/>
    </row>
    <row r="42020" spans="27:29">
      <c r="AA42020" s="298"/>
      <c r="AC42020" s="206"/>
    </row>
    <row r="42021" spans="27:29">
      <c r="AA42021" s="298"/>
      <c r="AC42021" s="206"/>
    </row>
    <row r="42022" spans="27:29">
      <c r="AA42022" s="298"/>
      <c r="AC42022" s="206"/>
    </row>
    <row r="42023" spans="27:29">
      <c r="AA42023" s="298"/>
      <c r="AC42023" s="206"/>
    </row>
    <row r="42024" spans="27:29">
      <c r="AA42024" s="298"/>
      <c r="AC42024" s="206"/>
    </row>
    <row r="42025" spans="27:29">
      <c r="AA42025" s="298"/>
      <c r="AC42025" s="206"/>
    </row>
    <row r="42026" spans="27:29">
      <c r="AA42026" s="298"/>
      <c r="AC42026" s="206"/>
    </row>
    <row r="42027" spans="27:29">
      <c r="AA42027" s="298"/>
      <c r="AC42027" s="206"/>
    </row>
    <row r="42028" spans="27:29">
      <c r="AA42028" s="298"/>
      <c r="AC42028" s="206"/>
    </row>
    <row r="42029" spans="27:29">
      <c r="AA42029" s="298"/>
      <c r="AC42029" s="206"/>
    </row>
    <row r="42030" spans="27:29">
      <c r="AA42030" s="298"/>
      <c r="AC42030" s="206"/>
    </row>
    <row r="42031" spans="27:29">
      <c r="AA42031" s="298"/>
      <c r="AC42031" s="206"/>
    </row>
    <row r="42032" spans="27:29">
      <c r="AA42032" s="298"/>
      <c r="AC42032" s="206"/>
    </row>
    <row r="42033" spans="27:29">
      <c r="AA42033" s="298"/>
      <c r="AC42033" s="206"/>
    </row>
    <row r="42034" spans="27:29">
      <c r="AA42034" s="298"/>
      <c r="AC42034" s="206"/>
    </row>
    <row r="42035" spans="27:29">
      <c r="AA42035" s="298"/>
      <c r="AC42035" s="206"/>
    </row>
    <row r="42036" spans="27:29">
      <c r="AA42036" s="298"/>
      <c r="AC42036" s="206"/>
    </row>
    <row r="42037" spans="27:29">
      <c r="AA42037" s="298"/>
      <c r="AC42037" s="206"/>
    </row>
    <row r="42038" spans="27:29">
      <c r="AA42038" s="298"/>
      <c r="AC42038" s="206"/>
    </row>
    <row r="42039" spans="27:29">
      <c r="AA42039" s="298"/>
      <c r="AC42039" s="206"/>
    </row>
    <row r="42040" spans="27:29">
      <c r="AA42040" s="298"/>
      <c r="AC42040" s="206"/>
    </row>
    <row r="42041" spans="27:29">
      <c r="AA42041" s="298"/>
      <c r="AC42041" s="206"/>
    </row>
    <row r="42042" spans="27:29">
      <c r="AA42042" s="298"/>
      <c r="AC42042" s="206"/>
    </row>
    <row r="42043" spans="27:29">
      <c r="AA42043" s="298"/>
      <c r="AC42043" s="206"/>
    </row>
    <row r="42044" spans="27:29">
      <c r="AA42044" s="298"/>
      <c r="AC42044" s="206"/>
    </row>
    <row r="42045" spans="27:29">
      <c r="AA42045" s="298"/>
      <c r="AC42045" s="206"/>
    </row>
    <row r="42046" spans="27:29">
      <c r="AA42046" s="298"/>
      <c r="AC42046" s="206"/>
    </row>
    <row r="42047" spans="27:29">
      <c r="AA42047" s="298"/>
      <c r="AC42047" s="206"/>
    </row>
    <row r="42048" spans="27:29">
      <c r="AA42048" s="298"/>
      <c r="AC42048" s="206"/>
    </row>
    <row r="42049" spans="27:29">
      <c r="AA42049" s="298"/>
      <c r="AC42049" s="206"/>
    </row>
    <row r="42050" spans="27:29">
      <c r="AA42050" s="298"/>
      <c r="AC42050" s="206"/>
    </row>
    <row r="42051" spans="27:29">
      <c r="AA42051" s="298"/>
      <c r="AC42051" s="206"/>
    </row>
    <row r="42052" spans="27:29">
      <c r="AA42052" s="298"/>
      <c r="AC42052" s="206"/>
    </row>
    <row r="42053" spans="27:29">
      <c r="AA42053" s="298"/>
      <c r="AC42053" s="206"/>
    </row>
    <row r="42054" spans="27:29">
      <c r="AA42054" s="298"/>
      <c r="AC42054" s="206"/>
    </row>
    <row r="42055" spans="27:29">
      <c r="AA42055" s="298"/>
      <c r="AC42055" s="206"/>
    </row>
    <row r="42056" spans="27:29">
      <c r="AA42056" s="298"/>
      <c r="AC42056" s="206"/>
    </row>
    <row r="42057" spans="27:29">
      <c r="AA42057" s="298"/>
      <c r="AC42057" s="206"/>
    </row>
    <row r="42058" spans="27:29">
      <c r="AA42058" s="298"/>
      <c r="AC42058" s="206"/>
    </row>
    <row r="42059" spans="27:29">
      <c r="AA42059" s="298"/>
      <c r="AC42059" s="206"/>
    </row>
    <row r="42060" spans="27:29">
      <c r="AA42060" s="298"/>
      <c r="AC42060" s="206"/>
    </row>
    <row r="42061" spans="27:29">
      <c r="AA42061" s="298"/>
      <c r="AC42061" s="206"/>
    </row>
    <row r="42062" spans="27:29">
      <c r="AA42062" s="298"/>
      <c r="AC42062" s="206"/>
    </row>
    <row r="42063" spans="27:29">
      <c r="AA42063" s="298"/>
      <c r="AC42063" s="206"/>
    </row>
    <row r="42064" spans="27:29">
      <c r="AA42064" s="298"/>
      <c r="AC42064" s="206"/>
    </row>
    <row r="42065" spans="27:29">
      <c r="AA42065" s="298"/>
      <c r="AC42065" s="206"/>
    </row>
    <row r="42066" spans="27:29">
      <c r="AA42066" s="298"/>
      <c r="AC42066" s="206"/>
    </row>
    <row r="42067" spans="27:29">
      <c r="AA42067" s="298"/>
      <c r="AC42067" s="206"/>
    </row>
    <row r="42068" spans="27:29">
      <c r="AA42068" s="298"/>
      <c r="AC42068" s="206"/>
    </row>
    <row r="42069" spans="27:29">
      <c r="AA42069" s="298"/>
      <c r="AC42069" s="206"/>
    </row>
    <row r="42070" spans="27:29">
      <c r="AA42070" s="298"/>
      <c r="AC42070" s="206"/>
    </row>
    <row r="42071" spans="27:29">
      <c r="AA42071" s="298"/>
      <c r="AC42071" s="206"/>
    </row>
    <row r="42072" spans="27:29">
      <c r="AA42072" s="298"/>
      <c r="AC42072" s="206"/>
    </row>
    <row r="42073" spans="27:29">
      <c r="AA42073" s="298"/>
      <c r="AC42073" s="206"/>
    </row>
    <row r="42074" spans="27:29">
      <c r="AA42074" s="298"/>
      <c r="AC42074" s="206"/>
    </row>
    <row r="42075" spans="27:29">
      <c r="AA42075" s="298"/>
      <c r="AC42075" s="206"/>
    </row>
    <row r="42076" spans="27:29">
      <c r="AA42076" s="298"/>
      <c r="AC42076" s="206"/>
    </row>
    <row r="42077" spans="27:29">
      <c r="AA42077" s="298"/>
      <c r="AC42077" s="206"/>
    </row>
    <row r="42078" spans="27:29">
      <c r="AA42078" s="298"/>
      <c r="AC42078" s="206"/>
    </row>
    <row r="42079" spans="27:29">
      <c r="AA42079" s="298"/>
      <c r="AC42079" s="206"/>
    </row>
    <row r="42080" spans="27:29">
      <c r="AA42080" s="298"/>
      <c r="AC42080" s="206"/>
    </row>
    <row r="42081" spans="27:29">
      <c r="AA42081" s="298"/>
      <c r="AC42081" s="206"/>
    </row>
    <row r="42082" spans="27:29">
      <c r="AA42082" s="298"/>
      <c r="AC42082" s="206"/>
    </row>
    <row r="42083" spans="27:29">
      <c r="AA42083" s="298"/>
      <c r="AC42083" s="206"/>
    </row>
    <row r="42084" spans="27:29">
      <c r="AA42084" s="298"/>
      <c r="AC42084" s="206"/>
    </row>
    <row r="42085" spans="27:29">
      <c r="AA42085" s="298"/>
      <c r="AC42085" s="206"/>
    </row>
    <row r="42086" spans="27:29">
      <c r="AA42086" s="298"/>
      <c r="AC42086" s="206"/>
    </row>
    <row r="42087" spans="27:29">
      <c r="AA42087" s="298"/>
      <c r="AC42087" s="206"/>
    </row>
    <row r="42088" spans="27:29">
      <c r="AA42088" s="298"/>
      <c r="AC42088" s="206"/>
    </row>
    <row r="42089" spans="27:29">
      <c r="AA42089" s="298"/>
      <c r="AC42089" s="206"/>
    </row>
    <row r="42090" spans="27:29">
      <c r="AA42090" s="298"/>
      <c r="AC42090" s="206"/>
    </row>
    <row r="42091" spans="27:29">
      <c r="AA42091" s="298"/>
      <c r="AC42091" s="206"/>
    </row>
    <row r="42092" spans="27:29">
      <c r="AA42092" s="298"/>
      <c r="AC42092" s="206"/>
    </row>
    <row r="42093" spans="27:29">
      <c r="AA42093" s="298"/>
      <c r="AC42093" s="206"/>
    </row>
    <row r="42094" spans="27:29">
      <c r="AA42094" s="298"/>
      <c r="AC42094" s="206"/>
    </row>
    <row r="42095" spans="27:29">
      <c r="AA42095" s="298"/>
      <c r="AC42095" s="206"/>
    </row>
    <row r="42096" spans="27:29">
      <c r="AA42096" s="298"/>
      <c r="AC42096" s="206"/>
    </row>
    <row r="42097" spans="27:29">
      <c r="AA42097" s="298"/>
      <c r="AC42097" s="206"/>
    </row>
    <row r="42098" spans="27:29">
      <c r="AA42098" s="298"/>
      <c r="AC42098" s="206"/>
    </row>
    <row r="42099" spans="27:29">
      <c r="AA42099" s="298"/>
      <c r="AC42099" s="206"/>
    </row>
    <row r="42100" spans="27:29">
      <c r="AA42100" s="298"/>
      <c r="AC42100" s="206"/>
    </row>
    <row r="42101" spans="27:29">
      <c r="AA42101" s="298"/>
      <c r="AC42101" s="206"/>
    </row>
    <row r="42102" spans="27:29">
      <c r="AA42102" s="298"/>
      <c r="AC42102" s="206"/>
    </row>
    <row r="42103" spans="27:29">
      <c r="AA42103" s="298"/>
      <c r="AC42103" s="206"/>
    </row>
    <row r="42104" spans="27:29">
      <c r="AA42104" s="298"/>
      <c r="AC42104" s="206"/>
    </row>
    <row r="42105" spans="27:29">
      <c r="AA42105" s="298"/>
      <c r="AC42105" s="206"/>
    </row>
    <row r="42106" spans="27:29">
      <c r="AA42106" s="298"/>
      <c r="AC42106" s="206"/>
    </row>
    <row r="42107" spans="27:29">
      <c r="AA42107" s="298"/>
      <c r="AC42107" s="206"/>
    </row>
    <row r="42108" spans="27:29">
      <c r="AA42108" s="298"/>
      <c r="AC42108" s="206"/>
    </row>
    <row r="42109" spans="27:29">
      <c r="AA42109" s="298"/>
      <c r="AC42109" s="206"/>
    </row>
    <row r="42110" spans="27:29">
      <c r="AA42110" s="298"/>
      <c r="AC42110" s="206"/>
    </row>
    <row r="42111" spans="27:29">
      <c r="AA42111" s="298"/>
      <c r="AC42111" s="206"/>
    </row>
    <row r="42112" spans="27:29">
      <c r="AA42112" s="298"/>
      <c r="AC42112" s="206"/>
    </row>
    <row r="42113" spans="27:29">
      <c r="AA42113" s="298"/>
      <c r="AC42113" s="206"/>
    </row>
    <row r="42114" spans="27:29">
      <c r="AA42114" s="298"/>
      <c r="AC42114" s="206"/>
    </row>
    <row r="42115" spans="27:29">
      <c r="AA42115" s="298"/>
      <c r="AC42115" s="206"/>
    </row>
    <row r="42116" spans="27:29">
      <c r="AA42116" s="298"/>
      <c r="AC42116" s="206"/>
    </row>
    <row r="42117" spans="27:29">
      <c r="AA42117" s="298"/>
      <c r="AC42117" s="206"/>
    </row>
    <row r="42118" spans="27:29">
      <c r="AA42118" s="298"/>
      <c r="AC42118" s="206"/>
    </row>
    <row r="42119" spans="27:29">
      <c r="AA42119" s="298"/>
      <c r="AC42119" s="206"/>
    </row>
    <row r="42120" spans="27:29">
      <c r="AA42120" s="298"/>
      <c r="AC42120" s="206"/>
    </row>
    <row r="42121" spans="27:29">
      <c r="AA42121" s="298"/>
      <c r="AC42121" s="206"/>
    </row>
    <row r="42122" spans="27:29">
      <c r="AA42122" s="298"/>
      <c r="AC42122" s="206"/>
    </row>
    <row r="42123" spans="27:29">
      <c r="AA42123" s="298"/>
      <c r="AC42123" s="206"/>
    </row>
    <row r="42124" spans="27:29">
      <c r="AA42124" s="298"/>
      <c r="AC42124" s="206"/>
    </row>
    <row r="42125" spans="27:29">
      <c r="AA42125" s="298"/>
      <c r="AC42125" s="206"/>
    </row>
    <row r="42126" spans="27:29">
      <c r="AA42126" s="298"/>
      <c r="AC42126" s="206"/>
    </row>
    <row r="42127" spans="27:29">
      <c r="AA42127" s="298"/>
      <c r="AC42127" s="206"/>
    </row>
    <row r="42128" spans="27:29">
      <c r="AA42128" s="298"/>
      <c r="AC42128" s="206"/>
    </row>
    <row r="42129" spans="27:29">
      <c r="AA42129" s="298"/>
      <c r="AC42129" s="206"/>
    </row>
    <row r="42130" spans="27:29">
      <c r="AA42130" s="298"/>
      <c r="AC42130" s="206"/>
    </row>
    <row r="42131" spans="27:29">
      <c r="AA42131" s="298"/>
      <c r="AC42131" s="206"/>
    </row>
    <row r="42132" spans="27:29">
      <c r="AA42132" s="298"/>
      <c r="AC42132" s="206"/>
    </row>
    <row r="42133" spans="27:29">
      <c r="AA42133" s="298"/>
      <c r="AC42133" s="206"/>
    </row>
    <row r="42134" spans="27:29">
      <c r="AA42134" s="298"/>
      <c r="AC42134" s="206"/>
    </row>
    <row r="42135" spans="27:29">
      <c r="AA42135" s="298"/>
      <c r="AC42135" s="206"/>
    </row>
    <row r="42136" spans="27:29">
      <c r="AA42136" s="298"/>
      <c r="AC42136" s="206"/>
    </row>
    <row r="42137" spans="27:29">
      <c r="AA42137" s="298"/>
      <c r="AC42137" s="206"/>
    </row>
    <row r="42138" spans="27:29">
      <c r="AA42138" s="298"/>
      <c r="AC42138" s="206"/>
    </row>
    <row r="42139" spans="27:29">
      <c r="AA42139" s="298"/>
      <c r="AC42139" s="206"/>
    </row>
    <row r="42140" spans="27:29">
      <c r="AA42140" s="298"/>
      <c r="AC42140" s="206"/>
    </row>
    <row r="42141" spans="27:29">
      <c r="AA42141" s="298"/>
      <c r="AC42141" s="206"/>
    </row>
    <row r="42142" spans="27:29">
      <c r="AA42142" s="298"/>
      <c r="AC42142" s="206"/>
    </row>
    <row r="42143" spans="27:29">
      <c r="AA42143" s="298"/>
      <c r="AC42143" s="206"/>
    </row>
    <row r="42144" spans="27:29">
      <c r="AA42144" s="298"/>
      <c r="AC42144" s="206"/>
    </row>
    <row r="42145" spans="27:29">
      <c r="AA42145" s="298"/>
      <c r="AC42145" s="206"/>
    </row>
    <row r="42146" spans="27:29">
      <c r="AA42146" s="298"/>
      <c r="AC42146" s="206"/>
    </row>
    <row r="42147" spans="27:29">
      <c r="AA42147" s="298"/>
      <c r="AC42147" s="206"/>
    </row>
    <row r="42148" spans="27:29">
      <c r="AA42148" s="298"/>
      <c r="AC42148" s="206"/>
    </row>
    <row r="42149" spans="27:29">
      <c r="AA42149" s="298"/>
      <c r="AC42149" s="206"/>
    </row>
    <row r="42150" spans="27:29">
      <c r="AA42150" s="298"/>
      <c r="AC42150" s="206"/>
    </row>
    <row r="42151" spans="27:29">
      <c r="AA42151" s="298"/>
      <c r="AC42151" s="206"/>
    </row>
    <row r="42152" spans="27:29">
      <c r="AA42152" s="298"/>
      <c r="AC42152" s="206"/>
    </row>
    <row r="42153" spans="27:29">
      <c r="AA42153" s="298"/>
      <c r="AC42153" s="206"/>
    </row>
    <row r="42154" spans="27:29">
      <c r="AA42154" s="298"/>
      <c r="AC42154" s="206"/>
    </row>
    <row r="42155" spans="27:29">
      <c r="AA42155" s="298"/>
      <c r="AC42155" s="206"/>
    </row>
    <row r="42156" spans="27:29">
      <c r="AA42156" s="298"/>
      <c r="AC42156" s="206"/>
    </row>
    <row r="42157" spans="27:29">
      <c r="AA42157" s="298"/>
      <c r="AC42157" s="206"/>
    </row>
    <row r="42158" spans="27:29">
      <c r="AA42158" s="298"/>
      <c r="AC42158" s="206"/>
    </row>
    <row r="42159" spans="27:29">
      <c r="AA42159" s="298"/>
      <c r="AC42159" s="206"/>
    </row>
    <row r="42160" spans="27:29">
      <c r="AA42160" s="298"/>
      <c r="AC42160" s="206"/>
    </row>
    <row r="42161" spans="27:29">
      <c r="AA42161" s="298"/>
      <c r="AC42161" s="206"/>
    </row>
    <row r="42162" spans="27:29">
      <c r="AA42162" s="298"/>
      <c r="AC42162" s="206"/>
    </row>
    <row r="42163" spans="27:29">
      <c r="AA42163" s="298"/>
      <c r="AC42163" s="206"/>
    </row>
    <row r="42164" spans="27:29">
      <c r="AA42164" s="298"/>
      <c r="AC42164" s="206"/>
    </row>
    <row r="42165" spans="27:29">
      <c r="AA42165" s="298"/>
      <c r="AC42165" s="206"/>
    </row>
    <row r="42166" spans="27:29">
      <c r="AA42166" s="298"/>
      <c r="AC42166" s="206"/>
    </row>
    <row r="42167" spans="27:29">
      <c r="AA42167" s="298"/>
      <c r="AC42167" s="206"/>
    </row>
    <row r="42168" spans="27:29">
      <c r="AA42168" s="298"/>
      <c r="AC42168" s="206"/>
    </row>
    <row r="42169" spans="27:29">
      <c r="AA42169" s="298"/>
      <c r="AC42169" s="206"/>
    </row>
    <row r="42170" spans="27:29">
      <c r="AA42170" s="298"/>
      <c r="AC42170" s="206"/>
    </row>
    <row r="42171" spans="27:29">
      <c r="AA42171" s="298"/>
      <c r="AC42171" s="206"/>
    </row>
    <row r="42172" spans="27:29">
      <c r="AA42172" s="298"/>
      <c r="AC42172" s="206"/>
    </row>
    <row r="42173" spans="27:29">
      <c r="AA42173" s="298"/>
      <c r="AC42173" s="206"/>
    </row>
    <row r="42174" spans="27:29">
      <c r="AA42174" s="298"/>
      <c r="AC42174" s="206"/>
    </row>
    <row r="42175" spans="27:29">
      <c r="AA42175" s="298"/>
      <c r="AC42175" s="206"/>
    </row>
    <row r="42176" spans="27:29">
      <c r="AA42176" s="298"/>
      <c r="AC42176" s="206"/>
    </row>
    <row r="42177" spans="27:29">
      <c r="AA42177" s="298"/>
      <c r="AC42177" s="206"/>
    </row>
    <row r="42178" spans="27:29">
      <c r="AA42178" s="298"/>
      <c r="AC42178" s="206"/>
    </row>
    <row r="42179" spans="27:29">
      <c r="AA42179" s="298"/>
      <c r="AC42179" s="206"/>
    </row>
    <row r="42180" spans="27:29">
      <c r="AA42180" s="298"/>
      <c r="AC42180" s="206"/>
    </row>
    <row r="42181" spans="27:29">
      <c r="AA42181" s="298"/>
      <c r="AC42181" s="206"/>
    </row>
    <row r="42182" spans="27:29">
      <c r="AA42182" s="298"/>
      <c r="AC42182" s="206"/>
    </row>
    <row r="42183" spans="27:29">
      <c r="AA42183" s="298"/>
      <c r="AC42183" s="206"/>
    </row>
    <row r="42184" spans="27:29">
      <c r="AA42184" s="298"/>
      <c r="AC42184" s="206"/>
    </row>
    <row r="42185" spans="27:29">
      <c r="AA42185" s="298"/>
      <c r="AC42185" s="206"/>
    </row>
    <row r="42186" spans="27:29">
      <c r="AA42186" s="298"/>
      <c r="AC42186" s="206"/>
    </row>
    <row r="42187" spans="27:29">
      <c r="AA42187" s="298"/>
      <c r="AC42187" s="206"/>
    </row>
    <row r="42188" spans="27:29">
      <c r="AA42188" s="298"/>
      <c r="AC42188" s="206"/>
    </row>
    <row r="42189" spans="27:29">
      <c r="AA42189" s="298"/>
      <c r="AC42189" s="206"/>
    </row>
    <row r="42190" spans="27:29">
      <c r="AA42190" s="298"/>
      <c r="AC42190" s="206"/>
    </row>
    <row r="42191" spans="27:29">
      <c r="AA42191" s="298"/>
      <c r="AC42191" s="206"/>
    </row>
    <row r="42192" spans="27:29">
      <c r="AA42192" s="298"/>
      <c r="AC42192" s="206"/>
    </row>
    <row r="42193" spans="27:29">
      <c r="AA42193" s="298"/>
      <c r="AC42193" s="206"/>
    </row>
    <row r="42194" spans="27:29">
      <c r="AA42194" s="298"/>
      <c r="AC42194" s="206"/>
    </row>
    <row r="42195" spans="27:29">
      <c r="AA42195" s="298"/>
      <c r="AC42195" s="206"/>
    </row>
    <row r="42196" spans="27:29">
      <c r="AA42196" s="298"/>
      <c r="AC42196" s="206"/>
    </row>
    <row r="42197" spans="27:29">
      <c r="AA42197" s="298"/>
      <c r="AC42197" s="206"/>
    </row>
    <row r="42198" spans="27:29">
      <c r="AA42198" s="298"/>
      <c r="AC42198" s="206"/>
    </row>
    <row r="42199" spans="27:29">
      <c r="AA42199" s="298"/>
      <c r="AC42199" s="206"/>
    </row>
    <row r="42200" spans="27:29">
      <c r="AA42200" s="298"/>
      <c r="AC42200" s="206"/>
    </row>
    <row r="42201" spans="27:29">
      <c r="AA42201" s="298"/>
      <c r="AC42201" s="206"/>
    </row>
    <row r="42202" spans="27:29">
      <c r="AA42202" s="298"/>
      <c r="AC42202" s="206"/>
    </row>
    <row r="42203" spans="27:29">
      <c r="AA42203" s="298"/>
      <c r="AC42203" s="206"/>
    </row>
    <row r="42204" spans="27:29">
      <c r="AA42204" s="298"/>
      <c r="AC42204" s="206"/>
    </row>
    <row r="42205" spans="27:29">
      <c r="AA42205" s="298"/>
      <c r="AC42205" s="206"/>
    </row>
    <row r="42206" spans="27:29">
      <c r="AA42206" s="298"/>
      <c r="AC42206" s="206"/>
    </row>
    <row r="42207" spans="27:29">
      <c r="AA42207" s="298"/>
      <c r="AC42207" s="206"/>
    </row>
    <row r="42208" spans="27:29">
      <c r="AA42208" s="298"/>
      <c r="AC42208" s="206"/>
    </row>
    <row r="42209" spans="27:29">
      <c r="AA42209" s="298"/>
      <c r="AC42209" s="206"/>
    </row>
    <row r="42210" spans="27:29">
      <c r="AA42210" s="298"/>
      <c r="AC42210" s="206"/>
    </row>
    <row r="42211" spans="27:29">
      <c r="AA42211" s="298"/>
      <c r="AC42211" s="206"/>
    </row>
    <row r="42212" spans="27:29">
      <c r="AA42212" s="298"/>
      <c r="AC42212" s="206"/>
    </row>
    <row r="42213" spans="27:29">
      <c r="AA42213" s="298"/>
      <c r="AC42213" s="206"/>
    </row>
    <row r="42214" spans="27:29">
      <c r="AA42214" s="298"/>
      <c r="AC42214" s="206"/>
    </row>
    <row r="42215" spans="27:29">
      <c r="AA42215" s="298"/>
      <c r="AC42215" s="206"/>
    </row>
    <row r="42216" spans="27:29">
      <c r="AA42216" s="298"/>
      <c r="AC42216" s="206"/>
    </row>
    <row r="42217" spans="27:29">
      <c r="AA42217" s="298"/>
      <c r="AC42217" s="206"/>
    </row>
    <row r="42218" spans="27:29">
      <c r="AA42218" s="298"/>
      <c r="AC42218" s="206"/>
    </row>
    <row r="42219" spans="27:29">
      <c r="AA42219" s="298"/>
      <c r="AC42219" s="206"/>
    </row>
    <row r="42220" spans="27:29">
      <c r="AA42220" s="298"/>
      <c r="AC42220" s="206"/>
    </row>
    <row r="42221" spans="27:29">
      <c r="AA42221" s="298"/>
      <c r="AC42221" s="206"/>
    </row>
    <row r="42222" spans="27:29">
      <c r="AA42222" s="298"/>
      <c r="AC42222" s="206"/>
    </row>
    <row r="42223" spans="27:29">
      <c r="AA42223" s="298"/>
      <c r="AC42223" s="206"/>
    </row>
    <row r="42224" spans="27:29">
      <c r="AA42224" s="298"/>
      <c r="AC42224" s="206"/>
    </row>
    <row r="42225" spans="27:29">
      <c r="AA42225" s="298"/>
      <c r="AC42225" s="206"/>
    </row>
    <row r="42226" spans="27:29">
      <c r="AA42226" s="298"/>
      <c r="AC42226" s="206"/>
    </row>
    <row r="42227" spans="27:29">
      <c r="AA42227" s="298"/>
      <c r="AC42227" s="206"/>
    </row>
    <row r="42228" spans="27:29">
      <c r="AA42228" s="298"/>
      <c r="AC42228" s="206"/>
    </row>
    <row r="42229" spans="27:29">
      <c r="AA42229" s="298"/>
      <c r="AC42229" s="206"/>
    </row>
    <row r="42230" spans="27:29">
      <c r="AA42230" s="298"/>
      <c r="AC42230" s="206"/>
    </row>
    <row r="42231" spans="27:29">
      <c r="AA42231" s="298"/>
      <c r="AC42231" s="206"/>
    </row>
    <row r="42232" spans="27:29">
      <c r="AA42232" s="298"/>
      <c r="AC42232" s="206"/>
    </row>
    <row r="42233" spans="27:29">
      <c r="AA42233" s="298"/>
      <c r="AC42233" s="206"/>
    </row>
    <row r="42234" spans="27:29">
      <c r="AA42234" s="298"/>
      <c r="AC42234" s="206"/>
    </row>
    <row r="42235" spans="27:29">
      <c r="AA42235" s="298"/>
      <c r="AC42235" s="206"/>
    </row>
    <row r="42236" spans="27:29">
      <c r="AA42236" s="298"/>
      <c r="AC42236" s="206"/>
    </row>
    <row r="42237" spans="27:29">
      <c r="AA42237" s="298"/>
      <c r="AC42237" s="206"/>
    </row>
    <row r="42238" spans="27:29">
      <c r="AA42238" s="298"/>
      <c r="AC42238" s="206"/>
    </row>
    <row r="42239" spans="27:29">
      <c r="AA42239" s="298"/>
      <c r="AC42239" s="206"/>
    </row>
    <row r="42240" spans="27:29">
      <c r="AA42240" s="298"/>
      <c r="AC42240" s="206"/>
    </row>
    <row r="42241" spans="27:29">
      <c r="AA42241" s="298"/>
      <c r="AC42241" s="206"/>
    </row>
    <row r="42242" spans="27:29">
      <c r="AA42242" s="298"/>
      <c r="AC42242" s="206"/>
    </row>
    <row r="42243" spans="27:29">
      <c r="AA42243" s="298"/>
      <c r="AC42243" s="206"/>
    </row>
    <row r="42244" spans="27:29">
      <c r="AA42244" s="298"/>
      <c r="AC42244" s="206"/>
    </row>
    <row r="42245" spans="27:29">
      <c r="AA42245" s="298"/>
      <c r="AC42245" s="206"/>
    </row>
    <row r="42246" spans="27:29">
      <c r="AA42246" s="298"/>
      <c r="AC42246" s="206"/>
    </row>
    <row r="42247" spans="27:29">
      <c r="AA42247" s="298"/>
      <c r="AC42247" s="206"/>
    </row>
    <row r="42248" spans="27:29">
      <c r="AA42248" s="298"/>
      <c r="AC42248" s="206"/>
    </row>
    <row r="42249" spans="27:29">
      <c r="AA42249" s="298"/>
      <c r="AC42249" s="206"/>
    </row>
    <row r="42250" spans="27:29">
      <c r="AA42250" s="298"/>
      <c r="AC42250" s="206"/>
    </row>
    <row r="42251" spans="27:29">
      <c r="AA42251" s="298"/>
      <c r="AC42251" s="206"/>
    </row>
    <row r="42252" spans="27:29">
      <c r="AA42252" s="298"/>
      <c r="AC42252" s="206"/>
    </row>
    <row r="42253" spans="27:29">
      <c r="AA42253" s="298"/>
      <c r="AC42253" s="206"/>
    </row>
    <row r="42254" spans="27:29">
      <c r="AA42254" s="298"/>
      <c r="AC42254" s="206"/>
    </row>
    <row r="42255" spans="27:29">
      <c r="AA42255" s="298"/>
      <c r="AC42255" s="206"/>
    </row>
    <row r="42256" spans="27:29">
      <c r="AA42256" s="298"/>
      <c r="AC42256" s="206"/>
    </row>
    <row r="42257" spans="27:29">
      <c r="AA42257" s="298"/>
      <c r="AC42257" s="206"/>
    </row>
    <row r="42258" spans="27:29">
      <c r="AA42258" s="298"/>
      <c r="AC42258" s="206"/>
    </row>
    <row r="42259" spans="27:29">
      <c r="AA42259" s="298"/>
      <c r="AC42259" s="206"/>
    </row>
    <row r="42260" spans="27:29">
      <c r="AA42260" s="298"/>
      <c r="AC42260" s="206"/>
    </row>
    <row r="42261" spans="27:29">
      <c r="AA42261" s="298"/>
      <c r="AC42261" s="206"/>
    </row>
    <row r="42262" spans="27:29">
      <c r="AA42262" s="298"/>
      <c r="AC42262" s="206"/>
    </row>
    <row r="42263" spans="27:29">
      <c r="AA42263" s="298"/>
      <c r="AC42263" s="206"/>
    </row>
    <row r="42264" spans="27:29">
      <c r="AA42264" s="298"/>
      <c r="AC42264" s="206"/>
    </row>
    <row r="42265" spans="27:29">
      <c r="AA42265" s="298"/>
      <c r="AC42265" s="206"/>
    </row>
    <row r="42266" spans="27:29">
      <c r="AA42266" s="298"/>
      <c r="AC42266" s="206"/>
    </row>
    <row r="42267" spans="27:29">
      <c r="AA42267" s="298"/>
      <c r="AC42267" s="206"/>
    </row>
    <row r="42268" spans="27:29">
      <c r="AA42268" s="298"/>
      <c r="AC42268" s="206"/>
    </row>
    <row r="42269" spans="27:29">
      <c r="AA42269" s="298"/>
      <c r="AC42269" s="206"/>
    </row>
    <row r="42270" spans="27:29">
      <c r="AA42270" s="298"/>
      <c r="AC42270" s="206"/>
    </row>
    <row r="42271" spans="27:29">
      <c r="AA42271" s="298"/>
      <c r="AC42271" s="206"/>
    </row>
    <row r="42272" spans="27:29">
      <c r="AA42272" s="298"/>
      <c r="AC42272" s="206"/>
    </row>
    <row r="42273" spans="27:29">
      <c r="AA42273" s="298"/>
      <c r="AC42273" s="206"/>
    </row>
    <row r="42274" spans="27:29">
      <c r="AA42274" s="298"/>
      <c r="AC42274" s="206"/>
    </row>
    <row r="42275" spans="27:29">
      <c r="AA42275" s="298"/>
      <c r="AC42275" s="206"/>
    </row>
    <row r="42276" spans="27:29">
      <c r="AA42276" s="298"/>
      <c r="AC42276" s="206"/>
    </row>
    <row r="42277" spans="27:29">
      <c r="AA42277" s="298"/>
      <c r="AC42277" s="206"/>
    </row>
    <row r="42278" spans="27:29">
      <c r="AA42278" s="298"/>
      <c r="AC42278" s="206"/>
    </row>
    <row r="42279" spans="27:29">
      <c r="AA42279" s="298"/>
      <c r="AC42279" s="206"/>
    </row>
    <row r="42280" spans="27:29">
      <c r="AA42280" s="298"/>
      <c r="AC42280" s="206"/>
    </row>
    <row r="42281" spans="27:29">
      <c r="AA42281" s="298"/>
      <c r="AC42281" s="206"/>
    </row>
    <row r="42282" spans="27:29">
      <c r="AA42282" s="298"/>
      <c r="AC42282" s="206"/>
    </row>
    <row r="42283" spans="27:29">
      <c r="AA42283" s="298"/>
      <c r="AC42283" s="206"/>
    </row>
    <row r="42284" spans="27:29">
      <c r="AA42284" s="298"/>
      <c r="AC42284" s="206"/>
    </row>
    <row r="42285" spans="27:29">
      <c r="AA42285" s="298"/>
      <c r="AC42285" s="206"/>
    </row>
    <row r="42286" spans="27:29">
      <c r="AA42286" s="298"/>
      <c r="AC42286" s="206"/>
    </row>
    <row r="42287" spans="27:29">
      <c r="AA42287" s="298"/>
      <c r="AC42287" s="206"/>
    </row>
    <row r="42288" spans="27:29">
      <c r="AA42288" s="298"/>
      <c r="AC42288" s="206"/>
    </row>
    <row r="42289" spans="27:29">
      <c r="AA42289" s="298"/>
      <c r="AC42289" s="206"/>
    </row>
    <row r="42290" spans="27:29">
      <c r="AA42290" s="298"/>
      <c r="AC42290" s="206"/>
    </row>
    <row r="42291" spans="27:29">
      <c r="AA42291" s="298"/>
      <c r="AC42291" s="206"/>
    </row>
    <row r="42292" spans="27:29">
      <c r="AA42292" s="298"/>
      <c r="AC42292" s="206"/>
    </row>
    <row r="42293" spans="27:29">
      <c r="AA42293" s="298"/>
      <c r="AC42293" s="206"/>
    </row>
    <row r="42294" spans="27:29">
      <c r="AA42294" s="298"/>
      <c r="AC42294" s="206"/>
    </row>
    <row r="42295" spans="27:29">
      <c r="AA42295" s="298"/>
      <c r="AC42295" s="206"/>
    </row>
    <row r="42296" spans="27:29">
      <c r="AA42296" s="298"/>
      <c r="AC42296" s="206"/>
    </row>
    <row r="42297" spans="27:29">
      <c r="AA42297" s="298"/>
      <c r="AC42297" s="206"/>
    </row>
    <row r="42298" spans="27:29">
      <c r="AA42298" s="298"/>
      <c r="AC42298" s="206"/>
    </row>
    <row r="42299" spans="27:29">
      <c r="AA42299" s="298"/>
      <c r="AC42299" s="206"/>
    </row>
    <row r="42300" spans="27:29">
      <c r="AA42300" s="298"/>
      <c r="AC42300" s="206"/>
    </row>
    <row r="42301" spans="27:29">
      <c r="AA42301" s="298"/>
      <c r="AC42301" s="206"/>
    </row>
    <row r="42302" spans="27:29">
      <c r="AA42302" s="298"/>
      <c r="AC42302" s="206"/>
    </row>
    <row r="42303" spans="27:29">
      <c r="AA42303" s="298"/>
      <c r="AC42303" s="206"/>
    </row>
    <row r="42304" spans="27:29">
      <c r="AA42304" s="298"/>
      <c r="AC42304" s="206"/>
    </row>
    <row r="42305" spans="27:29">
      <c r="AA42305" s="298"/>
      <c r="AC42305" s="206"/>
    </row>
    <row r="42306" spans="27:29">
      <c r="AA42306" s="298"/>
      <c r="AC42306" s="206"/>
    </row>
    <row r="42307" spans="27:29">
      <c r="AA42307" s="298"/>
      <c r="AC42307" s="206"/>
    </row>
    <row r="42308" spans="27:29">
      <c r="AA42308" s="298"/>
      <c r="AC42308" s="206"/>
    </row>
    <row r="42309" spans="27:29">
      <c r="AA42309" s="298"/>
      <c r="AC42309" s="206"/>
    </row>
    <row r="42310" spans="27:29">
      <c r="AA42310" s="298"/>
      <c r="AC42310" s="206"/>
    </row>
    <row r="42311" spans="27:29">
      <c r="AA42311" s="298"/>
      <c r="AC42311" s="206"/>
    </row>
    <row r="42312" spans="27:29">
      <c r="AA42312" s="298"/>
      <c r="AC42312" s="206"/>
    </row>
    <row r="42313" spans="27:29">
      <c r="AA42313" s="298"/>
      <c r="AC42313" s="206"/>
    </row>
    <row r="42314" spans="27:29">
      <c r="AA42314" s="298"/>
      <c r="AC42314" s="206"/>
    </row>
    <row r="42315" spans="27:29">
      <c r="AA42315" s="298"/>
      <c r="AC42315" s="206"/>
    </row>
    <row r="42316" spans="27:29">
      <c r="AA42316" s="298"/>
      <c r="AC42316" s="206"/>
    </row>
    <row r="42317" spans="27:29">
      <c r="AA42317" s="298"/>
      <c r="AC42317" s="206"/>
    </row>
    <row r="42318" spans="27:29">
      <c r="AA42318" s="298"/>
      <c r="AC42318" s="206"/>
    </row>
    <row r="42319" spans="27:29">
      <c r="AA42319" s="298"/>
      <c r="AC42319" s="206"/>
    </row>
    <row r="42320" spans="27:29">
      <c r="AA42320" s="298"/>
      <c r="AC42320" s="206"/>
    </row>
    <row r="42321" spans="27:29">
      <c r="AA42321" s="298"/>
      <c r="AC42321" s="206"/>
    </row>
    <row r="42322" spans="27:29">
      <c r="AA42322" s="298"/>
      <c r="AC42322" s="206"/>
    </row>
    <row r="42323" spans="27:29">
      <c r="AA42323" s="298"/>
      <c r="AC42323" s="206"/>
    </row>
    <row r="42324" spans="27:29">
      <c r="AA42324" s="298"/>
      <c r="AC42324" s="206"/>
    </row>
    <row r="42325" spans="27:29">
      <c r="AA42325" s="298"/>
      <c r="AC42325" s="206"/>
    </row>
    <row r="42326" spans="27:29">
      <c r="AA42326" s="298"/>
      <c r="AC42326" s="206"/>
    </row>
    <row r="42327" spans="27:29">
      <c r="AA42327" s="298"/>
      <c r="AC42327" s="206"/>
    </row>
    <row r="42328" spans="27:29">
      <c r="AA42328" s="298"/>
      <c r="AC42328" s="206"/>
    </row>
    <row r="42329" spans="27:29">
      <c r="AA42329" s="298"/>
      <c r="AC42329" s="206"/>
    </row>
    <row r="42330" spans="27:29">
      <c r="AA42330" s="298"/>
      <c r="AC42330" s="206"/>
    </row>
    <row r="42331" spans="27:29">
      <c r="AA42331" s="298"/>
      <c r="AC42331" s="206"/>
    </row>
    <row r="42332" spans="27:29">
      <c r="AA42332" s="298"/>
      <c r="AC42332" s="206"/>
    </row>
    <row r="42333" spans="27:29">
      <c r="AA42333" s="298"/>
      <c r="AC42333" s="206"/>
    </row>
    <row r="42334" spans="27:29">
      <c r="AA42334" s="298"/>
      <c r="AC42334" s="206"/>
    </row>
    <row r="42335" spans="27:29">
      <c r="AA42335" s="298"/>
      <c r="AC42335" s="206"/>
    </row>
    <row r="42336" spans="27:29">
      <c r="AA42336" s="298"/>
      <c r="AC42336" s="206"/>
    </row>
    <row r="42337" spans="27:29">
      <c r="AA42337" s="298"/>
      <c r="AC42337" s="206"/>
    </row>
    <row r="42338" spans="27:29">
      <c r="AA42338" s="298"/>
      <c r="AC42338" s="206"/>
    </row>
    <row r="42339" spans="27:29">
      <c r="AA42339" s="298"/>
      <c r="AC42339" s="206"/>
    </row>
    <row r="42340" spans="27:29">
      <c r="AA42340" s="298"/>
      <c r="AC42340" s="206"/>
    </row>
    <row r="42341" spans="27:29">
      <c r="AA42341" s="298"/>
      <c r="AC42341" s="206"/>
    </row>
    <row r="42342" spans="27:29">
      <c r="AA42342" s="298"/>
      <c r="AC42342" s="206"/>
    </row>
    <row r="42343" spans="27:29">
      <c r="AA42343" s="298"/>
      <c r="AC42343" s="206"/>
    </row>
    <row r="42344" spans="27:29">
      <c r="AA42344" s="298"/>
      <c r="AC42344" s="206"/>
    </row>
    <row r="42345" spans="27:29">
      <c r="AA42345" s="298"/>
      <c r="AC42345" s="206"/>
    </row>
    <row r="42346" spans="27:29">
      <c r="AA42346" s="298"/>
      <c r="AC42346" s="206"/>
    </row>
    <row r="42347" spans="27:29">
      <c r="AA42347" s="298"/>
      <c r="AC42347" s="206"/>
    </row>
    <row r="42348" spans="27:29">
      <c r="AA42348" s="298"/>
      <c r="AC42348" s="206"/>
    </row>
    <row r="42349" spans="27:29">
      <c r="AA42349" s="298"/>
      <c r="AC42349" s="206"/>
    </row>
    <row r="42350" spans="27:29">
      <c r="AA42350" s="298"/>
      <c r="AC42350" s="206"/>
    </row>
    <row r="42351" spans="27:29">
      <c r="AA42351" s="298"/>
      <c r="AC42351" s="206"/>
    </row>
    <row r="42352" spans="27:29">
      <c r="AA42352" s="298"/>
      <c r="AC42352" s="206"/>
    </row>
    <row r="42353" spans="27:29">
      <c r="AA42353" s="298"/>
      <c r="AC42353" s="206"/>
    </row>
    <row r="42354" spans="27:29">
      <c r="AA42354" s="298"/>
      <c r="AC42354" s="206"/>
    </row>
    <row r="42355" spans="27:29">
      <c r="AA42355" s="298"/>
      <c r="AC42355" s="206"/>
    </row>
    <row r="42356" spans="27:29">
      <c r="AA42356" s="298"/>
      <c r="AC42356" s="206"/>
    </row>
    <row r="42357" spans="27:29">
      <c r="AA42357" s="298"/>
      <c r="AC42357" s="206"/>
    </row>
    <row r="42358" spans="27:29">
      <c r="AA42358" s="298"/>
      <c r="AC42358" s="206"/>
    </row>
    <row r="42359" spans="27:29">
      <c r="AA42359" s="298"/>
      <c r="AC42359" s="206"/>
    </row>
    <row r="42360" spans="27:29">
      <c r="AA42360" s="298"/>
      <c r="AC42360" s="206"/>
    </row>
    <row r="42361" spans="27:29">
      <c r="AA42361" s="298"/>
      <c r="AC42361" s="206"/>
    </row>
    <row r="42362" spans="27:29">
      <c r="AA42362" s="298"/>
      <c r="AC42362" s="206"/>
    </row>
    <row r="42363" spans="27:29">
      <c r="AA42363" s="298"/>
      <c r="AC42363" s="206"/>
    </row>
    <row r="42364" spans="27:29">
      <c r="AA42364" s="298"/>
      <c r="AC42364" s="206"/>
    </row>
    <row r="42365" spans="27:29">
      <c r="AA42365" s="298"/>
      <c r="AC42365" s="206"/>
    </row>
    <row r="42366" spans="27:29">
      <c r="AA42366" s="298"/>
      <c r="AC42366" s="206"/>
    </row>
    <row r="42367" spans="27:29">
      <c r="AA42367" s="298"/>
      <c r="AC42367" s="206"/>
    </row>
    <row r="42368" spans="27:29">
      <c r="AA42368" s="298"/>
      <c r="AC42368" s="206"/>
    </row>
    <row r="42369" spans="27:29">
      <c r="AA42369" s="298"/>
      <c r="AC42369" s="206"/>
    </row>
    <row r="42370" spans="27:29">
      <c r="AA42370" s="298"/>
      <c r="AC42370" s="206"/>
    </row>
    <row r="42371" spans="27:29">
      <c r="AA42371" s="298"/>
      <c r="AC42371" s="206"/>
    </row>
    <row r="42372" spans="27:29">
      <c r="AA42372" s="298"/>
      <c r="AC42372" s="206"/>
    </row>
    <row r="42373" spans="27:29">
      <c r="AA42373" s="298"/>
      <c r="AC42373" s="206"/>
    </row>
    <row r="42374" spans="27:29">
      <c r="AA42374" s="298"/>
      <c r="AC42374" s="206"/>
    </row>
    <row r="42375" spans="27:29">
      <c r="AA42375" s="298"/>
      <c r="AC42375" s="206"/>
    </row>
    <row r="42376" spans="27:29">
      <c r="AA42376" s="298"/>
      <c r="AC42376" s="206"/>
    </row>
    <row r="42377" spans="27:29">
      <c r="AA42377" s="298"/>
      <c r="AC42377" s="206"/>
    </row>
    <row r="42378" spans="27:29">
      <c r="AA42378" s="298"/>
      <c r="AC42378" s="206"/>
    </row>
    <row r="42379" spans="27:29">
      <c r="AA42379" s="298"/>
      <c r="AC42379" s="206"/>
    </row>
    <row r="42380" spans="27:29">
      <c r="AA42380" s="298"/>
      <c r="AC42380" s="206"/>
    </row>
    <row r="42381" spans="27:29">
      <c r="AA42381" s="298"/>
      <c r="AC42381" s="206"/>
    </row>
    <row r="42382" spans="27:29">
      <c r="AA42382" s="298"/>
      <c r="AC42382" s="206"/>
    </row>
    <row r="42383" spans="27:29">
      <c r="AA42383" s="298"/>
      <c r="AC42383" s="206"/>
    </row>
    <row r="42384" spans="27:29">
      <c r="AA42384" s="298"/>
      <c r="AC42384" s="206"/>
    </row>
    <row r="42385" spans="27:29">
      <c r="AA42385" s="298"/>
      <c r="AC42385" s="206"/>
    </row>
    <row r="42386" spans="27:29">
      <c r="AA42386" s="298"/>
      <c r="AC42386" s="206"/>
    </row>
    <row r="42387" spans="27:29">
      <c r="AA42387" s="298"/>
      <c r="AC42387" s="206"/>
    </row>
    <row r="42388" spans="27:29">
      <c r="AA42388" s="298"/>
      <c r="AC42388" s="206"/>
    </row>
    <row r="42389" spans="27:29">
      <c r="AA42389" s="298"/>
      <c r="AC42389" s="206"/>
    </row>
    <row r="42390" spans="27:29">
      <c r="AA42390" s="298"/>
      <c r="AC42390" s="206"/>
    </row>
    <row r="42391" spans="27:29">
      <c r="AA42391" s="298"/>
      <c r="AC42391" s="206"/>
    </row>
    <row r="42392" spans="27:29">
      <c r="AA42392" s="298"/>
      <c r="AC42392" s="206"/>
    </row>
    <row r="42393" spans="27:29">
      <c r="AA42393" s="298"/>
      <c r="AC42393" s="206"/>
    </row>
    <row r="42394" spans="27:29">
      <c r="AA42394" s="298"/>
      <c r="AC42394" s="206"/>
    </row>
    <row r="42395" spans="27:29">
      <c r="AA42395" s="298"/>
      <c r="AC42395" s="206"/>
    </row>
    <row r="42396" spans="27:29">
      <c r="AA42396" s="298"/>
      <c r="AC42396" s="206"/>
    </row>
    <row r="42397" spans="27:29">
      <c r="AA42397" s="298"/>
      <c r="AC42397" s="206"/>
    </row>
    <row r="42398" spans="27:29">
      <c r="AA42398" s="298"/>
      <c r="AC42398" s="206"/>
    </row>
    <row r="42399" spans="27:29">
      <c r="AA42399" s="298"/>
      <c r="AC42399" s="206"/>
    </row>
    <row r="42400" spans="27:29">
      <c r="AA42400" s="298"/>
      <c r="AC42400" s="206"/>
    </row>
    <row r="42401" spans="27:29">
      <c r="AA42401" s="298"/>
      <c r="AC42401" s="206"/>
    </row>
    <row r="42402" spans="27:29">
      <c r="AA42402" s="298"/>
      <c r="AC42402" s="206"/>
    </row>
    <row r="42403" spans="27:29">
      <c r="AA42403" s="298"/>
      <c r="AC42403" s="206"/>
    </row>
    <row r="42404" spans="27:29">
      <c r="AA42404" s="298"/>
      <c r="AC42404" s="206"/>
    </row>
    <row r="42405" spans="27:29">
      <c r="AA42405" s="298"/>
      <c r="AC42405" s="206"/>
    </row>
    <row r="42406" spans="27:29">
      <c r="AA42406" s="298"/>
      <c r="AC42406" s="206"/>
    </row>
    <row r="42407" spans="27:29">
      <c r="AA42407" s="298"/>
      <c r="AC42407" s="206"/>
    </row>
    <row r="42408" spans="27:29">
      <c r="AA42408" s="298"/>
      <c r="AC42408" s="206"/>
    </row>
    <row r="42409" spans="27:29">
      <c r="AA42409" s="298"/>
      <c r="AC42409" s="206"/>
    </row>
    <row r="42410" spans="27:29">
      <c r="AA42410" s="298"/>
      <c r="AC42410" s="206"/>
    </row>
    <row r="42411" spans="27:29">
      <c r="AA42411" s="298"/>
      <c r="AC42411" s="206"/>
    </row>
    <row r="42412" spans="27:29">
      <c r="AA42412" s="298"/>
      <c r="AC42412" s="206"/>
    </row>
    <row r="42413" spans="27:29">
      <c r="AA42413" s="298"/>
      <c r="AC42413" s="206"/>
    </row>
    <row r="42414" spans="27:29">
      <c r="AA42414" s="298"/>
      <c r="AC42414" s="206"/>
    </row>
    <row r="42415" spans="27:29">
      <c r="AA42415" s="298"/>
      <c r="AC42415" s="206"/>
    </row>
    <row r="42416" spans="27:29">
      <c r="AA42416" s="298"/>
      <c r="AC42416" s="206"/>
    </row>
    <row r="42417" spans="27:29">
      <c r="AA42417" s="298"/>
      <c r="AC42417" s="206"/>
    </row>
    <row r="42418" spans="27:29">
      <c r="AA42418" s="298"/>
      <c r="AC42418" s="206"/>
    </row>
    <row r="42419" spans="27:29">
      <c r="AA42419" s="298"/>
      <c r="AC42419" s="206"/>
    </row>
    <row r="42420" spans="27:29">
      <c r="AA42420" s="298"/>
      <c r="AC42420" s="206"/>
    </row>
    <row r="42421" spans="27:29">
      <c r="AA42421" s="298"/>
      <c r="AC42421" s="206"/>
    </row>
    <row r="42422" spans="27:29">
      <c r="AA42422" s="298"/>
      <c r="AC42422" s="206"/>
    </row>
    <row r="42423" spans="27:29">
      <c r="AA42423" s="298"/>
      <c r="AC42423" s="206"/>
    </row>
    <row r="42424" spans="27:29">
      <c r="AA42424" s="298"/>
      <c r="AC42424" s="206"/>
    </row>
    <row r="42425" spans="27:29">
      <c r="AA42425" s="298"/>
      <c r="AC42425" s="206"/>
    </row>
    <row r="42426" spans="27:29">
      <c r="AA42426" s="298"/>
      <c r="AC42426" s="206"/>
    </row>
    <row r="42427" spans="27:29">
      <c r="AA42427" s="298"/>
      <c r="AC42427" s="206"/>
    </row>
    <row r="42428" spans="27:29">
      <c r="AA42428" s="298"/>
      <c r="AC42428" s="206"/>
    </row>
    <row r="42429" spans="27:29">
      <c r="AA42429" s="298"/>
      <c r="AC42429" s="206"/>
    </row>
    <row r="42430" spans="27:29">
      <c r="AA42430" s="298"/>
      <c r="AC42430" s="206"/>
    </row>
    <row r="42431" spans="27:29">
      <c r="AA42431" s="298"/>
      <c r="AC42431" s="206"/>
    </row>
    <row r="42432" spans="27:29">
      <c r="AA42432" s="298"/>
      <c r="AC42432" s="206"/>
    </row>
    <row r="42433" spans="27:29">
      <c r="AA42433" s="298"/>
      <c r="AC42433" s="206"/>
    </row>
    <row r="42434" spans="27:29">
      <c r="AA42434" s="298"/>
      <c r="AC42434" s="206"/>
    </row>
    <row r="42435" spans="27:29">
      <c r="AA42435" s="298"/>
      <c r="AC42435" s="206"/>
    </row>
    <row r="42436" spans="27:29">
      <c r="AA42436" s="298"/>
      <c r="AC42436" s="206"/>
    </row>
    <row r="42437" spans="27:29">
      <c r="AA42437" s="298"/>
      <c r="AC42437" s="206"/>
    </row>
    <row r="42438" spans="27:29">
      <c r="AA42438" s="298"/>
      <c r="AC42438" s="206"/>
    </row>
    <row r="42439" spans="27:29">
      <c r="AA42439" s="298"/>
      <c r="AC42439" s="206"/>
    </row>
    <row r="42440" spans="27:29">
      <c r="AA42440" s="298"/>
      <c r="AC42440" s="206"/>
    </row>
    <row r="42441" spans="27:29">
      <c r="AA42441" s="298"/>
      <c r="AC42441" s="206"/>
    </row>
    <row r="42442" spans="27:29">
      <c r="AA42442" s="298"/>
      <c r="AC42442" s="206"/>
    </row>
    <row r="42443" spans="27:29">
      <c r="AA42443" s="298"/>
      <c r="AC42443" s="206"/>
    </row>
    <row r="42444" spans="27:29">
      <c r="AA42444" s="298"/>
      <c r="AC42444" s="206"/>
    </row>
    <row r="42445" spans="27:29">
      <c r="AA42445" s="298"/>
      <c r="AC42445" s="206"/>
    </row>
    <row r="42446" spans="27:29">
      <c r="AA42446" s="298"/>
      <c r="AC42446" s="206"/>
    </row>
    <row r="42447" spans="27:29">
      <c r="AA42447" s="298"/>
      <c r="AC42447" s="206"/>
    </row>
    <row r="42448" spans="27:29">
      <c r="AA42448" s="298"/>
      <c r="AC42448" s="206"/>
    </row>
    <row r="42449" spans="27:29">
      <c r="AA42449" s="298"/>
      <c r="AC42449" s="206"/>
    </row>
    <row r="42450" spans="27:29">
      <c r="AA42450" s="298"/>
      <c r="AC42450" s="206"/>
    </row>
    <row r="42451" spans="27:29">
      <c r="AA42451" s="298"/>
      <c r="AC42451" s="206"/>
    </row>
    <row r="42452" spans="27:29">
      <c r="AA42452" s="298"/>
      <c r="AC42452" s="206"/>
    </row>
    <row r="42453" spans="27:29">
      <c r="AA42453" s="298"/>
      <c r="AC42453" s="206"/>
    </row>
    <row r="42454" spans="27:29">
      <c r="AA42454" s="298"/>
      <c r="AC42454" s="206"/>
    </row>
    <row r="42455" spans="27:29">
      <c r="AA42455" s="298"/>
      <c r="AC42455" s="206"/>
    </row>
    <row r="42456" spans="27:29">
      <c r="AA42456" s="298"/>
      <c r="AC42456" s="206"/>
    </row>
    <row r="42457" spans="27:29">
      <c r="AA42457" s="298"/>
      <c r="AC42457" s="206"/>
    </row>
    <row r="42458" spans="27:29">
      <c r="AA42458" s="298"/>
      <c r="AC42458" s="206"/>
    </row>
    <row r="42459" spans="27:29">
      <c r="AA42459" s="298"/>
      <c r="AC42459" s="206"/>
    </row>
    <row r="42460" spans="27:29">
      <c r="AA42460" s="298"/>
      <c r="AC42460" s="206"/>
    </row>
    <row r="42461" spans="27:29">
      <c r="AA42461" s="298"/>
      <c r="AC42461" s="206"/>
    </row>
    <row r="42462" spans="27:29">
      <c r="AA42462" s="298"/>
      <c r="AC42462" s="206"/>
    </row>
    <row r="42463" spans="27:29">
      <c r="AA42463" s="298"/>
      <c r="AC42463" s="206"/>
    </row>
    <row r="42464" spans="27:29">
      <c r="AA42464" s="298"/>
      <c r="AC42464" s="206"/>
    </row>
    <row r="42465" spans="27:29">
      <c r="AA42465" s="298"/>
      <c r="AC42465" s="206"/>
    </row>
    <row r="42466" spans="27:29">
      <c r="AA42466" s="298"/>
      <c r="AC42466" s="206"/>
    </row>
    <row r="42467" spans="27:29">
      <c r="AA42467" s="298"/>
      <c r="AC42467" s="206"/>
    </row>
    <row r="42468" spans="27:29">
      <c r="AA42468" s="298"/>
      <c r="AC42468" s="206"/>
    </row>
    <row r="42469" spans="27:29">
      <c r="AA42469" s="298"/>
      <c r="AC42469" s="206"/>
    </row>
    <row r="42470" spans="27:29">
      <c r="AA42470" s="298"/>
      <c r="AC42470" s="206"/>
    </row>
    <row r="42471" spans="27:29">
      <c r="AA42471" s="298"/>
      <c r="AC42471" s="206"/>
    </row>
    <row r="42472" spans="27:29">
      <c r="AA42472" s="298"/>
      <c r="AC42472" s="206"/>
    </row>
    <row r="42473" spans="27:29">
      <c r="AA42473" s="298"/>
      <c r="AC42473" s="206"/>
    </row>
    <row r="42474" spans="27:29">
      <c r="AA42474" s="298"/>
      <c r="AC42474" s="206"/>
    </row>
    <row r="42475" spans="27:29">
      <c r="AA42475" s="298"/>
      <c r="AC42475" s="206"/>
    </row>
    <row r="42476" spans="27:29">
      <c r="AA42476" s="298"/>
      <c r="AC42476" s="206"/>
    </row>
    <row r="42477" spans="27:29">
      <c r="AA42477" s="298"/>
      <c r="AC42477" s="206"/>
    </row>
    <row r="42478" spans="27:29">
      <c r="AA42478" s="298"/>
      <c r="AC42478" s="206"/>
    </row>
    <row r="42479" spans="27:29">
      <c r="AA42479" s="298"/>
      <c r="AC42479" s="206"/>
    </row>
    <row r="42480" spans="27:29">
      <c r="AA42480" s="298"/>
      <c r="AC42480" s="206"/>
    </row>
    <row r="42481" spans="27:29">
      <c r="AA42481" s="298"/>
      <c r="AC42481" s="206"/>
    </row>
    <row r="42482" spans="27:29">
      <c r="AA42482" s="298"/>
      <c r="AC42482" s="206"/>
    </row>
    <row r="42483" spans="27:29">
      <c r="AA42483" s="298"/>
      <c r="AC42483" s="206"/>
    </row>
    <row r="42484" spans="27:29">
      <c r="AA42484" s="298"/>
      <c r="AC42484" s="206"/>
    </row>
    <row r="42485" spans="27:29">
      <c r="AA42485" s="298"/>
      <c r="AC42485" s="206"/>
    </row>
    <row r="42486" spans="27:29">
      <c r="AA42486" s="298"/>
      <c r="AC42486" s="206"/>
    </row>
    <row r="42487" spans="27:29">
      <c r="AA42487" s="298"/>
      <c r="AC42487" s="206"/>
    </row>
    <row r="42488" spans="27:29">
      <c r="AA42488" s="298"/>
      <c r="AC42488" s="206"/>
    </row>
    <row r="42489" spans="27:29">
      <c r="AA42489" s="298"/>
      <c r="AC42489" s="206"/>
    </row>
    <row r="42490" spans="27:29">
      <c r="AA42490" s="298"/>
      <c r="AC42490" s="206"/>
    </row>
    <row r="42491" spans="27:29">
      <c r="AA42491" s="298"/>
      <c r="AC42491" s="206"/>
    </row>
    <row r="42492" spans="27:29">
      <c r="AA42492" s="298"/>
      <c r="AC42492" s="206"/>
    </row>
    <row r="42493" spans="27:29">
      <c r="AA42493" s="298"/>
      <c r="AC42493" s="206"/>
    </row>
    <row r="42494" spans="27:29">
      <c r="AA42494" s="298"/>
      <c r="AC42494" s="206"/>
    </row>
    <row r="42495" spans="27:29">
      <c r="AA42495" s="298"/>
      <c r="AC42495" s="206"/>
    </row>
    <row r="42496" spans="27:29">
      <c r="AA42496" s="298"/>
      <c r="AC42496" s="206"/>
    </row>
    <row r="42497" spans="27:29">
      <c r="AA42497" s="298"/>
      <c r="AC42497" s="206"/>
    </row>
    <row r="42498" spans="27:29">
      <c r="AA42498" s="298"/>
      <c r="AC42498" s="206"/>
    </row>
    <row r="42499" spans="27:29">
      <c r="AA42499" s="298"/>
      <c r="AC42499" s="206"/>
    </row>
    <row r="42500" spans="27:29">
      <c r="AA42500" s="298"/>
      <c r="AC42500" s="206"/>
    </row>
    <row r="42501" spans="27:29">
      <c r="AA42501" s="298"/>
      <c r="AC42501" s="206"/>
    </row>
    <row r="42502" spans="27:29">
      <c r="AA42502" s="298"/>
      <c r="AC42502" s="206"/>
    </row>
    <row r="42503" spans="27:29">
      <c r="AA42503" s="298"/>
      <c r="AC42503" s="206"/>
    </row>
    <row r="42504" spans="27:29">
      <c r="AA42504" s="298"/>
      <c r="AC42504" s="206"/>
    </row>
    <row r="42505" spans="27:29">
      <c r="AA42505" s="298"/>
      <c r="AC42505" s="206"/>
    </row>
    <row r="42506" spans="27:29">
      <c r="AA42506" s="298"/>
      <c r="AC42506" s="206"/>
    </row>
    <row r="42507" spans="27:29">
      <c r="AA42507" s="298"/>
      <c r="AC42507" s="206"/>
    </row>
    <row r="42508" spans="27:29">
      <c r="AA42508" s="298"/>
      <c r="AC42508" s="206"/>
    </row>
    <row r="42509" spans="27:29">
      <c r="AA42509" s="298"/>
      <c r="AC42509" s="206"/>
    </row>
    <row r="42510" spans="27:29">
      <c r="AA42510" s="298"/>
      <c r="AC42510" s="206"/>
    </row>
    <row r="42511" spans="27:29">
      <c r="AA42511" s="298"/>
      <c r="AC42511" s="206"/>
    </row>
    <row r="42512" spans="27:29">
      <c r="AA42512" s="298"/>
      <c r="AC42512" s="206"/>
    </row>
    <row r="42513" spans="27:29">
      <c r="AA42513" s="298"/>
      <c r="AC42513" s="206"/>
    </row>
    <row r="42514" spans="27:29">
      <c r="AA42514" s="298"/>
      <c r="AC42514" s="206"/>
    </row>
    <row r="42515" spans="27:29">
      <c r="AA42515" s="298"/>
      <c r="AC42515" s="206"/>
    </row>
    <row r="42516" spans="27:29">
      <c r="AA42516" s="298"/>
      <c r="AC42516" s="206"/>
    </row>
    <row r="42517" spans="27:29">
      <c r="AA42517" s="298"/>
      <c r="AC42517" s="206"/>
    </row>
    <row r="42518" spans="27:29">
      <c r="AA42518" s="298"/>
      <c r="AC42518" s="206"/>
    </row>
    <row r="42519" spans="27:29">
      <c r="AA42519" s="298"/>
      <c r="AC42519" s="206"/>
    </row>
    <row r="42520" spans="27:29">
      <c r="AA42520" s="298"/>
      <c r="AC42520" s="206"/>
    </row>
    <row r="42521" spans="27:29">
      <c r="AA42521" s="298"/>
      <c r="AC42521" s="206"/>
    </row>
    <row r="42522" spans="27:29">
      <c r="AA42522" s="298"/>
      <c r="AC42522" s="206"/>
    </row>
    <row r="42523" spans="27:29">
      <c r="AA42523" s="298"/>
      <c r="AC42523" s="206"/>
    </row>
    <row r="42524" spans="27:29">
      <c r="AA42524" s="298"/>
      <c r="AC42524" s="206"/>
    </row>
    <row r="42525" spans="27:29">
      <c r="AA42525" s="298"/>
      <c r="AC42525" s="206"/>
    </row>
    <row r="42526" spans="27:29">
      <c r="AA42526" s="298"/>
      <c r="AC42526" s="206"/>
    </row>
    <row r="42527" spans="27:29">
      <c r="AA42527" s="298"/>
      <c r="AC42527" s="206"/>
    </row>
    <row r="42528" spans="27:29">
      <c r="AA42528" s="298"/>
      <c r="AC42528" s="206"/>
    </row>
    <row r="42529" spans="27:29">
      <c r="AA42529" s="298"/>
      <c r="AC42529" s="206"/>
    </row>
    <row r="42530" spans="27:29">
      <c r="AA42530" s="298"/>
      <c r="AC42530" s="206"/>
    </row>
    <row r="42531" spans="27:29">
      <c r="AA42531" s="298"/>
      <c r="AC42531" s="206"/>
    </row>
    <row r="42532" spans="27:29">
      <c r="AA42532" s="298"/>
      <c r="AC42532" s="206"/>
    </row>
    <row r="42533" spans="27:29">
      <c r="AA42533" s="298"/>
      <c r="AC42533" s="206"/>
    </row>
    <row r="42534" spans="27:29">
      <c r="AA42534" s="298"/>
      <c r="AC42534" s="206"/>
    </row>
    <row r="42535" spans="27:29">
      <c r="AA42535" s="298"/>
      <c r="AC42535" s="206"/>
    </row>
    <row r="42536" spans="27:29">
      <c r="AA42536" s="298"/>
      <c r="AC42536" s="206"/>
    </row>
    <row r="42537" spans="27:29">
      <c r="AA42537" s="298"/>
      <c r="AC42537" s="206"/>
    </row>
    <row r="42538" spans="27:29">
      <c r="AA42538" s="298"/>
      <c r="AC42538" s="206"/>
    </row>
    <row r="42539" spans="27:29">
      <c r="AA42539" s="298"/>
      <c r="AC42539" s="206"/>
    </row>
    <row r="42540" spans="27:29">
      <c r="AA42540" s="298"/>
      <c r="AC42540" s="206"/>
    </row>
    <row r="42541" spans="27:29">
      <c r="AA42541" s="298"/>
      <c r="AC42541" s="206"/>
    </row>
    <row r="42542" spans="27:29">
      <c r="AA42542" s="298"/>
      <c r="AC42542" s="206"/>
    </row>
    <row r="42543" spans="27:29">
      <c r="AA42543" s="298"/>
      <c r="AC42543" s="206"/>
    </row>
    <row r="42544" spans="27:29">
      <c r="AA42544" s="298"/>
      <c r="AC42544" s="206"/>
    </row>
    <row r="42545" spans="27:29">
      <c r="AA42545" s="298"/>
      <c r="AC42545" s="206"/>
    </row>
    <row r="42546" spans="27:29">
      <c r="AA42546" s="298"/>
      <c r="AC42546" s="206"/>
    </row>
    <row r="42547" spans="27:29">
      <c r="AA42547" s="298"/>
      <c r="AC42547" s="206"/>
    </row>
    <row r="42548" spans="27:29">
      <c r="AA42548" s="298"/>
      <c r="AC42548" s="206"/>
    </row>
    <row r="42549" spans="27:29">
      <c r="AA42549" s="298"/>
      <c r="AC42549" s="206"/>
    </row>
    <row r="42550" spans="27:29">
      <c r="AA42550" s="298"/>
      <c r="AC42550" s="206"/>
    </row>
    <row r="42551" spans="27:29">
      <c r="AA42551" s="298"/>
      <c r="AC42551" s="206"/>
    </row>
    <row r="42552" spans="27:29">
      <c r="AA42552" s="298"/>
      <c r="AC42552" s="206"/>
    </row>
    <row r="42553" spans="27:29">
      <c r="AA42553" s="298"/>
      <c r="AC42553" s="206"/>
    </row>
    <row r="42554" spans="27:29">
      <c r="AA42554" s="298"/>
      <c r="AC42554" s="206"/>
    </row>
    <row r="42555" spans="27:29">
      <c r="AA42555" s="298"/>
      <c r="AC42555" s="206"/>
    </row>
    <row r="42556" spans="27:29">
      <c r="AA42556" s="298"/>
      <c r="AC42556" s="206"/>
    </row>
    <row r="42557" spans="27:29">
      <c r="AA42557" s="298"/>
      <c r="AC42557" s="206"/>
    </row>
    <row r="42558" spans="27:29">
      <c r="AA42558" s="298"/>
      <c r="AC42558" s="206"/>
    </row>
    <row r="42559" spans="27:29">
      <c r="AA42559" s="298"/>
      <c r="AC42559" s="206"/>
    </row>
    <row r="42560" spans="27:29">
      <c r="AA42560" s="298"/>
      <c r="AC42560" s="206"/>
    </row>
    <row r="42561" spans="27:29">
      <c r="AA42561" s="298"/>
      <c r="AC42561" s="206"/>
    </row>
    <row r="42562" spans="27:29">
      <c r="AA42562" s="298"/>
      <c r="AC42562" s="206"/>
    </row>
    <row r="42563" spans="27:29">
      <c r="AA42563" s="298"/>
      <c r="AC42563" s="206"/>
    </row>
    <row r="42564" spans="27:29">
      <c r="AA42564" s="298"/>
      <c r="AC42564" s="206"/>
    </row>
    <row r="42565" spans="27:29">
      <c r="AA42565" s="298"/>
      <c r="AC42565" s="206"/>
    </row>
    <row r="42566" spans="27:29">
      <c r="AA42566" s="298"/>
      <c r="AC42566" s="206"/>
    </row>
    <row r="42567" spans="27:29">
      <c r="AA42567" s="298"/>
      <c r="AC42567" s="206"/>
    </row>
    <row r="42568" spans="27:29">
      <c r="AA42568" s="298"/>
      <c r="AC42568" s="206"/>
    </row>
    <row r="42569" spans="27:29">
      <c r="AA42569" s="298"/>
      <c r="AC42569" s="206"/>
    </row>
    <row r="42570" spans="27:29">
      <c r="AA42570" s="298"/>
      <c r="AC42570" s="206"/>
    </row>
    <row r="42571" spans="27:29">
      <c r="AA42571" s="298"/>
      <c r="AC42571" s="206"/>
    </row>
    <row r="42572" spans="27:29">
      <c r="AA42572" s="298"/>
      <c r="AC42572" s="206"/>
    </row>
    <row r="42573" spans="27:29">
      <c r="AA42573" s="298"/>
      <c r="AC42573" s="206"/>
    </row>
    <row r="42574" spans="27:29">
      <c r="AA42574" s="298"/>
      <c r="AC42574" s="206"/>
    </row>
    <row r="42575" spans="27:29">
      <c r="AA42575" s="298"/>
      <c r="AC42575" s="206"/>
    </row>
    <row r="42576" spans="27:29">
      <c r="AA42576" s="298"/>
      <c r="AC42576" s="206"/>
    </row>
    <row r="42577" spans="27:29">
      <c r="AA42577" s="298"/>
      <c r="AC42577" s="206"/>
    </row>
    <row r="42578" spans="27:29">
      <c r="AA42578" s="298"/>
      <c r="AC42578" s="206"/>
    </row>
    <row r="42579" spans="27:29">
      <c r="AA42579" s="298"/>
      <c r="AC42579" s="206"/>
    </row>
    <row r="42580" spans="27:29">
      <c r="AA42580" s="298"/>
      <c r="AC42580" s="206"/>
    </row>
    <row r="42581" spans="27:29">
      <c r="AA42581" s="298"/>
      <c r="AC42581" s="206"/>
    </row>
    <row r="42582" spans="27:29">
      <c r="AA42582" s="298"/>
      <c r="AC42582" s="206"/>
    </row>
    <row r="42583" spans="27:29">
      <c r="AA42583" s="298"/>
      <c r="AC42583" s="206"/>
    </row>
    <row r="42584" spans="27:29">
      <c r="AA42584" s="298"/>
      <c r="AC42584" s="206"/>
    </row>
    <row r="42585" spans="27:29">
      <c r="AA42585" s="298"/>
      <c r="AC42585" s="206"/>
    </row>
    <row r="42586" spans="27:29">
      <c r="AA42586" s="298"/>
      <c r="AC42586" s="206"/>
    </row>
    <row r="42587" spans="27:29">
      <c r="AA42587" s="298"/>
      <c r="AC42587" s="206"/>
    </row>
    <row r="42588" spans="27:29">
      <c r="AA42588" s="298"/>
      <c r="AC42588" s="206"/>
    </row>
    <row r="42589" spans="27:29">
      <c r="AA42589" s="298"/>
      <c r="AC42589" s="206"/>
    </row>
    <row r="42590" spans="27:29">
      <c r="AA42590" s="298"/>
      <c r="AC42590" s="206"/>
    </row>
    <row r="42591" spans="27:29">
      <c r="AA42591" s="298"/>
      <c r="AC42591" s="206"/>
    </row>
    <row r="42592" spans="27:29">
      <c r="AA42592" s="298"/>
      <c r="AC42592" s="206"/>
    </row>
    <row r="42593" spans="27:29">
      <c r="AA42593" s="298"/>
      <c r="AC42593" s="206"/>
    </row>
    <row r="42594" spans="27:29">
      <c r="AA42594" s="298"/>
      <c r="AC42594" s="206"/>
    </row>
    <row r="42595" spans="27:29">
      <c r="AA42595" s="298"/>
      <c r="AC42595" s="206"/>
    </row>
    <row r="42596" spans="27:29">
      <c r="AA42596" s="298"/>
      <c r="AC42596" s="206"/>
    </row>
    <row r="42597" spans="27:29">
      <c r="AA42597" s="298"/>
      <c r="AC42597" s="206"/>
    </row>
    <row r="42598" spans="27:29">
      <c r="AA42598" s="298"/>
      <c r="AC42598" s="206"/>
    </row>
    <row r="42599" spans="27:29">
      <c r="AA42599" s="298"/>
      <c r="AC42599" s="206"/>
    </row>
    <row r="42600" spans="27:29">
      <c r="AA42600" s="298"/>
      <c r="AC42600" s="206"/>
    </row>
    <row r="42601" spans="27:29">
      <c r="AA42601" s="298"/>
      <c r="AC42601" s="206"/>
    </row>
    <row r="42602" spans="27:29">
      <c r="AA42602" s="298"/>
      <c r="AC42602" s="206"/>
    </row>
    <row r="42603" spans="27:29">
      <c r="AA42603" s="298"/>
      <c r="AC42603" s="206"/>
    </row>
    <row r="42604" spans="27:29">
      <c r="AA42604" s="298"/>
      <c r="AC42604" s="206"/>
    </row>
    <row r="42605" spans="27:29">
      <c r="AA42605" s="298"/>
      <c r="AC42605" s="206"/>
    </row>
    <row r="42606" spans="27:29">
      <c r="AA42606" s="298"/>
      <c r="AC42606" s="206"/>
    </row>
    <row r="42607" spans="27:29">
      <c r="AA42607" s="298"/>
      <c r="AC42607" s="206"/>
    </row>
    <row r="42608" spans="27:29">
      <c r="AA42608" s="298"/>
      <c r="AC42608" s="206"/>
    </row>
    <row r="42609" spans="27:29">
      <c r="AA42609" s="298"/>
      <c r="AC42609" s="206"/>
    </row>
    <row r="42610" spans="27:29">
      <c r="AA42610" s="298"/>
      <c r="AC42610" s="206"/>
    </row>
    <row r="42611" spans="27:29">
      <c r="AA42611" s="298"/>
      <c r="AC42611" s="206"/>
    </row>
    <row r="42612" spans="27:29">
      <c r="AA42612" s="298"/>
      <c r="AC42612" s="206"/>
    </row>
    <row r="42613" spans="27:29">
      <c r="AA42613" s="298"/>
      <c r="AC42613" s="206"/>
    </row>
    <row r="42614" spans="27:29">
      <c r="AA42614" s="298"/>
      <c r="AC42614" s="206"/>
    </row>
    <row r="42615" spans="27:29">
      <c r="AA42615" s="298"/>
      <c r="AC42615" s="206"/>
    </row>
    <row r="42616" spans="27:29">
      <c r="AA42616" s="298"/>
      <c r="AC42616" s="206"/>
    </row>
    <row r="42617" spans="27:29">
      <c r="AA42617" s="298"/>
      <c r="AC42617" s="206"/>
    </row>
    <row r="42618" spans="27:29">
      <c r="AA42618" s="298"/>
      <c r="AC42618" s="206"/>
    </row>
    <row r="42619" spans="27:29">
      <c r="AA42619" s="298"/>
      <c r="AC42619" s="206"/>
    </row>
    <row r="42620" spans="27:29">
      <c r="AA42620" s="298"/>
      <c r="AC42620" s="206"/>
    </row>
    <row r="42621" spans="27:29">
      <c r="AA42621" s="298"/>
      <c r="AC42621" s="206"/>
    </row>
    <row r="42622" spans="27:29">
      <c r="AA42622" s="298"/>
      <c r="AC42622" s="206"/>
    </row>
    <row r="42623" spans="27:29">
      <c r="AA42623" s="298"/>
      <c r="AC42623" s="206"/>
    </row>
    <row r="42624" spans="27:29">
      <c r="AA42624" s="298"/>
      <c r="AC42624" s="206"/>
    </row>
    <row r="42625" spans="27:29">
      <c r="AA42625" s="298"/>
      <c r="AC42625" s="206"/>
    </row>
    <row r="42626" spans="27:29">
      <c r="AA42626" s="298"/>
      <c r="AC42626" s="206"/>
    </row>
    <row r="42627" spans="27:29">
      <c r="AA42627" s="298"/>
      <c r="AC42627" s="206"/>
    </row>
    <row r="42628" spans="27:29">
      <c r="AA42628" s="298"/>
      <c r="AC42628" s="206"/>
    </row>
    <row r="42629" spans="27:29">
      <c r="AA42629" s="298"/>
      <c r="AC42629" s="206"/>
    </row>
    <row r="42630" spans="27:29">
      <c r="AA42630" s="298"/>
      <c r="AC42630" s="206"/>
    </row>
    <row r="42631" spans="27:29">
      <c r="AA42631" s="298"/>
      <c r="AC42631" s="206"/>
    </row>
    <row r="42632" spans="27:29">
      <c r="AA42632" s="298"/>
      <c r="AC42632" s="206"/>
    </row>
    <row r="42633" spans="27:29">
      <c r="AA42633" s="298"/>
      <c r="AC42633" s="206"/>
    </row>
    <row r="42634" spans="27:29">
      <c r="AA42634" s="298"/>
      <c r="AC42634" s="206"/>
    </row>
    <row r="42635" spans="27:29">
      <c r="AA42635" s="298"/>
      <c r="AC42635" s="206"/>
    </row>
    <row r="42636" spans="27:29">
      <c r="AA42636" s="298"/>
      <c r="AC42636" s="206"/>
    </row>
    <row r="42637" spans="27:29">
      <c r="AA42637" s="298"/>
      <c r="AC42637" s="206"/>
    </row>
    <row r="42638" spans="27:29">
      <c r="AA42638" s="298"/>
      <c r="AC42638" s="206"/>
    </row>
    <row r="42639" spans="27:29">
      <c r="AA42639" s="298"/>
      <c r="AC42639" s="206"/>
    </row>
    <row r="42640" spans="27:29">
      <c r="AA42640" s="298"/>
      <c r="AC42640" s="206"/>
    </row>
    <row r="42641" spans="27:29">
      <c r="AA42641" s="298"/>
      <c r="AC42641" s="206"/>
    </row>
    <row r="42642" spans="27:29">
      <c r="AA42642" s="298"/>
      <c r="AC42642" s="206"/>
    </row>
    <row r="42643" spans="27:29">
      <c r="AA42643" s="298"/>
      <c r="AC42643" s="206"/>
    </row>
    <row r="42644" spans="27:29">
      <c r="AA42644" s="298"/>
      <c r="AC42644" s="206"/>
    </row>
    <row r="42645" spans="27:29">
      <c r="AA42645" s="298"/>
      <c r="AC42645" s="206"/>
    </row>
    <row r="42646" spans="27:29">
      <c r="AA42646" s="298"/>
      <c r="AC42646" s="206"/>
    </row>
    <row r="42647" spans="27:29">
      <c r="AA42647" s="298"/>
      <c r="AC42647" s="206"/>
    </row>
    <row r="42648" spans="27:29">
      <c r="AA42648" s="298"/>
      <c r="AC42648" s="206"/>
    </row>
    <row r="42649" spans="27:29">
      <c r="AA42649" s="298"/>
      <c r="AC42649" s="206"/>
    </row>
    <row r="42650" spans="27:29">
      <c r="AA42650" s="298"/>
      <c r="AC42650" s="206"/>
    </row>
    <row r="42651" spans="27:29">
      <c r="AA42651" s="298"/>
      <c r="AC42651" s="206"/>
    </row>
    <row r="42652" spans="27:29">
      <c r="AA42652" s="298"/>
      <c r="AC42652" s="206"/>
    </row>
    <row r="42653" spans="27:29">
      <c r="AA42653" s="298"/>
      <c r="AC42653" s="206"/>
    </row>
    <row r="42654" spans="27:29">
      <c r="AA42654" s="298"/>
      <c r="AC42654" s="206"/>
    </row>
    <row r="42655" spans="27:29">
      <c r="AA42655" s="298"/>
      <c r="AC42655" s="206"/>
    </row>
    <row r="42656" spans="27:29">
      <c r="AA42656" s="298"/>
      <c r="AC42656" s="206"/>
    </row>
    <row r="42657" spans="27:29">
      <c r="AA42657" s="298"/>
      <c r="AC42657" s="206"/>
    </row>
    <row r="42658" spans="27:29">
      <c r="AA42658" s="298"/>
      <c r="AC42658" s="206"/>
    </row>
    <row r="42659" spans="27:29">
      <c r="AA42659" s="298"/>
      <c r="AC42659" s="206"/>
    </row>
    <row r="42660" spans="27:29">
      <c r="AA42660" s="298"/>
      <c r="AC42660" s="206"/>
    </row>
    <row r="42661" spans="27:29">
      <c r="AA42661" s="298"/>
      <c r="AC42661" s="206"/>
    </row>
    <row r="42662" spans="27:29">
      <c r="AA42662" s="298"/>
      <c r="AC42662" s="206"/>
    </row>
    <row r="42663" spans="27:29">
      <c r="AA42663" s="298"/>
      <c r="AC42663" s="206"/>
    </row>
    <row r="42664" spans="27:29">
      <c r="AA42664" s="298"/>
      <c r="AC42664" s="206"/>
    </row>
    <row r="42665" spans="27:29">
      <c r="AA42665" s="298"/>
      <c r="AC42665" s="206"/>
    </row>
    <row r="42666" spans="27:29">
      <c r="AA42666" s="298"/>
      <c r="AC42666" s="206"/>
    </row>
    <row r="42667" spans="27:29">
      <c r="AA42667" s="298"/>
      <c r="AC42667" s="206"/>
    </row>
    <row r="42668" spans="27:29">
      <c r="AA42668" s="298"/>
      <c r="AC42668" s="206"/>
    </row>
    <row r="42669" spans="27:29">
      <c r="AA42669" s="298"/>
      <c r="AC42669" s="206"/>
    </row>
    <row r="42670" spans="27:29">
      <c r="AA42670" s="298"/>
      <c r="AC42670" s="206"/>
    </row>
    <row r="42671" spans="27:29">
      <c r="AA42671" s="298"/>
      <c r="AC42671" s="206"/>
    </row>
    <row r="42672" spans="27:29">
      <c r="AA42672" s="298"/>
      <c r="AC42672" s="206"/>
    </row>
    <row r="42673" spans="27:29">
      <c r="AA42673" s="298"/>
      <c r="AC42673" s="206"/>
    </row>
    <row r="42674" spans="27:29">
      <c r="AA42674" s="298"/>
      <c r="AC42674" s="206"/>
    </row>
    <row r="42675" spans="27:29">
      <c r="AA42675" s="298"/>
      <c r="AC42675" s="206"/>
    </row>
    <row r="42676" spans="27:29">
      <c r="AA42676" s="298"/>
      <c r="AC42676" s="206"/>
    </row>
    <row r="42677" spans="27:29">
      <c r="AA42677" s="298"/>
      <c r="AC42677" s="206"/>
    </row>
    <row r="42678" spans="27:29">
      <c r="AA42678" s="298"/>
      <c r="AC42678" s="206"/>
    </row>
    <row r="42679" spans="27:29">
      <c r="AA42679" s="298"/>
      <c r="AC42679" s="206"/>
    </row>
    <row r="42680" spans="27:29">
      <c r="AA42680" s="298"/>
      <c r="AC42680" s="206"/>
    </row>
    <row r="42681" spans="27:29">
      <c r="AA42681" s="298"/>
      <c r="AC42681" s="206"/>
    </row>
    <row r="42682" spans="27:29">
      <c r="AA42682" s="298"/>
      <c r="AC42682" s="206"/>
    </row>
    <row r="42683" spans="27:29">
      <c r="AA42683" s="298"/>
      <c r="AC42683" s="206"/>
    </row>
    <row r="42684" spans="27:29">
      <c r="AA42684" s="298"/>
      <c r="AC42684" s="206"/>
    </row>
    <row r="42685" spans="27:29">
      <c r="AA42685" s="298"/>
      <c r="AC42685" s="206"/>
    </row>
    <row r="42686" spans="27:29">
      <c r="AA42686" s="298"/>
      <c r="AC42686" s="206"/>
    </row>
    <row r="42687" spans="27:29">
      <c r="AA42687" s="298"/>
      <c r="AC42687" s="206"/>
    </row>
    <row r="42688" spans="27:29">
      <c r="AA42688" s="298"/>
      <c r="AC42688" s="206"/>
    </row>
    <row r="42689" spans="27:29">
      <c r="AA42689" s="298"/>
      <c r="AC42689" s="206"/>
    </row>
    <row r="42690" spans="27:29">
      <c r="AA42690" s="298"/>
      <c r="AC42690" s="206"/>
    </row>
    <row r="42691" spans="27:29">
      <c r="AA42691" s="298"/>
      <c r="AC42691" s="206"/>
    </row>
    <row r="42692" spans="27:29">
      <c r="AA42692" s="298"/>
      <c r="AC42692" s="206"/>
    </row>
    <row r="42693" spans="27:29">
      <c r="AA42693" s="298"/>
      <c r="AC42693" s="206"/>
    </row>
    <row r="42694" spans="27:29">
      <c r="AA42694" s="298"/>
      <c r="AC42694" s="206"/>
    </row>
    <row r="42695" spans="27:29">
      <c r="AA42695" s="298"/>
      <c r="AC42695" s="206"/>
    </row>
    <row r="42696" spans="27:29">
      <c r="AA42696" s="298"/>
      <c r="AC42696" s="206"/>
    </row>
    <row r="42697" spans="27:29">
      <c r="AA42697" s="298"/>
      <c r="AC42697" s="206"/>
    </row>
    <row r="42698" spans="27:29">
      <c r="AA42698" s="298"/>
      <c r="AC42698" s="206"/>
    </row>
    <row r="42699" spans="27:29">
      <c r="AA42699" s="298"/>
      <c r="AC42699" s="206"/>
    </row>
    <row r="42700" spans="27:29">
      <c r="AA42700" s="298"/>
      <c r="AC42700" s="206"/>
    </row>
    <row r="42701" spans="27:29">
      <c r="AA42701" s="298"/>
      <c r="AC42701" s="206"/>
    </row>
    <row r="42702" spans="27:29">
      <c r="AA42702" s="298"/>
      <c r="AC42702" s="206"/>
    </row>
    <row r="42703" spans="27:29">
      <c r="AA42703" s="298"/>
      <c r="AC42703" s="206"/>
    </row>
    <row r="42704" spans="27:29">
      <c r="AA42704" s="298"/>
      <c r="AC42704" s="206"/>
    </row>
    <row r="42705" spans="27:29">
      <c r="AA42705" s="298"/>
      <c r="AC42705" s="206"/>
    </row>
    <row r="42706" spans="27:29">
      <c r="AA42706" s="298"/>
      <c r="AC42706" s="206"/>
    </row>
    <row r="42707" spans="27:29">
      <c r="AA42707" s="298"/>
      <c r="AC42707" s="206"/>
    </row>
    <row r="42708" spans="27:29">
      <c r="AA42708" s="298"/>
      <c r="AC42708" s="206"/>
    </row>
    <row r="42709" spans="27:29">
      <c r="AA42709" s="298"/>
      <c r="AC42709" s="206"/>
    </row>
    <row r="42710" spans="27:29">
      <c r="AA42710" s="298"/>
      <c r="AC42710" s="206"/>
    </row>
    <row r="42711" spans="27:29">
      <c r="AA42711" s="298"/>
      <c r="AC42711" s="206"/>
    </row>
    <row r="42712" spans="27:29">
      <c r="AA42712" s="298"/>
      <c r="AC42712" s="206"/>
    </row>
    <row r="42713" spans="27:29">
      <c r="AA42713" s="298"/>
      <c r="AC42713" s="206"/>
    </row>
    <row r="42714" spans="27:29">
      <c r="AA42714" s="298"/>
      <c r="AC42714" s="206"/>
    </row>
    <row r="42715" spans="27:29">
      <c r="AA42715" s="298"/>
      <c r="AC42715" s="206"/>
    </row>
    <row r="42716" spans="27:29">
      <c r="AA42716" s="298"/>
      <c r="AC42716" s="206"/>
    </row>
    <row r="42717" spans="27:29">
      <c r="AA42717" s="298"/>
      <c r="AC42717" s="206"/>
    </row>
    <row r="42718" spans="27:29">
      <c r="AA42718" s="298"/>
      <c r="AC42718" s="206"/>
    </row>
    <row r="42719" spans="27:29">
      <c r="AA42719" s="298"/>
      <c r="AC42719" s="206"/>
    </row>
    <row r="42720" spans="27:29">
      <c r="AA42720" s="298"/>
      <c r="AC42720" s="206"/>
    </row>
    <row r="42721" spans="27:29">
      <c r="AA42721" s="298"/>
      <c r="AC42721" s="206"/>
    </row>
    <row r="42722" spans="27:29">
      <c r="AA42722" s="298"/>
      <c r="AC42722" s="206"/>
    </row>
    <row r="42723" spans="27:29">
      <c r="AA42723" s="298"/>
      <c r="AC42723" s="206"/>
    </row>
    <row r="42724" spans="27:29">
      <c r="AA42724" s="298"/>
      <c r="AC42724" s="206"/>
    </row>
    <row r="42725" spans="27:29">
      <c r="AA42725" s="298"/>
      <c r="AC42725" s="206"/>
    </row>
    <row r="42726" spans="27:29">
      <c r="AA42726" s="298"/>
      <c r="AC42726" s="206"/>
    </row>
    <row r="42727" spans="27:29">
      <c r="AA42727" s="298"/>
      <c r="AC42727" s="206"/>
    </row>
    <row r="42728" spans="27:29">
      <c r="AA42728" s="298"/>
      <c r="AC42728" s="206"/>
    </row>
    <row r="42729" spans="27:29">
      <c r="AA42729" s="298"/>
      <c r="AC42729" s="206"/>
    </row>
    <row r="42730" spans="27:29">
      <c r="AA42730" s="298"/>
      <c r="AC42730" s="206"/>
    </row>
    <row r="42731" spans="27:29">
      <c r="AA42731" s="298"/>
      <c r="AC42731" s="206"/>
    </row>
    <row r="42732" spans="27:29">
      <c r="AA42732" s="298"/>
      <c r="AC42732" s="206"/>
    </row>
    <row r="42733" spans="27:29">
      <c r="AA42733" s="298"/>
      <c r="AC42733" s="206"/>
    </row>
    <row r="42734" spans="27:29">
      <c r="AA42734" s="298"/>
      <c r="AC42734" s="206"/>
    </row>
    <row r="42735" spans="27:29">
      <c r="AA42735" s="298"/>
      <c r="AC42735" s="206"/>
    </row>
    <row r="42736" spans="27:29">
      <c r="AA42736" s="298"/>
      <c r="AC42736" s="206"/>
    </row>
    <row r="42737" spans="27:29">
      <c r="AA42737" s="298"/>
      <c r="AC42737" s="206"/>
    </row>
    <row r="42738" spans="27:29">
      <c r="AA42738" s="298"/>
      <c r="AC42738" s="206"/>
    </row>
    <row r="42739" spans="27:29">
      <c r="AA42739" s="298"/>
      <c r="AC42739" s="206"/>
    </row>
    <row r="42740" spans="27:29">
      <c r="AA42740" s="298"/>
      <c r="AC42740" s="206"/>
    </row>
    <row r="42741" spans="27:29">
      <c r="AA42741" s="298"/>
      <c r="AC42741" s="206"/>
    </row>
    <row r="42742" spans="27:29">
      <c r="AA42742" s="298"/>
      <c r="AC42742" s="206"/>
    </row>
    <row r="42743" spans="27:29">
      <c r="AA42743" s="298"/>
      <c r="AC42743" s="206"/>
    </row>
    <row r="42744" spans="27:29">
      <c r="AA42744" s="298"/>
      <c r="AC42744" s="206"/>
    </row>
    <row r="42745" spans="27:29">
      <c r="AA42745" s="298"/>
      <c r="AC42745" s="206"/>
    </row>
    <row r="42746" spans="27:29">
      <c r="AA42746" s="298"/>
      <c r="AC42746" s="206"/>
    </row>
    <row r="42747" spans="27:29">
      <c r="AA42747" s="298"/>
      <c r="AC42747" s="206"/>
    </row>
    <row r="42748" spans="27:29">
      <c r="AA42748" s="298"/>
      <c r="AC42748" s="206"/>
    </row>
    <row r="42749" spans="27:29">
      <c r="AA42749" s="298"/>
      <c r="AC42749" s="206"/>
    </row>
    <row r="42750" spans="27:29">
      <c r="AA42750" s="298"/>
      <c r="AC42750" s="206"/>
    </row>
    <row r="42751" spans="27:29">
      <c r="AA42751" s="298"/>
      <c r="AC42751" s="206"/>
    </row>
    <row r="42752" spans="27:29">
      <c r="AA42752" s="298"/>
      <c r="AC42752" s="206"/>
    </row>
    <row r="42753" spans="27:29">
      <c r="AA42753" s="298"/>
      <c r="AC42753" s="206"/>
    </row>
    <row r="42754" spans="27:29">
      <c r="AA42754" s="298"/>
      <c r="AC42754" s="206"/>
    </row>
    <row r="42755" spans="27:29">
      <c r="AA42755" s="298"/>
      <c r="AC42755" s="206"/>
    </row>
    <row r="42756" spans="27:29">
      <c r="AA42756" s="298"/>
      <c r="AC42756" s="206"/>
    </row>
    <row r="42757" spans="27:29">
      <c r="AA42757" s="298"/>
      <c r="AC42757" s="206"/>
    </row>
    <row r="42758" spans="27:29">
      <c r="AA42758" s="298"/>
      <c r="AC42758" s="206"/>
    </row>
    <row r="42759" spans="27:29">
      <c r="AA42759" s="298"/>
      <c r="AC42759" s="206"/>
    </row>
    <row r="42760" spans="27:29">
      <c r="AA42760" s="298"/>
      <c r="AC42760" s="206"/>
    </row>
    <row r="42761" spans="27:29">
      <c r="AA42761" s="298"/>
      <c r="AC42761" s="206"/>
    </row>
    <row r="42762" spans="27:29">
      <c r="AA42762" s="298"/>
      <c r="AC42762" s="206"/>
    </row>
    <row r="42763" spans="27:29">
      <c r="AA42763" s="298"/>
      <c r="AC42763" s="206"/>
    </row>
    <row r="42764" spans="27:29">
      <c r="AA42764" s="298"/>
      <c r="AC42764" s="206"/>
    </row>
    <row r="42765" spans="27:29">
      <c r="AA42765" s="298"/>
      <c r="AC42765" s="206"/>
    </row>
    <row r="42766" spans="27:29">
      <c r="AA42766" s="298"/>
      <c r="AC42766" s="206"/>
    </row>
    <row r="42767" spans="27:29">
      <c r="AA42767" s="298"/>
      <c r="AC42767" s="206"/>
    </row>
    <row r="42768" spans="27:29">
      <c r="AA42768" s="298"/>
      <c r="AC42768" s="206"/>
    </row>
    <row r="42769" spans="27:29">
      <c r="AA42769" s="298"/>
      <c r="AC42769" s="206"/>
    </row>
    <row r="42770" spans="27:29">
      <c r="AA42770" s="298"/>
      <c r="AC42770" s="206"/>
    </row>
    <row r="42771" spans="27:29">
      <c r="AA42771" s="298"/>
      <c r="AC42771" s="206"/>
    </row>
    <row r="42772" spans="27:29">
      <c r="AA42772" s="298"/>
      <c r="AC42772" s="206"/>
    </row>
    <row r="42773" spans="27:29">
      <c r="AA42773" s="298"/>
      <c r="AC42773" s="206"/>
    </row>
    <row r="42774" spans="27:29">
      <c r="AA42774" s="298"/>
      <c r="AC42774" s="206"/>
    </row>
    <row r="42775" spans="27:29">
      <c r="AA42775" s="298"/>
      <c r="AC42775" s="206"/>
    </row>
    <row r="42776" spans="27:29">
      <c r="AA42776" s="298"/>
      <c r="AC42776" s="206"/>
    </row>
    <row r="42777" spans="27:29">
      <c r="AA42777" s="298"/>
      <c r="AC42777" s="206"/>
    </row>
    <row r="42778" spans="27:29">
      <c r="AA42778" s="298"/>
      <c r="AC42778" s="206"/>
    </row>
    <row r="42779" spans="27:29">
      <c r="AA42779" s="298"/>
      <c r="AC42779" s="206"/>
    </row>
    <row r="42780" spans="27:29">
      <c r="AA42780" s="298"/>
      <c r="AC42780" s="206"/>
    </row>
    <row r="42781" spans="27:29">
      <c r="AA42781" s="298"/>
      <c r="AC42781" s="206"/>
    </row>
    <row r="42782" spans="27:29">
      <c r="AA42782" s="298"/>
      <c r="AC42782" s="206"/>
    </row>
    <row r="42783" spans="27:29">
      <c r="AA42783" s="298"/>
      <c r="AC42783" s="206"/>
    </row>
    <row r="42784" spans="27:29">
      <c r="AA42784" s="298"/>
      <c r="AC42784" s="206"/>
    </row>
    <row r="42785" spans="27:29">
      <c r="AA42785" s="298"/>
      <c r="AC42785" s="206"/>
    </row>
    <row r="42786" spans="27:29">
      <c r="AA42786" s="298"/>
      <c r="AC42786" s="206"/>
    </row>
    <row r="42787" spans="27:29">
      <c r="AA42787" s="298"/>
      <c r="AC42787" s="206"/>
    </row>
    <row r="42788" spans="27:29">
      <c r="AA42788" s="298"/>
      <c r="AC42788" s="206"/>
    </row>
    <row r="42789" spans="27:29">
      <c r="AA42789" s="298"/>
      <c r="AC42789" s="206"/>
    </row>
    <row r="42790" spans="27:29">
      <c r="AA42790" s="298"/>
      <c r="AC42790" s="206"/>
    </row>
    <row r="42791" spans="27:29">
      <c r="AA42791" s="298"/>
      <c r="AC42791" s="206"/>
    </row>
    <row r="42792" spans="27:29">
      <c r="AA42792" s="298"/>
      <c r="AC42792" s="206"/>
    </row>
    <row r="42793" spans="27:29">
      <c r="AA42793" s="298"/>
      <c r="AC42793" s="206"/>
    </row>
    <row r="42794" spans="27:29">
      <c r="AA42794" s="298"/>
      <c r="AC42794" s="206"/>
    </row>
    <row r="42795" spans="27:29">
      <c r="AA42795" s="298"/>
      <c r="AC42795" s="206"/>
    </row>
    <row r="42796" spans="27:29">
      <c r="AA42796" s="298"/>
      <c r="AC42796" s="206"/>
    </row>
    <row r="42797" spans="27:29">
      <c r="AA42797" s="298"/>
      <c r="AC42797" s="206"/>
    </row>
    <row r="42798" spans="27:29">
      <c r="AA42798" s="298"/>
      <c r="AC42798" s="206"/>
    </row>
    <row r="42799" spans="27:29">
      <c r="AA42799" s="298"/>
      <c r="AC42799" s="206"/>
    </row>
    <row r="42800" spans="27:29">
      <c r="AA42800" s="298"/>
      <c r="AC42800" s="206"/>
    </row>
    <row r="42801" spans="27:29">
      <c r="AA42801" s="298"/>
      <c r="AC42801" s="206"/>
    </row>
    <row r="42802" spans="27:29">
      <c r="AA42802" s="298"/>
      <c r="AC42802" s="206"/>
    </row>
    <row r="42803" spans="27:29">
      <c r="AA42803" s="298"/>
      <c r="AC42803" s="206"/>
    </row>
    <row r="42804" spans="27:29">
      <c r="AA42804" s="298"/>
      <c r="AC42804" s="206"/>
    </row>
    <row r="42805" spans="27:29">
      <c r="AA42805" s="298"/>
      <c r="AC42805" s="206"/>
    </row>
    <row r="42806" spans="27:29">
      <c r="AA42806" s="298"/>
      <c r="AC42806" s="206"/>
    </row>
    <row r="42807" spans="27:29">
      <c r="AA42807" s="298"/>
      <c r="AC42807" s="206"/>
    </row>
    <row r="42808" spans="27:29">
      <c r="AA42808" s="298"/>
      <c r="AC42808" s="206"/>
    </row>
    <row r="42809" spans="27:29">
      <c r="AA42809" s="298"/>
      <c r="AC42809" s="206"/>
    </row>
    <row r="42810" spans="27:29">
      <c r="AA42810" s="298"/>
      <c r="AC42810" s="206"/>
    </row>
    <row r="42811" spans="27:29">
      <c r="AA42811" s="298"/>
      <c r="AC42811" s="206"/>
    </row>
    <row r="42812" spans="27:29">
      <c r="AA42812" s="298"/>
      <c r="AC42812" s="206"/>
    </row>
    <row r="42813" spans="27:29">
      <c r="AA42813" s="298"/>
      <c r="AC42813" s="206"/>
    </row>
    <row r="42814" spans="27:29">
      <c r="AA42814" s="298"/>
      <c r="AC42814" s="206"/>
    </row>
    <row r="42815" spans="27:29">
      <c r="AA42815" s="298"/>
      <c r="AC42815" s="206"/>
    </row>
    <row r="42816" spans="27:29">
      <c r="AA42816" s="298"/>
      <c r="AC42816" s="206"/>
    </row>
    <row r="42817" spans="27:29">
      <c r="AA42817" s="298"/>
      <c r="AC42817" s="206"/>
    </row>
    <row r="42818" spans="27:29">
      <c r="AA42818" s="298"/>
      <c r="AC42818" s="206"/>
    </row>
    <row r="42819" spans="27:29">
      <c r="AA42819" s="298"/>
      <c r="AC42819" s="206"/>
    </row>
    <row r="42820" spans="27:29">
      <c r="AA42820" s="298"/>
      <c r="AC42820" s="206"/>
    </row>
    <row r="42821" spans="27:29">
      <c r="AA42821" s="298"/>
      <c r="AC42821" s="206"/>
    </row>
    <row r="42822" spans="27:29">
      <c r="AA42822" s="298"/>
      <c r="AC42822" s="206"/>
    </row>
    <row r="42823" spans="27:29">
      <c r="AA42823" s="298"/>
      <c r="AC42823" s="206"/>
    </row>
    <row r="42824" spans="27:29">
      <c r="AA42824" s="298"/>
      <c r="AC42824" s="206"/>
    </row>
    <row r="42825" spans="27:29">
      <c r="AA42825" s="298"/>
      <c r="AC42825" s="206"/>
    </row>
    <row r="42826" spans="27:29">
      <c r="AA42826" s="298"/>
      <c r="AC42826" s="206"/>
    </row>
    <row r="42827" spans="27:29">
      <c r="AA42827" s="298"/>
      <c r="AC42827" s="206"/>
    </row>
    <row r="42828" spans="27:29">
      <c r="AA42828" s="298"/>
      <c r="AC42828" s="206"/>
    </row>
    <row r="42829" spans="27:29">
      <c r="AA42829" s="298"/>
      <c r="AC42829" s="206"/>
    </row>
    <row r="42830" spans="27:29">
      <c r="AA42830" s="298"/>
      <c r="AC42830" s="206"/>
    </row>
    <row r="42831" spans="27:29">
      <c r="AA42831" s="298"/>
      <c r="AC42831" s="206"/>
    </row>
    <row r="42832" spans="27:29">
      <c r="AA42832" s="298"/>
      <c r="AC42832" s="206"/>
    </row>
    <row r="42833" spans="27:29">
      <c r="AA42833" s="298"/>
      <c r="AC42833" s="206"/>
    </row>
    <row r="42834" spans="27:29">
      <c r="AA42834" s="298"/>
      <c r="AC42834" s="206"/>
    </row>
    <row r="42835" spans="27:29">
      <c r="AA42835" s="298"/>
      <c r="AC42835" s="206"/>
    </row>
    <row r="42836" spans="27:29">
      <c r="AA42836" s="298"/>
      <c r="AC42836" s="206"/>
    </row>
    <row r="42837" spans="27:29">
      <c r="AA42837" s="298"/>
      <c r="AC42837" s="206"/>
    </row>
    <row r="42838" spans="27:29">
      <c r="AA42838" s="298"/>
      <c r="AC42838" s="206"/>
    </row>
    <row r="42839" spans="27:29">
      <c r="AA42839" s="298"/>
      <c r="AC42839" s="206"/>
    </row>
    <row r="42840" spans="27:29">
      <c r="AA42840" s="298"/>
      <c r="AC42840" s="206"/>
    </row>
    <row r="42841" spans="27:29">
      <c r="AA42841" s="298"/>
      <c r="AC42841" s="206"/>
    </row>
    <row r="42842" spans="27:29">
      <c r="AA42842" s="298"/>
      <c r="AC42842" s="206"/>
    </row>
    <row r="42843" spans="27:29">
      <c r="AA42843" s="298"/>
      <c r="AC42843" s="206"/>
    </row>
    <row r="42844" spans="27:29">
      <c r="AA42844" s="298"/>
      <c r="AC42844" s="206"/>
    </row>
    <row r="42845" spans="27:29">
      <c r="AA42845" s="298"/>
      <c r="AC42845" s="206"/>
    </row>
    <row r="42846" spans="27:29">
      <c r="AA42846" s="298"/>
      <c r="AC42846" s="206"/>
    </row>
    <row r="42847" spans="27:29">
      <c r="AA42847" s="298"/>
      <c r="AC42847" s="206"/>
    </row>
    <row r="42848" spans="27:29">
      <c r="AA42848" s="298"/>
      <c r="AC42848" s="206"/>
    </row>
    <row r="42849" spans="27:29">
      <c r="AA42849" s="298"/>
      <c r="AC42849" s="206"/>
    </row>
    <row r="42850" spans="27:29">
      <c r="AA42850" s="298"/>
      <c r="AC42850" s="206"/>
    </row>
    <row r="42851" spans="27:29">
      <c r="AA42851" s="298"/>
      <c r="AC42851" s="206"/>
    </row>
    <row r="42852" spans="27:29">
      <c r="AA42852" s="298"/>
      <c r="AC42852" s="206"/>
    </row>
    <row r="42853" spans="27:29">
      <c r="AA42853" s="298"/>
      <c r="AC42853" s="206"/>
    </row>
    <row r="42854" spans="27:29">
      <c r="AA42854" s="298"/>
      <c r="AC42854" s="206"/>
    </row>
    <row r="42855" spans="27:29">
      <c r="AA42855" s="298"/>
      <c r="AC42855" s="206"/>
    </row>
    <row r="42856" spans="27:29">
      <c r="AA42856" s="298"/>
      <c r="AC42856" s="206"/>
    </row>
    <row r="42857" spans="27:29">
      <c r="AA42857" s="298"/>
      <c r="AC42857" s="206"/>
    </row>
    <row r="42858" spans="27:29">
      <c r="AA42858" s="298"/>
      <c r="AC42858" s="206"/>
    </row>
    <row r="42859" spans="27:29">
      <c r="AA42859" s="298"/>
      <c r="AC42859" s="206"/>
    </row>
    <row r="42860" spans="27:29">
      <c r="AA42860" s="298"/>
      <c r="AC42860" s="206"/>
    </row>
    <row r="42861" spans="27:29">
      <c r="AA42861" s="298"/>
      <c r="AC42861" s="206"/>
    </row>
    <row r="42862" spans="27:29">
      <c r="AA42862" s="298"/>
      <c r="AC42862" s="206"/>
    </row>
    <row r="42863" spans="27:29">
      <c r="AA42863" s="298"/>
      <c r="AC42863" s="206"/>
    </row>
    <row r="42864" spans="27:29">
      <c r="AA42864" s="298"/>
      <c r="AC42864" s="206"/>
    </row>
    <row r="42865" spans="27:29">
      <c r="AA42865" s="298"/>
      <c r="AC42865" s="206"/>
    </row>
    <row r="42866" spans="27:29">
      <c r="AA42866" s="298"/>
      <c r="AC42866" s="206"/>
    </row>
    <row r="42867" spans="27:29">
      <c r="AA42867" s="298"/>
      <c r="AC42867" s="206"/>
    </row>
    <row r="42868" spans="27:29">
      <c r="AA42868" s="298"/>
      <c r="AC42868" s="206"/>
    </row>
    <row r="42869" spans="27:29">
      <c r="AA42869" s="298"/>
      <c r="AC42869" s="206"/>
    </row>
    <row r="42870" spans="27:29">
      <c r="AA42870" s="298"/>
      <c r="AC42870" s="206"/>
    </row>
    <row r="42871" spans="27:29">
      <c r="AA42871" s="298"/>
      <c r="AC42871" s="206"/>
    </row>
    <row r="42872" spans="27:29">
      <c r="AA42872" s="298"/>
      <c r="AC42872" s="206"/>
    </row>
    <row r="42873" spans="27:29">
      <c r="AA42873" s="298"/>
      <c r="AC42873" s="206"/>
    </row>
    <row r="42874" spans="27:29">
      <c r="AA42874" s="298"/>
      <c r="AC42874" s="206"/>
    </row>
    <row r="42875" spans="27:29">
      <c r="AA42875" s="298"/>
      <c r="AC42875" s="206"/>
    </row>
    <row r="42876" spans="27:29">
      <c r="AA42876" s="298"/>
      <c r="AC42876" s="206"/>
    </row>
    <row r="42877" spans="27:29">
      <c r="AA42877" s="298"/>
      <c r="AC42877" s="206"/>
    </row>
    <row r="42878" spans="27:29">
      <c r="AA42878" s="298"/>
      <c r="AC42878" s="206"/>
    </row>
    <row r="42879" spans="27:29">
      <c r="AA42879" s="298"/>
      <c r="AC42879" s="206"/>
    </row>
    <row r="42880" spans="27:29">
      <c r="AA42880" s="298"/>
      <c r="AC42880" s="206"/>
    </row>
    <row r="42881" spans="27:29">
      <c r="AA42881" s="298"/>
      <c r="AC42881" s="206"/>
    </row>
    <row r="42882" spans="27:29">
      <c r="AA42882" s="298"/>
      <c r="AC42882" s="206"/>
    </row>
    <row r="42883" spans="27:29">
      <c r="AA42883" s="298"/>
      <c r="AC42883" s="206"/>
    </row>
    <row r="42884" spans="27:29">
      <c r="AA42884" s="298"/>
      <c r="AC42884" s="206"/>
    </row>
    <row r="42885" spans="27:29">
      <c r="AA42885" s="298"/>
      <c r="AC42885" s="206"/>
    </row>
    <row r="42886" spans="27:29">
      <c r="AA42886" s="298"/>
      <c r="AC42886" s="206"/>
    </row>
    <row r="42887" spans="27:29">
      <c r="AA42887" s="298"/>
      <c r="AC42887" s="206"/>
    </row>
    <row r="42888" spans="27:29">
      <c r="AA42888" s="298"/>
      <c r="AC42888" s="206"/>
    </row>
    <row r="42889" spans="27:29">
      <c r="AA42889" s="298"/>
      <c r="AC42889" s="206"/>
    </row>
    <row r="42890" spans="27:29">
      <c r="AA42890" s="298"/>
      <c r="AC42890" s="206"/>
    </row>
    <row r="42891" spans="27:29">
      <c r="AA42891" s="298"/>
      <c r="AC42891" s="206"/>
    </row>
    <row r="42892" spans="27:29">
      <c r="AA42892" s="298"/>
      <c r="AC42892" s="206"/>
    </row>
    <row r="42893" spans="27:29">
      <c r="AA42893" s="298"/>
      <c r="AC42893" s="206"/>
    </row>
    <row r="42894" spans="27:29">
      <c r="AA42894" s="298"/>
      <c r="AC42894" s="206"/>
    </row>
    <row r="42895" spans="27:29">
      <c r="AA42895" s="298"/>
      <c r="AC42895" s="206"/>
    </row>
    <row r="42896" spans="27:29">
      <c r="AA42896" s="298"/>
      <c r="AC42896" s="206"/>
    </row>
    <row r="42897" spans="27:29">
      <c r="AA42897" s="298"/>
      <c r="AC42897" s="206"/>
    </row>
    <row r="42898" spans="27:29">
      <c r="AA42898" s="298"/>
      <c r="AC42898" s="206"/>
    </row>
    <row r="42899" spans="27:29">
      <c r="AA42899" s="298"/>
      <c r="AC42899" s="206"/>
    </row>
    <row r="42900" spans="27:29">
      <c r="AA42900" s="298"/>
      <c r="AC42900" s="206"/>
    </row>
    <row r="42901" spans="27:29">
      <c r="AA42901" s="298"/>
      <c r="AC42901" s="206"/>
    </row>
    <row r="42902" spans="27:29">
      <c r="AA42902" s="298"/>
      <c r="AC42902" s="206"/>
    </row>
    <row r="42903" spans="27:29">
      <c r="AA42903" s="298"/>
      <c r="AC42903" s="206"/>
    </row>
    <row r="42904" spans="27:29">
      <c r="AA42904" s="298"/>
      <c r="AC42904" s="206"/>
    </row>
    <row r="42905" spans="27:29">
      <c r="AA42905" s="298"/>
      <c r="AC42905" s="206"/>
    </row>
    <row r="42906" spans="27:29">
      <c r="AA42906" s="298"/>
      <c r="AC42906" s="206"/>
    </row>
    <row r="42907" spans="27:29">
      <c r="AA42907" s="298"/>
      <c r="AC42907" s="206"/>
    </row>
    <row r="42908" spans="27:29">
      <c r="AA42908" s="298"/>
      <c r="AC42908" s="206"/>
    </row>
    <row r="42909" spans="27:29">
      <c r="AA42909" s="298"/>
      <c r="AC42909" s="206"/>
    </row>
    <row r="42910" spans="27:29">
      <c r="AA42910" s="298"/>
      <c r="AC42910" s="206"/>
    </row>
    <row r="42911" spans="27:29">
      <c r="AA42911" s="298"/>
      <c r="AC42911" s="206"/>
    </row>
    <row r="42912" spans="27:29">
      <c r="AA42912" s="298"/>
      <c r="AC42912" s="206"/>
    </row>
    <row r="42913" spans="27:29">
      <c r="AA42913" s="298"/>
      <c r="AC42913" s="206"/>
    </row>
    <row r="42914" spans="27:29">
      <c r="AA42914" s="298"/>
      <c r="AC42914" s="206"/>
    </row>
    <row r="42915" spans="27:29">
      <c r="AA42915" s="298"/>
      <c r="AC42915" s="206"/>
    </row>
    <row r="42916" spans="27:29">
      <c r="AA42916" s="298"/>
      <c r="AC42916" s="206"/>
    </row>
    <row r="42917" spans="27:29">
      <c r="AA42917" s="298"/>
      <c r="AC42917" s="206"/>
    </row>
    <row r="42918" spans="27:29">
      <c r="AA42918" s="298"/>
      <c r="AC42918" s="206"/>
    </row>
    <row r="42919" spans="27:29">
      <c r="AA42919" s="298"/>
      <c r="AC42919" s="206"/>
    </row>
    <row r="42920" spans="27:29">
      <c r="AA42920" s="298"/>
      <c r="AC42920" s="206"/>
    </row>
    <row r="42921" spans="27:29">
      <c r="AA42921" s="298"/>
      <c r="AC42921" s="206"/>
    </row>
    <row r="42922" spans="27:29">
      <c r="AA42922" s="298"/>
      <c r="AC42922" s="206"/>
    </row>
    <row r="42923" spans="27:29">
      <c r="AA42923" s="298"/>
      <c r="AC42923" s="206"/>
    </row>
    <row r="42924" spans="27:29">
      <c r="AA42924" s="298"/>
      <c r="AC42924" s="206"/>
    </row>
    <row r="42925" spans="27:29">
      <c r="AA42925" s="298"/>
      <c r="AC42925" s="206"/>
    </row>
    <row r="42926" spans="27:29">
      <c r="AA42926" s="298"/>
      <c r="AC42926" s="206"/>
    </row>
    <row r="42927" spans="27:29">
      <c r="AA42927" s="298"/>
      <c r="AC42927" s="206"/>
    </row>
    <row r="42928" spans="27:29">
      <c r="AA42928" s="298"/>
      <c r="AC42928" s="206"/>
    </row>
    <row r="42929" spans="27:29">
      <c r="AA42929" s="298"/>
      <c r="AC42929" s="206"/>
    </row>
    <row r="42930" spans="27:29">
      <c r="AA42930" s="298"/>
      <c r="AC42930" s="206"/>
    </row>
    <row r="42931" spans="27:29">
      <c r="AA42931" s="298"/>
      <c r="AC42931" s="206"/>
    </row>
    <row r="42932" spans="27:29">
      <c r="AA42932" s="298"/>
      <c r="AC42932" s="206"/>
    </row>
    <row r="42933" spans="27:29">
      <c r="AA42933" s="298"/>
      <c r="AC42933" s="206"/>
    </row>
    <row r="42934" spans="27:29">
      <c r="AA42934" s="298"/>
      <c r="AC42934" s="206"/>
    </row>
    <row r="42935" spans="27:29">
      <c r="AA42935" s="298"/>
      <c r="AC42935" s="206"/>
    </row>
    <row r="42936" spans="27:29">
      <c r="AA42936" s="298"/>
      <c r="AC42936" s="206"/>
    </row>
    <row r="42937" spans="27:29">
      <c r="AA42937" s="298"/>
      <c r="AC42937" s="206"/>
    </row>
    <row r="42938" spans="27:29">
      <c r="AA42938" s="298"/>
      <c r="AC42938" s="206"/>
    </row>
    <row r="42939" spans="27:29">
      <c r="AA42939" s="298"/>
      <c r="AC42939" s="206"/>
    </row>
    <row r="42940" spans="27:29">
      <c r="AA42940" s="298"/>
      <c r="AC42940" s="206"/>
    </row>
    <row r="42941" spans="27:29">
      <c r="AA42941" s="298"/>
      <c r="AC42941" s="206"/>
    </row>
    <row r="42942" spans="27:29">
      <c r="AA42942" s="298"/>
      <c r="AC42942" s="206"/>
    </row>
    <row r="42943" spans="27:29">
      <c r="AA42943" s="298"/>
      <c r="AC42943" s="206"/>
    </row>
    <row r="42944" spans="27:29">
      <c r="AA42944" s="298"/>
      <c r="AC42944" s="206"/>
    </row>
    <row r="42945" spans="27:29">
      <c r="AA42945" s="298"/>
      <c r="AC42945" s="206"/>
    </row>
    <row r="42946" spans="27:29">
      <c r="AA42946" s="298"/>
      <c r="AC42946" s="206"/>
    </row>
    <row r="42947" spans="27:29">
      <c r="AA42947" s="298"/>
      <c r="AC42947" s="206"/>
    </row>
    <row r="42948" spans="27:29">
      <c r="AA42948" s="298"/>
      <c r="AC42948" s="206"/>
    </row>
    <row r="42949" spans="27:29">
      <c r="AA42949" s="298"/>
      <c r="AC42949" s="206"/>
    </row>
    <row r="42950" spans="27:29">
      <c r="AA42950" s="298"/>
      <c r="AC42950" s="206"/>
    </row>
    <row r="42951" spans="27:29">
      <c r="AA42951" s="298"/>
      <c r="AC42951" s="206"/>
    </row>
    <row r="42952" spans="27:29">
      <c r="AA42952" s="298"/>
      <c r="AC42952" s="206"/>
    </row>
    <row r="42953" spans="27:29">
      <c r="AA42953" s="298"/>
      <c r="AC42953" s="206"/>
    </row>
    <row r="42954" spans="27:29">
      <c r="AA42954" s="298"/>
      <c r="AC42954" s="206"/>
    </row>
    <row r="42955" spans="27:29">
      <c r="AA42955" s="298"/>
      <c r="AC42955" s="206"/>
    </row>
    <row r="42956" spans="27:29">
      <c r="AA42956" s="298"/>
      <c r="AC42956" s="206"/>
    </row>
    <row r="42957" spans="27:29">
      <c r="AA42957" s="298"/>
      <c r="AC42957" s="206"/>
    </row>
    <row r="42958" spans="27:29">
      <c r="AA42958" s="298"/>
      <c r="AC42958" s="206"/>
    </row>
    <row r="42959" spans="27:29">
      <c r="AA42959" s="298"/>
      <c r="AC42959" s="206"/>
    </row>
    <row r="42960" spans="27:29">
      <c r="AA42960" s="298"/>
      <c r="AC42960" s="206"/>
    </row>
    <row r="42961" spans="27:29">
      <c r="AA42961" s="298"/>
      <c r="AC42961" s="206"/>
    </row>
    <row r="42962" spans="27:29">
      <c r="AA42962" s="298"/>
      <c r="AC42962" s="206"/>
    </row>
    <row r="42963" spans="27:29">
      <c r="AA42963" s="298"/>
      <c r="AC42963" s="206"/>
    </row>
    <row r="42964" spans="27:29">
      <c r="AA42964" s="298"/>
      <c r="AC42964" s="206"/>
    </row>
    <row r="42965" spans="27:29">
      <c r="AA42965" s="298"/>
      <c r="AC42965" s="206"/>
    </row>
    <row r="42966" spans="27:29">
      <c r="AA42966" s="298"/>
      <c r="AC42966" s="206"/>
    </row>
    <row r="42967" spans="27:29">
      <c r="AA42967" s="298"/>
      <c r="AC42967" s="206"/>
    </row>
    <row r="42968" spans="27:29">
      <c r="AA42968" s="298"/>
      <c r="AC42968" s="206"/>
    </row>
    <row r="42969" spans="27:29">
      <c r="AA42969" s="298"/>
      <c r="AC42969" s="206"/>
    </row>
    <row r="42970" spans="27:29">
      <c r="AA42970" s="298"/>
      <c r="AC42970" s="206"/>
    </row>
    <row r="42971" spans="27:29">
      <c r="AA42971" s="298"/>
      <c r="AC42971" s="206"/>
    </row>
    <row r="42972" spans="27:29">
      <c r="AA42972" s="298"/>
      <c r="AC42972" s="206"/>
    </row>
    <row r="42973" spans="27:29">
      <c r="AA42973" s="298"/>
      <c r="AC42973" s="206"/>
    </row>
    <row r="42974" spans="27:29">
      <c r="AA42974" s="298"/>
      <c r="AC42974" s="206"/>
    </row>
    <row r="42975" spans="27:29">
      <c r="AA42975" s="298"/>
      <c r="AC42975" s="206"/>
    </row>
    <row r="42976" spans="27:29">
      <c r="AA42976" s="298"/>
      <c r="AC42976" s="206"/>
    </row>
    <row r="42977" spans="27:29">
      <c r="AA42977" s="298"/>
      <c r="AC42977" s="206"/>
    </row>
    <row r="42978" spans="27:29">
      <c r="AA42978" s="298"/>
      <c r="AC42978" s="206"/>
    </row>
    <row r="42979" spans="27:29">
      <c r="AA42979" s="298"/>
      <c r="AC42979" s="206"/>
    </row>
    <row r="42980" spans="27:29">
      <c r="AA42980" s="298"/>
      <c r="AC42980" s="206"/>
    </row>
    <row r="42981" spans="27:29">
      <c r="AA42981" s="298"/>
      <c r="AC42981" s="206"/>
    </row>
    <row r="42982" spans="27:29">
      <c r="AA42982" s="298"/>
      <c r="AC42982" s="206"/>
    </row>
    <row r="42983" spans="27:29">
      <c r="AA42983" s="298"/>
      <c r="AC42983" s="206"/>
    </row>
    <row r="42984" spans="27:29">
      <c r="AA42984" s="298"/>
      <c r="AC42984" s="206"/>
    </row>
    <row r="42985" spans="27:29">
      <c r="AA42985" s="298"/>
      <c r="AC42985" s="206"/>
    </row>
    <row r="42986" spans="27:29">
      <c r="AA42986" s="298"/>
      <c r="AC42986" s="206"/>
    </row>
    <row r="42987" spans="27:29">
      <c r="AA42987" s="298"/>
      <c r="AC42987" s="206"/>
    </row>
    <row r="42988" spans="27:29">
      <c r="AA42988" s="298"/>
      <c r="AC42988" s="206"/>
    </row>
    <row r="42989" spans="27:29">
      <c r="AA42989" s="298"/>
      <c r="AC42989" s="206"/>
    </row>
    <row r="42990" spans="27:29">
      <c r="AA42990" s="298"/>
      <c r="AC42990" s="206"/>
    </row>
    <row r="42991" spans="27:29">
      <c r="AA42991" s="298"/>
      <c r="AC42991" s="206"/>
    </row>
    <row r="42992" spans="27:29">
      <c r="AA42992" s="298"/>
      <c r="AC42992" s="206"/>
    </row>
    <row r="42993" spans="27:29">
      <c r="AA42993" s="298"/>
      <c r="AC42993" s="206"/>
    </row>
    <row r="42994" spans="27:29">
      <c r="AA42994" s="298"/>
      <c r="AC42994" s="206"/>
    </row>
    <row r="42995" spans="27:29">
      <c r="AA42995" s="298"/>
      <c r="AC42995" s="206"/>
    </row>
    <row r="42996" spans="27:29">
      <c r="AA42996" s="298"/>
      <c r="AC42996" s="206"/>
    </row>
    <row r="42997" spans="27:29">
      <c r="AA42997" s="298"/>
      <c r="AC42997" s="206"/>
    </row>
    <row r="42998" spans="27:29">
      <c r="AA42998" s="298"/>
      <c r="AC42998" s="206"/>
    </row>
    <row r="42999" spans="27:29">
      <c r="AA42999" s="298"/>
      <c r="AC42999" s="206"/>
    </row>
    <row r="43000" spans="27:29">
      <c r="AA43000" s="298"/>
      <c r="AC43000" s="206"/>
    </row>
    <row r="43001" spans="27:29">
      <c r="AA43001" s="298"/>
      <c r="AC43001" s="206"/>
    </row>
    <row r="43002" spans="27:29">
      <c r="AA43002" s="298"/>
      <c r="AC43002" s="206"/>
    </row>
    <row r="43003" spans="27:29">
      <c r="AA43003" s="298"/>
      <c r="AC43003" s="206"/>
    </row>
    <row r="43004" spans="27:29">
      <c r="AA43004" s="298"/>
      <c r="AC43004" s="206"/>
    </row>
    <row r="43005" spans="27:29">
      <c r="AA43005" s="298"/>
      <c r="AC43005" s="206"/>
    </row>
    <row r="43006" spans="27:29">
      <c r="AA43006" s="298"/>
      <c r="AC43006" s="206"/>
    </row>
    <row r="43007" spans="27:29">
      <c r="AA43007" s="298"/>
      <c r="AC43007" s="206"/>
    </row>
    <row r="43008" spans="27:29">
      <c r="AA43008" s="298"/>
      <c r="AC43008" s="206"/>
    </row>
    <row r="43009" spans="27:29">
      <c r="AA43009" s="298"/>
      <c r="AC43009" s="206"/>
    </row>
    <row r="43010" spans="27:29">
      <c r="AA43010" s="298"/>
      <c r="AC43010" s="206"/>
    </row>
    <row r="43011" spans="27:29">
      <c r="AA43011" s="298"/>
      <c r="AC43011" s="206"/>
    </row>
    <row r="43012" spans="27:29">
      <c r="AA43012" s="298"/>
      <c r="AC43012" s="206"/>
    </row>
    <row r="43013" spans="27:29">
      <c r="AA43013" s="298"/>
      <c r="AC43013" s="206"/>
    </row>
    <row r="43014" spans="27:29">
      <c r="AA43014" s="298"/>
      <c r="AC43014" s="206"/>
    </row>
    <row r="43015" spans="27:29">
      <c r="AA43015" s="298"/>
      <c r="AC43015" s="206"/>
    </row>
    <row r="43016" spans="27:29">
      <c r="AA43016" s="298"/>
      <c r="AC43016" s="206"/>
    </row>
    <row r="43017" spans="27:29">
      <c r="AA43017" s="298"/>
      <c r="AC43017" s="206"/>
    </row>
    <row r="43018" spans="27:29">
      <c r="AA43018" s="298"/>
      <c r="AC43018" s="206"/>
    </row>
    <row r="43019" spans="27:29">
      <c r="AA43019" s="298"/>
      <c r="AC43019" s="206"/>
    </row>
    <row r="43020" spans="27:29">
      <c r="AA43020" s="298"/>
      <c r="AC43020" s="206"/>
    </row>
    <row r="43021" spans="27:29">
      <c r="AA43021" s="298"/>
      <c r="AC43021" s="206"/>
    </row>
    <row r="43022" spans="27:29">
      <c r="AA43022" s="298"/>
      <c r="AC43022" s="206"/>
    </row>
    <row r="43023" spans="27:29">
      <c r="AA43023" s="298"/>
      <c r="AC43023" s="206"/>
    </row>
    <row r="43024" spans="27:29">
      <c r="AA43024" s="298"/>
      <c r="AC43024" s="206"/>
    </row>
    <row r="43025" spans="27:29">
      <c r="AA43025" s="298"/>
      <c r="AC43025" s="206"/>
    </row>
    <row r="43026" spans="27:29">
      <c r="AA43026" s="298"/>
      <c r="AC43026" s="206"/>
    </row>
    <row r="43027" spans="27:29">
      <c r="AA43027" s="298"/>
      <c r="AC43027" s="206"/>
    </row>
    <row r="43028" spans="27:29">
      <c r="AA43028" s="298"/>
      <c r="AC43028" s="206"/>
    </row>
    <row r="43029" spans="27:29">
      <c r="AA43029" s="298"/>
      <c r="AC43029" s="206"/>
    </row>
    <row r="43030" spans="27:29">
      <c r="AA43030" s="298"/>
      <c r="AC43030" s="206"/>
    </row>
    <row r="43031" spans="27:29">
      <c r="AA43031" s="298"/>
      <c r="AC43031" s="206"/>
    </row>
    <row r="43032" spans="27:29">
      <c r="AA43032" s="298"/>
      <c r="AC43032" s="206"/>
    </row>
    <row r="43033" spans="27:29">
      <c r="AA43033" s="298"/>
      <c r="AC43033" s="206"/>
    </row>
    <row r="43034" spans="27:29">
      <c r="AA43034" s="298"/>
      <c r="AC43034" s="206"/>
    </row>
    <row r="43035" spans="27:29">
      <c r="AA43035" s="298"/>
      <c r="AC43035" s="206"/>
    </row>
    <row r="43036" spans="27:29">
      <c r="AA43036" s="298"/>
      <c r="AC43036" s="206"/>
    </row>
    <row r="43037" spans="27:29">
      <c r="AA43037" s="298"/>
      <c r="AC43037" s="206"/>
    </row>
    <row r="43038" spans="27:29">
      <c r="AA43038" s="298"/>
      <c r="AC43038" s="206"/>
    </row>
    <row r="43039" spans="27:29">
      <c r="AA43039" s="298"/>
      <c r="AC43039" s="206"/>
    </row>
    <row r="43040" spans="27:29">
      <c r="AA43040" s="298"/>
      <c r="AC43040" s="206"/>
    </row>
    <row r="43041" spans="27:29">
      <c r="AA43041" s="298"/>
      <c r="AC43041" s="206"/>
    </row>
    <row r="43042" spans="27:29">
      <c r="AA43042" s="298"/>
      <c r="AC43042" s="206"/>
    </row>
    <row r="43043" spans="27:29">
      <c r="AA43043" s="298"/>
      <c r="AC43043" s="206"/>
    </row>
    <row r="43044" spans="27:29">
      <c r="AA43044" s="298"/>
      <c r="AC43044" s="206"/>
    </row>
    <row r="43045" spans="27:29">
      <c r="AA43045" s="298"/>
      <c r="AC43045" s="206"/>
    </row>
    <row r="43046" spans="27:29">
      <c r="AA43046" s="298"/>
      <c r="AC43046" s="206"/>
    </row>
    <row r="43047" spans="27:29">
      <c r="AA43047" s="298"/>
      <c r="AC43047" s="206"/>
    </row>
    <row r="43048" spans="27:29">
      <c r="AA43048" s="298"/>
      <c r="AC43048" s="206"/>
    </row>
    <row r="43049" spans="27:29">
      <c r="AA43049" s="298"/>
      <c r="AC43049" s="206"/>
    </row>
    <row r="43050" spans="27:29">
      <c r="AA43050" s="298"/>
      <c r="AC43050" s="206"/>
    </row>
    <row r="43051" spans="27:29">
      <c r="AA43051" s="298"/>
      <c r="AC43051" s="206"/>
    </row>
    <row r="43052" spans="27:29">
      <c r="AA43052" s="298"/>
      <c r="AC43052" s="206"/>
    </row>
    <row r="43053" spans="27:29">
      <c r="AA43053" s="298"/>
      <c r="AC43053" s="206"/>
    </row>
    <row r="43054" spans="27:29">
      <c r="AA43054" s="298"/>
      <c r="AC43054" s="206"/>
    </row>
    <row r="43055" spans="27:29">
      <c r="AA43055" s="298"/>
      <c r="AC43055" s="206"/>
    </row>
    <row r="43056" spans="27:29">
      <c r="AA43056" s="298"/>
      <c r="AC43056" s="206"/>
    </row>
    <row r="43057" spans="27:29">
      <c r="AA43057" s="298"/>
      <c r="AC43057" s="206"/>
    </row>
    <row r="43058" spans="27:29">
      <c r="AA43058" s="298"/>
      <c r="AC43058" s="206"/>
    </row>
    <row r="43059" spans="27:29">
      <c r="AA43059" s="298"/>
      <c r="AC43059" s="206"/>
    </row>
    <row r="43060" spans="27:29">
      <c r="AA43060" s="298"/>
      <c r="AC43060" s="206"/>
    </row>
    <row r="43061" spans="27:29">
      <c r="AA43061" s="298"/>
      <c r="AC43061" s="206"/>
    </row>
    <row r="43062" spans="27:29">
      <c r="AA43062" s="298"/>
      <c r="AC43062" s="206"/>
    </row>
    <row r="43063" spans="27:29">
      <c r="AA43063" s="298"/>
      <c r="AC43063" s="206"/>
    </row>
    <row r="43064" spans="27:29">
      <c r="AA43064" s="298"/>
      <c r="AC43064" s="206"/>
    </row>
    <row r="43065" spans="27:29">
      <c r="AA43065" s="298"/>
      <c r="AC43065" s="206"/>
    </row>
    <row r="43066" spans="27:29">
      <c r="AA43066" s="298"/>
      <c r="AC43066" s="206"/>
    </row>
    <row r="43067" spans="27:29">
      <c r="AA43067" s="298"/>
      <c r="AC43067" s="206"/>
    </row>
    <row r="43068" spans="27:29">
      <c r="AA43068" s="298"/>
      <c r="AC43068" s="206"/>
    </row>
    <row r="43069" spans="27:29">
      <c r="AA43069" s="298"/>
      <c r="AC43069" s="206"/>
    </row>
    <row r="43070" spans="27:29">
      <c r="AA43070" s="298"/>
      <c r="AC43070" s="206"/>
    </row>
    <row r="43071" spans="27:29">
      <c r="AA43071" s="298"/>
      <c r="AC43071" s="206"/>
    </row>
    <row r="43072" spans="27:29">
      <c r="AA43072" s="298"/>
      <c r="AC43072" s="206"/>
    </row>
    <row r="43073" spans="27:29">
      <c r="AA43073" s="298"/>
      <c r="AC43073" s="206"/>
    </row>
    <row r="43074" spans="27:29">
      <c r="AA43074" s="298"/>
      <c r="AC43074" s="206"/>
    </row>
    <row r="43075" spans="27:29">
      <c r="AA43075" s="298"/>
      <c r="AC43075" s="206"/>
    </row>
    <row r="43076" spans="27:29">
      <c r="AA43076" s="298"/>
      <c r="AC43076" s="206"/>
    </row>
    <row r="43077" spans="27:29">
      <c r="AA43077" s="298"/>
      <c r="AC43077" s="206"/>
    </row>
    <row r="43078" spans="27:29">
      <c r="AA43078" s="298"/>
      <c r="AC43078" s="206"/>
    </row>
    <row r="43079" spans="27:29">
      <c r="AA43079" s="298"/>
      <c r="AC43079" s="206"/>
    </row>
    <row r="43080" spans="27:29">
      <c r="AA43080" s="298"/>
      <c r="AC43080" s="206"/>
    </row>
    <row r="43081" spans="27:29">
      <c r="AA43081" s="298"/>
      <c r="AC43081" s="206"/>
    </row>
    <row r="43082" spans="27:29">
      <c r="AA43082" s="298"/>
      <c r="AC43082" s="206"/>
    </row>
    <row r="43083" spans="27:29">
      <c r="AA43083" s="298"/>
      <c r="AC43083" s="206"/>
    </row>
    <row r="43084" spans="27:29">
      <c r="AA43084" s="298"/>
      <c r="AC43084" s="206"/>
    </row>
    <row r="43085" spans="27:29">
      <c r="AA43085" s="298"/>
      <c r="AC43085" s="206"/>
    </row>
    <row r="43086" spans="27:29">
      <c r="AA43086" s="298"/>
      <c r="AC43086" s="206"/>
    </row>
    <row r="43087" spans="27:29">
      <c r="AA43087" s="298"/>
      <c r="AC43087" s="206"/>
    </row>
    <row r="43088" spans="27:29">
      <c r="AA43088" s="298"/>
      <c r="AC43088" s="206"/>
    </row>
    <row r="43089" spans="27:29">
      <c r="AA43089" s="298"/>
      <c r="AC43089" s="206"/>
    </row>
    <row r="43090" spans="27:29">
      <c r="AA43090" s="298"/>
      <c r="AC43090" s="206"/>
    </row>
    <row r="43091" spans="27:29">
      <c r="AA43091" s="298"/>
      <c r="AC43091" s="206"/>
    </row>
    <row r="43092" spans="27:29">
      <c r="AA43092" s="298"/>
      <c r="AC43092" s="206"/>
    </row>
    <row r="43093" spans="27:29">
      <c r="AA43093" s="298"/>
      <c r="AC43093" s="206"/>
    </row>
    <row r="43094" spans="27:29">
      <c r="AA43094" s="298"/>
      <c r="AC43094" s="206"/>
    </row>
    <row r="43095" spans="27:29">
      <c r="AA43095" s="298"/>
      <c r="AC43095" s="206"/>
    </row>
    <row r="43096" spans="27:29">
      <c r="AA43096" s="298"/>
      <c r="AC43096" s="206"/>
    </row>
    <row r="43097" spans="27:29">
      <c r="AA43097" s="298"/>
      <c r="AC43097" s="206"/>
    </row>
    <row r="43098" spans="27:29">
      <c r="AA43098" s="298"/>
      <c r="AC43098" s="206"/>
    </row>
    <row r="43099" spans="27:29">
      <c r="AA43099" s="298"/>
      <c r="AC43099" s="206"/>
    </row>
    <row r="43100" spans="27:29">
      <c r="AA43100" s="298"/>
      <c r="AC43100" s="206"/>
    </row>
    <row r="43101" spans="27:29">
      <c r="AA43101" s="298"/>
      <c r="AC43101" s="206"/>
    </row>
    <row r="43102" spans="27:29">
      <c r="AA43102" s="298"/>
      <c r="AC43102" s="206"/>
    </row>
    <row r="43103" spans="27:29">
      <c r="AA43103" s="298"/>
      <c r="AC43103" s="206"/>
    </row>
    <row r="43104" spans="27:29">
      <c r="AA43104" s="298"/>
      <c r="AC43104" s="206"/>
    </row>
    <row r="43105" spans="27:29">
      <c r="AA43105" s="298"/>
      <c r="AC43105" s="206"/>
    </row>
    <row r="43106" spans="27:29">
      <c r="AA43106" s="298"/>
      <c r="AC43106" s="206"/>
    </row>
    <row r="43107" spans="27:29">
      <c r="AA43107" s="298"/>
      <c r="AC43107" s="206"/>
    </row>
    <row r="43108" spans="27:29">
      <c r="AA43108" s="298"/>
      <c r="AC43108" s="206"/>
    </row>
    <row r="43109" spans="27:29">
      <c r="AA43109" s="298"/>
      <c r="AC43109" s="206"/>
    </row>
    <row r="43110" spans="27:29">
      <c r="AA43110" s="298"/>
      <c r="AC43110" s="206"/>
    </row>
    <row r="43111" spans="27:29">
      <c r="AA43111" s="298"/>
      <c r="AC43111" s="206"/>
    </row>
    <row r="43112" spans="27:29">
      <c r="AA43112" s="298"/>
      <c r="AC43112" s="206"/>
    </row>
    <row r="43113" spans="27:29">
      <c r="AA43113" s="298"/>
      <c r="AC43113" s="206"/>
    </row>
    <row r="43114" spans="27:29">
      <c r="AA43114" s="298"/>
      <c r="AC43114" s="206"/>
    </row>
    <row r="43115" spans="27:29">
      <c r="AA43115" s="298"/>
      <c r="AC43115" s="206"/>
    </row>
    <row r="43116" spans="27:29">
      <c r="AA43116" s="298"/>
      <c r="AC43116" s="206"/>
    </row>
    <row r="43117" spans="27:29">
      <c r="AA43117" s="298"/>
      <c r="AC43117" s="206"/>
    </row>
    <row r="43118" spans="27:29">
      <c r="AA43118" s="298"/>
      <c r="AC43118" s="206"/>
    </row>
    <row r="43119" spans="27:29">
      <c r="AA43119" s="298"/>
      <c r="AC43119" s="206"/>
    </row>
    <row r="43120" spans="27:29">
      <c r="AA43120" s="298"/>
      <c r="AC43120" s="206"/>
    </row>
    <row r="43121" spans="27:29">
      <c r="AA43121" s="298"/>
      <c r="AC43121" s="206"/>
    </row>
    <row r="43122" spans="27:29">
      <c r="AA43122" s="298"/>
      <c r="AC43122" s="206"/>
    </row>
    <row r="43123" spans="27:29">
      <c r="AA43123" s="298"/>
      <c r="AC43123" s="206"/>
    </row>
    <row r="43124" spans="27:29">
      <c r="AA43124" s="298"/>
      <c r="AC43124" s="206"/>
    </row>
    <row r="43125" spans="27:29">
      <c r="AA43125" s="298"/>
      <c r="AC43125" s="206"/>
    </row>
    <row r="43126" spans="27:29">
      <c r="AA43126" s="298"/>
      <c r="AC43126" s="206"/>
    </row>
    <row r="43127" spans="27:29">
      <c r="AA43127" s="298"/>
      <c r="AC43127" s="206"/>
    </row>
    <row r="43128" spans="27:29">
      <c r="AA43128" s="298"/>
      <c r="AC43128" s="206"/>
    </row>
    <row r="43129" spans="27:29">
      <c r="AA43129" s="298"/>
      <c r="AC43129" s="206"/>
    </row>
    <row r="43130" spans="27:29">
      <c r="AA43130" s="298"/>
      <c r="AC43130" s="206"/>
    </row>
    <row r="43131" spans="27:29">
      <c r="AA43131" s="298"/>
      <c r="AC43131" s="206"/>
    </row>
    <row r="43132" spans="27:29">
      <c r="AA43132" s="298"/>
      <c r="AC43132" s="206"/>
    </row>
    <row r="43133" spans="27:29">
      <c r="AA43133" s="298"/>
      <c r="AC43133" s="206"/>
    </row>
    <row r="43134" spans="27:29">
      <c r="AA43134" s="298"/>
      <c r="AC43134" s="206"/>
    </row>
    <row r="43135" spans="27:29">
      <c r="AA43135" s="298"/>
      <c r="AC43135" s="206"/>
    </row>
    <row r="43136" spans="27:29">
      <c r="AA43136" s="298"/>
      <c r="AC43136" s="206"/>
    </row>
    <row r="43137" spans="27:29">
      <c r="AA43137" s="298"/>
      <c r="AC43137" s="206"/>
    </row>
    <row r="43138" spans="27:29">
      <c r="AA43138" s="298"/>
      <c r="AC43138" s="206"/>
    </row>
    <row r="43139" spans="27:29">
      <c r="AA43139" s="298"/>
      <c r="AC43139" s="206"/>
    </row>
    <row r="43140" spans="27:29">
      <c r="AA43140" s="298"/>
      <c r="AC43140" s="206"/>
    </row>
    <row r="43141" spans="27:29">
      <c r="AA43141" s="298"/>
      <c r="AC43141" s="206"/>
    </row>
    <row r="43142" spans="27:29">
      <c r="AA43142" s="298"/>
      <c r="AC43142" s="206"/>
    </row>
    <row r="43143" spans="27:29">
      <c r="AA43143" s="298"/>
      <c r="AC43143" s="206"/>
    </row>
    <row r="43144" spans="27:29">
      <c r="AA43144" s="298"/>
      <c r="AC43144" s="206"/>
    </row>
    <row r="43145" spans="27:29">
      <c r="AA43145" s="298"/>
      <c r="AC43145" s="206"/>
    </row>
    <row r="43146" spans="27:29">
      <c r="AA43146" s="298"/>
      <c r="AC43146" s="206"/>
    </row>
    <row r="43147" spans="27:29">
      <c r="AA43147" s="298"/>
      <c r="AC43147" s="206"/>
    </row>
    <row r="43148" spans="27:29">
      <c r="AA43148" s="298"/>
      <c r="AC43148" s="206"/>
    </row>
    <row r="43149" spans="27:29">
      <c r="AA43149" s="298"/>
      <c r="AC43149" s="206"/>
    </row>
    <row r="43150" spans="27:29">
      <c r="AA43150" s="298"/>
      <c r="AC43150" s="206"/>
    </row>
    <row r="43151" spans="27:29">
      <c r="AA43151" s="298"/>
      <c r="AC43151" s="206"/>
    </row>
    <row r="43152" spans="27:29">
      <c r="AA43152" s="298"/>
      <c r="AC43152" s="206"/>
    </row>
    <row r="43153" spans="27:29">
      <c r="AA43153" s="298"/>
      <c r="AC43153" s="206"/>
    </row>
    <row r="43154" spans="27:29">
      <c r="AA43154" s="298"/>
      <c r="AC43154" s="206"/>
    </row>
    <row r="43155" spans="27:29">
      <c r="AA43155" s="298"/>
      <c r="AC43155" s="206"/>
    </row>
    <row r="43156" spans="27:29">
      <c r="AA43156" s="298"/>
      <c r="AC43156" s="206"/>
    </row>
    <row r="43157" spans="27:29">
      <c r="AA43157" s="298"/>
      <c r="AC43157" s="206"/>
    </row>
    <row r="43158" spans="27:29">
      <c r="AA43158" s="298"/>
      <c r="AC43158" s="206"/>
    </row>
    <row r="43159" spans="27:29">
      <c r="AA43159" s="298"/>
      <c r="AC43159" s="206"/>
    </row>
    <row r="43160" spans="27:29">
      <c r="AA43160" s="298"/>
      <c r="AC43160" s="206"/>
    </row>
    <row r="43161" spans="27:29">
      <c r="AA43161" s="298"/>
      <c r="AC43161" s="206"/>
    </row>
    <row r="43162" spans="27:29">
      <c r="AA43162" s="298"/>
      <c r="AC43162" s="206"/>
    </row>
    <row r="43163" spans="27:29">
      <c r="AA43163" s="298"/>
      <c r="AC43163" s="206"/>
    </row>
    <row r="43164" spans="27:29">
      <c r="AA43164" s="298"/>
      <c r="AC43164" s="206"/>
    </row>
    <row r="43165" spans="27:29">
      <c r="AA43165" s="298"/>
      <c r="AC43165" s="206"/>
    </row>
    <row r="43166" spans="27:29">
      <c r="AA43166" s="298"/>
      <c r="AC43166" s="206"/>
    </row>
    <row r="43167" spans="27:29">
      <c r="AA43167" s="298"/>
      <c r="AC43167" s="206"/>
    </row>
    <row r="43168" spans="27:29">
      <c r="AA43168" s="298"/>
      <c r="AC43168" s="206"/>
    </row>
    <row r="43169" spans="27:29">
      <c r="AA43169" s="298"/>
      <c r="AC43169" s="206"/>
    </row>
    <row r="43170" spans="27:29">
      <c r="AA43170" s="298"/>
      <c r="AC43170" s="206"/>
    </row>
    <row r="43171" spans="27:29">
      <c r="AA43171" s="298"/>
      <c r="AC43171" s="206"/>
    </row>
    <row r="43172" spans="27:29">
      <c r="AA43172" s="298"/>
      <c r="AC43172" s="206"/>
    </row>
    <row r="43173" spans="27:29">
      <c r="AA43173" s="298"/>
      <c r="AC43173" s="206"/>
    </row>
    <row r="43174" spans="27:29">
      <c r="AA43174" s="298"/>
      <c r="AC43174" s="206"/>
    </row>
    <row r="43175" spans="27:29">
      <c r="AA43175" s="298"/>
      <c r="AC43175" s="206"/>
    </row>
    <row r="43176" spans="27:29">
      <c r="AA43176" s="298"/>
      <c r="AC43176" s="206"/>
    </row>
    <row r="43177" spans="27:29">
      <c r="AA43177" s="298"/>
      <c r="AC43177" s="206"/>
    </row>
    <row r="43178" spans="27:29">
      <c r="AA43178" s="298"/>
      <c r="AC43178" s="206"/>
    </row>
    <row r="43179" spans="27:29">
      <c r="AA43179" s="298"/>
      <c r="AC43179" s="206"/>
    </row>
    <row r="43180" spans="27:29">
      <c r="AA43180" s="298"/>
      <c r="AC43180" s="206"/>
    </row>
    <row r="43181" spans="27:29">
      <c r="AA43181" s="298"/>
      <c r="AC43181" s="206"/>
    </row>
    <row r="43182" spans="27:29">
      <c r="AA43182" s="298"/>
      <c r="AC43182" s="206"/>
    </row>
    <row r="43183" spans="27:29">
      <c r="AA43183" s="298"/>
      <c r="AC43183" s="206"/>
    </row>
    <row r="43184" spans="27:29">
      <c r="AA43184" s="298"/>
      <c r="AC43184" s="206"/>
    </row>
    <row r="43185" spans="27:29">
      <c r="AA43185" s="298"/>
      <c r="AC43185" s="206"/>
    </row>
    <row r="43186" spans="27:29">
      <c r="AA43186" s="298"/>
      <c r="AC43186" s="206"/>
    </row>
    <row r="43187" spans="27:29">
      <c r="AA43187" s="298"/>
      <c r="AC43187" s="206"/>
    </row>
    <row r="43188" spans="27:29">
      <c r="AA43188" s="298"/>
      <c r="AC43188" s="206"/>
    </row>
    <row r="43189" spans="27:29">
      <c r="AA43189" s="298"/>
      <c r="AC43189" s="206"/>
    </row>
    <row r="43190" spans="27:29">
      <c r="AA43190" s="298"/>
      <c r="AC43190" s="206"/>
    </row>
    <row r="43191" spans="27:29">
      <c r="AA43191" s="298"/>
      <c r="AC43191" s="206"/>
    </row>
    <row r="43192" spans="27:29">
      <c r="AA43192" s="298"/>
      <c r="AC43192" s="206"/>
    </row>
    <row r="43193" spans="27:29">
      <c r="AA43193" s="298"/>
      <c r="AC43193" s="206"/>
    </row>
    <row r="43194" spans="27:29">
      <c r="AA43194" s="298"/>
      <c r="AC43194" s="206"/>
    </row>
    <row r="43195" spans="27:29">
      <c r="AA43195" s="298"/>
      <c r="AC43195" s="206"/>
    </row>
    <row r="43196" spans="27:29">
      <c r="AA43196" s="298"/>
      <c r="AC43196" s="206"/>
    </row>
    <row r="43197" spans="27:29">
      <c r="AA43197" s="298"/>
      <c r="AC43197" s="206"/>
    </row>
    <row r="43198" spans="27:29">
      <c r="AA43198" s="298"/>
      <c r="AC43198" s="206"/>
    </row>
    <row r="43199" spans="27:29">
      <c r="AA43199" s="298"/>
      <c r="AC43199" s="206"/>
    </row>
    <row r="43200" spans="27:29">
      <c r="AA43200" s="298"/>
      <c r="AC43200" s="206"/>
    </row>
    <row r="43201" spans="27:29">
      <c r="AA43201" s="298"/>
      <c r="AC43201" s="206"/>
    </row>
    <row r="43202" spans="27:29">
      <c r="AA43202" s="298"/>
      <c r="AC43202" s="206"/>
    </row>
    <row r="43203" spans="27:29">
      <c r="AA43203" s="298"/>
      <c r="AC43203" s="206"/>
    </row>
    <row r="43204" spans="27:29">
      <c r="AA43204" s="298"/>
      <c r="AC43204" s="206"/>
    </row>
    <row r="43205" spans="27:29">
      <c r="AA43205" s="298"/>
      <c r="AC43205" s="206"/>
    </row>
    <row r="43206" spans="27:29">
      <c r="AA43206" s="298"/>
      <c r="AC43206" s="206"/>
    </row>
    <row r="43207" spans="27:29">
      <c r="AA43207" s="298"/>
      <c r="AC43207" s="206"/>
    </row>
    <row r="43208" spans="27:29">
      <c r="AA43208" s="298"/>
      <c r="AC43208" s="206"/>
    </row>
    <row r="43209" spans="27:29">
      <c r="AA43209" s="298"/>
      <c r="AC43209" s="206"/>
    </row>
    <row r="43210" spans="27:29">
      <c r="AA43210" s="298"/>
      <c r="AC43210" s="206"/>
    </row>
    <row r="43211" spans="27:29">
      <c r="AA43211" s="298"/>
      <c r="AC43211" s="206"/>
    </row>
    <row r="43212" spans="27:29">
      <c r="AA43212" s="298"/>
      <c r="AC43212" s="206"/>
    </row>
    <row r="43213" spans="27:29">
      <c r="AA43213" s="298"/>
      <c r="AC43213" s="206"/>
    </row>
    <row r="43214" spans="27:29">
      <c r="AA43214" s="298"/>
      <c r="AC43214" s="206"/>
    </row>
    <row r="43215" spans="27:29">
      <c r="AA43215" s="298"/>
      <c r="AC43215" s="206"/>
    </row>
    <row r="43216" spans="27:29">
      <c r="AA43216" s="298"/>
      <c r="AC43216" s="206"/>
    </row>
    <row r="43217" spans="27:29">
      <c r="AA43217" s="298"/>
      <c r="AC43217" s="206"/>
    </row>
    <row r="43218" spans="27:29">
      <c r="AA43218" s="298"/>
      <c r="AC43218" s="206"/>
    </row>
    <row r="43219" spans="27:29">
      <c r="AA43219" s="298"/>
      <c r="AC43219" s="206"/>
    </row>
    <row r="43220" spans="27:29">
      <c r="AA43220" s="298"/>
      <c r="AC43220" s="206"/>
    </row>
    <row r="43221" spans="27:29">
      <c r="AA43221" s="298"/>
      <c r="AC43221" s="206"/>
    </row>
    <row r="43222" spans="27:29">
      <c r="AA43222" s="298"/>
      <c r="AC43222" s="206"/>
    </row>
    <row r="43223" spans="27:29">
      <c r="AA43223" s="298"/>
      <c r="AC43223" s="206"/>
    </row>
    <row r="43224" spans="27:29">
      <c r="AA43224" s="298"/>
      <c r="AC43224" s="206"/>
    </row>
    <row r="43225" spans="27:29">
      <c r="AA43225" s="298"/>
      <c r="AC43225" s="206"/>
    </row>
    <row r="43226" spans="27:29">
      <c r="AA43226" s="298"/>
      <c r="AC43226" s="206"/>
    </row>
    <row r="43227" spans="27:29">
      <c r="AA43227" s="298"/>
      <c r="AC43227" s="206"/>
    </row>
    <row r="43228" spans="27:29">
      <c r="AA43228" s="298"/>
      <c r="AC43228" s="206"/>
    </row>
    <row r="43229" spans="27:29">
      <c r="AA43229" s="298"/>
      <c r="AC43229" s="206"/>
    </row>
    <row r="43230" spans="27:29">
      <c r="AA43230" s="298"/>
      <c r="AC43230" s="206"/>
    </row>
    <row r="43231" spans="27:29">
      <c r="AA43231" s="298"/>
      <c r="AC43231" s="206"/>
    </row>
    <row r="43232" spans="27:29">
      <c r="AA43232" s="298"/>
      <c r="AC43232" s="206"/>
    </row>
    <row r="43233" spans="27:29">
      <c r="AA43233" s="298"/>
      <c r="AC43233" s="206"/>
    </row>
    <row r="43234" spans="27:29">
      <c r="AA43234" s="298"/>
      <c r="AC43234" s="206"/>
    </row>
    <row r="43235" spans="27:29">
      <c r="AA43235" s="298"/>
      <c r="AC43235" s="206"/>
    </row>
    <row r="43236" spans="27:29">
      <c r="AA43236" s="298"/>
      <c r="AC43236" s="206"/>
    </row>
    <row r="43237" spans="27:29">
      <c r="AA43237" s="298"/>
      <c r="AC43237" s="206"/>
    </row>
    <row r="43238" spans="27:29">
      <c r="AA43238" s="298"/>
      <c r="AC43238" s="206"/>
    </row>
    <row r="43239" spans="27:29">
      <c r="AA43239" s="298"/>
      <c r="AC43239" s="206"/>
    </row>
    <row r="43240" spans="27:29">
      <c r="AA43240" s="298"/>
      <c r="AC43240" s="206"/>
    </row>
    <row r="43241" spans="27:29">
      <c r="AA43241" s="298"/>
      <c r="AC43241" s="206"/>
    </row>
    <row r="43242" spans="27:29">
      <c r="AA43242" s="298"/>
      <c r="AC43242" s="206"/>
    </row>
    <row r="43243" spans="27:29">
      <c r="AA43243" s="298"/>
      <c r="AC43243" s="206"/>
    </row>
    <row r="43244" spans="27:29">
      <c r="AA43244" s="298"/>
      <c r="AC43244" s="206"/>
    </row>
    <row r="43245" spans="27:29">
      <c r="AA43245" s="298"/>
      <c r="AC43245" s="206"/>
    </row>
    <row r="43246" spans="27:29">
      <c r="AA43246" s="298"/>
      <c r="AC43246" s="206"/>
    </row>
    <row r="43247" spans="27:29">
      <c r="AA43247" s="298"/>
      <c r="AC43247" s="206"/>
    </row>
    <row r="43248" spans="27:29">
      <c r="AA43248" s="298"/>
      <c r="AC43248" s="206"/>
    </row>
    <row r="43249" spans="27:29">
      <c r="AA43249" s="298"/>
      <c r="AC43249" s="206"/>
    </row>
    <row r="43250" spans="27:29">
      <c r="AA43250" s="298"/>
      <c r="AC43250" s="206"/>
    </row>
    <row r="43251" spans="27:29">
      <c r="AA43251" s="298"/>
      <c r="AC43251" s="206"/>
    </row>
    <row r="43252" spans="27:29">
      <c r="AA43252" s="298"/>
      <c r="AC43252" s="206"/>
    </row>
    <row r="43253" spans="27:29">
      <c r="AA43253" s="298"/>
      <c r="AC43253" s="206"/>
    </row>
    <row r="43254" spans="27:29">
      <c r="AA43254" s="298"/>
      <c r="AC43254" s="206"/>
    </row>
    <row r="43255" spans="27:29">
      <c r="AA43255" s="298"/>
      <c r="AC43255" s="206"/>
    </row>
    <row r="43256" spans="27:29">
      <c r="AA43256" s="298"/>
      <c r="AC43256" s="206"/>
    </row>
    <row r="43257" spans="27:29">
      <c r="AA43257" s="298"/>
      <c r="AC43257" s="206"/>
    </row>
    <row r="43258" spans="27:29">
      <c r="AA43258" s="298"/>
      <c r="AC43258" s="206"/>
    </row>
    <row r="43259" spans="27:29">
      <c r="AA43259" s="298"/>
      <c r="AC43259" s="206"/>
    </row>
    <row r="43260" spans="27:29">
      <c r="AA43260" s="298"/>
      <c r="AC43260" s="206"/>
    </row>
    <row r="43261" spans="27:29">
      <c r="AA43261" s="298"/>
      <c r="AC43261" s="206"/>
    </row>
    <row r="43262" spans="27:29">
      <c r="AA43262" s="298"/>
      <c r="AC43262" s="206"/>
    </row>
    <row r="43263" spans="27:29">
      <c r="AA43263" s="298"/>
      <c r="AC43263" s="206"/>
    </row>
    <row r="43264" spans="27:29">
      <c r="AA43264" s="298"/>
      <c r="AC43264" s="206"/>
    </row>
    <row r="43265" spans="27:29">
      <c r="AA43265" s="298"/>
      <c r="AC43265" s="206"/>
    </row>
    <row r="43266" spans="27:29">
      <c r="AA43266" s="298"/>
      <c r="AC43266" s="206"/>
    </row>
    <row r="43267" spans="27:29">
      <c r="AA43267" s="298"/>
      <c r="AC43267" s="206"/>
    </row>
    <row r="43268" spans="27:29">
      <c r="AA43268" s="298"/>
      <c r="AC43268" s="206"/>
    </row>
    <row r="43269" spans="27:29">
      <c r="AA43269" s="298"/>
      <c r="AC43269" s="206"/>
    </row>
    <row r="43270" spans="27:29">
      <c r="AA43270" s="298"/>
      <c r="AC43270" s="206"/>
    </row>
    <row r="43271" spans="27:29">
      <c r="AA43271" s="298"/>
      <c r="AC43271" s="206"/>
    </row>
    <row r="43272" spans="27:29">
      <c r="AA43272" s="298"/>
      <c r="AC43272" s="206"/>
    </row>
    <row r="43273" spans="27:29">
      <c r="AA43273" s="298"/>
      <c r="AC43273" s="206"/>
    </row>
    <row r="43274" spans="27:29">
      <c r="AA43274" s="298"/>
      <c r="AC43274" s="206"/>
    </row>
    <row r="43275" spans="27:29">
      <c r="AA43275" s="298"/>
      <c r="AC43275" s="206"/>
    </row>
    <row r="43276" spans="27:29">
      <c r="AA43276" s="298"/>
      <c r="AC43276" s="206"/>
    </row>
    <row r="43277" spans="27:29">
      <c r="AA43277" s="298"/>
      <c r="AC43277" s="206"/>
    </row>
    <row r="43278" spans="27:29">
      <c r="AA43278" s="298"/>
      <c r="AC43278" s="206"/>
    </row>
    <row r="43279" spans="27:29">
      <c r="AA43279" s="298"/>
      <c r="AC43279" s="206"/>
    </row>
    <row r="43280" spans="27:29">
      <c r="AA43280" s="298"/>
      <c r="AC43280" s="206"/>
    </row>
    <row r="43281" spans="27:29">
      <c r="AA43281" s="298"/>
      <c r="AC43281" s="206"/>
    </row>
    <row r="43282" spans="27:29">
      <c r="AA43282" s="298"/>
      <c r="AC43282" s="206"/>
    </row>
    <row r="43283" spans="27:29">
      <c r="AA43283" s="298"/>
      <c r="AC43283" s="206"/>
    </row>
    <row r="43284" spans="27:29">
      <c r="AA43284" s="298"/>
      <c r="AC43284" s="206"/>
    </row>
    <row r="43285" spans="27:29">
      <c r="AA43285" s="298"/>
      <c r="AC43285" s="206"/>
    </row>
    <row r="43286" spans="27:29">
      <c r="AA43286" s="298"/>
      <c r="AC43286" s="206"/>
    </row>
    <row r="43287" spans="27:29">
      <c r="AA43287" s="298"/>
      <c r="AC43287" s="206"/>
    </row>
    <row r="43288" spans="27:29">
      <c r="AA43288" s="298"/>
      <c r="AC43288" s="206"/>
    </row>
    <row r="43289" spans="27:29">
      <c r="AA43289" s="298"/>
      <c r="AC43289" s="206"/>
    </row>
    <row r="43290" spans="27:29">
      <c r="AA43290" s="298"/>
      <c r="AC43290" s="206"/>
    </row>
    <row r="43291" spans="27:29">
      <c r="AA43291" s="298"/>
      <c r="AC43291" s="206"/>
    </row>
    <row r="43292" spans="27:29">
      <c r="AA43292" s="298"/>
      <c r="AC43292" s="206"/>
    </row>
    <row r="43293" spans="27:29">
      <c r="AA43293" s="298"/>
      <c r="AC43293" s="206"/>
    </row>
    <row r="43294" spans="27:29">
      <c r="AA43294" s="298"/>
      <c r="AC43294" s="206"/>
    </row>
    <row r="43295" spans="27:29">
      <c r="AA43295" s="298"/>
      <c r="AC43295" s="206"/>
    </row>
    <row r="43296" spans="27:29">
      <c r="AA43296" s="298"/>
      <c r="AC43296" s="206"/>
    </row>
    <row r="43297" spans="27:29">
      <c r="AA43297" s="298"/>
      <c r="AC43297" s="206"/>
    </row>
    <row r="43298" spans="27:29">
      <c r="AA43298" s="298"/>
      <c r="AC43298" s="206"/>
    </row>
    <row r="43299" spans="27:29">
      <c r="AA43299" s="298"/>
      <c r="AC43299" s="206"/>
    </row>
    <row r="43300" spans="27:29">
      <c r="AA43300" s="298"/>
      <c r="AC43300" s="206"/>
    </row>
    <row r="43301" spans="27:29">
      <c r="AA43301" s="298"/>
      <c r="AC43301" s="206"/>
    </row>
    <row r="43302" spans="27:29">
      <c r="AA43302" s="298"/>
      <c r="AC43302" s="206"/>
    </row>
    <row r="43303" spans="27:29">
      <c r="AA43303" s="298"/>
      <c r="AC43303" s="206"/>
    </row>
    <row r="43304" spans="27:29">
      <c r="AA43304" s="298"/>
      <c r="AC43304" s="206"/>
    </row>
    <row r="43305" spans="27:29">
      <c r="AA43305" s="298"/>
      <c r="AC43305" s="206"/>
    </row>
    <row r="43306" spans="27:29">
      <c r="AA43306" s="298"/>
      <c r="AC43306" s="206"/>
    </row>
    <row r="43307" spans="27:29">
      <c r="AA43307" s="298"/>
      <c r="AC43307" s="206"/>
    </row>
    <row r="43308" spans="27:29">
      <c r="AA43308" s="298"/>
      <c r="AC43308" s="206"/>
    </row>
    <row r="43309" spans="27:29">
      <c r="AA43309" s="298"/>
      <c r="AC43309" s="206"/>
    </row>
    <row r="43310" spans="27:29">
      <c r="AA43310" s="298"/>
      <c r="AC43310" s="206"/>
    </row>
    <row r="43311" spans="27:29">
      <c r="AA43311" s="298"/>
      <c r="AC43311" s="206"/>
    </row>
    <row r="43312" spans="27:29">
      <c r="AA43312" s="298"/>
      <c r="AC43312" s="206"/>
    </row>
    <row r="43313" spans="27:29">
      <c r="AA43313" s="298"/>
      <c r="AC43313" s="206"/>
    </row>
    <row r="43314" spans="27:29">
      <c r="AA43314" s="298"/>
      <c r="AC43314" s="206"/>
    </row>
    <row r="43315" spans="27:29">
      <c r="AA43315" s="298"/>
      <c r="AC43315" s="206"/>
    </row>
    <row r="43316" spans="27:29">
      <c r="AA43316" s="298"/>
      <c r="AC43316" s="206"/>
    </row>
    <row r="43317" spans="27:29">
      <c r="AA43317" s="298"/>
      <c r="AC43317" s="206"/>
    </row>
    <row r="43318" spans="27:29">
      <c r="AA43318" s="298"/>
      <c r="AC43318" s="206"/>
    </row>
    <row r="43319" spans="27:29">
      <c r="AA43319" s="298"/>
      <c r="AC43319" s="206"/>
    </row>
    <row r="43320" spans="27:29">
      <c r="AA43320" s="298"/>
      <c r="AC43320" s="206"/>
    </row>
    <row r="43321" spans="27:29">
      <c r="AA43321" s="298"/>
      <c r="AC43321" s="206"/>
    </row>
    <row r="43322" spans="27:29">
      <c r="AA43322" s="298"/>
      <c r="AC43322" s="206"/>
    </row>
    <row r="43323" spans="27:29">
      <c r="AA43323" s="298"/>
      <c r="AC43323" s="206"/>
    </row>
    <row r="43324" spans="27:29">
      <c r="AA43324" s="298"/>
      <c r="AC43324" s="206"/>
    </row>
    <row r="43325" spans="27:29">
      <c r="AA43325" s="298"/>
      <c r="AC43325" s="206"/>
    </row>
    <row r="43326" spans="27:29">
      <c r="AA43326" s="298"/>
      <c r="AC43326" s="206"/>
    </row>
    <row r="43327" spans="27:29">
      <c r="AA43327" s="298"/>
      <c r="AC43327" s="206"/>
    </row>
    <row r="43328" spans="27:29">
      <c r="AA43328" s="298"/>
      <c r="AC43328" s="206"/>
    </row>
    <row r="43329" spans="27:29">
      <c r="AA43329" s="298"/>
      <c r="AC43329" s="206"/>
    </row>
    <row r="43330" spans="27:29">
      <c r="AA43330" s="298"/>
      <c r="AC43330" s="206"/>
    </row>
    <row r="43331" spans="27:29">
      <c r="AA43331" s="298"/>
      <c r="AC43331" s="206"/>
    </row>
    <row r="43332" spans="27:29">
      <c r="AA43332" s="298"/>
      <c r="AC43332" s="206"/>
    </row>
    <row r="43333" spans="27:29">
      <c r="AA43333" s="298"/>
      <c r="AC43333" s="206"/>
    </row>
    <row r="43334" spans="27:29">
      <c r="AA43334" s="298"/>
      <c r="AC43334" s="206"/>
    </row>
    <row r="43335" spans="27:29">
      <c r="AA43335" s="298"/>
      <c r="AC43335" s="206"/>
    </row>
    <row r="43336" spans="27:29">
      <c r="AA43336" s="298"/>
      <c r="AC43336" s="206"/>
    </row>
    <row r="43337" spans="27:29">
      <c r="AA43337" s="298"/>
      <c r="AC43337" s="206"/>
    </row>
    <row r="43338" spans="27:29">
      <c r="AA43338" s="298"/>
      <c r="AC43338" s="206"/>
    </row>
    <row r="43339" spans="27:29">
      <c r="AA43339" s="298"/>
      <c r="AC43339" s="206"/>
    </row>
    <row r="43340" spans="27:29">
      <c r="AA43340" s="298"/>
      <c r="AC43340" s="206"/>
    </row>
    <row r="43341" spans="27:29">
      <c r="AA43341" s="298"/>
      <c r="AC43341" s="206"/>
    </row>
    <row r="43342" spans="27:29">
      <c r="AA43342" s="298"/>
      <c r="AC43342" s="206"/>
    </row>
    <row r="43343" spans="27:29">
      <c r="AA43343" s="298"/>
      <c r="AC43343" s="206"/>
    </row>
    <row r="43344" spans="27:29">
      <c r="AA43344" s="298"/>
      <c r="AC43344" s="206"/>
    </row>
    <row r="43345" spans="27:29">
      <c r="AA43345" s="298"/>
      <c r="AC43345" s="206"/>
    </row>
    <row r="43346" spans="27:29">
      <c r="AA43346" s="298"/>
      <c r="AC43346" s="206"/>
    </row>
    <row r="43347" spans="27:29">
      <c r="AA43347" s="298"/>
      <c r="AC43347" s="206"/>
    </row>
    <row r="43348" spans="27:29">
      <c r="AA43348" s="298"/>
      <c r="AC43348" s="206"/>
    </row>
    <row r="43349" spans="27:29">
      <c r="AA43349" s="298"/>
      <c r="AC43349" s="206"/>
    </row>
    <row r="43350" spans="27:29">
      <c r="AA43350" s="298"/>
      <c r="AC43350" s="206"/>
    </row>
    <row r="43351" spans="27:29">
      <c r="AA43351" s="298"/>
      <c r="AC43351" s="206"/>
    </row>
    <row r="43352" spans="27:29">
      <c r="AA43352" s="298"/>
      <c r="AC43352" s="206"/>
    </row>
    <row r="43353" spans="27:29">
      <c r="AA43353" s="298"/>
      <c r="AC43353" s="206"/>
    </row>
    <row r="43354" spans="27:29">
      <c r="AA43354" s="298"/>
      <c r="AC43354" s="206"/>
    </row>
    <row r="43355" spans="27:29">
      <c r="AA43355" s="298"/>
      <c r="AC43355" s="206"/>
    </row>
    <row r="43356" spans="27:29">
      <c r="AA43356" s="298"/>
      <c r="AC43356" s="206"/>
    </row>
    <row r="43357" spans="27:29">
      <c r="AA43357" s="298"/>
      <c r="AC43357" s="206"/>
    </row>
    <row r="43358" spans="27:29">
      <c r="AA43358" s="298"/>
      <c r="AC43358" s="206"/>
    </row>
    <row r="43359" spans="27:29">
      <c r="AA43359" s="298"/>
      <c r="AC43359" s="206"/>
    </row>
    <row r="43360" spans="27:29">
      <c r="AA43360" s="298"/>
      <c r="AC43360" s="206"/>
    </row>
    <row r="43361" spans="27:29">
      <c r="AA43361" s="298"/>
      <c r="AC43361" s="206"/>
    </row>
    <row r="43362" spans="27:29">
      <c r="AA43362" s="298"/>
      <c r="AC43362" s="206"/>
    </row>
    <row r="43363" spans="27:29">
      <c r="AA43363" s="298"/>
      <c r="AC43363" s="206"/>
    </row>
    <row r="43364" spans="27:29">
      <c r="AA43364" s="298"/>
      <c r="AC43364" s="206"/>
    </row>
    <row r="43365" spans="27:29">
      <c r="AA43365" s="298"/>
      <c r="AC43365" s="206"/>
    </row>
    <row r="43366" spans="27:29">
      <c r="AA43366" s="298"/>
      <c r="AC43366" s="206"/>
    </row>
    <row r="43367" spans="27:29">
      <c r="AA43367" s="298"/>
      <c r="AC43367" s="206"/>
    </row>
    <row r="43368" spans="27:29">
      <c r="AA43368" s="298"/>
      <c r="AC43368" s="206"/>
    </row>
    <row r="43369" spans="27:29">
      <c r="AA43369" s="298"/>
      <c r="AC43369" s="206"/>
    </row>
    <row r="43370" spans="27:29">
      <c r="AA43370" s="298"/>
      <c r="AC43370" s="206"/>
    </row>
    <row r="43371" spans="27:29">
      <c r="AA43371" s="298"/>
      <c r="AC43371" s="206"/>
    </row>
    <row r="43372" spans="27:29">
      <c r="AA43372" s="298"/>
      <c r="AC43372" s="206"/>
    </row>
    <row r="43373" spans="27:29">
      <c r="AA43373" s="298"/>
      <c r="AC43373" s="206"/>
    </row>
    <row r="43374" spans="27:29">
      <c r="AA43374" s="298"/>
      <c r="AC43374" s="206"/>
    </row>
    <row r="43375" spans="27:29">
      <c r="AA43375" s="298"/>
      <c r="AC43375" s="206"/>
    </row>
    <row r="43376" spans="27:29">
      <c r="AA43376" s="298"/>
      <c r="AC43376" s="206"/>
    </row>
    <row r="43377" spans="27:29">
      <c r="AA43377" s="298"/>
      <c r="AC43377" s="206"/>
    </row>
    <row r="43378" spans="27:29">
      <c r="AA43378" s="298"/>
      <c r="AC43378" s="206"/>
    </row>
    <row r="43379" spans="27:29">
      <c r="AA43379" s="298"/>
      <c r="AC43379" s="206"/>
    </row>
    <row r="43380" spans="27:29">
      <c r="AA43380" s="298"/>
      <c r="AC43380" s="206"/>
    </row>
    <row r="43381" spans="27:29">
      <c r="AA43381" s="298"/>
      <c r="AC43381" s="206"/>
    </row>
    <row r="43382" spans="27:29">
      <c r="AA43382" s="298"/>
      <c r="AC43382" s="206"/>
    </row>
    <row r="43383" spans="27:29">
      <c r="AA43383" s="298"/>
      <c r="AC43383" s="206"/>
    </row>
    <row r="43384" spans="27:29">
      <c r="AA43384" s="298"/>
      <c r="AC43384" s="206"/>
    </row>
    <row r="43385" spans="27:29">
      <c r="AA43385" s="298"/>
      <c r="AC43385" s="206"/>
    </row>
    <row r="43386" spans="27:29">
      <c r="AA43386" s="298"/>
      <c r="AC43386" s="206"/>
    </row>
    <row r="43387" spans="27:29">
      <c r="AA43387" s="298"/>
      <c r="AC43387" s="206"/>
    </row>
    <row r="43388" spans="27:29">
      <c r="AA43388" s="298"/>
      <c r="AC43388" s="206"/>
    </row>
    <row r="43389" spans="27:29">
      <c r="AA43389" s="298"/>
      <c r="AC43389" s="206"/>
    </row>
    <row r="43390" spans="27:29">
      <c r="AA43390" s="298"/>
      <c r="AC43390" s="206"/>
    </row>
    <row r="43391" spans="27:29">
      <c r="AA43391" s="298"/>
      <c r="AC43391" s="206"/>
    </row>
    <row r="43392" spans="27:29">
      <c r="AA43392" s="298"/>
      <c r="AC43392" s="206"/>
    </row>
    <row r="43393" spans="27:29">
      <c r="AA43393" s="298"/>
      <c r="AC43393" s="206"/>
    </row>
    <row r="43394" spans="27:29">
      <c r="AA43394" s="298"/>
      <c r="AC43394" s="206"/>
    </row>
    <row r="43395" spans="27:29">
      <c r="AA43395" s="298"/>
      <c r="AC43395" s="206"/>
    </row>
    <row r="43396" spans="27:29">
      <c r="AA43396" s="298"/>
      <c r="AC43396" s="206"/>
    </row>
    <row r="43397" spans="27:29">
      <c r="AA43397" s="298"/>
      <c r="AC43397" s="206"/>
    </row>
    <row r="43398" spans="27:29">
      <c r="AA43398" s="298"/>
      <c r="AC43398" s="206"/>
    </row>
    <row r="43399" spans="27:29">
      <c r="AA43399" s="298"/>
      <c r="AC43399" s="206"/>
    </row>
    <row r="43400" spans="27:29">
      <c r="AA43400" s="298"/>
      <c r="AC43400" s="206"/>
    </row>
    <row r="43401" spans="27:29">
      <c r="AA43401" s="298"/>
      <c r="AC43401" s="206"/>
    </row>
    <row r="43402" spans="27:29">
      <c r="AA43402" s="298"/>
      <c r="AC43402" s="206"/>
    </row>
    <row r="43403" spans="27:29">
      <c r="AA43403" s="298"/>
      <c r="AC43403" s="206"/>
    </row>
    <row r="43404" spans="27:29">
      <c r="AA43404" s="298"/>
      <c r="AC43404" s="206"/>
    </row>
    <row r="43405" spans="27:29">
      <c r="AA43405" s="298"/>
      <c r="AC43405" s="206"/>
    </row>
    <row r="43406" spans="27:29">
      <c r="AA43406" s="298"/>
      <c r="AC43406" s="206"/>
    </row>
    <row r="43407" spans="27:29">
      <c r="AA43407" s="298"/>
      <c r="AC43407" s="206"/>
    </row>
    <row r="43408" spans="27:29">
      <c r="AA43408" s="298"/>
      <c r="AC43408" s="206"/>
    </row>
    <row r="43409" spans="27:29">
      <c r="AA43409" s="298"/>
      <c r="AC43409" s="206"/>
    </row>
    <row r="43410" spans="27:29">
      <c r="AA43410" s="298"/>
      <c r="AC43410" s="206"/>
    </row>
    <row r="43411" spans="27:29">
      <c r="AA43411" s="298"/>
      <c r="AC43411" s="206"/>
    </row>
    <row r="43412" spans="27:29">
      <c r="AA43412" s="298"/>
      <c r="AC43412" s="206"/>
    </row>
    <row r="43413" spans="27:29">
      <c r="AA43413" s="298"/>
      <c r="AC43413" s="206"/>
    </row>
    <row r="43414" spans="27:29">
      <c r="AA43414" s="298"/>
      <c r="AC43414" s="206"/>
    </row>
    <row r="43415" spans="27:29">
      <c r="AA43415" s="298"/>
      <c r="AC43415" s="206"/>
    </row>
    <row r="43416" spans="27:29">
      <c r="AA43416" s="298"/>
      <c r="AC43416" s="206"/>
    </row>
    <row r="43417" spans="27:29">
      <c r="AA43417" s="298"/>
      <c r="AC43417" s="206"/>
    </row>
    <row r="43418" spans="27:29">
      <c r="AA43418" s="298"/>
      <c r="AC43418" s="206"/>
    </row>
    <row r="43419" spans="27:29">
      <c r="AA43419" s="298"/>
      <c r="AC43419" s="206"/>
    </row>
    <row r="43420" spans="27:29">
      <c r="AA43420" s="298"/>
      <c r="AC43420" s="206"/>
    </row>
    <row r="43421" spans="27:29">
      <c r="AA43421" s="298"/>
      <c r="AC43421" s="206"/>
    </row>
    <row r="43422" spans="27:29">
      <c r="AA43422" s="298"/>
      <c r="AC43422" s="206"/>
    </row>
    <row r="43423" spans="27:29">
      <c r="AA43423" s="298"/>
      <c r="AC43423" s="206"/>
    </row>
    <row r="43424" spans="27:29">
      <c r="AA43424" s="298"/>
      <c r="AC43424" s="206"/>
    </row>
    <row r="43425" spans="27:29">
      <c r="AA43425" s="298"/>
      <c r="AC43425" s="206"/>
    </row>
    <row r="43426" spans="27:29">
      <c r="AA43426" s="298"/>
      <c r="AC43426" s="206"/>
    </row>
    <row r="43427" spans="27:29">
      <c r="AA43427" s="298"/>
      <c r="AC43427" s="206"/>
    </row>
    <row r="43428" spans="27:29">
      <c r="AA43428" s="298"/>
      <c r="AC43428" s="206"/>
    </row>
    <row r="43429" spans="27:29">
      <c r="AA43429" s="298"/>
      <c r="AC43429" s="206"/>
    </row>
    <row r="43430" spans="27:29">
      <c r="AA43430" s="298"/>
      <c r="AC43430" s="206"/>
    </row>
    <row r="43431" spans="27:29">
      <c r="AA43431" s="298"/>
      <c r="AC43431" s="206"/>
    </row>
    <row r="43432" spans="27:29">
      <c r="AA43432" s="298"/>
      <c r="AC43432" s="206"/>
    </row>
    <row r="43433" spans="27:29">
      <c r="AA43433" s="298"/>
      <c r="AC43433" s="206"/>
    </row>
    <row r="43434" spans="27:29">
      <c r="AA43434" s="298"/>
      <c r="AC43434" s="206"/>
    </row>
    <row r="43435" spans="27:29">
      <c r="AA43435" s="298"/>
      <c r="AC43435" s="206"/>
    </row>
    <row r="43436" spans="27:29">
      <c r="AA43436" s="298"/>
      <c r="AC43436" s="206"/>
    </row>
    <row r="43437" spans="27:29">
      <c r="AA43437" s="298"/>
      <c r="AC43437" s="206"/>
    </row>
    <row r="43438" spans="27:29">
      <c r="AA43438" s="298"/>
      <c r="AC43438" s="206"/>
    </row>
    <row r="43439" spans="27:29">
      <c r="AA43439" s="298"/>
      <c r="AC43439" s="206"/>
    </row>
    <row r="43440" spans="27:29">
      <c r="AA43440" s="298"/>
      <c r="AC43440" s="206"/>
    </row>
    <row r="43441" spans="27:29">
      <c r="AA43441" s="298"/>
      <c r="AC43441" s="206"/>
    </row>
    <row r="43442" spans="27:29">
      <c r="AA43442" s="298"/>
      <c r="AC43442" s="206"/>
    </row>
    <row r="43443" spans="27:29">
      <c r="AA43443" s="298"/>
      <c r="AC43443" s="206"/>
    </row>
    <row r="43444" spans="27:29">
      <c r="AA43444" s="298"/>
      <c r="AC43444" s="206"/>
    </row>
    <row r="43445" spans="27:29">
      <c r="AA43445" s="298"/>
      <c r="AC43445" s="206"/>
    </row>
    <row r="43446" spans="27:29">
      <c r="AA43446" s="298"/>
      <c r="AC43446" s="206"/>
    </row>
    <row r="43447" spans="27:29">
      <c r="AA43447" s="298"/>
      <c r="AC43447" s="206"/>
    </row>
    <row r="43448" spans="27:29">
      <c r="AA43448" s="298"/>
      <c r="AC43448" s="206"/>
    </row>
    <row r="43449" spans="27:29">
      <c r="AA43449" s="298"/>
      <c r="AC43449" s="206"/>
    </row>
    <row r="43450" spans="27:29">
      <c r="AA43450" s="298"/>
      <c r="AC43450" s="206"/>
    </row>
    <row r="43451" spans="27:29">
      <c r="AA43451" s="298"/>
      <c r="AC43451" s="206"/>
    </row>
    <row r="43452" spans="27:29">
      <c r="AA43452" s="298"/>
      <c r="AC43452" s="206"/>
    </row>
    <row r="43453" spans="27:29">
      <c r="AA43453" s="298"/>
      <c r="AC43453" s="206"/>
    </row>
    <row r="43454" spans="27:29">
      <c r="AA43454" s="298"/>
      <c r="AC43454" s="206"/>
    </row>
    <row r="43455" spans="27:29">
      <c r="AA43455" s="298"/>
      <c r="AC43455" s="206"/>
    </row>
    <row r="43456" spans="27:29">
      <c r="AA43456" s="298"/>
      <c r="AC43456" s="206"/>
    </row>
    <row r="43457" spans="27:29">
      <c r="AA43457" s="298"/>
      <c r="AC43457" s="206"/>
    </row>
    <row r="43458" spans="27:29">
      <c r="AA43458" s="298"/>
      <c r="AC43458" s="206"/>
    </row>
    <row r="43459" spans="27:29">
      <c r="AA43459" s="298"/>
      <c r="AC43459" s="206"/>
    </row>
    <row r="43460" spans="27:29">
      <c r="AA43460" s="298"/>
      <c r="AC43460" s="206"/>
    </row>
    <row r="43461" spans="27:29">
      <c r="AA43461" s="298"/>
      <c r="AC43461" s="206"/>
    </row>
    <row r="43462" spans="27:29">
      <c r="AA43462" s="298"/>
      <c r="AC43462" s="206"/>
    </row>
    <row r="43463" spans="27:29">
      <c r="AA43463" s="298"/>
      <c r="AC43463" s="206"/>
    </row>
    <row r="43464" spans="27:29">
      <c r="AA43464" s="298"/>
      <c r="AC43464" s="206"/>
    </row>
    <row r="43465" spans="27:29">
      <c r="AA43465" s="298"/>
      <c r="AC43465" s="206"/>
    </row>
    <row r="43466" spans="27:29">
      <c r="AA43466" s="298"/>
      <c r="AC43466" s="206"/>
    </row>
    <row r="43467" spans="27:29">
      <c r="AA43467" s="298"/>
      <c r="AC43467" s="206"/>
    </row>
    <row r="43468" spans="27:29">
      <c r="AA43468" s="298"/>
      <c r="AC43468" s="206"/>
    </row>
    <row r="43469" spans="27:29">
      <c r="AA43469" s="298"/>
      <c r="AC43469" s="206"/>
    </row>
    <row r="43470" spans="27:29">
      <c r="AA43470" s="298"/>
      <c r="AC43470" s="206"/>
    </row>
    <row r="43471" spans="27:29">
      <c r="AA43471" s="298"/>
      <c r="AC43471" s="206"/>
    </row>
    <row r="43472" spans="27:29">
      <c r="AA43472" s="298"/>
      <c r="AC43472" s="206"/>
    </row>
    <row r="43473" spans="27:29">
      <c r="AA43473" s="298"/>
      <c r="AC43473" s="206"/>
    </row>
    <row r="43474" spans="27:29">
      <c r="AA43474" s="298"/>
      <c r="AC43474" s="206"/>
    </row>
    <row r="43475" spans="27:29">
      <c r="AA43475" s="298"/>
      <c r="AC43475" s="206"/>
    </row>
    <row r="43476" spans="27:29">
      <c r="AA43476" s="298"/>
      <c r="AC43476" s="206"/>
    </row>
    <row r="43477" spans="27:29">
      <c r="AA43477" s="298"/>
      <c r="AC43477" s="206"/>
    </row>
    <row r="43478" spans="27:29">
      <c r="AA43478" s="298"/>
      <c r="AC43478" s="206"/>
    </row>
    <row r="43479" spans="27:29">
      <c r="AA43479" s="298"/>
      <c r="AC43479" s="206"/>
    </row>
    <row r="43480" spans="27:29">
      <c r="AA43480" s="298"/>
      <c r="AC43480" s="206"/>
    </row>
    <row r="43481" spans="27:29">
      <c r="AA43481" s="298"/>
      <c r="AC43481" s="206"/>
    </row>
    <row r="43482" spans="27:29">
      <c r="AA43482" s="298"/>
      <c r="AC43482" s="206"/>
    </row>
    <row r="43483" spans="27:29">
      <c r="AA43483" s="298"/>
      <c r="AC43483" s="206"/>
    </row>
    <row r="43484" spans="27:29">
      <c r="AA43484" s="298"/>
      <c r="AC43484" s="206"/>
    </row>
    <row r="43485" spans="27:29">
      <c r="AA43485" s="298"/>
      <c r="AC43485" s="206"/>
    </row>
    <row r="43486" spans="27:29">
      <c r="AA43486" s="298"/>
      <c r="AC43486" s="206"/>
    </row>
    <row r="43487" spans="27:29">
      <c r="AA43487" s="298"/>
      <c r="AC43487" s="206"/>
    </row>
    <row r="43488" spans="27:29">
      <c r="AA43488" s="298"/>
      <c r="AC43488" s="206"/>
    </row>
    <row r="43489" spans="27:29">
      <c r="AA43489" s="298"/>
      <c r="AC43489" s="206"/>
    </row>
    <row r="43490" spans="27:29">
      <c r="AA43490" s="298"/>
      <c r="AC43490" s="206"/>
    </row>
    <row r="43491" spans="27:29">
      <c r="AA43491" s="298"/>
      <c r="AC43491" s="206"/>
    </row>
    <row r="43492" spans="27:29">
      <c r="AA43492" s="298"/>
      <c r="AC43492" s="206"/>
    </row>
    <row r="43493" spans="27:29">
      <c r="AA43493" s="298"/>
      <c r="AC43493" s="206"/>
    </row>
    <row r="43494" spans="27:29">
      <c r="AA43494" s="298"/>
      <c r="AC43494" s="206"/>
    </row>
    <row r="43495" spans="27:29">
      <c r="AA43495" s="298"/>
      <c r="AC43495" s="206"/>
    </row>
    <row r="43496" spans="27:29">
      <c r="AA43496" s="298"/>
      <c r="AC43496" s="206"/>
    </row>
    <row r="43497" spans="27:29">
      <c r="AA43497" s="298"/>
      <c r="AC43497" s="206"/>
    </row>
    <row r="43498" spans="27:29">
      <c r="AA43498" s="298"/>
      <c r="AC43498" s="206"/>
    </row>
    <row r="43499" spans="27:29">
      <c r="AA43499" s="298"/>
      <c r="AC43499" s="206"/>
    </row>
    <row r="43500" spans="27:29">
      <c r="AA43500" s="298"/>
      <c r="AC43500" s="206"/>
    </row>
    <row r="43501" spans="27:29">
      <c r="AA43501" s="298"/>
      <c r="AC43501" s="206"/>
    </row>
    <row r="43502" spans="27:29">
      <c r="AA43502" s="298"/>
      <c r="AC43502" s="206"/>
    </row>
    <row r="43503" spans="27:29">
      <c r="AA43503" s="298"/>
      <c r="AC43503" s="206"/>
    </row>
    <row r="43504" spans="27:29">
      <c r="AA43504" s="298"/>
      <c r="AC43504" s="206"/>
    </row>
    <row r="43505" spans="27:29">
      <c r="AA43505" s="298"/>
      <c r="AC43505" s="206"/>
    </row>
    <row r="43506" spans="27:29">
      <c r="AA43506" s="298"/>
      <c r="AC43506" s="206"/>
    </row>
    <row r="43507" spans="27:29">
      <c r="AA43507" s="298"/>
      <c r="AC43507" s="206"/>
    </row>
    <row r="43508" spans="27:29">
      <c r="AA43508" s="298"/>
      <c r="AC43508" s="206"/>
    </row>
    <row r="43509" spans="27:29">
      <c r="AA43509" s="298"/>
      <c r="AC43509" s="206"/>
    </row>
    <row r="43510" spans="27:29">
      <c r="AA43510" s="298"/>
      <c r="AC43510" s="206"/>
    </row>
    <row r="43511" spans="27:29">
      <c r="AA43511" s="298"/>
      <c r="AC43511" s="206"/>
    </row>
    <row r="43512" spans="27:29">
      <c r="AA43512" s="298"/>
      <c r="AC43512" s="206"/>
    </row>
    <row r="43513" spans="27:29">
      <c r="AA43513" s="298"/>
      <c r="AC43513" s="206"/>
    </row>
    <row r="43514" spans="27:29">
      <c r="AA43514" s="298"/>
      <c r="AC43514" s="206"/>
    </row>
    <row r="43515" spans="27:29">
      <c r="AA43515" s="298"/>
      <c r="AC43515" s="206"/>
    </row>
    <row r="43516" spans="27:29">
      <c r="AA43516" s="298"/>
      <c r="AC43516" s="206"/>
    </row>
    <row r="43517" spans="27:29">
      <c r="AA43517" s="298"/>
      <c r="AC43517" s="206"/>
    </row>
    <row r="43518" spans="27:29">
      <c r="AA43518" s="298"/>
      <c r="AC43518" s="206"/>
    </row>
    <row r="43519" spans="27:29">
      <c r="AA43519" s="298"/>
      <c r="AC43519" s="206"/>
    </row>
    <row r="43520" spans="27:29">
      <c r="AA43520" s="298"/>
      <c r="AC43520" s="206"/>
    </row>
    <row r="43521" spans="27:29">
      <c r="AA43521" s="298"/>
      <c r="AC43521" s="206"/>
    </row>
    <row r="43522" spans="27:29">
      <c r="AA43522" s="298"/>
      <c r="AC43522" s="206"/>
    </row>
    <row r="43523" spans="27:29">
      <c r="AA43523" s="298"/>
      <c r="AC43523" s="206"/>
    </row>
    <row r="43524" spans="27:29">
      <c r="AA43524" s="298"/>
      <c r="AC43524" s="206"/>
    </row>
    <row r="43525" spans="27:29">
      <c r="AA43525" s="298"/>
      <c r="AC43525" s="206"/>
    </row>
    <row r="43526" spans="27:29">
      <c r="AA43526" s="298"/>
      <c r="AC43526" s="206"/>
    </row>
    <row r="43527" spans="27:29">
      <c r="AA43527" s="298"/>
      <c r="AC43527" s="206"/>
    </row>
    <row r="43528" spans="27:29">
      <c r="AA43528" s="298"/>
      <c r="AC43528" s="206"/>
    </row>
    <row r="43529" spans="27:29">
      <c r="AA43529" s="298"/>
      <c r="AC43529" s="206"/>
    </row>
    <row r="43530" spans="27:29">
      <c r="AA43530" s="298"/>
      <c r="AC43530" s="206"/>
    </row>
    <row r="43531" spans="27:29">
      <c r="AA43531" s="298"/>
      <c r="AC43531" s="206"/>
    </row>
    <row r="43532" spans="27:29">
      <c r="AA43532" s="298"/>
      <c r="AC43532" s="206"/>
    </row>
    <row r="43533" spans="27:29">
      <c r="AA43533" s="298"/>
      <c r="AC43533" s="206"/>
    </row>
    <row r="43534" spans="27:29">
      <c r="AA43534" s="298"/>
      <c r="AC43534" s="206"/>
    </row>
    <row r="43535" spans="27:29">
      <c r="AA43535" s="298"/>
      <c r="AC43535" s="206"/>
    </row>
    <row r="43536" spans="27:29">
      <c r="AA43536" s="298"/>
      <c r="AC43536" s="206"/>
    </row>
    <row r="43537" spans="27:29">
      <c r="AA43537" s="298"/>
      <c r="AC43537" s="206"/>
    </row>
    <row r="43538" spans="27:29">
      <c r="AA43538" s="298"/>
      <c r="AC43538" s="206"/>
    </row>
    <row r="43539" spans="27:29">
      <c r="AA43539" s="298"/>
      <c r="AC43539" s="206"/>
    </row>
    <row r="43540" spans="27:29">
      <c r="AA43540" s="298"/>
      <c r="AC43540" s="206"/>
    </row>
    <row r="43541" spans="27:29">
      <c r="AA43541" s="298"/>
      <c r="AC43541" s="206"/>
    </row>
    <row r="43542" spans="27:29">
      <c r="AA43542" s="298"/>
      <c r="AC43542" s="206"/>
    </row>
    <row r="43543" spans="27:29">
      <c r="AA43543" s="298"/>
      <c r="AC43543" s="206"/>
    </row>
    <row r="43544" spans="27:29">
      <c r="AA43544" s="298"/>
      <c r="AC43544" s="206"/>
    </row>
    <row r="43545" spans="27:29">
      <c r="AA43545" s="298"/>
      <c r="AC43545" s="206"/>
    </row>
    <row r="43546" spans="27:29">
      <c r="AA43546" s="298"/>
      <c r="AC43546" s="206"/>
    </row>
    <row r="43547" spans="27:29">
      <c r="AA43547" s="298"/>
      <c r="AC43547" s="206"/>
    </row>
    <row r="43548" spans="27:29">
      <c r="AA43548" s="298"/>
      <c r="AC43548" s="206"/>
    </row>
    <row r="43549" spans="27:29">
      <c r="AA43549" s="298"/>
      <c r="AC43549" s="206"/>
    </row>
    <row r="43550" spans="27:29">
      <c r="AA43550" s="298"/>
      <c r="AC43550" s="206"/>
    </row>
    <row r="43551" spans="27:29">
      <c r="AA43551" s="298"/>
      <c r="AC43551" s="206"/>
    </row>
    <row r="43552" spans="27:29">
      <c r="AA43552" s="298"/>
      <c r="AC43552" s="206"/>
    </row>
    <row r="43553" spans="27:29">
      <c r="AA43553" s="298"/>
      <c r="AC43553" s="206"/>
    </row>
    <row r="43554" spans="27:29">
      <c r="AA43554" s="298"/>
      <c r="AC43554" s="206"/>
    </row>
    <row r="43555" spans="27:29">
      <c r="AA43555" s="298"/>
      <c r="AC43555" s="206"/>
    </row>
    <row r="43556" spans="27:29">
      <c r="AA43556" s="298"/>
      <c r="AC43556" s="206"/>
    </row>
    <row r="43557" spans="27:29">
      <c r="AA43557" s="298"/>
      <c r="AC43557" s="206"/>
    </row>
    <row r="43558" spans="27:29">
      <c r="AA43558" s="298"/>
      <c r="AC43558" s="206"/>
    </row>
    <row r="43559" spans="27:29">
      <c r="AA43559" s="298"/>
      <c r="AC43559" s="206"/>
    </row>
    <row r="43560" spans="27:29">
      <c r="AA43560" s="298"/>
      <c r="AC43560" s="206"/>
    </row>
    <row r="43561" spans="27:29">
      <c r="AA43561" s="298"/>
      <c r="AC43561" s="206"/>
    </row>
    <row r="43562" spans="27:29">
      <c r="AA43562" s="298"/>
      <c r="AC43562" s="206"/>
    </row>
    <row r="43563" spans="27:29">
      <c r="AA43563" s="298"/>
      <c r="AC43563" s="206"/>
    </row>
    <row r="43564" spans="27:29">
      <c r="AA43564" s="298"/>
      <c r="AC43564" s="206"/>
    </row>
    <row r="43565" spans="27:29">
      <c r="AA43565" s="298"/>
      <c r="AC43565" s="206"/>
    </row>
    <row r="43566" spans="27:29">
      <c r="AA43566" s="298"/>
      <c r="AC43566" s="206"/>
    </row>
    <row r="43567" spans="27:29">
      <c r="AA43567" s="298"/>
      <c r="AC43567" s="206"/>
    </row>
    <row r="43568" spans="27:29">
      <c r="AA43568" s="298"/>
      <c r="AC43568" s="206"/>
    </row>
    <row r="43569" spans="27:29">
      <c r="AA43569" s="298"/>
      <c r="AC43569" s="206"/>
    </row>
    <row r="43570" spans="27:29">
      <c r="AA43570" s="298"/>
      <c r="AC43570" s="206"/>
    </row>
    <row r="43571" spans="27:29">
      <c r="AA43571" s="298"/>
      <c r="AC43571" s="206"/>
    </row>
    <row r="43572" spans="27:29">
      <c r="AA43572" s="298"/>
      <c r="AC43572" s="206"/>
    </row>
    <row r="43573" spans="27:29">
      <c r="AA43573" s="298"/>
      <c r="AC43573" s="206"/>
    </row>
    <row r="43574" spans="27:29">
      <c r="AA43574" s="298"/>
      <c r="AC43574" s="206"/>
    </row>
    <row r="43575" spans="27:29">
      <c r="AA43575" s="298"/>
      <c r="AC43575" s="206"/>
    </row>
    <row r="43576" spans="27:29">
      <c r="AA43576" s="298"/>
      <c r="AC43576" s="206"/>
    </row>
    <row r="43577" spans="27:29">
      <c r="AA43577" s="298"/>
      <c r="AC43577" s="206"/>
    </row>
    <row r="43578" spans="27:29">
      <c r="AA43578" s="298"/>
      <c r="AC43578" s="206"/>
    </row>
    <row r="43579" spans="27:29">
      <c r="AA43579" s="298"/>
      <c r="AC43579" s="206"/>
    </row>
    <row r="43580" spans="27:29">
      <c r="AA43580" s="298"/>
      <c r="AC43580" s="206"/>
    </row>
    <row r="43581" spans="27:29">
      <c r="AA43581" s="298"/>
      <c r="AC43581" s="206"/>
    </row>
    <row r="43582" spans="27:29">
      <c r="AA43582" s="298"/>
      <c r="AC43582" s="206"/>
    </row>
    <row r="43583" spans="27:29">
      <c r="AA43583" s="298"/>
      <c r="AC43583" s="206"/>
    </row>
    <row r="43584" spans="27:29">
      <c r="AA43584" s="298"/>
      <c r="AC43584" s="206"/>
    </row>
    <row r="43585" spans="27:29">
      <c r="AA43585" s="298"/>
      <c r="AC43585" s="206"/>
    </row>
    <row r="43586" spans="27:29">
      <c r="AA43586" s="298"/>
      <c r="AC43586" s="206"/>
    </row>
    <row r="43587" spans="27:29">
      <c r="AA43587" s="298"/>
      <c r="AC43587" s="206"/>
    </row>
    <row r="43588" spans="27:29">
      <c r="AA43588" s="298"/>
      <c r="AC43588" s="206"/>
    </row>
    <row r="43589" spans="27:29">
      <c r="AA43589" s="298"/>
      <c r="AC43589" s="206"/>
    </row>
    <row r="43590" spans="27:29">
      <c r="AA43590" s="298"/>
      <c r="AC43590" s="206"/>
    </row>
    <row r="43591" spans="27:29">
      <c r="AA43591" s="298"/>
      <c r="AC43591" s="206"/>
    </row>
    <row r="43592" spans="27:29">
      <c r="AA43592" s="298"/>
      <c r="AC43592" s="206"/>
    </row>
    <row r="43593" spans="27:29">
      <c r="AA43593" s="298"/>
      <c r="AC43593" s="206"/>
    </row>
    <row r="43594" spans="27:29">
      <c r="AA43594" s="298"/>
      <c r="AC43594" s="206"/>
    </row>
    <row r="43595" spans="27:29">
      <c r="AA43595" s="298"/>
      <c r="AC43595" s="206"/>
    </row>
    <row r="43596" spans="27:29">
      <c r="AA43596" s="298"/>
      <c r="AC43596" s="206"/>
    </row>
    <row r="43597" spans="27:29">
      <c r="AA43597" s="298"/>
      <c r="AC43597" s="206"/>
    </row>
    <row r="43598" spans="27:29">
      <c r="AA43598" s="298"/>
      <c r="AC43598" s="206"/>
    </row>
    <row r="43599" spans="27:29">
      <c r="AA43599" s="298"/>
      <c r="AC43599" s="206"/>
    </row>
    <row r="43600" spans="27:29">
      <c r="AA43600" s="298"/>
      <c r="AC43600" s="206"/>
    </row>
    <row r="43601" spans="27:29">
      <c r="AA43601" s="298"/>
      <c r="AC43601" s="206"/>
    </row>
    <row r="43602" spans="27:29">
      <c r="AA43602" s="298"/>
      <c r="AC43602" s="206"/>
    </row>
    <row r="43603" spans="27:29">
      <c r="AA43603" s="298"/>
      <c r="AC43603" s="206"/>
    </row>
    <row r="43604" spans="27:29">
      <c r="AA43604" s="298"/>
      <c r="AC43604" s="206"/>
    </row>
    <row r="43605" spans="27:29">
      <c r="AA43605" s="298"/>
      <c r="AC43605" s="206"/>
    </row>
    <row r="43606" spans="27:29">
      <c r="AA43606" s="298"/>
      <c r="AC43606" s="206"/>
    </row>
    <row r="43607" spans="27:29">
      <c r="AA43607" s="298"/>
      <c r="AC43607" s="206"/>
    </row>
    <row r="43608" spans="27:29">
      <c r="AA43608" s="298"/>
      <c r="AC43608" s="206"/>
    </row>
    <row r="43609" spans="27:29">
      <c r="AA43609" s="298"/>
      <c r="AC43609" s="206"/>
    </row>
    <row r="43610" spans="27:29">
      <c r="AA43610" s="298"/>
      <c r="AC43610" s="206"/>
    </row>
    <row r="43611" spans="27:29">
      <c r="AA43611" s="298"/>
      <c r="AC43611" s="206"/>
    </row>
    <row r="43612" spans="27:29">
      <c r="AA43612" s="298"/>
      <c r="AC43612" s="206"/>
    </row>
    <row r="43613" spans="27:29">
      <c r="AA43613" s="298"/>
      <c r="AC43613" s="206"/>
    </row>
    <row r="43614" spans="27:29">
      <c r="AA43614" s="298"/>
      <c r="AC43614" s="206"/>
    </row>
    <row r="43615" spans="27:29">
      <c r="AA43615" s="298"/>
      <c r="AC43615" s="206"/>
    </row>
    <row r="43616" spans="27:29">
      <c r="AA43616" s="298"/>
      <c r="AC43616" s="206"/>
    </row>
    <row r="43617" spans="27:29">
      <c r="AA43617" s="298"/>
      <c r="AC43617" s="206"/>
    </row>
    <row r="43618" spans="27:29">
      <c r="AA43618" s="298"/>
      <c r="AC43618" s="206"/>
    </row>
    <row r="43619" spans="27:29">
      <c r="AA43619" s="298"/>
      <c r="AC43619" s="206"/>
    </row>
    <row r="43620" spans="27:29">
      <c r="AA43620" s="298"/>
      <c r="AC43620" s="206"/>
    </row>
    <row r="43621" spans="27:29">
      <c r="AA43621" s="298"/>
      <c r="AC43621" s="206"/>
    </row>
    <row r="43622" spans="27:29">
      <c r="AA43622" s="298"/>
      <c r="AC43622" s="206"/>
    </row>
    <row r="43623" spans="27:29">
      <c r="AA43623" s="298"/>
      <c r="AC43623" s="206"/>
    </row>
    <row r="43624" spans="27:29">
      <c r="AA43624" s="298"/>
      <c r="AC43624" s="206"/>
    </row>
    <row r="43625" spans="27:29">
      <c r="AA43625" s="298"/>
      <c r="AC43625" s="206"/>
    </row>
    <row r="43626" spans="27:29">
      <c r="AA43626" s="298"/>
      <c r="AC43626" s="206"/>
    </row>
    <row r="43627" spans="27:29">
      <c r="AA43627" s="298"/>
      <c r="AC43627" s="206"/>
    </row>
    <row r="43628" spans="27:29">
      <c r="AA43628" s="298"/>
      <c r="AC43628" s="206"/>
    </row>
    <row r="43629" spans="27:29">
      <c r="AA43629" s="298"/>
      <c r="AC43629" s="206"/>
    </row>
    <row r="43630" spans="27:29">
      <c r="AA43630" s="298"/>
      <c r="AC43630" s="206"/>
    </row>
    <row r="43631" spans="27:29">
      <c r="AA43631" s="298"/>
      <c r="AC43631" s="206"/>
    </row>
    <row r="43632" spans="27:29">
      <c r="AA43632" s="298"/>
      <c r="AC43632" s="206"/>
    </row>
    <row r="43633" spans="27:29">
      <c r="AA43633" s="298"/>
      <c r="AC43633" s="206"/>
    </row>
    <row r="43634" spans="27:29">
      <c r="AA43634" s="298"/>
      <c r="AC43634" s="206"/>
    </row>
    <row r="43635" spans="27:29">
      <c r="AA43635" s="298"/>
      <c r="AC43635" s="206"/>
    </row>
    <row r="43636" spans="27:29">
      <c r="AA43636" s="298"/>
      <c r="AC43636" s="206"/>
    </row>
    <row r="43637" spans="27:29">
      <c r="AA43637" s="298"/>
      <c r="AC43637" s="206"/>
    </row>
    <row r="43638" spans="27:29">
      <c r="AA43638" s="298"/>
      <c r="AC43638" s="206"/>
    </row>
    <row r="43639" spans="27:29">
      <c r="AA43639" s="298"/>
      <c r="AC43639" s="206"/>
    </row>
    <row r="43640" spans="27:29">
      <c r="AA43640" s="298"/>
      <c r="AC43640" s="206"/>
    </row>
    <row r="43641" spans="27:29">
      <c r="AA43641" s="298"/>
      <c r="AC43641" s="206"/>
    </row>
    <row r="43642" spans="27:29">
      <c r="AA43642" s="298"/>
      <c r="AC43642" s="206"/>
    </row>
    <row r="43643" spans="27:29">
      <c r="AA43643" s="298"/>
      <c r="AC43643" s="206"/>
    </row>
    <row r="43644" spans="27:29">
      <c r="AA43644" s="298"/>
      <c r="AC43644" s="206"/>
    </row>
    <row r="43645" spans="27:29">
      <c r="AA43645" s="298"/>
      <c r="AC43645" s="206"/>
    </row>
    <row r="43646" spans="27:29">
      <c r="AA43646" s="298"/>
      <c r="AC43646" s="206"/>
    </row>
    <row r="43647" spans="27:29">
      <c r="AA43647" s="298"/>
      <c r="AC43647" s="206"/>
    </row>
    <row r="43648" spans="27:29">
      <c r="AA43648" s="298"/>
      <c r="AC43648" s="206"/>
    </row>
    <row r="43649" spans="27:29">
      <c r="AA43649" s="298"/>
      <c r="AC43649" s="206"/>
    </row>
    <row r="43650" spans="27:29">
      <c r="AA43650" s="298"/>
      <c r="AC43650" s="206"/>
    </row>
    <row r="43651" spans="27:29">
      <c r="AA43651" s="298"/>
      <c r="AC43651" s="206"/>
    </row>
    <row r="43652" spans="27:29">
      <c r="AA43652" s="298"/>
      <c r="AC43652" s="206"/>
    </row>
    <row r="43653" spans="27:29">
      <c r="AA43653" s="298"/>
      <c r="AC43653" s="206"/>
    </row>
    <row r="43654" spans="27:29">
      <c r="AA43654" s="298"/>
      <c r="AC43654" s="206"/>
    </row>
    <row r="43655" spans="27:29">
      <c r="AA43655" s="298"/>
      <c r="AC43655" s="206"/>
    </row>
    <row r="43656" spans="27:29">
      <c r="AA43656" s="298"/>
      <c r="AC43656" s="206"/>
    </row>
    <row r="43657" spans="27:29">
      <c r="AA43657" s="298"/>
      <c r="AC43657" s="206"/>
    </row>
    <row r="43658" spans="27:29">
      <c r="AA43658" s="298"/>
      <c r="AC43658" s="206"/>
    </row>
    <row r="43659" spans="27:29">
      <c r="AA43659" s="298"/>
      <c r="AC43659" s="206"/>
    </row>
    <row r="43660" spans="27:29">
      <c r="AA43660" s="298"/>
      <c r="AC43660" s="206"/>
    </row>
    <row r="43661" spans="27:29">
      <c r="AA43661" s="298"/>
      <c r="AC43661" s="206"/>
    </row>
    <row r="43662" spans="27:29">
      <c r="AA43662" s="298"/>
      <c r="AC43662" s="206"/>
    </row>
    <row r="43663" spans="27:29">
      <c r="AA43663" s="298"/>
      <c r="AC43663" s="206"/>
    </row>
    <row r="43664" spans="27:29">
      <c r="AA43664" s="298"/>
      <c r="AC43664" s="206"/>
    </row>
    <row r="43665" spans="27:29">
      <c r="AA43665" s="298"/>
      <c r="AC43665" s="206"/>
    </row>
    <row r="43666" spans="27:29">
      <c r="AA43666" s="298"/>
      <c r="AC43666" s="206"/>
    </row>
    <row r="43667" spans="27:29">
      <c r="AA43667" s="298"/>
      <c r="AC43667" s="206"/>
    </row>
    <row r="43668" spans="27:29">
      <c r="AA43668" s="298"/>
      <c r="AC43668" s="206"/>
    </row>
    <row r="43669" spans="27:29">
      <c r="AA43669" s="298"/>
      <c r="AC43669" s="206"/>
    </row>
    <row r="43670" spans="27:29">
      <c r="AA43670" s="298"/>
      <c r="AC43670" s="206"/>
    </row>
    <row r="43671" spans="27:29">
      <c r="AA43671" s="298"/>
      <c r="AC43671" s="206"/>
    </row>
    <row r="43672" spans="27:29">
      <c r="AA43672" s="298"/>
      <c r="AC43672" s="206"/>
    </row>
    <row r="43673" spans="27:29">
      <c r="AA43673" s="298"/>
      <c r="AC43673" s="206"/>
    </row>
    <row r="43674" spans="27:29">
      <c r="AA43674" s="298"/>
      <c r="AC43674" s="206"/>
    </row>
    <row r="43675" spans="27:29">
      <c r="AA43675" s="298"/>
      <c r="AC43675" s="206"/>
    </row>
    <row r="43676" spans="27:29">
      <c r="AA43676" s="298"/>
      <c r="AC43676" s="206"/>
    </row>
    <row r="43677" spans="27:29">
      <c r="AA43677" s="298"/>
      <c r="AC43677" s="206"/>
    </row>
    <row r="43678" spans="27:29">
      <c r="AA43678" s="298"/>
      <c r="AC43678" s="206"/>
    </row>
    <row r="43679" spans="27:29">
      <c r="AA43679" s="298"/>
      <c r="AC43679" s="206"/>
    </row>
    <row r="43680" spans="27:29">
      <c r="AA43680" s="298"/>
      <c r="AC43680" s="206"/>
    </row>
    <row r="43681" spans="27:29">
      <c r="AA43681" s="298"/>
      <c r="AC43681" s="206"/>
    </row>
    <row r="43682" spans="27:29">
      <c r="AA43682" s="298"/>
      <c r="AC43682" s="206"/>
    </row>
    <row r="43683" spans="27:29">
      <c r="AA43683" s="298"/>
      <c r="AC43683" s="206"/>
    </row>
    <row r="43684" spans="27:29">
      <c r="AA43684" s="298"/>
      <c r="AC43684" s="206"/>
    </row>
    <row r="43685" spans="27:29">
      <c r="AA43685" s="298"/>
      <c r="AC43685" s="206"/>
    </row>
    <row r="43686" spans="27:29">
      <c r="AA43686" s="298"/>
      <c r="AC43686" s="206"/>
    </row>
    <row r="43687" spans="27:29">
      <c r="AA43687" s="298"/>
      <c r="AC43687" s="206"/>
    </row>
    <row r="43688" spans="27:29">
      <c r="AA43688" s="298"/>
      <c r="AC43688" s="206"/>
    </row>
    <row r="43689" spans="27:29">
      <c r="AA43689" s="298"/>
      <c r="AC43689" s="206"/>
    </row>
    <row r="43690" spans="27:29">
      <c r="AA43690" s="298"/>
      <c r="AC43690" s="206"/>
    </row>
    <row r="43691" spans="27:29">
      <c r="AA43691" s="298"/>
      <c r="AC43691" s="206"/>
    </row>
    <row r="43692" spans="27:29">
      <c r="AA43692" s="298"/>
      <c r="AC43692" s="206"/>
    </row>
    <row r="43693" spans="27:29">
      <c r="AA43693" s="298"/>
      <c r="AC43693" s="206"/>
    </row>
    <row r="43694" spans="27:29">
      <c r="AA43694" s="298"/>
      <c r="AC43694" s="206"/>
    </row>
    <row r="43695" spans="27:29">
      <c r="AA43695" s="298"/>
      <c r="AC43695" s="206"/>
    </row>
    <row r="43696" spans="27:29">
      <c r="AA43696" s="298"/>
      <c r="AC43696" s="206"/>
    </row>
    <row r="43697" spans="27:29">
      <c r="AA43697" s="298"/>
      <c r="AC43697" s="206"/>
    </row>
    <row r="43698" spans="27:29">
      <c r="AA43698" s="298"/>
      <c r="AC43698" s="206"/>
    </row>
    <row r="43699" spans="27:29">
      <c r="AA43699" s="298"/>
      <c r="AC43699" s="206"/>
    </row>
    <row r="43700" spans="27:29">
      <c r="AA43700" s="298"/>
      <c r="AC43700" s="206"/>
    </row>
    <row r="43701" spans="27:29">
      <c r="AA43701" s="298"/>
      <c r="AC43701" s="206"/>
    </row>
    <row r="43702" spans="27:29">
      <c r="AA43702" s="298"/>
      <c r="AC43702" s="206"/>
    </row>
    <row r="43703" spans="27:29">
      <c r="AA43703" s="298"/>
      <c r="AC43703" s="206"/>
    </row>
    <row r="43704" spans="27:29">
      <c r="AA43704" s="298"/>
      <c r="AC43704" s="206"/>
    </row>
    <row r="43705" spans="27:29">
      <c r="AA43705" s="298"/>
      <c r="AC43705" s="206"/>
    </row>
    <row r="43706" spans="27:29">
      <c r="AA43706" s="298"/>
      <c r="AC43706" s="206"/>
    </row>
    <row r="43707" spans="27:29">
      <c r="AA43707" s="298"/>
      <c r="AC43707" s="206"/>
    </row>
    <row r="43708" spans="27:29">
      <c r="AA43708" s="298"/>
      <c r="AC43708" s="206"/>
    </row>
    <row r="43709" spans="27:29">
      <c r="AA43709" s="298"/>
      <c r="AC43709" s="206"/>
    </row>
    <row r="43710" spans="27:29">
      <c r="AA43710" s="298"/>
      <c r="AC43710" s="206"/>
    </row>
    <row r="43711" spans="27:29">
      <c r="AA43711" s="298"/>
      <c r="AC43711" s="206"/>
    </row>
    <row r="43712" spans="27:29">
      <c r="AA43712" s="298"/>
      <c r="AC43712" s="206"/>
    </row>
    <row r="43713" spans="27:29">
      <c r="AA43713" s="298"/>
      <c r="AC43713" s="206"/>
    </row>
    <row r="43714" spans="27:29">
      <c r="AA43714" s="298"/>
      <c r="AC43714" s="206"/>
    </row>
    <row r="43715" spans="27:29">
      <c r="AA43715" s="298"/>
      <c r="AC43715" s="206"/>
    </row>
    <row r="43716" spans="27:29">
      <c r="AA43716" s="298"/>
      <c r="AC43716" s="206"/>
    </row>
    <row r="43717" spans="27:29">
      <c r="AA43717" s="298"/>
      <c r="AC43717" s="206"/>
    </row>
    <row r="43718" spans="27:29">
      <c r="AA43718" s="298"/>
      <c r="AC43718" s="206"/>
    </row>
    <row r="43719" spans="27:29">
      <c r="AA43719" s="298"/>
      <c r="AC43719" s="206"/>
    </row>
    <row r="43720" spans="27:29">
      <c r="AA43720" s="298"/>
      <c r="AC43720" s="206"/>
    </row>
    <row r="43721" spans="27:29">
      <c r="AA43721" s="298"/>
      <c r="AC43721" s="206"/>
    </row>
    <row r="43722" spans="27:29">
      <c r="AA43722" s="298"/>
      <c r="AC43722" s="206"/>
    </row>
    <row r="43723" spans="27:29">
      <c r="AA43723" s="298"/>
      <c r="AC43723" s="206"/>
    </row>
    <row r="43724" spans="27:29">
      <c r="AA43724" s="298"/>
      <c r="AC43724" s="206"/>
    </row>
    <row r="43725" spans="27:29">
      <c r="AA43725" s="298"/>
      <c r="AC43725" s="206"/>
    </row>
    <row r="43726" spans="27:29">
      <c r="AA43726" s="298"/>
      <c r="AC43726" s="206"/>
    </row>
    <row r="43727" spans="27:29">
      <c r="AA43727" s="298"/>
      <c r="AC43727" s="206"/>
    </row>
    <row r="43728" spans="27:29">
      <c r="AA43728" s="298"/>
      <c r="AC43728" s="206"/>
    </row>
    <row r="43729" spans="27:29">
      <c r="AA43729" s="298"/>
      <c r="AC43729" s="206"/>
    </row>
    <row r="43730" spans="27:29">
      <c r="AA43730" s="298"/>
      <c r="AC43730" s="206"/>
    </row>
    <row r="43731" spans="27:29">
      <c r="AA43731" s="298"/>
      <c r="AC43731" s="206"/>
    </row>
    <row r="43732" spans="27:29">
      <c r="AA43732" s="298"/>
      <c r="AC43732" s="206"/>
    </row>
    <row r="43733" spans="27:29">
      <c r="AA43733" s="298"/>
      <c r="AC43733" s="206"/>
    </row>
    <row r="43734" spans="27:29">
      <c r="AA43734" s="298"/>
      <c r="AC43734" s="206"/>
    </row>
    <row r="43735" spans="27:29">
      <c r="AA43735" s="298"/>
      <c r="AC43735" s="206"/>
    </row>
    <row r="43736" spans="27:29">
      <c r="AA43736" s="298"/>
      <c r="AC43736" s="206"/>
    </row>
    <row r="43737" spans="27:29">
      <c r="AA43737" s="298"/>
      <c r="AC43737" s="206"/>
    </row>
    <row r="43738" spans="27:29">
      <c r="AA43738" s="298"/>
      <c r="AC43738" s="206"/>
    </row>
    <row r="43739" spans="27:29">
      <c r="AA43739" s="298"/>
      <c r="AC43739" s="206"/>
    </row>
    <row r="43740" spans="27:29">
      <c r="AA43740" s="298"/>
      <c r="AC43740" s="206"/>
    </row>
    <row r="43741" spans="27:29">
      <c r="AA43741" s="298"/>
      <c r="AC43741" s="206"/>
    </row>
    <row r="43742" spans="27:29">
      <c r="AA43742" s="298"/>
      <c r="AC43742" s="206"/>
    </row>
    <row r="43743" spans="27:29">
      <c r="AA43743" s="298"/>
      <c r="AC43743" s="206"/>
    </row>
    <row r="43744" spans="27:29">
      <c r="AA43744" s="298"/>
      <c r="AC43744" s="206"/>
    </row>
    <row r="43745" spans="27:29">
      <c r="AA43745" s="298"/>
      <c r="AC43745" s="206"/>
    </row>
    <row r="43746" spans="27:29">
      <c r="AA43746" s="298"/>
      <c r="AC43746" s="206"/>
    </row>
    <row r="43747" spans="27:29">
      <c r="AA43747" s="298"/>
      <c r="AC43747" s="206"/>
    </row>
    <row r="43748" spans="27:29">
      <c r="AA43748" s="298"/>
      <c r="AC43748" s="206"/>
    </row>
    <row r="43749" spans="27:29">
      <c r="AA43749" s="298"/>
      <c r="AC43749" s="206"/>
    </row>
    <row r="43750" spans="27:29">
      <c r="AA43750" s="298"/>
      <c r="AC43750" s="206"/>
    </row>
    <row r="43751" spans="27:29">
      <c r="AA43751" s="298"/>
      <c r="AC43751" s="206"/>
    </row>
    <row r="43752" spans="27:29">
      <c r="AA43752" s="298"/>
      <c r="AC43752" s="206"/>
    </row>
    <row r="43753" spans="27:29">
      <c r="AA43753" s="298"/>
      <c r="AC43753" s="206"/>
    </row>
    <row r="43754" spans="27:29">
      <c r="AA43754" s="298"/>
      <c r="AC43754" s="206"/>
    </row>
    <row r="43755" spans="27:29">
      <c r="AA43755" s="298"/>
      <c r="AC43755" s="206"/>
    </row>
    <row r="43756" spans="27:29">
      <c r="AA43756" s="298"/>
      <c r="AC43756" s="206"/>
    </row>
    <row r="43757" spans="27:29">
      <c r="AA43757" s="298"/>
      <c r="AC43757" s="206"/>
    </row>
    <row r="43758" spans="27:29">
      <c r="AA43758" s="298"/>
      <c r="AC43758" s="206"/>
    </row>
    <row r="43759" spans="27:29">
      <c r="AA43759" s="298"/>
      <c r="AC43759" s="206"/>
    </row>
    <row r="43760" spans="27:29">
      <c r="AA43760" s="298"/>
      <c r="AC43760" s="206"/>
    </row>
    <row r="43761" spans="27:29">
      <c r="AA43761" s="298"/>
      <c r="AC43761" s="206"/>
    </row>
    <row r="43762" spans="27:29">
      <c r="AA43762" s="298"/>
      <c r="AC43762" s="206"/>
    </row>
    <row r="43763" spans="27:29">
      <c r="AA43763" s="298"/>
      <c r="AC43763" s="206"/>
    </row>
    <row r="43764" spans="27:29">
      <c r="AA43764" s="298"/>
      <c r="AC43764" s="206"/>
    </row>
    <row r="43765" spans="27:29">
      <c r="AA43765" s="298"/>
      <c r="AC43765" s="206"/>
    </row>
    <row r="43766" spans="27:29">
      <c r="AA43766" s="298"/>
      <c r="AC43766" s="206"/>
    </row>
    <row r="43767" spans="27:29">
      <c r="AA43767" s="298"/>
      <c r="AC43767" s="206"/>
    </row>
    <row r="43768" spans="27:29">
      <c r="AA43768" s="298"/>
      <c r="AC43768" s="206"/>
    </row>
    <row r="43769" spans="27:29">
      <c r="AA43769" s="298"/>
      <c r="AC43769" s="206"/>
    </row>
    <row r="43770" spans="27:29">
      <c r="AA43770" s="298"/>
      <c r="AC43770" s="206"/>
    </row>
    <row r="43771" spans="27:29">
      <c r="AA43771" s="298"/>
      <c r="AC43771" s="206"/>
    </row>
    <row r="43772" spans="27:29">
      <c r="AA43772" s="298"/>
      <c r="AC43772" s="206"/>
    </row>
    <row r="43773" spans="27:29">
      <c r="AA43773" s="298"/>
      <c r="AC43773" s="206"/>
    </row>
    <row r="43774" spans="27:29">
      <c r="AA43774" s="298"/>
      <c r="AC43774" s="206"/>
    </row>
    <row r="43775" spans="27:29">
      <c r="AA43775" s="298"/>
      <c r="AC43775" s="206"/>
    </row>
    <row r="43776" spans="27:29">
      <c r="AA43776" s="298"/>
      <c r="AC43776" s="206"/>
    </row>
    <row r="43777" spans="27:29">
      <c r="AA43777" s="298"/>
      <c r="AC43777" s="206"/>
    </row>
    <row r="43778" spans="27:29">
      <c r="AA43778" s="298"/>
      <c r="AC43778" s="206"/>
    </row>
    <row r="43779" spans="27:29">
      <c r="AA43779" s="298"/>
      <c r="AC43779" s="206"/>
    </row>
    <row r="43780" spans="27:29">
      <c r="AA43780" s="298"/>
      <c r="AC43780" s="206"/>
    </row>
    <row r="43781" spans="27:29">
      <c r="AA43781" s="298"/>
      <c r="AC43781" s="206"/>
    </row>
    <row r="43782" spans="27:29">
      <c r="AA43782" s="298"/>
      <c r="AC43782" s="206"/>
    </row>
    <row r="43783" spans="27:29">
      <c r="AA43783" s="298"/>
      <c r="AC43783" s="206"/>
    </row>
    <row r="43784" spans="27:29">
      <c r="AA43784" s="298"/>
      <c r="AC43784" s="206"/>
    </row>
    <row r="43785" spans="27:29">
      <c r="AA43785" s="298"/>
      <c r="AC43785" s="206"/>
    </row>
    <row r="43786" spans="27:29">
      <c r="AA43786" s="298"/>
      <c r="AC43786" s="206"/>
    </row>
    <row r="43787" spans="27:29">
      <c r="AA43787" s="298"/>
      <c r="AC43787" s="206"/>
    </row>
    <row r="43788" spans="27:29">
      <c r="AA43788" s="298"/>
      <c r="AC43788" s="206"/>
    </row>
    <row r="43789" spans="27:29">
      <c r="AA43789" s="298"/>
      <c r="AC43789" s="206"/>
    </row>
    <row r="43790" spans="27:29">
      <c r="AA43790" s="298"/>
      <c r="AC43790" s="206"/>
    </row>
    <row r="43791" spans="27:29">
      <c r="AA43791" s="298"/>
      <c r="AC43791" s="206"/>
    </row>
    <row r="43792" spans="27:29">
      <c r="AA43792" s="298"/>
      <c r="AC43792" s="206"/>
    </row>
    <row r="43793" spans="27:29">
      <c r="AA43793" s="298"/>
      <c r="AC43793" s="206"/>
    </row>
    <row r="43794" spans="27:29">
      <c r="AA43794" s="298"/>
      <c r="AC43794" s="206"/>
    </row>
    <row r="43795" spans="27:29">
      <c r="AA43795" s="298"/>
      <c r="AC43795" s="206"/>
    </row>
    <row r="43796" spans="27:29">
      <c r="AA43796" s="298"/>
      <c r="AC43796" s="206"/>
    </row>
    <row r="43797" spans="27:29">
      <c r="AA43797" s="298"/>
      <c r="AC43797" s="206"/>
    </row>
    <row r="43798" spans="27:29">
      <c r="AA43798" s="298"/>
      <c r="AC43798" s="206"/>
    </row>
    <row r="43799" spans="27:29">
      <c r="AA43799" s="298"/>
      <c r="AC43799" s="206"/>
    </row>
    <row r="43800" spans="27:29">
      <c r="AA43800" s="298"/>
      <c r="AC43800" s="206"/>
    </row>
    <row r="43801" spans="27:29">
      <c r="AA43801" s="298"/>
      <c r="AC43801" s="206"/>
    </row>
    <row r="43802" spans="27:29">
      <c r="AA43802" s="298"/>
      <c r="AC43802" s="206"/>
    </row>
    <row r="43803" spans="27:29">
      <c r="AA43803" s="298"/>
      <c r="AC43803" s="206"/>
    </row>
    <row r="43804" spans="27:29">
      <c r="AA43804" s="298"/>
      <c r="AC43804" s="206"/>
    </row>
    <row r="43805" spans="27:29">
      <c r="AA43805" s="298"/>
      <c r="AC43805" s="206"/>
    </row>
    <row r="43806" spans="27:29">
      <c r="AA43806" s="298"/>
      <c r="AC43806" s="206"/>
    </row>
    <row r="43807" spans="27:29">
      <c r="AA43807" s="298"/>
      <c r="AC43807" s="206"/>
    </row>
    <row r="43808" spans="27:29">
      <c r="AA43808" s="298"/>
      <c r="AC43808" s="206"/>
    </row>
    <row r="43809" spans="27:29">
      <c r="AA43809" s="298"/>
      <c r="AC43809" s="206"/>
    </row>
    <row r="43810" spans="27:29">
      <c r="AA43810" s="298"/>
      <c r="AC43810" s="206"/>
    </row>
    <row r="43811" spans="27:29">
      <c r="AA43811" s="298"/>
      <c r="AC43811" s="206"/>
    </row>
    <row r="43812" spans="27:29">
      <c r="AA43812" s="298"/>
      <c r="AC43812" s="206"/>
    </row>
    <row r="43813" spans="27:29">
      <c r="AA43813" s="298"/>
      <c r="AC43813" s="206"/>
    </row>
    <row r="43814" spans="27:29">
      <c r="AA43814" s="298"/>
      <c r="AC43814" s="206"/>
    </row>
    <row r="43815" spans="27:29">
      <c r="AA43815" s="298"/>
      <c r="AC43815" s="206"/>
    </row>
    <row r="43816" spans="27:29">
      <c r="AA43816" s="298"/>
      <c r="AC43816" s="206"/>
    </row>
    <row r="43817" spans="27:29">
      <c r="AA43817" s="298"/>
      <c r="AC43817" s="206"/>
    </row>
    <row r="43818" spans="27:29">
      <c r="AA43818" s="298"/>
      <c r="AC43818" s="206"/>
    </row>
    <row r="43819" spans="27:29">
      <c r="AA43819" s="298"/>
      <c r="AC43819" s="206"/>
    </row>
    <row r="43820" spans="27:29">
      <c r="AA43820" s="298"/>
      <c r="AC43820" s="206"/>
    </row>
    <row r="43821" spans="27:29">
      <c r="AA43821" s="298"/>
      <c r="AC43821" s="206"/>
    </row>
    <row r="43822" spans="27:29">
      <c r="AA43822" s="298"/>
      <c r="AC43822" s="206"/>
    </row>
    <row r="43823" spans="27:29">
      <c r="AA43823" s="298"/>
      <c r="AC43823" s="206"/>
    </row>
    <row r="43824" spans="27:29">
      <c r="AA43824" s="298"/>
      <c r="AC43824" s="206"/>
    </row>
    <row r="43825" spans="27:29">
      <c r="AA43825" s="298"/>
      <c r="AC43825" s="206"/>
    </row>
    <row r="43826" spans="27:29">
      <c r="AA43826" s="298"/>
      <c r="AC43826" s="206"/>
    </row>
    <row r="43827" spans="27:29">
      <c r="AA43827" s="298"/>
      <c r="AC43827" s="206"/>
    </row>
    <row r="43828" spans="27:29">
      <c r="AA43828" s="298"/>
      <c r="AC43828" s="206"/>
    </row>
    <row r="43829" spans="27:29">
      <c r="AA43829" s="298"/>
      <c r="AC43829" s="206"/>
    </row>
    <row r="43830" spans="27:29">
      <c r="AA43830" s="298"/>
      <c r="AC43830" s="206"/>
    </row>
    <row r="43831" spans="27:29">
      <c r="AA43831" s="298"/>
      <c r="AC43831" s="206"/>
    </row>
    <row r="43832" spans="27:29">
      <c r="AA43832" s="298"/>
      <c r="AC43832" s="206"/>
    </row>
    <row r="43833" spans="27:29">
      <c r="AA43833" s="298"/>
      <c r="AC43833" s="206"/>
    </row>
    <row r="43834" spans="27:29">
      <c r="AA43834" s="298"/>
      <c r="AC43834" s="206"/>
    </row>
    <row r="43835" spans="27:29">
      <c r="AA43835" s="298"/>
      <c r="AC43835" s="206"/>
    </row>
    <row r="43836" spans="27:29">
      <c r="AA43836" s="298"/>
      <c r="AC43836" s="206"/>
    </row>
    <row r="43837" spans="27:29">
      <c r="AA43837" s="298"/>
      <c r="AC43837" s="206"/>
    </row>
    <row r="43838" spans="27:29">
      <c r="AA43838" s="298"/>
      <c r="AC43838" s="206"/>
    </row>
    <row r="43839" spans="27:29">
      <c r="AA43839" s="298"/>
      <c r="AC43839" s="206"/>
    </row>
    <row r="43840" spans="27:29">
      <c r="AA43840" s="298"/>
      <c r="AC43840" s="206"/>
    </row>
    <row r="43841" spans="27:29">
      <c r="AA43841" s="298"/>
      <c r="AC43841" s="206"/>
    </row>
    <row r="43842" spans="27:29">
      <c r="AA43842" s="298"/>
      <c r="AC43842" s="206"/>
    </row>
    <row r="43843" spans="27:29">
      <c r="AA43843" s="298"/>
      <c r="AC43843" s="206"/>
    </row>
    <row r="43844" spans="27:29">
      <c r="AA43844" s="298"/>
      <c r="AC43844" s="206"/>
    </row>
    <row r="43845" spans="27:29">
      <c r="AA43845" s="298"/>
      <c r="AC43845" s="206"/>
    </row>
    <row r="43846" spans="27:29">
      <c r="AA43846" s="298"/>
      <c r="AC43846" s="206"/>
    </row>
    <row r="43847" spans="27:29">
      <c r="AA43847" s="298"/>
      <c r="AC43847" s="206"/>
    </row>
    <row r="43848" spans="27:29">
      <c r="AA43848" s="298"/>
      <c r="AC43848" s="206"/>
    </row>
    <row r="43849" spans="27:29">
      <c r="AA43849" s="298"/>
      <c r="AC43849" s="206"/>
    </row>
    <row r="43850" spans="27:29">
      <c r="AA43850" s="298"/>
      <c r="AC43850" s="206"/>
    </row>
    <row r="43851" spans="27:29">
      <c r="AA43851" s="298"/>
      <c r="AC43851" s="206"/>
    </row>
    <row r="43852" spans="27:29">
      <c r="AA43852" s="298"/>
      <c r="AC43852" s="206"/>
    </row>
    <row r="43853" spans="27:29">
      <c r="AA43853" s="298"/>
      <c r="AC43853" s="206"/>
    </row>
    <row r="43854" spans="27:29">
      <c r="AA43854" s="298"/>
      <c r="AC43854" s="206"/>
    </row>
    <row r="43855" spans="27:29">
      <c r="AA43855" s="298"/>
      <c r="AC43855" s="206"/>
    </row>
    <row r="43856" spans="27:29">
      <c r="AA43856" s="298"/>
      <c r="AC43856" s="206"/>
    </row>
    <row r="43857" spans="27:29">
      <c r="AA43857" s="298"/>
      <c r="AC43857" s="206"/>
    </row>
    <row r="43858" spans="27:29">
      <c r="AA43858" s="298"/>
      <c r="AC43858" s="206"/>
    </row>
    <row r="43859" spans="27:29">
      <c r="AA43859" s="298"/>
      <c r="AC43859" s="206"/>
    </row>
    <row r="43860" spans="27:29">
      <c r="AA43860" s="298"/>
      <c r="AC43860" s="206"/>
    </row>
    <row r="43861" spans="27:29">
      <c r="AA43861" s="298"/>
      <c r="AC43861" s="206"/>
    </row>
    <row r="43862" spans="27:29">
      <c r="AA43862" s="298"/>
      <c r="AC43862" s="206"/>
    </row>
    <row r="43863" spans="27:29">
      <c r="AA43863" s="298"/>
      <c r="AC43863" s="206"/>
    </row>
    <row r="43864" spans="27:29">
      <c r="AA43864" s="298"/>
      <c r="AC43864" s="206"/>
    </row>
    <row r="43865" spans="27:29">
      <c r="AA43865" s="298"/>
      <c r="AC43865" s="206"/>
    </row>
    <row r="43866" spans="27:29">
      <c r="AA43866" s="298"/>
      <c r="AC43866" s="206"/>
    </row>
    <row r="43867" spans="27:29">
      <c r="AA43867" s="298"/>
      <c r="AC43867" s="206"/>
    </row>
    <row r="43868" spans="27:29">
      <c r="AA43868" s="298"/>
      <c r="AC43868" s="206"/>
    </row>
    <row r="43869" spans="27:29">
      <c r="AA43869" s="298"/>
      <c r="AC43869" s="206"/>
    </row>
    <row r="43870" spans="27:29">
      <c r="AA43870" s="298"/>
      <c r="AC43870" s="206"/>
    </row>
    <row r="43871" spans="27:29">
      <c r="AA43871" s="298"/>
      <c r="AC43871" s="206"/>
    </row>
    <row r="43872" spans="27:29">
      <c r="AA43872" s="298"/>
      <c r="AC43872" s="206"/>
    </row>
    <row r="43873" spans="27:29">
      <c r="AA43873" s="298"/>
      <c r="AC43873" s="206"/>
    </row>
    <row r="43874" spans="27:29">
      <c r="AA43874" s="298"/>
      <c r="AC43874" s="206"/>
    </row>
    <row r="43875" spans="27:29">
      <c r="AA43875" s="298"/>
      <c r="AC43875" s="206"/>
    </row>
    <row r="43876" spans="27:29">
      <c r="AA43876" s="298"/>
      <c r="AC43876" s="206"/>
    </row>
    <row r="43877" spans="27:29">
      <c r="AA43877" s="298"/>
      <c r="AC43877" s="206"/>
    </row>
    <row r="43878" spans="27:29">
      <c r="AA43878" s="298"/>
      <c r="AC43878" s="206"/>
    </row>
    <row r="43879" spans="27:29">
      <c r="AA43879" s="298"/>
      <c r="AC43879" s="206"/>
    </row>
    <row r="43880" spans="27:29">
      <c r="AA43880" s="298"/>
      <c r="AC43880" s="206"/>
    </row>
    <row r="43881" spans="27:29">
      <c r="AA43881" s="298"/>
      <c r="AC43881" s="206"/>
    </row>
    <row r="43882" spans="27:29">
      <c r="AA43882" s="298"/>
      <c r="AC43882" s="206"/>
    </row>
    <row r="43883" spans="27:29">
      <c r="AA43883" s="298"/>
      <c r="AC43883" s="206"/>
    </row>
    <row r="43884" spans="27:29">
      <c r="AA43884" s="298"/>
      <c r="AC43884" s="206"/>
    </row>
    <row r="43885" spans="27:29">
      <c r="AA43885" s="298"/>
      <c r="AC43885" s="206"/>
    </row>
    <row r="43886" spans="27:29">
      <c r="AA43886" s="298"/>
      <c r="AC43886" s="206"/>
    </row>
    <row r="43887" spans="27:29">
      <c r="AA43887" s="298"/>
      <c r="AC43887" s="206"/>
    </row>
    <row r="43888" spans="27:29">
      <c r="AA43888" s="298"/>
      <c r="AC43888" s="206"/>
    </row>
    <row r="43889" spans="27:29">
      <c r="AA43889" s="298"/>
      <c r="AC43889" s="206"/>
    </row>
    <row r="43890" spans="27:29">
      <c r="AA43890" s="298"/>
      <c r="AC43890" s="206"/>
    </row>
    <row r="43891" spans="27:29">
      <c r="AA43891" s="298"/>
      <c r="AC43891" s="206"/>
    </row>
    <row r="43892" spans="27:29">
      <c r="AA43892" s="298"/>
      <c r="AC43892" s="206"/>
    </row>
    <row r="43893" spans="27:29">
      <c r="AA43893" s="298"/>
      <c r="AC43893" s="206"/>
    </row>
    <row r="43894" spans="27:29">
      <c r="AA43894" s="298"/>
      <c r="AC43894" s="206"/>
    </row>
    <row r="43895" spans="27:29">
      <c r="AA43895" s="298"/>
      <c r="AC43895" s="206"/>
    </row>
    <row r="43896" spans="27:29">
      <c r="AA43896" s="298"/>
      <c r="AC43896" s="206"/>
    </row>
    <row r="43897" spans="27:29">
      <c r="AA43897" s="298"/>
      <c r="AC43897" s="206"/>
    </row>
    <row r="43898" spans="27:29">
      <c r="AA43898" s="298"/>
      <c r="AC43898" s="206"/>
    </row>
    <row r="43899" spans="27:29">
      <c r="AA43899" s="298"/>
      <c r="AC43899" s="206"/>
    </row>
    <row r="43900" spans="27:29">
      <c r="AA43900" s="298"/>
      <c r="AC43900" s="206"/>
    </row>
    <row r="43901" spans="27:29">
      <c r="AA43901" s="298"/>
      <c r="AC43901" s="206"/>
    </row>
    <row r="43902" spans="27:29">
      <c r="AA43902" s="298"/>
      <c r="AC43902" s="206"/>
    </row>
    <row r="43903" spans="27:29">
      <c r="AA43903" s="298"/>
      <c r="AC43903" s="206"/>
    </row>
    <row r="43904" spans="27:29">
      <c r="AA43904" s="298"/>
      <c r="AC43904" s="206"/>
    </row>
    <row r="43905" spans="27:29">
      <c r="AA43905" s="298"/>
      <c r="AC43905" s="206"/>
    </row>
    <row r="43906" spans="27:29">
      <c r="AA43906" s="298"/>
      <c r="AC43906" s="206"/>
    </row>
    <row r="43907" spans="27:29">
      <c r="AA43907" s="298"/>
      <c r="AC43907" s="206"/>
    </row>
    <row r="43908" spans="27:29">
      <c r="AA43908" s="298"/>
      <c r="AC43908" s="206"/>
    </row>
    <row r="43909" spans="27:29">
      <c r="AA43909" s="298"/>
      <c r="AC43909" s="206"/>
    </row>
    <row r="43910" spans="27:29">
      <c r="AA43910" s="298"/>
      <c r="AC43910" s="206"/>
    </row>
    <row r="43911" spans="27:29">
      <c r="AA43911" s="298"/>
      <c r="AC43911" s="206"/>
    </row>
    <row r="43912" spans="27:29">
      <c r="AA43912" s="298"/>
      <c r="AC43912" s="206"/>
    </row>
    <row r="43913" spans="27:29">
      <c r="AA43913" s="298"/>
      <c r="AC43913" s="206"/>
    </row>
    <row r="43914" spans="27:29">
      <c r="AA43914" s="298"/>
      <c r="AC43914" s="206"/>
    </row>
    <row r="43915" spans="27:29">
      <c r="AA43915" s="298"/>
      <c r="AC43915" s="206"/>
    </row>
    <row r="43916" spans="27:29">
      <c r="AA43916" s="298"/>
      <c r="AC43916" s="206"/>
    </row>
    <row r="43917" spans="27:29">
      <c r="AA43917" s="298"/>
      <c r="AC43917" s="206"/>
    </row>
    <row r="43918" spans="27:29">
      <c r="AA43918" s="298"/>
      <c r="AC43918" s="206"/>
    </row>
    <row r="43919" spans="27:29">
      <c r="AA43919" s="298"/>
      <c r="AC43919" s="206"/>
    </row>
    <row r="43920" spans="27:29">
      <c r="AA43920" s="298"/>
      <c r="AC43920" s="206"/>
    </row>
    <row r="43921" spans="27:29">
      <c r="AA43921" s="298"/>
      <c r="AC43921" s="206"/>
    </row>
    <row r="43922" spans="27:29">
      <c r="AA43922" s="298"/>
      <c r="AC43922" s="206"/>
    </row>
    <row r="43923" spans="27:29">
      <c r="AA43923" s="298"/>
      <c r="AC43923" s="206"/>
    </row>
    <row r="43924" spans="27:29">
      <c r="AA43924" s="298"/>
      <c r="AC43924" s="206"/>
    </row>
    <row r="43925" spans="27:29">
      <c r="AA43925" s="298"/>
      <c r="AC43925" s="206"/>
    </row>
    <row r="43926" spans="27:29">
      <c r="AA43926" s="298"/>
      <c r="AC43926" s="206"/>
    </row>
    <row r="43927" spans="27:29">
      <c r="AA43927" s="298"/>
      <c r="AC43927" s="206"/>
    </row>
    <row r="43928" spans="27:29">
      <c r="AA43928" s="298"/>
      <c r="AC43928" s="206"/>
    </row>
    <row r="43929" spans="27:29">
      <c r="AA43929" s="298"/>
      <c r="AC43929" s="206"/>
    </row>
    <row r="43930" spans="27:29">
      <c r="AA43930" s="298"/>
      <c r="AC43930" s="206"/>
    </row>
    <row r="43931" spans="27:29">
      <c r="AA43931" s="298"/>
      <c r="AC43931" s="206"/>
    </row>
    <row r="43932" spans="27:29">
      <c r="AA43932" s="298"/>
      <c r="AC43932" s="206"/>
    </row>
    <row r="43933" spans="27:29">
      <c r="AA43933" s="298"/>
      <c r="AC43933" s="206"/>
    </row>
    <row r="43934" spans="27:29">
      <c r="AA43934" s="298"/>
      <c r="AC43934" s="206"/>
    </row>
    <row r="43935" spans="27:29">
      <c r="AA43935" s="298"/>
      <c r="AC43935" s="206"/>
    </row>
    <row r="43936" spans="27:29">
      <c r="AA43936" s="298"/>
      <c r="AC43936" s="206"/>
    </row>
    <row r="43937" spans="27:29">
      <c r="AA43937" s="298"/>
      <c r="AC43937" s="206"/>
    </row>
    <row r="43938" spans="27:29">
      <c r="AA43938" s="298"/>
      <c r="AC43938" s="206"/>
    </row>
    <row r="43939" spans="27:29">
      <c r="AA43939" s="298"/>
      <c r="AC43939" s="206"/>
    </row>
    <row r="43940" spans="27:29">
      <c r="AA43940" s="298"/>
      <c r="AC43940" s="206"/>
    </row>
    <row r="43941" spans="27:29">
      <c r="AA43941" s="298"/>
      <c r="AC43941" s="206"/>
    </row>
    <row r="43942" spans="27:29">
      <c r="AA43942" s="298"/>
      <c r="AC43942" s="206"/>
    </row>
    <row r="43943" spans="27:29">
      <c r="AA43943" s="298"/>
      <c r="AC43943" s="206"/>
    </row>
    <row r="43944" spans="27:29">
      <c r="AA43944" s="298"/>
      <c r="AC43944" s="206"/>
    </row>
    <row r="43945" spans="27:29">
      <c r="AA43945" s="298"/>
      <c r="AC43945" s="206"/>
    </row>
    <row r="43946" spans="27:29">
      <c r="AA43946" s="298"/>
      <c r="AC43946" s="206"/>
    </row>
    <row r="43947" spans="27:29">
      <c r="AA43947" s="298"/>
      <c r="AC43947" s="206"/>
    </row>
    <row r="43948" spans="27:29">
      <c r="AA43948" s="298"/>
      <c r="AC43948" s="206"/>
    </row>
    <row r="43949" spans="27:29">
      <c r="AA43949" s="298"/>
      <c r="AC43949" s="206"/>
    </row>
    <row r="43950" spans="27:29">
      <c r="AA43950" s="298"/>
      <c r="AC43950" s="206"/>
    </row>
    <row r="43951" spans="27:29">
      <c r="AA43951" s="298"/>
      <c r="AC43951" s="206"/>
    </row>
    <row r="43952" spans="27:29">
      <c r="AA43952" s="298"/>
      <c r="AC43952" s="206"/>
    </row>
    <row r="43953" spans="27:29">
      <c r="AA43953" s="298"/>
      <c r="AC43953" s="206"/>
    </row>
    <row r="43954" spans="27:29">
      <c r="AA43954" s="298"/>
      <c r="AC43954" s="206"/>
    </row>
    <row r="43955" spans="27:29">
      <c r="AA43955" s="298"/>
      <c r="AC43955" s="206"/>
    </row>
    <row r="43956" spans="27:29">
      <c r="AA43956" s="298"/>
      <c r="AC43956" s="206"/>
    </row>
    <row r="43957" spans="27:29">
      <c r="AA43957" s="298"/>
      <c r="AC43957" s="206"/>
    </row>
    <row r="43958" spans="27:29">
      <c r="AA43958" s="298"/>
      <c r="AC43958" s="206"/>
    </row>
    <row r="43959" spans="27:29">
      <c r="AA43959" s="298"/>
      <c r="AC43959" s="206"/>
    </row>
    <row r="43960" spans="27:29">
      <c r="AA43960" s="298"/>
      <c r="AC43960" s="206"/>
    </row>
    <row r="43961" spans="27:29">
      <c r="AA43961" s="298"/>
      <c r="AC43961" s="206"/>
    </row>
    <row r="43962" spans="27:29">
      <c r="AA43962" s="298"/>
      <c r="AC43962" s="206"/>
    </row>
    <row r="43963" spans="27:29">
      <c r="AA43963" s="298"/>
      <c r="AC43963" s="206"/>
    </row>
    <row r="43964" spans="27:29">
      <c r="AA43964" s="298"/>
      <c r="AC43964" s="206"/>
    </row>
    <row r="43965" spans="27:29">
      <c r="AA43965" s="298"/>
      <c r="AC43965" s="206"/>
    </row>
    <row r="43966" spans="27:29">
      <c r="AA43966" s="298"/>
      <c r="AC43966" s="206"/>
    </row>
    <row r="43967" spans="27:29">
      <c r="AA43967" s="298"/>
      <c r="AC43967" s="206"/>
    </row>
    <row r="43968" spans="27:29">
      <c r="AA43968" s="298"/>
      <c r="AC43968" s="206"/>
    </row>
    <row r="43969" spans="27:29">
      <c r="AA43969" s="298"/>
      <c r="AC43969" s="206"/>
    </row>
    <row r="43970" spans="27:29">
      <c r="AA43970" s="298"/>
      <c r="AC43970" s="206"/>
    </row>
    <row r="43971" spans="27:29">
      <c r="AA43971" s="298"/>
      <c r="AC43971" s="206"/>
    </row>
    <row r="43972" spans="27:29">
      <c r="AA43972" s="298"/>
      <c r="AC43972" s="206"/>
    </row>
    <row r="43973" spans="27:29">
      <c r="AA43973" s="298"/>
      <c r="AC43973" s="206"/>
    </row>
    <row r="43974" spans="27:29">
      <c r="AA43974" s="298"/>
      <c r="AC43974" s="206"/>
    </row>
    <row r="43975" spans="27:29">
      <c r="AA43975" s="298"/>
      <c r="AC43975" s="206"/>
    </row>
    <row r="43976" spans="27:29">
      <c r="AA43976" s="298"/>
      <c r="AC43976" s="206"/>
    </row>
    <row r="43977" spans="27:29">
      <c r="AA43977" s="298"/>
      <c r="AC43977" s="206"/>
    </row>
    <row r="43978" spans="27:29">
      <c r="AA43978" s="298"/>
      <c r="AC43978" s="206"/>
    </row>
    <row r="43979" spans="27:29">
      <c r="AA43979" s="298"/>
      <c r="AC43979" s="206"/>
    </row>
    <row r="43980" spans="27:29">
      <c r="AA43980" s="298"/>
      <c r="AC43980" s="206"/>
    </row>
    <row r="43981" spans="27:29">
      <c r="AA43981" s="298"/>
      <c r="AC43981" s="206"/>
    </row>
    <row r="43982" spans="27:29">
      <c r="AA43982" s="298"/>
      <c r="AC43982" s="206"/>
    </row>
    <row r="43983" spans="27:29">
      <c r="AA43983" s="298"/>
      <c r="AC43983" s="206"/>
    </row>
    <row r="43984" spans="27:29">
      <c r="AA43984" s="298"/>
      <c r="AC43984" s="206"/>
    </row>
    <row r="43985" spans="27:29">
      <c r="AA43985" s="298"/>
      <c r="AC43985" s="206"/>
    </row>
    <row r="43986" spans="27:29">
      <c r="AA43986" s="298"/>
      <c r="AC43986" s="206"/>
    </row>
    <row r="43987" spans="27:29">
      <c r="AA43987" s="298"/>
      <c r="AC43987" s="206"/>
    </row>
    <row r="43988" spans="27:29">
      <c r="AA43988" s="298"/>
      <c r="AC43988" s="206"/>
    </row>
    <row r="43989" spans="27:29">
      <c r="AA43989" s="298"/>
      <c r="AC43989" s="206"/>
    </row>
    <row r="43990" spans="27:29">
      <c r="AA43990" s="298"/>
      <c r="AC43990" s="206"/>
    </row>
    <row r="43991" spans="27:29">
      <c r="AA43991" s="298"/>
      <c r="AC43991" s="206"/>
    </row>
    <row r="43992" spans="27:29">
      <c r="AA43992" s="298"/>
      <c r="AC43992" s="206"/>
    </row>
    <row r="43993" spans="27:29">
      <c r="AA43993" s="298"/>
      <c r="AC43993" s="206"/>
    </row>
    <row r="43994" spans="27:29">
      <c r="AA43994" s="298"/>
      <c r="AC43994" s="206"/>
    </row>
    <row r="43995" spans="27:29">
      <c r="AA43995" s="298"/>
      <c r="AC43995" s="206"/>
    </row>
    <row r="43996" spans="27:29">
      <c r="AA43996" s="298"/>
      <c r="AC43996" s="206"/>
    </row>
    <row r="43997" spans="27:29">
      <c r="AA43997" s="298"/>
      <c r="AC43997" s="206"/>
    </row>
    <row r="43998" spans="27:29">
      <c r="AA43998" s="298"/>
      <c r="AC43998" s="206"/>
    </row>
    <row r="43999" spans="27:29">
      <c r="AA43999" s="298"/>
      <c r="AC43999" s="206"/>
    </row>
    <row r="44000" spans="27:29">
      <c r="AA44000" s="298"/>
      <c r="AC44000" s="206"/>
    </row>
    <row r="44001" spans="27:29">
      <c r="AA44001" s="298"/>
      <c r="AC44001" s="206"/>
    </row>
    <row r="44002" spans="27:29">
      <c r="AA44002" s="298"/>
      <c r="AC44002" s="206"/>
    </row>
    <row r="44003" spans="27:29">
      <c r="AA44003" s="298"/>
      <c r="AC44003" s="206"/>
    </row>
    <row r="44004" spans="27:29">
      <c r="AA44004" s="298"/>
      <c r="AC44004" s="206"/>
    </row>
    <row r="44005" spans="27:29">
      <c r="AA44005" s="298"/>
      <c r="AC44005" s="206"/>
    </row>
    <row r="44006" spans="27:29">
      <c r="AA44006" s="298"/>
      <c r="AC44006" s="206"/>
    </row>
    <row r="44007" spans="27:29">
      <c r="AA44007" s="298"/>
      <c r="AC44007" s="206"/>
    </row>
    <row r="44008" spans="27:29">
      <c r="AA44008" s="298"/>
      <c r="AC44008" s="206"/>
    </row>
    <row r="44009" spans="27:29">
      <c r="AA44009" s="298"/>
      <c r="AC44009" s="206"/>
    </row>
    <row r="44010" spans="27:29">
      <c r="AA44010" s="298"/>
      <c r="AC44010" s="206"/>
    </row>
    <row r="44011" spans="27:29">
      <c r="AA44011" s="298"/>
      <c r="AC44011" s="206"/>
    </row>
    <row r="44012" spans="27:29">
      <c r="AA44012" s="298"/>
      <c r="AC44012" s="206"/>
    </row>
    <row r="44013" spans="27:29">
      <c r="AA44013" s="298"/>
      <c r="AC44013" s="206"/>
    </row>
    <row r="44014" spans="27:29">
      <c r="AA44014" s="298"/>
      <c r="AC44014" s="206"/>
    </row>
    <row r="44015" spans="27:29">
      <c r="AA44015" s="298"/>
      <c r="AC44015" s="206"/>
    </row>
    <row r="44016" spans="27:29">
      <c r="AA44016" s="298"/>
      <c r="AC44016" s="206"/>
    </row>
    <row r="44017" spans="27:29">
      <c r="AA44017" s="298"/>
      <c r="AC44017" s="206"/>
    </row>
    <row r="44018" spans="27:29">
      <c r="AA44018" s="298"/>
      <c r="AC44018" s="206"/>
    </row>
    <row r="44019" spans="27:29">
      <c r="AA44019" s="298"/>
      <c r="AC44019" s="206"/>
    </row>
    <row r="44020" spans="27:29">
      <c r="AA44020" s="298"/>
      <c r="AC44020" s="206"/>
    </row>
    <row r="44021" spans="27:29">
      <c r="AA44021" s="298"/>
      <c r="AC44021" s="206"/>
    </row>
    <row r="44022" spans="27:29">
      <c r="AA44022" s="298"/>
      <c r="AC44022" s="206"/>
    </row>
    <row r="44023" spans="27:29">
      <c r="AA44023" s="298"/>
      <c r="AC44023" s="206"/>
    </row>
    <row r="44024" spans="27:29">
      <c r="AA44024" s="298"/>
      <c r="AC44024" s="206"/>
    </row>
    <row r="44025" spans="27:29">
      <c r="AA44025" s="298"/>
      <c r="AC44025" s="206"/>
    </row>
    <row r="44026" spans="27:29">
      <c r="AA44026" s="298"/>
      <c r="AC44026" s="206"/>
    </row>
    <row r="44027" spans="27:29">
      <c r="AA44027" s="298"/>
      <c r="AC44027" s="206"/>
    </row>
    <row r="44028" spans="27:29">
      <c r="AA44028" s="298"/>
      <c r="AC44028" s="206"/>
    </row>
    <row r="44029" spans="27:29">
      <c r="AA44029" s="298"/>
      <c r="AC44029" s="206"/>
    </row>
    <row r="44030" spans="27:29">
      <c r="AA44030" s="298"/>
      <c r="AC44030" s="206"/>
    </row>
    <row r="44031" spans="27:29">
      <c r="AA44031" s="298"/>
      <c r="AC44031" s="206"/>
    </row>
    <row r="44032" spans="27:29">
      <c r="AA44032" s="298"/>
      <c r="AC44032" s="206"/>
    </row>
    <row r="44033" spans="27:29">
      <c r="AA44033" s="298"/>
      <c r="AC44033" s="206"/>
    </row>
    <row r="44034" spans="27:29">
      <c r="AA44034" s="298"/>
      <c r="AC44034" s="206"/>
    </row>
    <row r="44035" spans="27:29">
      <c r="AA44035" s="298"/>
      <c r="AC44035" s="206"/>
    </row>
    <row r="44036" spans="27:29">
      <c r="AA44036" s="298"/>
      <c r="AC44036" s="206"/>
    </row>
    <row r="44037" spans="27:29">
      <c r="AA44037" s="298"/>
      <c r="AC44037" s="206"/>
    </row>
    <row r="44038" spans="27:29">
      <c r="AA44038" s="298"/>
      <c r="AC44038" s="206"/>
    </row>
    <row r="44039" spans="27:29">
      <c r="AA44039" s="298"/>
      <c r="AC44039" s="206"/>
    </row>
    <row r="44040" spans="27:29">
      <c r="AA44040" s="298"/>
      <c r="AC44040" s="206"/>
    </row>
    <row r="44041" spans="27:29">
      <c r="AA44041" s="298"/>
      <c r="AC44041" s="206"/>
    </row>
    <row r="44042" spans="27:29">
      <c r="AA44042" s="298"/>
      <c r="AC44042" s="206"/>
    </row>
    <row r="44043" spans="27:29">
      <c r="AA44043" s="298"/>
      <c r="AC44043" s="206"/>
    </row>
    <row r="44044" spans="27:29">
      <c r="AA44044" s="298"/>
      <c r="AC44044" s="206"/>
    </row>
    <row r="44045" spans="27:29">
      <c r="AA44045" s="298"/>
      <c r="AC44045" s="206"/>
    </row>
    <row r="44046" spans="27:29">
      <c r="AA44046" s="298"/>
      <c r="AC44046" s="206"/>
    </row>
    <row r="44047" spans="27:29">
      <c r="AA44047" s="298"/>
      <c r="AC44047" s="206"/>
    </row>
    <row r="44048" spans="27:29">
      <c r="AA44048" s="298"/>
      <c r="AC44048" s="206"/>
    </row>
    <row r="44049" spans="27:29">
      <c r="AA44049" s="298"/>
      <c r="AC44049" s="206"/>
    </row>
    <row r="44050" spans="27:29">
      <c r="AA44050" s="298"/>
      <c r="AC44050" s="206"/>
    </row>
    <row r="44051" spans="27:29">
      <c r="AA44051" s="298"/>
      <c r="AC44051" s="206"/>
    </row>
    <row r="44052" spans="27:29">
      <c r="AA44052" s="298"/>
      <c r="AC44052" s="206"/>
    </row>
    <row r="44053" spans="27:29">
      <c r="AA44053" s="298"/>
      <c r="AC44053" s="206"/>
    </row>
    <row r="44054" spans="27:29">
      <c r="AA44054" s="298"/>
      <c r="AC44054" s="206"/>
    </row>
    <row r="44055" spans="27:29">
      <c r="AA44055" s="298"/>
      <c r="AC44055" s="206"/>
    </row>
    <row r="44056" spans="27:29">
      <c r="AA44056" s="298"/>
      <c r="AC44056" s="206"/>
    </row>
    <row r="44057" spans="27:29">
      <c r="AA44057" s="298"/>
      <c r="AC44057" s="206"/>
    </row>
    <row r="44058" spans="27:29">
      <c r="AA44058" s="298"/>
      <c r="AC44058" s="206"/>
    </row>
    <row r="44059" spans="27:29">
      <c r="AA44059" s="298"/>
      <c r="AC44059" s="206"/>
    </row>
    <row r="44060" spans="27:29">
      <c r="AA44060" s="298"/>
      <c r="AC44060" s="206"/>
    </row>
    <row r="44061" spans="27:29">
      <c r="AA44061" s="298"/>
      <c r="AC44061" s="206"/>
    </row>
    <row r="44062" spans="27:29">
      <c r="AA44062" s="298"/>
      <c r="AC44062" s="206"/>
    </row>
    <row r="44063" spans="27:29">
      <c r="AA44063" s="298"/>
      <c r="AC44063" s="206"/>
    </row>
    <row r="44064" spans="27:29">
      <c r="AA44064" s="298"/>
      <c r="AC44064" s="206"/>
    </row>
    <row r="44065" spans="27:29">
      <c r="AA44065" s="298"/>
      <c r="AC44065" s="206"/>
    </row>
    <row r="44066" spans="27:29">
      <c r="AA44066" s="298"/>
      <c r="AC44066" s="206"/>
    </row>
    <row r="44067" spans="27:29">
      <c r="AA44067" s="298"/>
      <c r="AC44067" s="206"/>
    </row>
    <row r="44068" spans="27:29">
      <c r="AA44068" s="298"/>
      <c r="AC44068" s="206"/>
    </row>
    <row r="44069" spans="27:29">
      <c r="AA44069" s="298"/>
      <c r="AC44069" s="206"/>
    </row>
    <row r="44070" spans="27:29">
      <c r="AA44070" s="298"/>
      <c r="AC44070" s="206"/>
    </row>
    <row r="44071" spans="27:29">
      <c r="AA44071" s="298"/>
      <c r="AC44071" s="206"/>
    </row>
    <row r="44072" spans="27:29">
      <c r="AA44072" s="298"/>
      <c r="AC44072" s="206"/>
    </row>
    <row r="44073" spans="27:29">
      <c r="AA44073" s="298"/>
      <c r="AC44073" s="206"/>
    </row>
    <row r="44074" spans="27:29">
      <c r="AA44074" s="298"/>
      <c r="AC44074" s="206"/>
    </row>
    <row r="44075" spans="27:29">
      <c r="AA44075" s="298"/>
      <c r="AC44075" s="206"/>
    </row>
    <row r="44076" spans="27:29">
      <c r="AA44076" s="298"/>
      <c r="AC44076" s="206"/>
    </row>
    <row r="44077" spans="27:29">
      <c r="AA44077" s="298"/>
      <c r="AC44077" s="206"/>
    </row>
    <row r="44078" spans="27:29">
      <c r="AA44078" s="298"/>
      <c r="AC44078" s="206"/>
    </row>
    <row r="44079" spans="27:29">
      <c r="AA44079" s="298"/>
      <c r="AC44079" s="206"/>
    </row>
    <row r="44080" spans="27:29">
      <c r="AA44080" s="298"/>
      <c r="AC44080" s="206"/>
    </row>
    <row r="44081" spans="27:29">
      <c r="AA44081" s="298"/>
      <c r="AC44081" s="206"/>
    </row>
    <row r="44082" spans="27:29">
      <c r="AA44082" s="298"/>
      <c r="AC44082" s="206"/>
    </row>
    <row r="44083" spans="27:29">
      <c r="AA44083" s="298"/>
      <c r="AC44083" s="206"/>
    </row>
    <row r="44084" spans="27:29">
      <c r="AA44084" s="298"/>
      <c r="AC44084" s="206"/>
    </row>
    <row r="44085" spans="27:29">
      <c r="AA44085" s="298"/>
      <c r="AC44085" s="206"/>
    </row>
    <row r="44086" spans="27:29">
      <c r="AA44086" s="298"/>
      <c r="AC44086" s="206"/>
    </row>
    <row r="44087" spans="27:29">
      <c r="AA44087" s="298"/>
      <c r="AC44087" s="206"/>
    </row>
    <row r="44088" spans="27:29">
      <c r="AA44088" s="298"/>
      <c r="AC44088" s="206"/>
    </row>
    <row r="44089" spans="27:29">
      <c r="AA44089" s="298"/>
      <c r="AC44089" s="206"/>
    </row>
    <row r="44090" spans="27:29">
      <c r="AA44090" s="298"/>
      <c r="AC44090" s="206"/>
    </row>
    <row r="44091" spans="27:29">
      <c r="AA44091" s="298"/>
      <c r="AC44091" s="206"/>
    </row>
    <row r="44092" spans="27:29">
      <c r="AA44092" s="298"/>
      <c r="AC44092" s="206"/>
    </row>
    <row r="44093" spans="27:29">
      <c r="AA44093" s="298"/>
      <c r="AC44093" s="206"/>
    </row>
    <row r="44094" spans="27:29">
      <c r="AA44094" s="298"/>
      <c r="AC44094" s="206"/>
    </row>
    <row r="44095" spans="27:29">
      <c r="AA44095" s="298"/>
      <c r="AC44095" s="206"/>
    </row>
    <row r="44096" spans="27:29">
      <c r="AA44096" s="298"/>
      <c r="AC44096" s="206"/>
    </row>
    <row r="44097" spans="27:29">
      <c r="AA44097" s="298"/>
      <c r="AC44097" s="206"/>
    </row>
    <row r="44098" spans="27:29">
      <c r="AA44098" s="298"/>
      <c r="AC44098" s="206"/>
    </row>
    <row r="44099" spans="27:29">
      <c r="AA44099" s="298"/>
      <c r="AC44099" s="206"/>
    </row>
    <row r="44100" spans="27:29">
      <c r="AA44100" s="298"/>
      <c r="AC44100" s="206"/>
    </row>
    <row r="44101" spans="27:29">
      <c r="AA44101" s="298"/>
      <c r="AC44101" s="206"/>
    </row>
    <row r="44102" spans="27:29">
      <c r="AA44102" s="298"/>
      <c r="AC44102" s="206"/>
    </row>
    <row r="44103" spans="27:29">
      <c r="AA44103" s="298"/>
      <c r="AC44103" s="206"/>
    </row>
    <row r="44104" spans="27:29">
      <c r="AA44104" s="298"/>
      <c r="AC44104" s="206"/>
    </row>
    <row r="44105" spans="27:29">
      <c r="AA44105" s="298"/>
      <c r="AC44105" s="206"/>
    </row>
    <row r="44106" spans="27:29">
      <c r="AA44106" s="298"/>
      <c r="AC44106" s="206"/>
    </row>
    <row r="44107" spans="27:29">
      <c r="AA44107" s="298"/>
      <c r="AC44107" s="206"/>
    </row>
    <row r="44108" spans="27:29">
      <c r="AA44108" s="298"/>
      <c r="AC44108" s="206"/>
    </row>
    <row r="44109" spans="27:29">
      <c r="AA44109" s="298"/>
      <c r="AC44109" s="206"/>
    </row>
    <row r="44110" spans="27:29">
      <c r="AA44110" s="298"/>
      <c r="AC44110" s="206"/>
    </row>
    <row r="44111" spans="27:29">
      <c r="AA44111" s="298"/>
      <c r="AC44111" s="206"/>
    </row>
    <row r="44112" spans="27:29">
      <c r="AA44112" s="298"/>
      <c r="AC44112" s="206"/>
    </row>
    <row r="44113" spans="27:29">
      <c r="AA44113" s="298"/>
      <c r="AC44113" s="206"/>
    </row>
    <row r="44114" spans="27:29">
      <c r="AA44114" s="298"/>
      <c r="AC44114" s="206"/>
    </row>
    <row r="44115" spans="27:29">
      <c r="AA44115" s="298"/>
      <c r="AC44115" s="206"/>
    </row>
    <row r="44116" spans="27:29">
      <c r="AA44116" s="298"/>
      <c r="AC44116" s="206"/>
    </row>
    <row r="44117" spans="27:29">
      <c r="AA44117" s="298"/>
      <c r="AC44117" s="206"/>
    </row>
    <row r="44118" spans="27:29">
      <c r="AA44118" s="298"/>
      <c r="AC44118" s="206"/>
    </row>
    <row r="44119" spans="27:29">
      <c r="AA44119" s="298"/>
      <c r="AC44119" s="206"/>
    </row>
    <row r="44120" spans="27:29">
      <c r="AA44120" s="298"/>
      <c r="AC44120" s="206"/>
    </row>
    <row r="44121" spans="27:29">
      <c r="AA44121" s="298"/>
      <c r="AC44121" s="206"/>
    </row>
    <row r="44122" spans="27:29">
      <c r="AA44122" s="298"/>
      <c r="AC44122" s="206"/>
    </row>
    <row r="44123" spans="27:29">
      <c r="AA44123" s="298"/>
      <c r="AC44123" s="206"/>
    </row>
    <row r="44124" spans="27:29">
      <c r="AA44124" s="298"/>
      <c r="AC44124" s="206"/>
    </row>
    <row r="44125" spans="27:29">
      <c r="AA44125" s="298"/>
      <c r="AC44125" s="206"/>
    </row>
    <row r="44126" spans="27:29">
      <c r="AA44126" s="298"/>
      <c r="AC44126" s="206"/>
    </row>
    <row r="44127" spans="27:29">
      <c r="AA44127" s="298"/>
      <c r="AC44127" s="206"/>
    </row>
    <row r="44128" spans="27:29">
      <c r="AA44128" s="298"/>
      <c r="AC44128" s="206"/>
    </row>
    <row r="44129" spans="27:29">
      <c r="AA44129" s="298"/>
      <c r="AC44129" s="206"/>
    </row>
    <row r="44130" spans="27:29">
      <c r="AA44130" s="298"/>
      <c r="AC44130" s="206"/>
    </row>
    <row r="44131" spans="27:29">
      <c r="AA44131" s="298"/>
      <c r="AC44131" s="206"/>
    </row>
    <row r="44132" spans="27:29">
      <c r="AA44132" s="298"/>
      <c r="AC44132" s="206"/>
    </row>
    <row r="44133" spans="27:29">
      <c r="AA44133" s="298"/>
      <c r="AC44133" s="206"/>
    </row>
    <row r="44134" spans="27:29">
      <c r="AA44134" s="298"/>
      <c r="AC44134" s="206"/>
    </row>
    <row r="44135" spans="27:29">
      <c r="AA44135" s="298"/>
      <c r="AC44135" s="206"/>
    </row>
    <row r="44136" spans="27:29">
      <c r="AA44136" s="298"/>
      <c r="AC44136" s="206"/>
    </row>
    <row r="44137" spans="27:29">
      <c r="AA44137" s="298"/>
      <c r="AC44137" s="206"/>
    </row>
    <row r="44138" spans="27:29">
      <c r="AA44138" s="298"/>
      <c r="AC44138" s="206"/>
    </row>
    <row r="44139" spans="27:29">
      <c r="AA44139" s="298"/>
      <c r="AC44139" s="206"/>
    </row>
    <row r="44140" spans="27:29">
      <c r="AA44140" s="298"/>
      <c r="AC44140" s="206"/>
    </row>
    <row r="44141" spans="27:29">
      <c r="AA44141" s="298"/>
      <c r="AC44141" s="206"/>
    </row>
    <row r="44142" spans="27:29">
      <c r="AA44142" s="298"/>
      <c r="AC44142" s="206"/>
    </row>
    <row r="44143" spans="27:29">
      <c r="AA44143" s="298"/>
      <c r="AC44143" s="206"/>
    </row>
    <row r="44144" spans="27:29">
      <c r="AA44144" s="298"/>
      <c r="AC44144" s="206"/>
    </row>
    <row r="44145" spans="27:29">
      <c r="AA44145" s="298"/>
      <c r="AC44145" s="206"/>
    </row>
    <row r="44146" spans="27:29">
      <c r="AA44146" s="298"/>
      <c r="AC44146" s="206"/>
    </row>
    <row r="44147" spans="27:29">
      <c r="AA44147" s="298"/>
      <c r="AC44147" s="206"/>
    </row>
    <row r="44148" spans="27:29">
      <c r="AA44148" s="298"/>
      <c r="AC44148" s="206"/>
    </row>
    <row r="44149" spans="27:29">
      <c r="AA44149" s="298"/>
      <c r="AC44149" s="206"/>
    </row>
    <row r="44150" spans="27:29">
      <c r="AA44150" s="298"/>
      <c r="AC44150" s="206"/>
    </row>
    <row r="44151" spans="27:29">
      <c r="AA44151" s="298"/>
      <c r="AC44151" s="206"/>
    </row>
    <row r="44152" spans="27:29">
      <c r="AA44152" s="298"/>
      <c r="AC44152" s="206"/>
    </row>
    <row r="44153" spans="27:29">
      <c r="AA44153" s="298"/>
      <c r="AC44153" s="206"/>
    </row>
    <row r="44154" spans="27:29">
      <c r="AA44154" s="298"/>
      <c r="AC44154" s="206"/>
    </row>
    <row r="44155" spans="27:29">
      <c r="AA44155" s="298"/>
      <c r="AC44155" s="206"/>
    </row>
    <row r="44156" spans="27:29">
      <c r="AA44156" s="298"/>
      <c r="AC44156" s="206"/>
    </row>
    <row r="44157" spans="27:29">
      <c r="AA44157" s="298"/>
      <c r="AC44157" s="206"/>
    </row>
    <row r="44158" spans="27:29">
      <c r="AA44158" s="298"/>
      <c r="AC44158" s="206"/>
    </row>
    <row r="44159" spans="27:29">
      <c r="AA44159" s="298"/>
      <c r="AC44159" s="206"/>
    </row>
    <row r="44160" spans="27:29">
      <c r="AA44160" s="298"/>
      <c r="AC44160" s="206"/>
    </row>
    <row r="44161" spans="27:29">
      <c r="AA44161" s="298"/>
      <c r="AC44161" s="206"/>
    </row>
    <row r="44162" spans="27:29">
      <c r="AA44162" s="298"/>
      <c r="AC44162" s="206"/>
    </row>
    <row r="44163" spans="27:29">
      <c r="AA44163" s="298"/>
      <c r="AC44163" s="206"/>
    </row>
    <row r="44164" spans="27:29">
      <c r="AA44164" s="298"/>
      <c r="AC44164" s="206"/>
    </row>
    <row r="44165" spans="27:29">
      <c r="AA44165" s="298"/>
      <c r="AC44165" s="206"/>
    </row>
    <row r="44166" spans="27:29">
      <c r="AA44166" s="298"/>
      <c r="AC44166" s="206"/>
    </row>
    <row r="44167" spans="27:29">
      <c r="AA44167" s="298"/>
      <c r="AC44167" s="206"/>
    </row>
    <row r="44168" spans="27:29">
      <c r="AA44168" s="298"/>
      <c r="AC44168" s="206"/>
    </row>
    <row r="44169" spans="27:29">
      <c r="AA44169" s="298"/>
      <c r="AC44169" s="206"/>
    </row>
    <row r="44170" spans="27:29">
      <c r="AA44170" s="298"/>
      <c r="AC44170" s="206"/>
    </row>
    <row r="44171" spans="27:29">
      <c r="AA44171" s="298"/>
      <c r="AC44171" s="206"/>
    </row>
    <row r="44172" spans="27:29">
      <c r="AA44172" s="298"/>
      <c r="AC44172" s="206"/>
    </row>
    <row r="44173" spans="27:29">
      <c r="AA44173" s="298"/>
      <c r="AC44173" s="206"/>
    </row>
    <row r="44174" spans="27:29">
      <c r="AA44174" s="298"/>
      <c r="AC44174" s="206"/>
    </row>
    <row r="44175" spans="27:29">
      <c r="AA44175" s="298"/>
      <c r="AC44175" s="206"/>
    </row>
    <row r="44176" spans="27:29">
      <c r="AA44176" s="298"/>
      <c r="AC44176" s="206"/>
    </row>
    <row r="44177" spans="27:29">
      <c r="AA44177" s="298"/>
      <c r="AC44177" s="206"/>
    </row>
    <row r="44178" spans="27:29">
      <c r="AA44178" s="298"/>
      <c r="AC44178" s="206"/>
    </row>
    <row r="44179" spans="27:29">
      <c r="AA44179" s="298"/>
      <c r="AC44179" s="206"/>
    </row>
    <row r="44180" spans="27:29">
      <c r="AA44180" s="298"/>
      <c r="AC44180" s="206"/>
    </row>
    <row r="44181" spans="27:29">
      <c r="AA44181" s="298"/>
      <c r="AC44181" s="206"/>
    </row>
    <row r="44182" spans="27:29">
      <c r="AA44182" s="298"/>
      <c r="AC44182" s="206"/>
    </row>
    <row r="44183" spans="27:29">
      <c r="AA44183" s="298"/>
      <c r="AC44183" s="206"/>
    </row>
    <row r="44184" spans="27:29">
      <c r="AA44184" s="298"/>
      <c r="AC44184" s="206"/>
    </row>
    <row r="44185" spans="27:29">
      <c r="AA44185" s="298"/>
      <c r="AC44185" s="206"/>
    </row>
    <row r="44186" spans="27:29">
      <c r="AA44186" s="298"/>
      <c r="AC44186" s="206"/>
    </row>
    <row r="44187" spans="27:29">
      <c r="AA44187" s="298"/>
      <c r="AC44187" s="206"/>
    </row>
    <row r="44188" spans="27:29">
      <c r="AA44188" s="298"/>
      <c r="AC44188" s="206"/>
    </row>
    <row r="44189" spans="27:29">
      <c r="AA44189" s="298"/>
      <c r="AC44189" s="206"/>
    </row>
    <row r="44190" spans="27:29">
      <c r="AA44190" s="298"/>
      <c r="AC44190" s="206"/>
    </row>
    <row r="44191" spans="27:29">
      <c r="AA44191" s="298"/>
      <c r="AC44191" s="206"/>
    </row>
    <row r="44192" spans="27:29">
      <c r="AA44192" s="298"/>
      <c r="AC44192" s="206"/>
    </row>
    <row r="44193" spans="27:29">
      <c r="AA44193" s="298"/>
      <c r="AC44193" s="206"/>
    </row>
    <row r="44194" spans="27:29">
      <c r="AA44194" s="298"/>
      <c r="AC44194" s="206"/>
    </row>
    <row r="44195" spans="27:29">
      <c r="AA44195" s="298"/>
      <c r="AC44195" s="206"/>
    </row>
    <row r="44196" spans="27:29">
      <c r="AA44196" s="298"/>
      <c r="AC44196" s="206"/>
    </row>
    <row r="44197" spans="27:29">
      <c r="AA44197" s="298"/>
      <c r="AC44197" s="206"/>
    </row>
    <row r="44198" spans="27:29">
      <c r="AA44198" s="298"/>
      <c r="AC44198" s="206"/>
    </row>
    <row r="44199" spans="27:29">
      <c r="AA44199" s="298"/>
      <c r="AC44199" s="206"/>
    </row>
    <row r="44200" spans="27:29">
      <c r="AA44200" s="298"/>
      <c r="AC44200" s="206"/>
    </row>
    <row r="44201" spans="27:29">
      <c r="AA44201" s="298"/>
      <c r="AC44201" s="206"/>
    </row>
    <row r="44202" spans="27:29">
      <c r="AA44202" s="298"/>
      <c r="AC44202" s="206"/>
    </row>
    <row r="44203" spans="27:29">
      <c r="AA44203" s="298"/>
      <c r="AC44203" s="206"/>
    </row>
    <row r="44204" spans="27:29">
      <c r="AA44204" s="298"/>
      <c r="AC44204" s="206"/>
    </row>
    <row r="44205" spans="27:29">
      <c r="AA44205" s="298"/>
      <c r="AC44205" s="206"/>
    </row>
    <row r="44206" spans="27:29">
      <c r="AA44206" s="298"/>
      <c r="AC44206" s="206"/>
    </row>
    <row r="44207" spans="27:29">
      <c r="AA44207" s="298"/>
      <c r="AC44207" s="206"/>
    </row>
    <row r="44208" spans="27:29">
      <c r="AA44208" s="298"/>
      <c r="AC44208" s="206"/>
    </row>
    <row r="44209" spans="27:29">
      <c r="AA44209" s="298"/>
      <c r="AC44209" s="206"/>
    </row>
    <row r="44210" spans="27:29">
      <c r="AA44210" s="298"/>
      <c r="AC44210" s="206"/>
    </row>
    <row r="44211" spans="27:29">
      <c r="AA44211" s="298"/>
      <c r="AC44211" s="206"/>
    </row>
    <row r="44212" spans="27:29">
      <c r="AA44212" s="298"/>
      <c r="AC44212" s="206"/>
    </row>
    <row r="44213" spans="27:29">
      <c r="AA44213" s="298"/>
      <c r="AC44213" s="206"/>
    </row>
    <row r="44214" spans="27:29">
      <c r="AA44214" s="298"/>
      <c r="AC44214" s="206"/>
    </row>
    <row r="44215" spans="27:29">
      <c r="AA44215" s="298"/>
      <c r="AC44215" s="206"/>
    </row>
    <row r="44216" spans="27:29">
      <c r="AA44216" s="298"/>
      <c r="AC44216" s="206"/>
    </row>
    <row r="44217" spans="27:29">
      <c r="AA44217" s="298"/>
      <c r="AC44217" s="206"/>
    </row>
    <row r="44218" spans="27:29">
      <c r="AA44218" s="298"/>
      <c r="AC44218" s="206"/>
    </row>
    <row r="44219" spans="27:29">
      <c r="AA44219" s="298"/>
      <c r="AC44219" s="206"/>
    </row>
    <row r="44220" spans="27:29">
      <c r="AA44220" s="298"/>
      <c r="AC44220" s="206"/>
    </row>
    <row r="44221" spans="27:29">
      <c r="AA44221" s="298"/>
      <c r="AC44221" s="206"/>
    </row>
    <row r="44222" spans="27:29">
      <c r="AA44222" s="298"/>
      <c r="AC44222" s="206"/>
    </row>
    <row r="44223" spans="27:29">
      <c r="AA44223" s="298"/>
      <c r="AC44223" s="206"/>
    </row>
    <row r="44224" spans="27:29">
      <c r="AA44224" s="298"/>
      <c r="AC44224" s="206"/>
    </row>
    <row r="44225" spans="27:29">
      <c r="AA44225" s="298"/>
      <c r="AC44225" s="206"/>
    </row>
    <row r="44226" spans="27:29">
      <c r="AA44226" s="298"/>
      <c r="AC44226" s="206"/>
    </row>
    <row r="44227" spans="27:29">
      <c r="AA44227" s="298"/>
      <c r="AC44227" s="206"/>
    </row>
    <row r="44228" spans="27:29">
      <c r="AA44228" s="298"/>
      <c r="AC44228" s="206"/>
    </row>
    <row r="44229" spans="27:29">
      <c r="AA44229" s="298"/>
      <c r="AC44229" s="206"/>
    </row>
    <row r="44230" spans="27:29">
      <c r="AA44230" s="298"/>
      <c r="AC44230" s="206"/>
    </row>
    <row r="44231" spans="27:29">
      <c r="AA44231" s="298"/>
      <c r="AC44231" s="206"/>
    </row>
    <row r="44232" spans="27:29">
      <c r="AA44232" s="298"/>
      <c r="AC44232" s="206"/>
    </row>
    <row r="44233" spans="27:29">
      <c r="AA44233" s="298"/>
      <c r="AC44233" s="206"/>
    </row>
    <row r="44234" spans="27:29">
      <c r="AA44234" s="298"/>
      <c r="AC44234" s="206"/>
    </row>
    <row r="44235" spans="27:29">
      <c r="AA44235" s="298"/>
      <c r="AC44235" s="206"/>
    </row>
    <row r="44236" spans="27:29">
      <c r="AA44236" s="298"/>
      <c r="AC44236" s="206"/>
    </row>
    <row r="44237" spans="27:29">
      <c r="AA44237" s="298"/>
      <c r="AC44237" s="206"/>
    </row>
    <row r="44238" spans="27:29">
      <c r="AA44238" s="298"/>
      <c r="AC44238" s="206"/>
    </row>
    <row r="44239" spans="27:29">
      <c r="AA44239" s="298"/>
      <c r="AC44239" s="206"/>
    </row>
    <row r="44240" spans="27:29">
      <c r="AA44240" s="298"/>
      <c r="AC44240" s="206"/>
    </row>
    <row r="44241" spans="27:29">
      <c r="AA44241" s="298"/>
      <c r="AC44241" s="206"/>
    </row>
    <row r="44242" spans="27:29">
      <c r="AA44242" s="298"/>
      <c r="AC44242" s="206"/>
    </row>
    <row r="44243" spans="27:29">
      <c r="AA44243" s="298"/>
      <c r="AC44243" s="206"/>
    </row>
    <row r="44244" spans="27:29">
      <c r="AA44244" s="298"/>
      <c r="AC44244" s="206"/>
    </row>
    <row r="44245" spans="27:29">
      <c r="AA44245" s="298"/>
      <c r="AC44245" s="206"/>
    </row>
    <row r="44246" spans="27:29">
      <c r="AA44246" s="298"/>
      <c r="AC44246" s="206"/>
    </row>
    <row r="44247" spans="27:29">
      <c r="AA44247" s="298"/>
      <c r="AC44247" s="206"/>
    </row>
    <row r="44248" spans="27:29">
      <c r="AA44248" s="298"/>
      <c r="AC44248" s="206"/>
    </row>
    <row r="44249" spans="27:29">
      <c r="AA44249" s="298"/>
      <c r="AC44249" s="206"/>
    </row>
    <row r="44250" spans="27:29">
      <c r="AA44250" s="298"/>
      <c r="AC44250" s="206"/>
    </row>
    <row r="44251" spans="27:29">
      <c r="AA44251" s="298"/>
      <c r="AC44251" s="206"/>
    </row>
    <row r="44252" spans="27:29">
      <c r="AA44252" s="298"/>
      <c r="AC44252" s="206"/>
    </row>
    <row r="44253" spans="27:29">
      <c r="AA44253" s="298"/>
      <c r="AC44253" s="206"/>
    </row>
    <row r="44254" spans="27:29">
      <c r="AA44254" s="298"/>
      <c r="AC44254" s="206"/>
    </row>
    <row r="44255" spans="27:29">
      <c r="AA44255" s="298"/>
      <c r="AC44255" s="206"/>
    </row>
    <row r="44256" spans="27:29">
      <c r="AA44256" s="298"/>
      <c r="AC44256" s="206"/>
    </row>
    <row r="44257" spans="27:29">
      <c r="AA44257" s="298"/>
      <c r="AC44257" s="206"/>
    </row>
    <row r="44258" spans="27:29">
      <c r="AA44258" s="298"/>
      <c r="AC44258" s="206"/>
    </row>
    <row r="44259" spans="27:29">
      <c r="AA44259" s="298"/>
      <c r="AC44259" s="206"/>
    </row>
    <row r="44260" spans="27:29">
      <c r="AA44260" s="298"/>
      <c r="AC44260" s="206"/>
    </row>
    <row r="44261" spans="27:29">
      <c r="AA44261" s="298"/>
      <c r="AC44261" s="206"/>
    </row>
    <row r="44262" spans="27:29">
      <c r="AA44262" s="298"/>
      <c r="AC44262" s="206"/>
    </row>
    <row r="44263" spans="27:29">
      <c r="AA44263" s="298"/>
      <c r="AC44263" s="206"/>
    </row>
    <row r="44264" spans="27:29">
      <c r="AA44264" s="298"/>
      <c r="AC44264" s="206"/>
    </row>
    <row r="44265" spans="27:29">
      <c r="AA44265" s="298"/>
      <c r="AC44265" s="206"/>
    </row>
    <row r="44266" spans="27:29">
      <c r="AA44266" s="298"/>
      <c r="AC44266" s="206"/>
    </row>
    <row r="44267" spans="27:29">
      <c r="AA44267" s="298"/>
      <c r="AC44267" s="206"/>
    </row>
    <row r="44268" spans="27:29">
      <c r="AA44268" s="298"/>
      <c r="AC44268" s="206"/>
    </row>
    <row r="44269" spans="27:29">
      <c r="AA44269" s="298"/>
      <c r="AC44269" s="206"/>
    </row>
    <row r="44270" spans="27:29">
      <c r="AA44270" s="298"/>
      <c r="AC44270" s="206"/>
    </row>
    <row r="44271" spans="27:29">
      <c r="AA44271" s="298"/>
      <c r="AC44271" s="206"/>
    </row>
    <row r="44272" spans="27:29">
      <c r="AA44272" s="298"/>
      <c r="AC44272" s="206"/>
    </row>
    <row r="44273" spans="27:29">
      <c r="AA44273" s="298"/>
      <c r="AC44273" s="206"/>
    </row>
    <row r="44274" spans="27:29">
      <c r="AA44274" s="298"/>
      <c r="AC44274" s="206"/>
    </row>
    <row r="44275" spans="27:29">
      <c r="AA44275" s="298"/>
      <c r="AC44275" s="206"/>
    </row>
    <row r="44276" spans="27:29">
      <c r="AA44276" s="298"/>
      <c r="AC44276" s="206"/>
    </row>
    <row r="44277" spans="27:29">
      <c r="AA44277" s="298"/>
      <c r="AC44277" s="206"/>
    </row>
    <row r="44278" spans="27:29">
      <c r="AA44278" s="298"/>
      <c r="AC44278" s="206"/>
    </row>
    <row r="44279" spans="27:29">
      <c r="AA44279" s="298"/>
      <c r="AC44279" s="206"/>
    </row>
    <row r="44280" spans="27:29">
      <c r="AA44280" s="298"/>
      <c r="AC44280" s="206"/>
    </row>
    <row r="44281" spans="27:29">
      <c r="AA44281" s="298"/>
      <c r="AC44281" s="206"/>
    </row>
    <row r="44282" spans="27:29">
      <c r="AA44282" s="298"/>
      <c r="AC44282" s="206"/>
    </row>
    <row r="44283" spans="27:29">
      <c r="AA44283" s="298"/>
      <c r="AC44283" s="206"/>
    </row>
    <row r="44284" spans="27:29">
      <c r="AA44284" s="298"/>
      <c r="AC44284" s="206"/>
    </row>
    <row r="44285" spans="27:29">
      <c r="AA44285" s="298"/>
      <c r="AC44285" s="206"/>
    </row>
    <row r="44286" spans="27:29">
      <c r="AA44286" s="298"/>
      <c r="AC44286" s="206"/>
    </row>
    <row r="44287" spans="27:29">
      <c r="AA44287" s="298"/>
      <c r="AC44287" s="206"/>
    </row>
    <row r="44288" spans="27:29">
      <c r="AA44288" s="298"/>
      <c r="AC44288" s="206"/>
    </row>
    <row r="44289" spans="27:29">
      <c r="AA44289" s="298"/>
      <c r="AC44289" s="206"/>
    </row>
    <row r="44290" spans="27:29">
      <c r="AA44290" s="298"/>
      <c r="AC44290" s="206"/>
    </row>
    <row r="44291" spans="27:29">
      <c r="AA44291" s="298"/>
      <c r="AC44291" s="206"/>
    </row>
    <row r="44292" spans="27:29">
      <c r="AA44292" s="298"/>
      <c r="AC44292" s="206"/>
    </row>
    <row r="44293" spans="27:29">
      <c r="AA44293" s="298"/>
      <c r="AC44293" s="206"/>
    </row>
    <row r="44294" spans="27:29">
      <c r="AA44294" s="298"/>
      <c r="AC44294" s="206"/>
    </row>
    <row r="44295" spans="27:29">
      <c r="AA44295" s="298"/>
      <c r="AC44295" s="206"/>
    </row>
    <row r="44296" spans="27:29">
      <c r="AA44296" s="298"/>
      <c r="AC44296" s="206"/>
    </row>
    <row r="44297" spans="27:29">
      <c r="AA44297" s="298"/>
      <c r="AC44297" s="206"/>
    </row>
    <row r="44298" spans="27:29">
      <c r="AA44298" s="298"/>
      <c r="AC44298" s="206"/>
    </row>
    <row r="44299" spans="27:29">
      <c r="AA44299" s="298"/>
      <c r="AC44299" s="206"/>
    </row>
    <row r="44300" spans="27:29">
      <c r="AA44300" s="298"/>
      <c r="AC44300" s="206"/>
    </row>
    <row r="44301" spans="27:29">
      <c r="AA44301" s="298"/>
      <c r="AC44301" s="206"/>
    </row>
    <row r="44302" spans="27:29">
      <c r="AA44302" s="298"/>
      <c r="AC44302" s="206"/>
    </row>
    <row r="44303" spans="27:29">
      <c r="AA44303" s="298"/>
      <c r="AC44303" s="206"/>
    </row>
    <row r="44304" spans="27:29">
      <c r="AA44304" s="298"/>
      <c r="AC44304" s="206"/>
    </row>
    <row r="44305" spans="27:29">
      <c r="AA44305" s="298"/>
      <c r="AC44305" s="206"/>
    </row>
    <row r="44306" spans="27:29">
      <c r="AA44306" s="298"/>
      <c r="AC44306" s="206"/>
    </row>
    <row r="44307" spans="27:29">
      <c r="AA44307" s="298"/>
      <c r="AC44307" s="206"/>
    </row>
    <row r="44308" spans="27:29">
      <c r="AA44308" s="298"/>
      <c r="AC44308" s="206"/>
    </row>
    <row r="44309" spans="27:29">
      <c r="AA44309" s="298"/>
      <c r="AC44309" s="206"/>
    </row>
    <row r="44310" spans="27:29">
      <c r="AA44310" s="298"/>
      <c r="AC44310" s="206"/>
    </row>
    <row r="44311" spans="27:29">
      <c r="AA44311" s="298"/>
      <c r="AC44311" s="206"/>
    </row>
    <row r="44312" spans="27:29">
      <c r="AA44312" s="298"/>
      <c r="AC44312" s="206"/>
    </row>
    <row r="44313" spans="27:29">
      <c r="AA44313" s="298"/>
      <c r="AC44313" s="206"/>
    </row>
    <row r="44314" spans="27:29">
      <c r="AA44314" s="298"/>
      <c r="AC44314" s="206"/>
    </row>
    <row r="44315" spans="27:29">
      <c r="AA44315" s="298"/>
      <c r="AC44315" s="206"/>
    </row>
    <row r="44316" spans="27:29">
      <c r="AA44316" s="298"/>
      <c r="AC44316" s="206"/>
    </row>
    <row r="44317" spans="27:29">
      <c r="AA44317" s="298"/>
      <c r="AC44317" s="206"/>
    </row>
    <row r="44318" spans="27:29">
      <c r="AA44318" s="298"/>
      <c r="AC44318" s="206"/>
    </row>
    <row r="44319" spans="27:29">
      <c r="AA44319" s="298"/>
      <c r="AC44319" s="206"/>
    </row>
    <row r="44320" spans="27:29">
      <c r="AA44320" s="298"/>
      <c r="AC44320" s="206"/>
    </row>
    <row r="44321" spans="27:29">
      <c r="AA44321" s="298"/>
      <c r="AC44321" s="206"/>
    </row>
    <row r="44322" spans="27:29">
      <c r="AA44322" s="298"/>
      <c r="AC44322" s="206"/>
    </row>
    <row r="44323" spans="27:29">
      <c r="AA44323" s="298"/>
      <c r="AC44323" s="206"/>
    </row>
    <row r="44324" spans="27:29">
      <c r="AA44324" s="298"/>
      <c r="AC44324" s="206"/>
    </row>
    <row r="44325" spans="27:29">
      <c r="AA44325" s="298"/>
      <c r="AC44325" s="206"/>
    </row>
    <row r="44326" spans="27:29">
      <c r="AA44326" s="298"/>
      <c r="AC44326" s="206"/>
    </row>
    <row r="44327" spans="27:29">
      <c r="AA44327" s="298"/>
      <c r="AC44327" s="206"/>
    </row>
    <row r="44328" spans="27:29">
      <c r="AA44328" s="298"/>
      <c r="AC44328" s="206"/>
    </row>
    <row r="44329" spans="27:29">
      <c r="AA44329" s="298"/>
      <c r="AC44329" s="206"/>
    </row>
    <row r="44330" spans="27:29">
      <c r="AA44330" s="298"/>
      <c r="AC44330" s="206"/>
    </row>
    <row r="44331" spans="27:29">
      <c r="AA44331" s="298"/>
      <c r="AC44331" s="206"/>
    </row>
    <row r="44332" spans="27:29">
      <c r="AA44332" s="298"/>
      <c r="AC44332" s="206"/>
    </row>
    <row r="44333" spans="27:29">
      <c r="AA44333" s="298"/>
      <c r="AC44333" s="206"/>
    </row>
    <row r="44334" spans="27:29">
      <c r="AA44334" s="298"/>
      <c r="AC44334" s="206"/>
    </row>
    <row r="44335" spans="27:29">
      <c r="AA44335" s="298"/>
      <c r="AC44335" s="206"/>
    </row>
    <row r="44336" spans="27:29">
      <c r="AA44336" s="298"/>
      <c r="AC44336" s="206"/>
    </row>
    <row r="44337" spans="27:29">
      <c r="AA44337" s="298"/>
      <c r="AC44337" s="206"/>
    </row>
    <row r="44338" spans="27:29">
      <c r="AA44338" s="298"/>
      <c r="AC44338" s="206"/>
    </row>
    <row r="44339" spans="27:29">
      <c r="AA44339" s="298"/>
      <c r="AC44339" s="206"/>
    </row>
    <row r="44340" spans="27:29">
      <c r="AA44340" s="298"/>
      <c r="AC44340" s="206"/>
    </row>
    <row r="44341" spans="27:29">
      <c r="AA44341" s="298"/>
      <c r="AC44341" s="206"/>
    </row>
    <row r="44342" spans="27:29">
      <c r="AA44342" s="298"/>
      <c r="AC44342" s="206"/>
    </row>
    <row r="44343" spans="27:29">
      <c r="AA44343" s="298"/>
      <c r="AC44343" s="206"/>
    </row>
    <row r="44344" spans="27:29">
      <c r="AA44344" s="298"/>
      <c r="AC44344" s="206"/>
    </row>
    <row r="44345" spans="27:29">
      <c r="AA44345" s="298"/>
      <c r="AC44345" s="206"/>
    </row>
    <row r="44346" spans="27:29">
      <c r="AA44346" s="298"/>
      <c r="AC44346" s="206"/>
    </row>
    <row r="44347" spans="27:29">
      <c r="AA44347" s="298"/>
      <c r="AC44347" s="206"/>
    </row>
    <row r="44348" spans="27:29">
      <c r="AA44348" s="298"/>
      <c r="AC44348" s="206"/>
    </row>
    <row r="44349" spans="27:29">
      <c r="AA44349" s="298"/>
      <c r="AC44349" s="206"/>
    </row>
    <row r="44350" spans="27:29">
      <c r="AA44350" s="298"/>
      <c r="AC44350" s="206"/>
    </row>
    <row r="44351" spans="27:29">
      <c r="AA44351" s="298"/>
      <c r="AC44351" s="206"/>
    </row>
    <row r="44352" spans="27:29">
      <c r="AA44352" s="298"/>
      <c r="AC44352" s="206"/>
    </row>
    <row r="44353" spans="27:29">
      <c r="AA44353" s="298"/>
      <c r="AC44353" s="206"/>
    </row>
    <row r="44354" spans="27:29">
      <c r="AA44354" s="298"/>
      <c r="AC44354" s="206"/>
    </row>
    <row r="44355" spans="27:29">
      <c r="AA44355" s="298"/>
      <c r="AC44355" s="206"/>
    </row>
    <row r="44356" spans="27:29">
      <c r="AA44356" s="298"/>
      <c r="AC44356" s="206"/>
    </row>
    <row r="44357" spans="27:29">
      <c r="AA44357" s="298"/>
      <c r="AC44357" s="206"/>
    </row>
    <row r="44358" spans="27:29">
      <c r="AA44358" s="298"/>
      <c r="AC44358" s="206"/>
    </row>
    <row r="44359" spans="27:29">
      <c r="AA44359" s="298"/>
      <c r="AC44359" s="206"/>
    </row>
    <row r="44360" spans="27:29">
      <c r="AA44360" s="298"/>
      <c r="AC44360" s="206"/>
    </row>
    <row r="44361" spans="27:29">
      <c r="AA44361" s="298"/>
      <c r="AC44361" s="206"/>
    </row>
    <row r="44362" spans="27:29">
      <c r="AA44362" s="298"/>
      <c r="AC44362" s="206"/>
    </row>
    <row r="44363" spans="27:29">
      <c r="AA44363" s="298"/>
      <c r="AC44363" s="206"/>
    </row>
    <row r="44364" spans="27:29">
      <c r="AA44364" s="298"/>
      <c r="AC44364" s="206"/>
    </row>
    <row r="44365" spans="27:29">
      <c r="AA44365" s="298"/>
      <c r="AC44365" s="206"/>
    </row>
    <row r="44366" spans="27:29">
      <c r="AA44366" s="298"/>
      <c r="AC44366" s="206"/>
    </row>
    <row r="44367" spans="27:29">
      <c r="AA44367" s="298"/>
      <c r="AC44367" s="206"/>
    </row>
    <row r="44368" spans="27:29">
      <c r="AA44368" s="298"/>
      <c r="AC44368" s="206"/>
    </row>
    <row r="44369" spans="27:29">
      <c r="AA44369" s="298"/>
      <c r="AC44369" s="206"/>
    </row>
    <row r="44370" spans="27:29">
      <c r="AA44370" s="298"/>
      <c r="AC44370" s="206"/>
    </row>
    <row r="44371" spans="27:29">
      <c r="AA44371" s="298"/>
      <c r="AC44371" s="206"/>
    </row>
    <row r="44372" spans="27:29">
      <c r="AA44372" s="298"/>
      <c r="AC44372" s="206"/>
    </row>
    <row r="44373" spans="27:29">
      <c r="AA44373" s="298"/>
      <c r="AC44373" s="206"/>
    </row>
    <row r="44374" spans="27:29">
      <c r="AA44374" s="298"/>
      <c r="AC44374" s="206"/>
    </row>
    <row r="44375" spans="27:29">
      <c r="AA44375" s="298"/>
      <c r="AC44375" s="206"/>
    </row>
    <row r="44376" spans="27:29">
      <c r="AA44376" s="298"/>
      <c r="AC44376" s="206"/>
    </row>
    <row r="44377" spans="27:29">
      <c r="AA44377" s="298"/>
      <c r="AC44377" s="206"/>
    </row>
    <row r="44378" spans="27:29">
      <c r="AA44378" s="298"/>
      <c r="AC44378" s="206"/>
    </row>
    <row r="44379" spans="27:29">
      <c r="AA44379" s="298"/>
      <c r="AC44379" s="206"/>
    </row>
    <row r="44380" spans="27:29">
      <c r="AA44380" s="298"/>
      <c r="AC44380" s="206"/>
    </row>
    <row r="44381" spans="27:29">
      <c r="AA44381" s="298"/>
      <c r="AC44381" s="206"/>
    </row>
    <row r="44382" spans="27:29">
      <c r="AA44382" s="298"/>
      <c r="AC44382" s="206"/>
    </row>
    <row r="44383" spans="27:29">
      <c r="AA44383" s="298"/>
      <c r="AC44383" s="206"/>
    </row>
    <row r="44384" spans="27:29">
      <c r="AA44384" s="298"/>
      <c r="AC44384" s="206"/>
    </row>
    <row r="44385" spans="27:29">
      <c r="AA44385" s="298"/>
      <c r="AC44385" s="206"/>
    </row>
    <row r="44386" spans="27:29">
      <c r="AA44386" s="298"/>
      <c r="AC44386" s="206"/>
    </row>
    <row r="44387" spans="27:29">
      <c r="AA44387" s="298"/>
      <c r="AC44387" s="206"/>
    </row>
    <row r="44388" spans="27:29">
      <c r="AA44388" s="298"/>
      <c r="AC44388" s="206"/>
    </row>
    <row r="44389" spans="27:29">
      <c r="AA44389" s="298"/>
      <c r="AC44389" s="206"/>
    </row>
    <row r="44390" spans="27:29">
      <c r="AA44390" s="298"/>
      <c r="AC44390" s="206"/>
    </row>
    <row r="44391" spans="27:29">
      <c r="AA44391" s="298"/>
      <c r="AC44391" s="206"/>
    </row>
    <row r="44392" spans="27:29">
      <c r="AA44392" s="298"/>
      <c r="AC44392" s="206"/>
    </row>
    <row r="44393" spans="27:29">
      <c r="AA44393" s="298"/>
      <c r="AC44393" s="206"/>
    </row>
    <row r="44394" spans="27:29">
      <c r="AA44394" s="298"/>
      <c r="AC44394" s="206"/>
    </row>
    <row r="44395" spans="27:29">
      <c r="AA44395" s="298"/>
      <c r="AC44395" s="206"/>
    </row>
    <row r="44396" spans="27:29">
      <c r="AA44396" s="298"/>
      <c r="AC44396" s="206"/>
    </row>
    <row r="44397" spans="27:29">
      <c r="AA44397" s="298"/>
      <c r="AC44397" s="206"/>
    </row>
    <row r="44398" spans="27:29">
      <c r="AA44398" s="298"/>
      <c r="AC44398" s="206"/>
    </row>
    <row r="44399" spans="27:29">
      <c r="AA44399" s="298"/>
      <c r="AC44399" s="206"/>
    </row>
    <row r="44400" spans="27:29">
      <c r="AA44400" s="298"/>
      <c r="AC44400" s="206"/>
    </row>
    <row r="44401" spans="27:29">
      <c r="AA44401" s="298"/>
      <c r="AC44401" s="206"/>
    </row>
    <row r="44402" spans="27:29">
      <c r="AA44402" s="298"/>
      <c r="AC44402" s="206"/>
    </row>
    <row r="44403" spans="27:29">
      <c r="AA44403" s="298"/>
      <c r="AC44403" s="206"/>
    </row>
    <row r="44404" spans="27:29">
      <c r="AA44404" s="298"/>
      <c r="AC44404" s="206"/>
    </row>
    <row r="44405" spans="27:29">
      <c r="AA44405" s="298"/>
      <c r="AC44405" s="206"/>
    </row>
    <row r="44406" spans="27:29">
      <c r="AA44406" s="298"/>
      <c r="AC44406" s="206"/>
    </row>
    <row r="44407" spans="27:29">
      <c r="AA44407" s="298"/>
      <c r="AC44407" s="206"/>
    </row>
    <row r="44408" spans="27:29">
      <c r="AA44408" s="298"/>
      <c r="AC44408" s="206"/>
    </row>
    <row r="44409" spans="27:29">
      <c r="AA44409" s="298"/>
      <c r="AC44409" s="206"/>
    </row>
    <row r="44410" spans="27:29">
      <c r="AA44410" s="298"/>
      <c r="AC44410" s="206"/>
    </row>
    <row r="44411" spans="27:29">
      <c r="AA44411" s="298"/>
      <c r="AC44411" s="206"/>
    </row>
    <row r="44412" spans="27:29">
      <c r="AA44412" s="298"/>
      <c r="AC44412" s="206"/>
    </row>
    <row r="44413" spans="27:29">
      <c r="AA44413" s="298"/>
      <c r="AC44413" s="206"/>
    </row>
    <row r="44414" spans="27:29">
      <c r="AA44414" s="298"/>
      <c r="AC44414" s="206"/>
    </row>
    <row r="44415" spans="27:29">
      <c r="AA44415" s="298"/>
      <c r="AC44415" s="206"/>
    </row>
    <row r="44416" spans="27:29">
      <c r="AA44416" s="298"/>
      <c r="AC44416" s="206"/>
    </row>
    <row r="44417" spans="27:29">
      <c r="AA44417" s="298"/>
      <c r="AC44417" s="206"/>
    </row>
    <row r="44418" spans="27:29">
      <c r="AA44418" s="298"/>
      <c r="AC44418" s="206"/>
    </row>
    <row r="44419" spans="27:29">
      <c r="AA44419" s="298"/>
      <c r="AC44419" s="206"/>
    </row>
    <row r="44420" spans="27:29">
      <c r="AA44420" s="298"/>
      <c r="AC44420" s="206"/>
    </row>
    <row r="44421" spans="27:29">
      <c r="AA44421" s="298"/>
      <c r="AC44421" s="206"/>
    </row>
    <row r="44422" spans="27:29">
      <c r="AA44422" s="298"/>
      <c r="AC44422" s="206"/>
    </row>
    <row r="44423" spans="27:29">
      <c r="AA44423" s="298"/>
      <c r="AC44423" s="206"/>
    </row>
    <row r="44424" spans="27:29">
      <c r="AA44424" s="298"/>
      <c r="AC44424" s="206"/>
    </row>
    <row r="44425" spans="27:29">
      <c r="AA44425" s="298"/>
      <c r="AC44425" s="206"/>
    </row>
    <row r="44426" spans="27:29">
      <c r="AA44426" s="298"/>
      <c r="AC44426" s="206"/>
    </row>
    <row r="44427" spans="27:29">
      <c r="AA44427" s="298"/>
      <c r="AC44427" s="206"/>
    </row>
    <row r="44428" spans="27:29">
      <c r="AA44428" s="298"/>
      <c r="AC44428" s="206"/>
    </row>
    <row r="44429" spans="27:29">
      <c r="AA44429" s="298"/>
      <c r="AC44429" s="206"/>
    </row>
    <row r="44430" spans="27:29">
      <c r="AA44430" s="298"/>
      <c r="AC44430" s="206"/>
    </row>
    <row r="44431" spans="27:29">
      <c r="AA44431" s="298"/>
      <c r="AC44431" s="206"/>
    </row>
    <row r="44432" spans="27:29">
      <c r="AA44432" s="298"/>
      <c r="AC44432" s="206"/>
    </row>
    <row r="44433" spans="27:29">
      <c r="AA44433" s="298"/>
      <c r="AC44433" s="206"/>
    </row>
    <row r="44434" spans="27:29">
      <c r="AA44434" s="298"/>
      <c r="AC44434" s="206"/>
    </row>
    <row r="44435" spans="27:29">
      <c r="AA44435" s="298"/>
      <c r="AC44435" s="206"/>
    </row>
    <row r="44436" spans="27:29">
      <c r="AA44436" s="298"/>
      <c r="AC44436" s="206"/>
    </row>
    <row r="44437" spans="27:29">
      <c r="AA44437" s="298"/>
      <c r="AC44437" s="206"/>
    </row>
    <row r="44438" spans="27:29">
      <c r="AA44438" s="298"/>
      <c r="AC44438" s="206"/>
    </row>
    <row r="44439" spans="27:29">
      <c r="AA44439" s="298"/>
      <c r="AC44439" s="206"/>
    </row>
    <row r="44440" spans="27:29">
      <c r="AA44440" s="298"/>
      <c r="AC44440" s="206"/>
    </row>
    <row r="44441" spans="27:29">
      <c r="AA44441" s="298"/>
      <c r="AC44441" s="206"/>
    </row>
    <row r="44442" spans="27:29">
      <c r="AA44442" s="298"/>
      <c r="AC44442" s="206"/>
    </row>
    <row r="44443" spans="27:29">
      <c r="AA44443" s="298"/>
      <c r="AC44443" s="206"/>
    </row>
    <row r="44444" spans="27:29">
      <c r="AA44444" s="298"/>
      <c r="AC44444" s="206"/>
    </row>
    <row r="44445" spans="27:29">
      <c r="AA44445" s="298"/>
      <c r="AC44445" s="206"/>
    </row>
    <row r="44446" spans="27:29">
      <c r="AA44446" s="298"/>
      <c r="AC44446" s="206"/>
    </row>
    <row r="44447" spans="27:29">
      <c r="AA44447" s="298"/>
      <c r="AC44447" s="206"/>
    </row>
    <row r="44448" spans="27:29">
      <c r="AA44448" s="298"/>
      <c r="AC44448" s="206"/>
    </row>
    <row r="44449" spans="27:29">
      <c r="AA44449" s="298"/>
      <c r="AC44449" s="206"/>
    </row>
    <row r="44450" spans="27:29">
      <c r="AA44450" s="298"/>
      <c r="AC44450" s="206"/>
    </row>
    <row r="44451" spans="27:29">
      <c r="AA44451" s="298"/>
      <c r="AC44451" s="206"/>
    </row>
    <row r="44452" spans="27:29">
      <c r="AA44452" s="298"/>
      <c r="AC44452" s="206"/>
    </row>
    <row r="44453" spans="27:29">
      <c r="AA44453" s="298"/>
      <c r="AC44453" s="206"/>
    </row>
    <row r="44454" spans="27:29">
      <c r="AA44454" s="298"/>
      <c r="AC44454" s="206"/>
    </row>
    <row r="44455" spans="27:29">
      <c r="AA44455" s="298"/>
      <c r="AC44455" s="206"/>
    </row>
    <row r="44456" spans="27:29">
      <c r="AA44456" s="298"/>
      <c r="AC44456" s="206"/>
    </row>
    <row r="44457" spans="27:29">
      <c r="AA44457" s="298"/>
      <c r="AC44457" s="206"/>
    </row>
    <row r="44458" spans="27:29">
      <c r="AA44458" s="298"/>
      <c r="AC44458" s="206"/>
    </row>
    <row r="44459" spans="27:29">
      <c r="AA44459" s="298"/>
      <c r="AC44459" s="206"/>
    </row>
    <row r="44460" spans="27:29">
      <c r="AA44460" s="298"/>
      <c r="AC44460" s="206"/>
    </row>
    <row r="44461" spans="27:29">
      <c r="AA44461" s="298"/>
      <c r="AC44461" s="206"/>
    </row>
    <row r="44462" spans="27:29">
      <c r="AA44462" s="298"/>
      <c r="AC44462" s="206"/>
    </row>
    <row r="44463" spans="27:29">
      <c r="AA44463" s="298"/>
      <c r="AC44463" s="206"/>
    </row>
    <row r="44464" spans="27:29">
      <c r="AA44464" s="298"/>
      <c r="AC44464" s="206"/>
    </row>
    <row r="44465" spans="27:29">
      <c r="AA44465" s="298"/>
      <c r="AC44465" s="206"/>
    </row>
    <row r="44466" spans="27:29">
      <c r="AA44466" s="298"/>
      <c r="AC44466" s="206"/>
    </row>
    <row r="44467" spans="27:29">
      <c r="AA44467" s="298"/>
      <c r="AC44467" s="206"/>
    </row>
    <row r="44468" spans="27:29">
      <c r="AA44468" s="298"/>
      <c r="AC44468" s="206"/>
    </row>
    <row r="44469" spans="27:29">
      <c r="AA44469" s="298"/>
      <c r="AC44469" s="206"/>
    </row>
    <row r="44470" spans="27:29">
      <c r="AA44470" s="298"/>
      <c r="AC44470" s="206"/>
    </row>
    <row r="44471" spans="27:29">
      <c r="AA44471" s="298"/>
      <c r="AC44471" s="206"/>
    </row>
    <row r="44472" spans="27:29">
      <c r="AA44472" s="298"/>
      <c r="AC44472" s="206"/>
    </row>
    <row r="44473" spans="27:29">
      <c r="AA44473" s="298"/>
      <c r="AC44473" s="206"/>
    </row>
    <row r="44474" spans="27:29">
      <c r="AA44474" s="298"/>
      <c r="AC44474" s="206"/>
    </row>
    <row r="44475" spans="27:29">
      <c r="AA44475" s="298"/>
      <c r="AC44475" s="206"/>
    </row>
    <row r="44476" spans="27:29">
      <c r="AA44476" s="298"/>
      <c r="AC44476" s="206"/>
    </row>
    <row r="44477" spans="27:29">
      <c r="AA44477" s="298"/>
      <c r="AC44477" s="206"/>
    </row>
    <row r="44478" spans="27:29">
      <c r="AA44478" s="298"/>
      <c r="AC44478" s="206"/>
    </row>
    <row r="44479" spans="27:29">
      <c r="AA44479" s="298"/>
      <c r="AC44479" s="206"/>
    </row>
    <row r="44480" spans="27:29">
      <c r="AA44480" s="298"/>
      <c r="AC44480" s="206"/>
    </row>
    <row r="44481" spans="27:29">
      <c r="AA44481" s="298"/>
      <c r="AC44481" s="206"/>
    </row>
    <row r="44482" spans="27:29">
      <c r="AA44482" s="298"/>
      <c r="AC44482" s="206"/>
    </row>
    <row r="44483" spans="27:29">
      <c r="AA44483" s="298"/>
      <c r="AC44483" s="206"/>
    </row>
    <row r="44484" spans="27:29">
      <c r="AA44484" s="298"/>
      <c r="AC44484" s="206"/>
    </row>
    <row r="44485" spans="27:29">
      <c r="AA44485" s="298"/>
      <c r="AC44485" s="206"/>
    </row>
    <row r="44486" spans="27:29">
      <c r="AA44486" s="298"/>
      <c r="AC44486" s="206"/>
    </row>
    <row r="44487" spans="27:29">
      <c r="AA44487" s="298"/>
      <c r="AC44487" s="206"/>
    </row>
    <row r="44488" spans="27:29">
      <c r="AA44488" s="298"/>
      <c r="AC44488" s="206"/>
    </row>
    <row r="44489" spans="27:29">
      <c r="AA44489" s="298"/>
      <c r="AC44489" s="206"/>
    </row>
    <row r="44490" spans="27:29">
      <c r="AA44490" s="298"/>
      <c r="AC44490" s="206"/>
    </row>
    <row r="44491" spans="27:29">
      <c r="AA44491" s="298"/>
      <c r="AC44491" s="206"/>
    </row>
    <row r="44492" spans="27:29">
      <c r="AA44492" s="298"/>
      <c r="AC44492" s="206"/>
    </row>
    <row r="44493" spans="27:29">
      <c r="AA44493" s="298"/>
      <c r="AC44493" s="206"/>
    </row>
    <row r="44494" spans="27:29">
      <c r="AA44494" s="298"/>
      <c r="AC44494" s="206"/>
    </row>
    <row r="44495" spans="27:29">
      <c r="AA44495" s="298"/>
      <c r="AC44495" s="206"/>
    </row>
    <row r="44496" spans="27:29">
      <c r="AA44496" s="298"/>
      <c r="AC44496" s="206"/>
    </row>
    <row r="44497" spans="27:29">
      <c r="AA44497" s="298"/>
      <c r="AC44497" s="206"/>
    </row>
    <row r="44498" spans="27:29">
      <c r="AA44498" s="298"/>
      <c r="AC44498" s="206"/>
    </row>
    <row r="44499" spans="27:29">
      <c r="AA44499" s="298"/>
      <c r="AC44499" s="206"/>
    </row>
    <row r="44500" spans="27:29">
      <c r="AA44500" s="298"/>
      <c r="AC44500" s="206"/>
    </row>
    <row r="44501" spans="27:29">
      <c r="AA44501" s="298"/>
      <c r="AC44501" s="206"/>
    </row>
    <row r="44502" spans="27:29">
      <c r="AA44502" s="298"/>
      <c r="AC44502" s="206"/>
    </row>
    <row r="44503" spans="27:29">
      <c r="AA44503" s="298"/>
      <c r="AC44503" s="206"/>
    </row>
    <row r="44504" spans="27:29">
      <c r="AA44504" s="298"/>
      <c r="AC44504" s="206"/>
    </row>
    <row r="44505" spans="27:29">
      <c r="AA44505" s="298"/>
      <c r="AC44505" s="206"/>
    </row>
    <row r="44506" spans="27:29">
      <c r="AA44506" s="298"/>
      <c r="AC44506" s="206"/>
    </row>
    <row r="44507" spans="27:29">
      <c r="AA44507" s="298"/>
      <c r="AC44507" s="206"/>
    </row>
    <row r="44508" spans="27:29">
      <c r="AA44508" s="298"/>
      <c r="AC44508" s="206"/>
    </row>
    <row r="44509" spans="27:29">
      <c r="AA44509" s="298"/>
      <c r="AC44509" s="206"/>
    </row>
    <row r="44510" spans="27:29">
      <c r="AA44510" s="298"/>
      <c r="AC44510" s="206"/>
    </row>
    <row r="44511" spans="27:29">
      <c r="AA44511" s="298"/>
      <c r="AC44511" s="206"/>
    </row>
    <row r="44512" spans="27:29">
      <c r="AA44512" s="298"/>
      <c r="AC44512" s="206"/>
    </row>
    <row r="44513" spans="27:29">
      <c r="AA44513" s="298"/>
      <c r="AC44513" s="206"/>
    </row>
    <row r="44514" spans="27:29">
      <c r="AA44514" s="298"/>
      <c r="AC44514" s="206"/>
    </row>
    <row r="44515" spans="27:29">
      <c r="AA44515" s="298"/>
      <c r="AC44515" s="206"/>
    </row>
    <row r="44516" spans="27:29">
      <c r="AA44516" s="298"/>
      <c r="AC44516" s="206"/>
    </row>
    <row r="44517" spans="27:29">
      <c r="AA44517" s="298"/>
      <c r="AC44517" s="206"/>
    </row>
    <row r="44518" spans="27:29">
      <c r="AA44518" s="298"/>
      <c r="AC44518" s="206"/>
    </row>
    <row r="44519" spans="27:29">
      <c r="AA44519" s="298"/>
      <c r="AC44519" s="206"/>
    </row>
    <row r="44520" spans="27:29">
      <c r="AA44520" s="298"/>
      <c r="AC44520" s="206"/>
    </row>
    <row r="44521" spans="27:29">
      <c r="AA44521" s="298"/>
      <c r="AC44521" s="206"/>
    </row>
    <row r="44522" spans="27:29">
      <c r="AA44522" s="298"/>
      <c r="AC44522" s="206"/>
    </row>
    <row r="44523" spans="27:29">
      <c r="AA44523" s="298"/>
      <c r="AC44523" s="206"/>
    </row>
    <row r="44524" spans="27:29">
      <c r="AA44524" s="298"/>
      <c r="AC44524" s="206"/>
    </row>
    <row r="44525" spans="27:29">
      <c r="AA44525" s="298"/>
      <c r="AC44525" s="206"/>
    </row>
    <row r="44526" spans="27:29">
      <c r="AA44526" s="298"/>
      <c r="AC44526" s="206"/>
    </row>
    <row r="44527" spans="27:29">
      <c r="AA44527" s="298"/>
      <c r="AC44527" s="206"/>
    </row>
    <row r="44528" spans="27:29">
      <c r="AA44528" s="298"/>
      <c r="AC44528" s="206"/>
    </row>
    <row r="44529" spans="27:29">
      <c r="AA44529" s="298"/>
      <c r="AC44529" s="206"/>
    </row>
    <row r="44530" spans="27:29">
      <c r="AA44530" s="298"/>
      <c r="AC44530" s="206"/>
    </row>
    <row r="44531" spans="27:29">
      <c r="AA44531" s="298"/>
      <c r="AC44531" s="206"/>
    </row>
    <row r="44532" spans="27:29">
      <c r="AA44532" s="298"/>
      <c r="AC44532" s="206"/>
    </row>
    <row r="44533" spans="27:29">
      <c r="AA44533" s="298"/>
      <c r="AC44533" s="206"/>
    </row>
    <row r="44534" spans="27:29">
      <c r="AA44534" s="298"/>
      <c r="AC44534" s="206"/>
    </row>
    <row r="44535" spans="27:29">
      <c r="AA44535" s="298"/>
      <c r="AC44535" s="206"/>
    </row>
    <row r="44536" spans="27:29">
      <c r="AA44536" s="298"/>
      <c r="AC44536" s="206"/>
    </row>
    <row r="44537" spans="27:29">
      <c r="AA44537" s="298"/>
      <c r="AC44537" s="206"/>
    </row>
    <row r="44538" spans="27:29">
      <c r="AA44538" s="298"/>
      <c r="AC44538" s="206"/>
    </row>
    <row r="44539" spans="27:29">
      <c r="AA44539" s="298"/>
      <c r="AC44539" s="206"/>
    </row>
    <row r="44540" spans="27:29">
      <c r="AA44540" s="298"/>
      <c r="AC44540" s="206"/>
    </row>
    <row r="44541" spans="27:29">
      <c r="AA44541" s="298"/>
      <c r="AC44541" s="206"/>
    </row>
    <row r="44542" spans="27:29">
      <c r="AA44542" s="298"/>
      <c r="AC44542" s="206"/>
    </row>
    <row r="44543" spans="27:29">
      <c r="AA44543" s="298"/>
      <c r="AC44543" s="206"/>
    </row>
    <row r="44544" spans="27:29">
      <c r="AA44544" s="298"/>
      <c r="AC44544" s="206"/>
    </row>
    <row r="44545" spans="27:29">
      <c r="AA44545" s="298"/>
      <c r="AC44545" s="206"/>
    </row>
    <row r="44546" spans="27:29">
      <c r="AA44546" s="298"/>
      <c r="AC44546" s="206"/>
    </row>
    <row r="44547" spans="27:29">
      <c r="AA44547" s="298"/>
      <c r="AC44547" s="206"/>
    </row>
    <row r="44548" spans="27:29">
      <c r="AA44548" s="298"/>
      <c r="AC44548" s="206"/>
    </row>
    <row r="44549" spans="27:29">
      <c r="AA44549" s="298"/>
      <c r="AC44549" s="206"/>
    </row>
    <row r="44550" spans="27:29">
      <c r="AA44550" s="298"/>
      <c r="AC44550" s="206"/>
    </row>
    <row r="44551" spans="27:29">
      <c r="AA44551" s="298"/>
      <c r="AC44551" s="206"/>
    </row>
    <row r="44552" spans="27:29">
      <c r="AA44552" s="298"/>
      <c r="AC44552" s="206"/>
    </row>
    <row r="44553" spans="27:29">
      <c r="AA44553" s="298"/>
      <c r="AC44553" s="206"/>
    </row>
    <row r="44554" spans="27:29">
      <c r="AA44554" s="298"/>
      <c r="AC44554" s="206"/>
    </row>
    <row r="44555" spans="27:29">
      <c r="AA44555" s="298"/>
      <c r="AC44555" s="206"/>
    </row>
    <row r="44556" spans="27:29">
      <c r="AA44556" s="298"/>
      <c r="AC44556" s="206"/>
    </row>
    <row r="44557" spans="27:29">
      <c r="AA44557" s="298"/>
      <c r="AC44557" s="206"/>
    </row>
    <row r="44558" spans="27:29">
      <c r="AA44558" s="298"/>
      <c r="AC44558" s="206"/>
    </row>
    <row r="44559" spans="27:29">
      <c r="AA44559" s="298"/>
      <c r="AC44559" s="206"/>
    </row>
    <row r="44560" spans="27:29">
      <c r="AA44560" s="298"/>
      <c r="AC44560" s="206"/>
    </row>
    <row r="44561" spans="27:29">
      <c r="AA44561" s="298"/>
      <c r="AC44561" s="206"/>
    </row>
    <row r="44562" spans="27:29">
      <c r="AA44562" s="298"/>
      <c r="AC44562" s="206"/>
    </row>
    <row r="44563" spans="27:29">
      <c r="AA44563" s="298"/>
      <c r="AC44563" s="206"/>
    </row>
    <row r="44564" spans="27:29">
      <c r="AA44564" s="298"/>
      <c r="AC44564" s="206"/>
    </row>
    <row r="44565" spans="27:29">
      <c r="AA44565" s="298"/>
      <c r="AC44565" s="206"/>
    </row>
    <row r="44566" spans="27:29">
      <c r="AA44566" s="298"/>
      <c r="AC44566" s="206"/>
    </row>
    <row r="44567" spans="27:29">
      <c r="AA44567" s="298"/>
      <c r="AC44567" s="206"/>
    </row>
    <row r="44568" spans="27:29">
      <c r="AA44568" s="298"/>
      <c r="AC44568" s="206"/>
    </row>
    <row r="44569" spans="27:29">
      <c r="AA44569" s="298"/>
      <c r="AC44569" s="206"/>
    </row>
    <row r="44570" spans="27:29">
      <c r="AA44570" s="298"/>
      <c r="AC44570" s="206"/>
    </row>
    <row r="44571" spans="27:29">
      <c r="AA44571" s="298"/>
      <c r="AC44571" s="206"/>
    </row>
    <row r="44572" spans="27:29">
      <c r="AA44572" s="298"/>
      <c r="AC44572" s="206"/>
    </row>
    <row r="44573" spans="27:29">
      <c r="AA44573" s="298"/>
      <c r="AC44573" s="206"/>
    </row>
    <row r="44574" spans="27:29">
      <c r="AA44574" s="298"/>
      <c r="AC44574" s="206"/>
    </row>
    <row r="44575" spans="27:29">
      <c r="AA44575" s="298"/>
      <c r="AC44575" s="206"/>
    </row>
    <row r="44576" spans="27:29">
      <c r="AA44576" s="298"/>
      <c r="AC44576" s="206"/>
    </row>
    <row r="44577" spans="27:29">
      <c r="AA44577" s="298"/>
      <c r="AC44577" s="206"/>
    </row>
    <row r="44578" spans="27:29">
      <c r="AA44578" s="298"/>
      <c r="AC44578" s="206"/>
    </row>
    <row r="44579" spans="27:29">
      <c r="AA44579" s="298"/>
      <c r="AC44579" s="206"/>
    </row>
    <row r="44580" spans="27:29">
      <c r="AA44580" s="298"/>
      <c r="AC44580" s="206"/>
    </row>
    <row r="44581" spans="27:29">
      <c r="AA44581" s="298"/>
      <c r="AC44581" s="206"/>
    </row>
    <row r="44582" spans="27:29">
      <c r="AA44582" s="298"/>
      <c r="AC44582" s="206"/>
    </row>
    <row r="44583" spans="27:29">
      <c r="AA44583" s="298"/>
      <c r="AC44583" s="206"/>
    </row>
    <row r="44584" spans="27:29">
      <c r="AA44584" s="298"/>
      <c r="AC44584" s="206"/>
    </row>
    <row r="44585" spans="27:29">
      <c r="AA44585" s="298"/>
      <c r="AC44585" s="206"/>
    </row>
    <row r="44586" spans="27:29">
      <c r="AA44586" s="298"/>
      <c r="AC44586" s="206"/>
    </row>
    <row r="44587" spans="27:29">
      <c r="AA44587" s="298"/>
      <c r="AC44587" s="206"/>
    </row>
    <row r="44588" spans="27:29">
      <c r="AA44588" s="298"/>
      <c r="AC44588" s="206"/>
    </row>
    <row r="44589" spans="27:29">
      <c r="AA44589" s="298"/>
      <c r="AC44589" s="206"/>
    </row>
    <row r="44590" spans="27:29">
      <c r="AA44590" s="298"/>
      <c r="AC44590" s="206"/>
    </row>
    <row r="44591" spans="27:29">
      <c r="AA44591" s="298"/>
      <c r="AC44591" s="206"/>
    </row>
    <row r="44592" spans="27:29">
      <c r="AA44592" s="298"/>
      <c r="AC44592" s="206"/>
    </row>
    <row r="44593" spans="27:29">
      <c r="AA44593" s="298"/>
      <c r="AC44593" s="206"/>
    </row>
    <row r="44594" spans="27:29">
      <c r="AA44594" s="298"/>
      <c r="AC44594" s="206"/>
    </row>
    <row r="44595" spans="27:29">
      <c r="AA44595" s="298"/>
      <c r="AC44595" s="206"/>
    </row>
    <row r="44596" spans="27:29">
      <c r="AA44596" s="298"/>
      <c r="AC44596" s="206"/>
    </row>
    <row r="44597" spans="27:29">
      <c r="AA44597" s="298"/>
      <c r="AC44597" s="206"/>
    </row>
    <row r="44598" spans="27:29">
      <c r="AA44598" s="298"/>
      <c r="AC44598" s="206"/>
    </row>
    <row r="44599" spans="27:29">
      <c r="AA44599" s="298"/>
      <c r="AC44599" s="206"/>
    </row>
    <row r="44600" spans="27:29">
      <c r="AA44600" s="298"/>
      <c r="AC44600" s="206"/>
    </row>
    <row r="44601" spans="27:29">
      <c r="AA44601" s="298"/>
      <c r="AC44601" s="206"/>
    </row>
    <row r="44602" spans="27:29">
      <c r="AA44602" s="298"/>
      <c r="AC44602" s="206"/>
    </row>
    <row r="44603" spans="27:29">
      <c r="AA44603" s="298"/>
      <c r="AC44603" s="206"/>
    </row>
    <row r="44604" spans="27:29">
      <c r="AA44604" s="298"/>
      <c r="AC44604" s="206"/>
    </row>
    <row r="44605" spans="27:29">
      <c r="AA44605" s="298"/>
      <c r="AC44605" s="206"/>
    </row>
    <row r="44606" spans="27:29">
      <c r="AA44606" s="298"/>
      <c r="AC44606" s="206"/>
    </row>
    <row r="44607" spans="27:29">
      <c r="AA44607" s="298"/>
      <c r="AC44607" s="206"/>
    </row>
    <row r="44608" spans="27:29">
      <c r="AA44608" s="298"/>
      <c r="AC44608" s="206"/>
    </row>
    <row r="44609" spans="27:29">
      <c r="AA44609" s="298"/>
      <c r="AC44609" s="206"/>
    </row>
    <row r="44610" spans="27:29">
      <c r="AA44610" s="298"/>
      <c r="AC44610" s="206"/>
    </row>
    <row r="44611" spans="27:29">
      <c r="AA44611" s="298"/>
      <c r="AC44611" s="206"/>
    </row>
    <row r="44612" spans="27:29">
      <c r="AA44612" s="298"/>
      <c r="AC44612" s="206"/>
    </row>
    <row r="44613" spans="27:29">
      <c r="AA44613" s="298"/>
      <c r="AC44613" s="206"/>
    </row>
    <row r="44614" spans="27:29">
      <c r="AA44614" s="298"/>
      <c r="AC44614" s="206"/>
    </row>
    <row r="44615" spans="27:29">
      <c r="AA44615" s="298"/>
      <c r="AC44615" s="206"/>
    </row>
    <row r="44616" spans="27:29">
      <c r="AA44616" s="298"/>
      <c r="AC44616" s="206"/>
    </row>
    <row r="44617" spans="27:29">
      <c r="AA44617" s="298"/>
      <c r="AC44617" s="206"/>
    </row>
    <row r="44618" spans="27:29">
      <c r="AA44618" s="298"/>
      <c r="AC44618" s="206"/>
    </row>
    <row r="44619" spans="27:29">
      <c r="AA44619" s="298"/>
      <c r="AC44619" s="206"/>
    </row>
    <row r="44620" spans="27:29">
      <c r="AA44620" s="298"/>
      <c r="AC44620" s="206"/>
    </row>
    <row r="44621" spans="27:29">
      <c r="AA44621" s="298"/>
      <c r="AC44621" s="206"/>
    </row>
    <row r="44622" spans="27:29">
      <c r="AA44622" s="298"/>
      <c r="AC44622" s="206"/>
    </row>
    <row r="44623" spans="27:29">
      <c r="AA44623" s="298"/>
      <c r="AC44623" s="206"/>
    </row>
    <row r="44624" spans="27:29">
      <c r="AA44624" s="298"/>
      <c r="AC44624" s="206"/>
    </row>
    <row r="44625" spans="27:29">
      <c r="AA44625" s="298"/>
      <c r="AC44625" s="206"/>
    </row>
    <row r="44626" spans="27:29">
      <c r="AA44626" s="298"/>
      <c r="AC44626" s="206"/>
    </row>
    <row r="44627" spans="27:29">
      <c r="AA44627" s="298"/>
      <c r="AC44627" s="206"/>
    </row>
    <row r="44628" spans="27:29">
      <c r="AA44628" s="298"/>
      <c r="AC44628" s="206"/>
    </row>
    <row r="44629" spans="27:29">
      <c r="AA44629" s="298"/>
      <c r="AC44629" s="206"/>
    </row>
    <row r="44630" spans="27:29">
      <c r="AA44630" s="298"/>
      <c r="AC44630" s="206"/>
    </row>
    <row r="44631" spans="27:29">
      <c r="AA44631" s="298"/>
      <c r="AC44631" s="206"/>
    </row>
    <row r="44632" spans="27:29">
      <c r="AA44632" s="298"/>
      <c r="AC44632" s="206"/>
    </row>
    <row r="44633" spans="27:29">
      <c r="AA44633" s="298"/>
      <c r="AC44633" s="206"/>
    </row>
    <row r="44634" spans="27:29">
      <c r="AA44634" s="298"/>
      <c r="AC44634" s="206"/>
    </row>
    <row r="44635" spans="27:29">
      <c r="AA44635" s="298"/>
      <c r="AC44635" s="206"/>
    </row>
    <row r="44636" spans="27:29">
      <c r="AA44636" s="298"/>
      <c r="AC44636" s="206"/>
    </row>
    <row r="44637" spans="27:29">
      <c r="AA44637" s="298"/>
      <c r="AC44637" s="206"/>
    </row>
    <row r="44638" spans="27:29">
      <c r="AA44638" s="298"/>
      <c r="AC44638" s="206"/>
    </row>
    <row r="44639" spans="27:29">
      <c r="AA44639" s="298"/>
      <c r="AC44639" s="206"/>
    </row>
    <row r="44640" spans="27:29">
      <c r="AA44640" s="298"/>
      <c r="AC44640" s="206"/>
    </row>
    <row r="44641" spans="27:29">
      <c r="AA44641" s="298"/>
      <c r="AC44641" s="206"/>
    </row>
    <row r="44642" spans="27:29">
      <c r="AA44642" s="298"/>
      <c r="AC44642" s="206"/>
    </row>
    <row r="44643" spans="27:29">
      <c r="AA44643" s="298"/>
      <c r="AC44643" s="206"/>
    </row>
    <row r="44644" spans="27:29">
      <c r="AA44644" s="298"/>
      <c r="AC44644" s="206"/>
    </row>
    <row r="44645" spans="27:29">
      <c r="AA44645" s="298"/>
      <c r="AC44645" s="206"/>
    </row>
    <row r="44646" spans="27:29">
      <c r="AA44646" s="298"/>
      <c r="AC44646" s="206"/>
    </row>
    <row r="44647" spans="27:29">
      <c r="AA44647" s="298"/>
      <c r="AC44647" s="206"/>
    </row>
    <row r="44648" spans="27:29">
      <c r="AA44648" s="298"/>
      <c r="AC44648" s="206"/>
    </row>
    <row r="44649" spans="27:29">
      <c r="AA44649" s="298"/>
      <c r="AC44649" s="206"/>
    </row>
    <row r="44650" spans="27:29">
      <c r="AA44650" s="298"/>
      <c r="AC44650" s="206"/>
    </row>
    <row r="44651" spans="27:29">
      <c r="AA44651" s="298"/>
      <c r="AC44651" s="206"/>
    </row>
    <row r="44652" spans="27:29">
      <c r="AA44652" s="298"/>
      <c r="AC44652" s="206"/>
    </row>
    <row r="44653" spans="27:29">
      <c r="AA44653" s="298"/>
      <c r="AC44653" s="206"/>
    </row>
    <row r="44654" spans="27:29">
      <c r="AA44654" s="298"/>
      <c r="AC44654" s="206"/>
    </row>
    <row r="44655" spans="27:29">
      <c r="AA44655" s="298"/>
      <c r="AC44655" s="206"/>
    </row>
    <row r="44656" spans="27:29">
      <c r="AA44656" s="298"/>
      <c r="AC44656" s="206"/>
    </row>
    <row r="44657" spans="27:29">
      <c r="AA44657" s="298"/>
      <c r="AC44657" s="206"/>
    </row>
    <row r="44658" spans="27:29">
      <c r="AA44658" s="298"/>
      <c r="AC44658" s="206"/>
    </row>
    <row r="44659" spans="27:29">
      <c r="AA44659" s="298"/>
      <c r="AC44659" s="206"/>
    </row>
    <row r="44660" spans="27:29">
      <c r="AA44660" s="298"/>
      <c r="AC44660" s="206"/>
    </row>
    <row r="44661" spans="27:29">
      <c r="AA44661" s="298"/>
      <c r="AC44661" s="206"/>
    </row>
    <row r="44662" spans="27:29">
      <c r="AA44662" s="298"/>
      <c r="AC44662" s="206"/>
    </row>
    <row r="44663" spans="27:29">
      <c r="AA44663" s="298"/>
      <c r="AC44663" s="206"/>
    </row>
    <row r="44664" spans="27:29">
      <c r="AA44664" s="298"/>
      <c r="AC44664" s="206"/>
    </row>
    <row r="44665" spans="27:29">
      <c r="AA44665" s="298"/>
      <c r="AC44665" s="206"/>
    </row>
    <row r="44666" spans="27:29">
      <c r="AA44666" s="298"/>
      <c r="AC44666" s="206"/>
    </row>
    <row r="44667" spans="27:29">
      <c r="AA44667" s="298"/>
      <c r="AC44667" s="206"/>
    </row>
    <row r="44668" spans="27:29">
      <c r="AA44668" s="298"/>
      <c r="AC44668" s="206"/>
    </row>
    <row r="44669" spans="27:29">
      <c r="AA44669" s="298"/>
      <c r="AC44669" s="206"/>
    </row>
    <row r="44670" spans="27:29">
      <c r="AA44670" s="298"/>
      <c r="AC44670" s="206"/>
    </row>
    <row r="44671" spans="27:29">
      <c r="AA44671" s="298"/>
      <c r="AC44671" s="206"/>
    </row>
    <row r="44672" spans="27:29">
      <c r="AA44672" s="298"/>
      <c r="AC44672" s="206"/>
    </row>
    <row r="44673" spans="27:29">
      <c r="AA44673" s="298"/>
      <c r="AC44673" s="206"/>
    </row>
    <row r="44674" spans="27:29">
      <c r="AA44674" s="298"/>
      <c r="AC44674" s="206"/>
    </row>
    <row r="44675" spans="27:29">
      <c r="AA44675" s="298"/>
      <c r="AC44675" s="206"/>
    </row>
    <row r="44676" spans="27:29">
      <c r="AA44676" s="298"/>
      <c r="AC44676" s="206"/>
    </row>
    <row r="44677" spans="27:29">
      <c r="AA44677" s="298"/>
      <c r="AC44677" s="206"/>
    </row>
    <row r="44678" spans="27:29">
      <c r="AA44678" s="298"/>
      <c r="AC44678" s="206"/>
    </row>
    <row r="44679" spans="27:29">
      <c r="AA44679" s="298"/>
      <c r="AC44679" s="206"/>
    </row>
    <row r="44680" spans="27:29">
      <c r="AA44680" s="298"/>
      <c r="AC44680" s="206"/>
    </row>
    <row r="44681" spans="27:29">
      <c r="AA44681" s="298"/>
      <c r="AC44681" s="206"/>
    </row>
    <row r="44682" spans="27:29">
      <c r="AA44682" s="298"/>
      <c r="AC44682" s="206"/>
    </row>
    <row r="44683" spans="27:29">
      <c r="AA44683" s="298"/>
      <c r="AC44683" s="206"/>
    </row>
    <row r="44684" spans="27:29">
      <c r="AA44684" s="298"/>
      <c r="AC44684" s="206"/>
    </row>
    <row r="44685" spans="27:29">
      <c r="AA44685" s="298"/>
      <c r="AC44685" s="206"/>
    </row>
    <row r="44686" spans="27:29">
      <c r="AA44686" s="298"/>
      <c r="AC44686" s="206"/>
    </row>
    <row r="44687" spans="27:29">
      <c r="AA44687" s="298"/>
      <c r="AC44687" s="206"/>
    </row>
    <row r="44688" spans="27:29">
      <c r="AA44688" s="298"/>
      <c r="AC44688" s="206"/>
    </row>
    <row r="44689" spans="27:29">
      <c r="AA44689" s="298"/>
      <c r="AC44689" s="206"/>
    </row>
    <row r="44690" spans="27:29">
      <c r="AA44690" s="298"/>
      <c r="AC44690" s="206"/>
    </row>
    <row r="44691" spans="27:29">
      <c r="AA44691" s="298"/>
      <c r="AC44691" s="206"/>
    </row>
    <row r="44692" spans="27:29">
      <c r="AA44692" s="298"/>
      <c r="AC44692" s="206"/>
    </row>
    <row r="44693" spans="27:29">
      <c r="AA44693" s="298"/>
      <c r="AC44693" s="206"/>
    </row>
    <row r="44694" spans="27:29">
      <c r="AA44694" s="298"/>
      <c r="AC44694" s="206"/>
    </row>
    <row r="44695" spans="27:29">
      <c r="AA44695" s="298"/>
      <c r="AC44695" s="206"/>
    </row>
    <row r="44696" spans="27:29">
      <c r="AA44696" s="298"/>
      <c r="AC44696" s="206"/>
    </row>
    <row r="44697" spans="27:29">
      <c r="AA44697" s="298"/>
      <c r="AC44697" s="206"/>
    </row>
    <row r="44698" spans="27:29">
      <c r="AA44698" s="298"/>
      <c r="AC44698" s="206"/>
    </row>
    <row r="44699" spans="27:29">
      <c r="AA44699" s="298"/>
      <c r="AC44699" s="206"/>
    </row>
    <row r="44700" spans="27:29">
      <c r="AA44700" s="298"/>
      <c r="AC44700" s="206"/>
    </row>
    <row r="44701" spans="27:29">
      <c r="AA44701" s="298"/>
      <c r="AC44701" s="206"/>
    </row>
    <row r="44702" spans="27:29">
      <c r="AA44702" s="298"/>
      <c r="AC44702" s="206"/>
    </row>
    <row r="44703" spans="27:29">
      <c r="AA44703" s="298"/>
      <c r="AC44703" s="206"/>
    </row>
    <row r="44704" spans="27:29">
      <c r="AA44704" s="298"/>
      <c r="AC44704" s="206"/>
    </row>
    <row r="44705" spans="27:29">
      <c r="AA44705" s="298"/>
      <c r="AC44705" s="206"/>
    </row>
    <row r="44706" spans="27:29">
      <c r="AA44706" s="298"/>
      <c r="AC44706" s="206"/>
    </row>
    <row r="44707" spans="27:29">
      <c r="AA44707" s="298"/>
      <c r="AC44707" s="206"/>
    </row>
    <row r="44708" spans="27:29">
      <c r="AA44708" s="298"/>
      <c r="AC44708" s="206"/>
    </row>
    <row r="44709" spans="27:29">
      <c r="AA44709" s="298"/>
      <c r="AC44709" s="206"/>
    </row>
    <row r="44710" spans="27:29">
      <c r="AA44710" s="298"/>
      <c r="AC44710" s="206"/>
    </row>
    <row r="44711" spans="27:29">
      <c r="AA44711" s="298"/>
      <c r="AC44711" s="206"/>
    </row>
    <row r="44712" spans="27:29">
      <c r="AA44712" s="298"/>
      <c r="AC44712" s="206"/>
    </row>
    <row r="44713" spans="27:29">
      <c r="AA44713" s="298"/>
      <c r="AC44713" s="206"/>
    </row>
    <row r="44714" spans="27:29">
      <c r="AA44714" s="298"/>
      <c r="AC44714" s="206"/>
    </row>
    <row r="44715" spans="27:29">
      <c r="AA44715" s="298"/>
      <c r="AC44715" s="206"/>
    </row>
    <row r="44716" spans="27:29">
      <c r="AA44716" s="298"/>
      <c r="AC44716" s="206"/>
    </row>
    <row r="44717" spans="27:29">
      <c r="AA44717" s="298"/>
      <c r="AC44717" s="206"/>
    </row>
    <row r="44718" spans="27:29">
      <c r="AA44718" s="298"/>
      <c r="AC44718" s="206"/>
    </row>
    <row r="44719" spans="27:29">
      <c r="AA44719" s="298"/>
      <c r="AC44719" s="206"/>
    </row>
    <row r="44720" spans="27:29">
      <c r="AA44720" s="298"/>
      <c r="AC44720" s="206"/>
    </row>
    <row r="44721" spans="27:29">
      <c r="AA44721" s="298"/>
      <c r="AC44721" s="206"/>
    </row>
    <row r="44722" spans="27:29">
      <c r="AA44722" s="298"/>
      <c r="AC44722" s="206"/>
    </row>
    <row r="44723" spans="27:29">
      <c r="AA44723" s="298"/>
      <c r="AC44723" s="206"/>
    </row>
    <row r="44724" spans="27:29">
      <c r="AA44724" s="298"/>
      <c r="AC44724" s="206"/>
    </row>
    <row r="44725" spans="27:29">
      <c r="AA44725" s="298"/>
      <c r="AC44725" s="206"/>
    </row>
    <row r="44726" spans="27:29">
      <c r="AA44726" s="298"/>
      <c r="AC44726" s="206"/>
    </row>
    <row r="44727" spans="27:29">
      <c r="AA44727" s="298"/>
      <c r="AC44727" s="206"/>
    </row>
    <row r="44728" spans="27:29">
      <c r="AA44728" s="298"/>
      <c r="AC44728" s="206"/>
    </row>
    <row r="44729" spans="27:29">
      <c r="AA44729" s="298"/>
      <c r="AC44729" s="206"/>
    </row>
    <row r="44730" spans="27:29">
      <c r="AA44730" s="298"/>
      <c r="AC44730" s="206"/>
    </row>
    <row r="44731" spans="27:29">
      <c r="AA44731" s="298"/>
      <c r="AC44731" s="206"/>
    </row>
    <row r="44732" spans="27:29">
      <c r="AA44732" s="298"/>
      <c r="AC44732" s="206"/>
    </row>
    <row r="44733" spans="27:29">
      <c r="AA44733" s="298"/>
      <c r="AC44733" s="206"/>
    </row>
    <row r="44734" spans="27:29">
      <c r="AA44734" s="298"/>
      <c r="AC44734" s="206"/>
    </row>
    <row r="44735" spans="27:29">
      <c r="AA44735" s="298"/>
      <c r="AC44735" s="206"/>
    </row>
    <row r="44736" spans="27:29">
      <c r="AA44736" s="298"/>
      <c r="AC44736" s="206"/>
    </row>
    <row r="44737" spans="27:29">
      <c r="AA44737" s="298"/>
      <c r="AC44737" s="206"/>
    </row>
    <row r="44738" spans="27:29">
      <c r="AA44738" s="298"/>
      <c r="AC44738" s="206"/>
    </row>
    <row r="44739" spans="27:29">
      <c r="AA44739" s="298"/>
      <c r="AC44739" s="206"/>
    </row>
    <row r="44740" spans="27:29">
      <c r="AA44740" s="298"/>
      <c r="AC44740" s="206"/>
    </row>
    <row r="44741" spans="27:29">
      <c r="AA44741" s="298"/>
      <c r="AC44741" s="206"/>
    </row>
    <row r="44742" spans="27:29">
      <c r="AA44742" s="298"/>
      <c r="AC44742" s="206"/>
    </row>
    <row r="44743" spans="27:29">
      <c r="AA44743" s="298"/>
      <c r="AC44743" s="206"/>
    </row>
    <row r="44744" spans="27:29">
      <c r="AA44744" s="298"/>
      <c r="AC44744" s="206"/>
    </row>
    <row r="44745" spans="27:29">
      <c r="AA44745" s="298"/>
      <c r="AC44745" s="206"/>
    </row>
    <row r="44746" spans="27:29">
      <c r="AA44746" s="298"/>
      <c r="AC44746" s="206"/>
    </row>
    <row r="44747" spans="27:29">
      <c r="AA44747" s="298"/>
      <c r="AC44747" s="206"/>
    </row>
    <row r="44748" spans="27:29">
      <c r="AA44748" s="298"/>
      <c r="AC44748" s="206"/>
    </row>
    <row r="44749" spans="27:29">
      <c r="AA44749" s="298"/>
      <c r="AC44749" s="206"/>
    </row>
    <row r="44750" spans="27:29">
      <c r="AA44750" s="298"/>
      <c r="AC44750" s="206"/>
    </row>
    <row r="44751" spans="27:29">
      <c r="AA44751" s="298"/>
      <c r="AC44751" s="206"/>
    </row>
    <row r="44752" spans="27:29">
      <c r="AA44752" s="298"/>
      <c r="AC44752" s="206"/>
    </row>
    <row r="44753" spans="27:29">
      <c r="AA44753" s="298"/>
      <c r="AC44753" s="206"/>
    </row>
    <row r="44754" spans="27:29">
      <c r="AA44754" s="298"/>
      <c r="AC44754" s="206"/>
    </row>
    <row r="44755" spans="27:29">
      <c r="AA44755" s="298"/>
      <c r="AC44755" s="206"/>
    </row>
    <row r="44756" spans="27:29">
      <c r="AA44756" s="298"/>
      <c r="AC44756" s="206"/>
    </row>
    <row r="44757" spans="27:29">
      <c r="AA44757" s="298"/>
      <c r="AC44757" s="206"/>
    </row>
    <row r="44758" spans="27:29">
      <c r="AA44758" s="298"/>
      <c r="AC44758" s="206"/>
    </row>
    <row r="44759" spans="27:29">
      <c r="AA44759" s="298"/>
      <c r="AC44759" s="206"/>
    </row>
    <row r="44760" spans="27:29">
      <c r="AA44760" s="298"/>
      <c r="AC44760" s="206"/>
    </row>
    <row r="44761" spans="27:29">
      <c r="AA44761" s="298"/>
      <c r="AC44761" s="206"/>
    </row>
    <row r="44762" spans="27:29">
      <c r="AA44762" s="298"/>
      <c r="AC44762" s="206"/>
    </row>
    <row r="44763" spans="27:29">
      <c r="AA44763" s="298"/>
      <c r="AC44763" s="206"/>
    </row>
    <row r="44764" spans="27:29">
      <c r="AA44764" s="298"/>
      <c r="AC44764" s="206"/>
    </row>
    <row r="44765" spans="27:29">
      <c r="AA44765" s="298"/>
      <c r="AC44765" s="206"/>
    </row>
    <row r="44766" spans="27:29">
      <c r="AA44766" s="298"/>
      <c r="AC44766" s="206"/>
    </row>
    <row r="44767" spans="27:29">
      <c r="AA44767" s="298"/>
      <c r="AC44767" s="206"/>
    </row>
    <row r="44768" spans="27:29">
      <c r="AA44768" s="298"/>
      <c r="AC44768" s="206"/>
    </row>
    <row r="44769" spans="27:29">
      <c r="AA44769" s="298"/>
      <c r="AC44769" s="206"/>
    </row>
    <row r="44770" spans="27:29">
      <c r="AA44770" s="298"/>
      <c r="AC44770" s="206"/>
    </row>
    <row r="44771" spans="27:29">
      <c r="AA44771" s="298"/>
      <c r="AC44771" s="206"/>
    </row>
    <row r="44772" spans="27:29">
      <c r="AA44772" s="298"/>
      <c r="AC44772" s="206"/>
    </row>
    <row r="44773" spans="27:29">
      <c r="AA44773" s="298"/>
      <c r="AC44773" s="206"/>
    </row>
    <row r="44774" spans="27:29">
      <c r="AA44774" s="298"/>
      <c r="AC44774" s="206"/>
    </row>
    <row r="44775" spans="27:29">
      <c r="AA44775" s="298"/>
      <c r="AC44775" s="206"/>
    </row>
    <row r="44776" spans="27:29">
      <c r="AA44776" s="298"/>
      <c r="AC44776" s="206"/>
    </row>
    <row r="44777" spans="27:29">
      <c r="AA44777" s="298"/>
      <c r="AC44777" s="206"/>
    </row>
    <row r="44778" spans="27:29">
      <c r="AA44778" s="298"/>
      <c r="AC44778" s="206"/>
    </row>
    <row r="44779" spans="27:29">
      <c r="AA44779" s="298"/>
      <c r="AC44779" s="206"/>
    </row>
    <row r="44780" spans="27:29">
      <c r="AA44780" s="298"/>
      <c r="AC44780" s="206"/>
    </row>
    <row r="44781" spans="27:29">
      <c r="AA44781" s="298"/>
      <c r="AC44781" s="206"/>
    </row>
    <row r="44782" spans="27:29">
      <c r="AA44782" s="298"/>
      <c r="AC44782" s="206"/>
    </row>
    <row r="44783" spans="27:29">
      <c r="AA44783" s="298"/>
      <c r="AC44783" s="206"/>
    </row>
    <row r="44784" spans="27:29">
      <c r="AA44784" s="298"/>
      <c r="AC44784" s="206"/>
    </row>
    <row r="44785" spans="27:29">
      <c r="AA44785" s="298"/>
      <c r="AC44785" s="206"/>
    </row>
    <row r="44786" spans="27:29">
      <c r="AA44786" s="298"/>
      <c r="AC44786" s="206"/>
    </row>
    <row r="44787" spans="27:29">
      <c r="AA44787" s="298"/>
      <c r="AC44787" s="206"/>
    </row>
    <row r="44788" spans="27:29">
      <c r="AA44788" s="298"/>
      <c r="AC44788" s="206"/>
    </row>
    <row r="44789" spans="27:29">
      <c r="AA44789" s="298"/>
      <c r="AC44789" s="206"/>
    </row>
    <row r="44790" spans="27:29">
      <c r="AA44790" s="298"/>
      <c r="AC44790" s="206"/>
    </row>
    <row r="44791" spans="27:29">
      <c r="AA44791" s="298"/>
      <c r="AC44791" s="206"/>
    </row>
    <row r="44792" spans="27:29">
      <c r="AA44792" s="298"/>
      <c r="AC44792" s="206"/>
    </row>
    <row r="44793" spans="27:29">
      <c r="AA44793" s="298"/>
      <c r="AC44793" s="206"/>
    </row>
    <row r="44794" spans="27:29">
      <c r="AA44794" s="298"/>
      <c r="AC44794" s="206"/>
    </row>
    <row r="44795" spans="27:29">
      <c r="AA44795" s="298"/>
      <c r="AC44795" s="206"/>
    </row>
    <row r="44796" spans="27:29">
      <c r="AA44796" s="298"/>
      <c r="AC44796" s="206"/>
    </row>
    <row r="44797" spans="27:29">
      <c r="AA44797" s="298"/>
      <c r="AC44797" s="206"/>
    </row>
    <row r="44798" spans="27:29">
      <c r="AA44798" s="298"/>
      <c r="AC44798" s="206"/>
    </row>
    <row r="44799" spans="27:29">
      <c r="AA44799" s="298"/>
      <c r="AC44799" s="206"/>
    </row>
    <row r="44800" spans="27:29">
      <c r="AA44800" s="298"/>
      <c r="AC44800" s="206"/>
    </row>
    <row r="44801" spans="27:29">
      <c r="AA44801" s="298"/>
      <c r="AC44801" s="206"/>
    </row>
    <row r="44802" spans="27:29">
      <c r="AA44802" s="298"/>
      <c r="AC44802" s="206"/>
    </row>
    <row r="44803" spans="27:29">
      <c r="AA44803" s="298"/>
      <c r="AC44803" s="206"/>
    </row>
    <row r="44804" spans="27:29">
      <c r="AA44804" s="298"/>
      <c r="AC44804" s="206"/>
    </row>
    <row r="44805" spans="27:29">
      <c r="AA44805" s="298"/>
      <c r="AC44805" s="206"/>
    </row>
    <row r="44806" spans="27:29">
      <c r="AA44806" s="298"/>
      <c r="AC44806" s="206"/>
    </row>
    <row r="44807" spans="27:29">
      <c r="AA44807" s="298"/>
      <c r="AC44807" s="206"/>
    </row>
    <row r="44808" spans="27:29">
      <c r="AA44808" s="298"/>
      <c r="AC44808" s="206"/>
    </row>
    <row r="44809" spans="27:29">
      <c r="AA44809" s="298"/>
      <c r="AC44809" s="206"/>
    </row>
    <row r="44810" spans="27:29">
      <c r="AA44810" s="298"/>
      <c r="AC44810" s="206"/>
    </row>
    <row r="44811" spans="27:29">
      <c r="AA44811" s="298"/>
      <c r="AC44811" s="206"/>
    </row>
    <row r="44812" spans="27:29">
      <c r="AA44812" s="298"/>
      <c r="AC44812" s="206"/>
    </row>
    <row r="44813" spans="27:29">
      <c r="AA44813" s="298"/>
      <c r="AC44813" s="206"/>
    </row>
    <row r="44814" spans="27:29">
      <c r="AA44814" s="298"/>
      <c r="AC44814" s="206"/>
    </row>
    <row r="44815" spans="27:29">
      <c r="AA44815" s="298"/>
      <c r="AC44815" s="206"/>
    </row>
    <row r="44816" spans="27:29">
      <c r="AA44816" s="298"/>
      <c r="AC44816" s="206"/>
    </row>
    <row r="44817" spans="27:29">
      <c r="AA44817" s="298"/>
      <c r="AC44817" s="206"/>
    </row>
    <row r="44818" spans="27:29">
      <c r="AA44818" s="298"/>
      <c r="AC44818" s="206"/>
    </row>
    <row r="44819" spans="27:29">
      <c r="AA44819" s="298"/>
      <c r="AC44819" s="206"/>
    </row>
    <row r="44820" spans="27:29">
      <c r="AA44820" s="298"/>
      <c r="AC44820" s="206"/>
    </row>
    <row r="44821" spans="27:29">
      <c r="AA44821" s="298"/>
      <c r="AC44821" s="206"/>
    </row>
    <row r="44822" spans="27:29">
      <c r="AA44822" s="298"/>
      <c r="AC44822" s="206"/>
    </row>
    <row r="44823" spans="27:29">
      <c r="AA44823" s="298"/>
      <c r="AC44823" s="206"/>
    </row>
    <row r="44824" spans="27:29">
      <c r="AA44824" s="298"/>
      <c r="AC44824" s="206"/>
    </row>
    <row r="44825" spans="27:29">
      <c r="AA44825" s="298"/>
      <c r="AC44825" s="206"/>
    </row>
    <row r="44826" spans="27:29">
      <c r="AA44826" s="298"/>
      <c r="AC44826" s="206"/>
    </row>
    <row r="44827" spans="27:29">
      <c r="AA44827" s="298"/>
      <c r="AC44827" s="206"/>
    </row>
    <row r="44828" spans="27:29">
      <c r="AA44828" s="298"/>
      <c r="AC44828" s="206"/>
    </row>
    <row r="44829" spans="27:29">
      <c r="AA44829" s="298"/>
      <c r="AC44829" s="206"/>
    </row>
    <row r="44830" spans="27:29">
      <c r="AA44830" s="298"/>
      <c r="AC44830" s="206"/>
    </row>
    <row r="44831" spans="27:29">
      <c r="AA44831" s="298"/>
      <c r="AC44831" s="206"/>
    </row>
    <row r="44832" spans="27:29">
      <c r="AA44832" s="298"/>
      <c r="AC44832" s="206"/>
    </row>
    <row r="44833" spans="27:29">
      <c r="AA44833" s="298"/>
      <c r="AC44833" s="206"/>
    </row>
    <row r="44834" spans="27:29">
      <c r="AA44834" s="298"/>
      <c r="AC44834" s="206"/>
    </row>
    <row r="44835" spans="27:29">
      <c r="AA44835" s="298"/>
      <c r="AC44835" s="206"/>
    </row>
    <row r="44836" spans="27:29">
      <c r="AA44836" s="298"/>
      <c r="AC44836" s="206"/>
    </row>
    <row r="44837" spans="27:29">
      <c r="AA44837" s="298"/>
      <c r="AC44837" s="206"/>
    </row>
    <row r="44838" spans="27:29">
      <c r="AA44838" s="298"/>
      <c r="AC44838" s="206"/>
    </row>
    <row r="44839" spans="27:29">
      <c r="AA44839" s="298"/>
      <c r="AC44839" s="206"/>
    </row>
    <row r="44840" spans="27:29">
      <c r="AA44840" s="298"/>
      <c r="AC44840" s="206"/>
    </row>
    <row r="44841" spans="27:29">
      <c r="AA44841" s="298"/>
      <c r="AC44841" s="206"/>
    </row>
    <row r="44842" spans="27:29">
      <c r="AA44842" s="298"/>
      <c r="AC44842" s="206"/>
    </row>
    <row r="44843" spans="27:29">
      <c r="AA44843" s="298"/>
      <c r="AC44843" s="206"/>
    </row>
    <row r="44844" spans="27:29">
      <c r="AA44844" s="298"/>
      <c r="AC44844" s="206"/>
    </row>
    <row r="44845" spans="27:29">
      <c r="AA44845" s="298"/>
      <c r="AC44845" s="206"/>
    </row>
    <row r="44846" spans="27:29">
      <c r="AA44846" s="298"/>
      <c r="AC44846" s="206"/>
    </row>
    <row r="44847" spans="27:29">
      <c r="AA44847" s="298"/>
      <c r="AC44847" s="206"/>
    </row>
    <row r="44848" spans="27:29">
      <c r="AA44848" s="298"/>
      <c r="AC44848" s="206"/>
    </row>
    <row r="44849" spans="27:29">
      <c r="AA44849" s="298"/>
      <c r="AC44849" s="206"/>
    </row>
    <row r="44850" spans="27:29">
      <c r="AA44850" s="298"/>
      <c r="AC44850" s="206"/>
    </row>
    <row r="44851" spans="27:29">
      <c r="AA44851" s="298"/>
      <c r="AC44851" s="206"/>
    </row>
    <row r="44852" spans="27:29">
      <c r="AA44852" s="298"/>
      <c r="AC44852" s="206"/>
    </row>
    <row r="44853" spans="27:29">
      <c r="AA44853" s="298"/>
      <c r="AC44853" s="206"/>
    </row>
    <row r="44854" spans="27:29">
      <c r="AA44854" s="298"/>
      <c r="AC44854" s="206"/>
    </row>
    <row r="44855" spans="27:29">
      <c r="AA44855" s="298"/>
      <c r="AC44855" s="206"/>
    </row>
    <row r="44856" spans="27:29">
      <c r="AA44856" s="298"/>
      <c r="AC44856" s="206"/>
    </row>
    <row r="44857" spans="27:29">
      <c r="AA44857" s="298"/>
      <c r="AC44857" s="206"/>
    </row>
    <row r="44858" spans="27:29">
      <c r="AA44858" s="298"/>
      <c r="AC44858" s="206"/>
    </row>
    <row r="44859" spans="27:29">
      <c r="AA44859" s="298"/>
      <c r="AC44859" s="206"/>
    </row>
    <row r="44860" spans="27:29">
      <c r="AA44860" s="298"/>
      <c r="AC44860" s="206"/>
    </row>
    <row r="44861" spans="27:29">
      <c r="AA44861" s="298"/>
      <c r="AC44861" s="206"/>
    </row>
    <row r="44862" spans="27:29">
      <c r="AA44862" s="298"/>
      <c r="AC44862" s="206"/>
    </row>
    <row r="44863" spans="27:29">
      <c r="AA44863" s="298"/>
      <c r="AC44863" s="206"/>
    </row>
    <row r="44864" spans="27:29">
      <c r="AA44864" s="298"/>
      <c r="AC44864" s="206"/>
    </row>
    <row r="44865" spans="27:29">
      <c r="AA44865" s="298"/>
      <c r="AC44865" s="206"/>
    </row>
    <row r="44866" spans="27:29">
      <c r="AA44866" s="298"/>
      <c r="AC44866" s="206"/>
    </row>
    <row r="44867" spans="27:29">
      <c r="AA44867" s="298"/>
      <c r="AC44867" s="206"/>
    </row>
    <row r="44868" spans="27:29">
      <c r="AA44868" s="298"/>
      <c r="AC44868" s="206"/>
    </row>
    <row r="44869" spans="27:29">
      <c r="AA44869" s="298"/>
      <c r="AC44869" s="206"/>
    </row>
    <row r="44870" spans="27:29">
      <c r="AA44870" s="298"/>
      <c r="AC44870" s="206"/>
    </row>
    <row r="44871" spans="27:29">
      <c r="AA44871" s="298"/>
      <c r="AC44871" s="206"/>
    </row>
    <row r="44872" spans="27:29">
      <c r="AA44872" s="298"/>
      <c r="AC44872" s="206"/>
    </row>
    <row r="44873" spans="27:29">
      <c r="AA44873" s="298"/>
      <c r="AC44873" s="206"/>
    </row>
    <row r="44874" spans="27:29">
      <c r="AA44874" s="298"/>
      <c r="AC44874" s="206"/>
    </row>
    <row r="44875" spans="27:29">
      <c r="AA44875" s="298"/>
      <c r="AC44875" s="206"/>
    </row>
    <row r="44876" spans="27:29">
      <c r="AA44876" s="298"/>
      <c r="AC44876" s="206"/>
    </row>
    <row r="44877" spans="27:29">
      <c r="AA44877" s="298"/>
      <c r="AC44877" s="206"/>
    </row>
    <row r="44878" spans="27:29">
      <c r="AA44878" s="298"/>
      <c r="AC44878" s="206"/>
    </row>
    <row r="44879" spans="27:29">
      <c r="AA44879" s="298"/>
      <c r="AC44879" s="206"/>
    </row>
    <row r="44880" spans="27:29">
      <c r="AA44880" s="298"/>
      <c r="AC44880" s="206"/>
    </row>
    <row r="44881" spans="27:29">
      <c r="AA44881" s="298"/>
      <c r="AC44881" s="206"/>
    </row>
    <row r="44882" spans="27:29">
      <c r="AA44882" s="298"/>
      <c r="AC44882" s="206"/>
    </row>
    <row r="44883" spans="27:29">
      <c r="AA44883" s="298"/>
      <c r="AC44883" s="206"/>
    </row>
    <row r="44884" spans="27:29">
      <c r="AA44884" s="298"/>
      <c r="AC44884" s="206"/>
    </row>
    <row r="44885" spans="27:29">
      <c r="AA44885" s="298"/>
      <c r="AC44885" s="206"/>
    </row>
    <row r="44886" spans="27:29">
      <c r="AA44886" s="298"/>
      <c r="AC44886" s="206"/>
    </row>
    <row r="44887" spans="27:29">
      <c r="AA44887" s="298"/>
      <c r="AC44887" s="206"/>
    </row>
    <row r="44888" spans="27:29">
      <c r="AA44888" s="298"/>
      <c r="AC44888" s="206"/>
    </row>
    <row r="44889" spans="27:29">
      <c r="AA44889" s="298"/>
      <c r="AC44889" s="206"/>
    </row>
    <row r="44890" spans="27:29">
      <c r="AA44890" s="298"/>
      <c r="AC44890" s="206"/>
    </row>
    <row r="44891" spans="27:29">
      <c r="AA44891" s="298"/>
      <c r="AC44891" s="206"/>
    </row>
    <row r="44892" spans="27:29">
      <c r="AA44892" s="298"/>
      <c r="AC44892" s="206"/>
    </row>
    <row r="44893" spans="27:29">
      <c r="AA44893" s="298"/>
      <c r="AC44893" s="206"/>
    </row>
    <row r="44894" spans="27:29">
      <c r="AA44894" s="298"/>
      <c r="AC44894" s="206"/>
    </row>
    <row r="44895" spans="27:29">
      <c r="AA44895" s="298"/>
      <c r="AC44895" s="206"/>
    </row>
    <row r="44896" spans="27:29">
      <c r="AA44896" s="298"/>
      <c r="AC44896" s="206"/>
    </row>
    <row r="44897" spans="27:29">
      <c r="AA44897" s="298"/>
      <c r="AC44897" s="206"/>
    </row>
    <row r="44898" spans="27:29">
      <c r="AA44898" s="298"/>
      <c r="AC44898" s="206"/>
    </row>
    <row r="44899" spans="27:29">
      <c r="AA44899" s="298"/>
      <c r="AC44899" s="206"/>
    </row>
    <row r="44900" spans="27:29">
      <c r="AA44900" s="298"/>
      <c r="AC44900" s="206"/>
    </row>
    <row r="44901" spans="27:29">
      <c r="AA44901" s="298"/>
      <c r="AC44901" s="206"/>
    </row>
    <row r="44902" spans="27:29">
      <c r="AA44902" s="298"/>
      <c r="AC44902" s="206"/>
    </row>
    <row r="44903" spans="27:29">
      <c r="AA44903" s="298"/>
      <c r="AC44903" s="206"/>
    </row>
    <row r="44904" spans="27:29">
      <c r="AA44904" s="298"/>
      <c r="AC44904" s="206"/>
    </row>
    <row r="44905" spans="27:29">
      <c r="AA44905" s="298"/>
      <c r="AC44905" s="206"/>
    </row>
    <row r="44906" spans="27:29">
      <c r="AA44906" s="298"/>
      <c r="AC44906" s="206"/>
    </row>
    <row r="44907" spans="27:29">
      <c r="AA44907" s="298"/>
      <c r="AC44907" s="206"/>
    </row>
    <row r="44908" spans="27:29">
      <c r="AA44908" s="298"/>
      <c r="AC44908" s="206"/>
    </row>
    <row r="44909" spans="27:29">
      <c r="AA44909" s="298"/>
      <c r="AC44909" s="206"/>
    </row>
    <row r="44910" spans="27:29">
      <c r="AA44910" s="298"/>
      <c r="AC44910" s="206"/>
    </row>
    <row r="44911" spans="27:29">
      <c r="AA44911" s="298"/>
      <c r="AC44911" s="206"/>
    </row>
    <row r="44912" spans="27:29">
      <c r="AA44912" s="298"/>
      <c r="AC44912" s="206"/>
    </row>
    <row r="44913" spans="27:29">
      <c r="AA44913" s="298"/>
      <c r="AC44913" s="206"/>
    </row>
    <row r="44914" spans="27:29">
      <c r="AA44914" s="298"/>
      <c r="AC44914" s="206"/>
    </row>
    <row r="44915" spans="27:29">
      <c r="AA44915" s="298"/>
      <c r="AC44915" s="206"/>
    </row>
    <row r="44916" spans="27:29">
      <c r="AA44916" s="298"/>
      <c r="AC44916" s="206"/>
    </row>
    <row r="44917" spans="27:29">
      <c r="AA44917" s="298"/>
      <c r="AC44917" s="206"/>
    </row>
    <row r="44918" spans="27:29">
      <c r="AA44918" s="298"/>
      <c r="AC44918" s="206"/>
    </row>
    <row r="44919" spans="27:29">
      <c r="AA44919" s="298"/>
      <c r="AC44919" s="206"/>
    </row>
    <row r="44920" spans="27:29">
      <c r="AA44920" s="298"/>
      <c r="AC44920" s="206"/>
    </row>
    <row r="44921" spans="27:29">
      <c r="AA44921" s="298"/>
      <c r="AC44921" s="206"/>
    </row>
    <row r="44922" spans="27:29">
      <c r="AA44922" s="298"/>
      <c r="AC44922" s="206"/>
    </row>
    <row r="44923" spans="27:29">
      <c r="AA44923" s="298"/>
      <c r="AC44923" s="206"/>
    </row>
    <row r="44924" spans="27:29">
      <c r="AA44924" s="298"/>
      <c r="AC44924" s="206"/>
    </row>
    <row r="44925" spans="27:29">
      <c r="AA44925" s="298"/>
      <c r="AC44925" s="206"/>
    </row>
    <row r="44926" spans="27:29">
      <c r="AA44926" s="298"/>
      <c r="AC44926" s="206"/>
    </row>
    <row r="44927" spans="27:29">
      <c r="AA44927" s="298"/>
      <c r="AC44927" s="206"/>
    </row>
    <row r="44928" spans="27:29">
      <c r="AA44928" s="298"/>
      <c r="AC44928" s="206"/>
    </row>
    <row r="44929" spans="27:29">
      <c r="AA44929" s="298"/>
      <c r="AC44929" s="206"/>
    </row>
    <row r="44930" spans="27:29">
      <c r="AA44930" s="298"/>
      <c r="AC44930" s="206"/>
    </row>
    <row r="44931" spans="27:29">
      <c r="AA44931" s="298"/>
      <c r="AC44931" s="206"/>
    </row>
    <row r="44932" spans="27:29">
      <c r="AA44932" s="298"/>
      <c r="AC44932" s="206"/>
    </row>
    <row r="44933" spans="27:29">
      <c r="AA44933" s="298"/>
      <c r="AC44933" s="206"/>
    </row>
    <row r="44934" spans="27:29">
      <c r="AA44934" s="298"/>
      <c r="AC44934" s="206"/>
    </row>
    <row r="44935" spans="27:29">
      <c r="AA44935" s="298"/>
      <c r="AC44935" s="206"/>
    </row>
    <row r="44936" spans="27:29">
      <c r="AA44936" s="298"/>
      <c r="AC44936" s="206"/>
    </row>
    <row r="44937" spans="27:29">
      <c r="AA44937" s="298"/>
      <c r="AC44937" s="206"/>
    </row>
    <row r="44938" spans="27:29">
      <c r="AA44938" s="298"/>
      <c r="AC44938" s="206"/>
    </row>
    <row r="44939" spans="27:29">
      <c r="AA44939" s="298"/>
      <c r="AC44939" s="206"/>
    </row>
    <row r="44940" spans="27:29">
      <c r="AA44940" s="298"/>
      <c r="AC44940" s="206"/>
    </row>
    <row r="44941" spans="27:29">
      <c r="AA44941" s="298"/>
      <c r="AC44941" s="206"/>
    </row>
    <row r="44942" spans="27:29">
      <c r="AA44942" s="298"/>
      <c r="AC44942" s="206"/>
    </row>
    <row r="44943" spans="27:29">
      <c r="AA44943" s="298"/>
      <c r="AC44943" s="206"/>
    </row>
    <row r="44944" spans="27:29">
      <c r="AA44944" s="298"/>
      <c r="AC44944" s="206"/>
    </row>
    <row r="44945" spans="27:29">
      <c r="AA44945" s="298"/>
      <c r="AC44945" s="206"/>
    </row>
    <row r="44946" spans="27:29">
      <c r="AA44946" s="298"/>
      <c r="AC44946" s="206"/>
    </row>
    <row r="44947" spans="27:29">
      <c r="AA44947" s="298"/>
      <c r="AC44947" s="206"/>
    </row>
    <row r="44948" spans="27:29">
      <c r="AA44948" s="298"/>
      <c r="AC44948" s="206"/>
    </row>
    <row r="44949" spans="27:29">
      <c r="AA44949" s="298"/>
      <c r="AC44949" s="206"/>
    </row>
    <row r="44950" spans="27:29">
      <c r="AA44950" s="298"/>
      <c r="AC44950" s="206"/>
    </row>
    <row r="44951" spans="27:29">
      <c r="AA44951" s="298"/>
      <c r="AC44951" s="206"/>
    </row>
    <row r="44952" spans="27:29">
      <c r="AA44952" s="298"/>
      <c r="AC44952" s="206"/>
    </row>
    <row r="44953" spans="27:29">
      <c r="AA44953" s="298"/>
      <c r="AC44953" s="206"/>
    </row>
    <row r="44954" spans="27:29">
      <c r="AA44954" s="298"/>
      <c r="AC44954" s="206"/>
    </row>
    <row r="44955" spans="27:29">
      <c r="AA44955" s="298"/>
      <c r="AC44955" s="206"/>
    </row>
    <row r="44956" spans="27:29">
      <c r="AA44956" s="298"/>
      <c r="AC44956" s="206"/>
    </row>
    <row r="44957" spans="27:29">
      <c r="AA44957" s="298"/>
      <c r="AC44957" s="206"/>
    </row>
    <row r="44958" spans="27:29">
      <c r="AA44958" s="298"/>
      <c r="AC44958" s="206"/>
    </row>
    <row r="44959" spans="27:29">
      <c r="AA44959" s="298"/>
      <c r="AC44959" s="206"/>
    </row>
    <row r="44960" spans="27:29">
      <c r="AA44960" s="298"/>
      <c r="AC44960" s="206"/>
    </row>
    <row r="44961" spans="27:29">
      <c r="AA44961" s="298"/>
      <c r="AC44961" s="206"/>
    </row>
    <row r="44962" spans="27:29">
      <c r="AA44962" s="298"/>
      <c r="AC44962" s="206"/>
    </row>
    <row r="44963" spans="27:29">
      <c r="AA44963" s="298"/>
      <c r="AC44963" s="206"/>
    </row>
    <row r="44964" spans="27:29">
      <c r="AA44964" s="298"/>
      <c r="AC44964" s="206"/>
    </row>
    <row r="44965" spans="27:29">
      <c r="AA44965" s="298"/>
      <c r="AC44965" s="206"/>
    </row>
    <row r="44966" spans="27:29">
      <c r="AA44966" s="298"/>
      <c r="AC44966" s="206"/>
    </row>
    <row r="44967" spans="27:29">
      <c r="AA44967" s="298"/>
      <c r="AC44967" s="206"/>
    </row>
    <row r="44968" spans="27:29">
      <c r="AA44968" s="298"/>
      <c r="AC44968" s="206"/>
    </row>
    <row r="44969" spans="27:29">
      <c r="AA44969" s="298"/>
      <c r="AC44969" s="206"/>
    </row>
    <row r="44970" spans="27:29">
      <c r="AA44970" s="298"/>
      <c r="AC44970" s="206"/>
    </row>
    <row r="44971" spans="27:29">
      <c r="AA44971" s="298"/>
      <c r="AC44971" s="206"/>
    </row>
    <row r="44972" spans="27:29">
      <c r="AA44972" s="298"/>
      <c r="AC44972" s="206"/>
    </row>
    <row r="44973" spans="27:29">
      <c r="AA44973" s="298"/>
      <c r="AC44973" s="206"/>
    </row>
    <row r="44974" spans="27:29">
      <c r="AA44974" s="298"/>
      <c r="AC44974" s="206"/>
    </row>
    <row r="44975" spans="27:29">
      <c r="AA44975" s="298"/>
      <c r="AC44975" s="206"/>
    </row>
    <row r="44976" spans="27:29">
      <c r="AA44976" s="298"/>
      <c r="AC44976" s="206"/>
    </row>
    <row r="44977" spans="27:29">
      <c r="AA44977" s="298"/>
      <c r="AC44977" s="206"/>
    </row>
    <row r="44978" spans="27:29">
      <c r="AA44978" s="298"/>
      <c r="AC44978" s="206"/>
    </row>
    <row r="44979" spans="27:29">
      <c r="AA44979" s="298"/>
      <c r="AC44979" s="206"/>
    </row>
    <row r="44980" spans="27:29">
      <c r="AA44980" s="298"/>
      <c r="AC44980" s="206"/>
    </row>
    <row r="44981" spans="27:29">
      <c r="AA44981" s="298"/>
      <c r="AC44981" s="206"/>
    </row>
    <row r="44982" spans="27:29">
      <c r="AA44982" s="298"/>
      <c r="AC44982" s="206"/>
    </row>
    <row r="44983" spans="27:29">
      <c r="AA44983" s="298"/>
      <c r="AC44983" s="206"/>
    </row>
    <row r="44984" spans="27:29">
      <c r="AA44984" s="298"/>
      <c r="AC44984" s="206"/>
    </row>
    <row r="44985" spans="27:29">
      <c r="AA44985" s="298"/>
      <c r="AC44985" s="206"/>
    </row>
    <row r="44986" spans="27:29">
      <c r="AA44986" s="298"/>
      <c r="AC44986" s="206"/>
    </row>
    <row r="44987" spans="27:29">
      <c r="AA44987" s="298"/>
      <c r="AC44987" s="206"/>
    </row>
    <row r="44988" spans="27:29">
      <c r="AA44988" s="298"/>
      <c r="AC44988" s="206"/>
    </row>
    <row r="44989" spans="27:29">
      <c r="AA44989" s="298"/>
      <c r="AC44989" s="206"/>
    </row>
    <row r="44990" spans="27:29">
      <c r="AA44990" s="298"/>
      <c r="AC44990" s="206"/>
    </row>
    <row r="44991" spans="27:29">
      <c r="AA44991" s="298"/>
      <c r="AC44991" s="206"/>
    </row>
    <row r="44992" spans="27:29">
      <c r="AA44992" s="298"/>
      <c r="AC44992" s="206"/>
    </row>
    <row r="44993" spans="27:29">
      <c r="AA44993" s="298"/>
      <c r="AC44993" s="206"/>
    </row>
    <row r="44994" spans="27:29">
      <c r="AA44994" s="298"/>
      <c r="AC44994" s="206"/>
    </row>
    <row r="44995" spans="27:29">
      <c r="AA44995" s="298"/>
      <c r="AC44995" s="206"/>
    </row>
    <row r="44996" spans="27:29">
      <c r="AA44996" s="298"/>
      <c r="AC44996" s="206"/>
    </row>
    <row r="44997" spans="27:29">
      <c r="AA44997" s="298"/>
      <c r="AC44997" s="206"/>
    </row>
    <row r="44998" spans="27:29">
      <c r="AA44998" s="298"/>
      <c r="AC44998" s="206"/>
    </row>
    <row r="44999" spans="27:29">
      <c r="AA44999" s="298"/>
      <c r="AC44999" s="206"/>
    </row>
    <row r="45000" spans="27:29">
      <c r="AA45000" s="298"/>
      <c r="AC45000" s="206"/>
    </row>
    <row r="45001" spans="27:29">
      <c r="AA45001" s="298"/>
      <c r="AC45001" s="206"/>
    </row>
    <row r="45002" spans="27:29">
      <c r="AA45002" s="298"/>
      <c r="AC45002" s="206"/>
    </row>
    <row r="45003" spans="27:29">
      <c r="AA45003" s="298"/>
      <c r="AC45003" s="206"/>
    </row>
    <row r="45004" spans="27:29">
      <c r="AA45004" s="298"/>
      <c r="AC45004" s="206"/>
    </row>
    <row r="45005" spans="27:29">
      <c r="AA45005" s="298"/>
      <c r="AC45005" s="206"/>
    </row>
    <row r="45006" spans="27:29">
      <c r="AA45006" s="298"/>
      <c r="AC45006" s="206"/>
    </row>
    <row r="45007" spans="27:29">
      <c r="AA45007" s="298"/>
      <c r="AC45007" s="206"/>
    </row>
    <row r="45008" spans="27:29">
      <c r="AA45008" s="298"/>
      <c r="AC45008" s="206"/>
    </row>
    <row r="45009" spans="27:29">
      <c r="AA45009" s="298"/>
      <c r="AC45009" s="206"/>
    </row>
    <row r="45010" spans="27:29">
      <c r="AA45010" s="298"/>
      <c r="AC45010" s="206"/>
    </row>
    <row r="45011" spans="27:29">
      <c r="AA45011" s="298"/>
      <c r="AC45011" s="206"/>
    </row>
    <row r="45012" spans="27:29">
      <c r="AA45012" s="298"/>
      <c r="AC45012" s="206"/>
    </row>
    <row r="45013" spans="27:29">
      <c r="AA45013" s="298"/>
      <c r="AC45013" s="206"/>
    </row>
    <row r="45014" spans="27:29">
      <c r="AA45014" s="298"/>
      <c r="AC45014" s="206"/>
    </row>
    <row r="45015" spans="27:29">
      <c r="AA45015" s="298"/>
      <c r="AC45015" s="206"/>
    </row>
    <row r="45016" spans="27:29">
      <c r="AA45016" s="298"/>
      <c r="AC45016" s="206"/>
    </row>
    <row r="45017" spans="27:29">
      <c r="AA45017" s="298"/>
      <c r="AC45017" s="206"/>
    </row>
    <row r="45018" spans="27:29">
      <c r="AA45018" s="298"/>
      <c r="AC45018" s="206"/>
    </row>
    <row r="45019" spans="27:29">
      <c r="AA45019" s="298"/>
      <c r="AC45019" s="206"/>
    </row>
    <row r="45020" spans="27:29">
      <c r="AA45020" s="298"/>
      <c r="AC45020" s="206"/>
    </row>
    <row r="45021" spans="27:29">
      <c r="AA45021" s="298"/>
      <c r="AC45021" s="206"/>
    </row>
    <row r="45022" spans="27:29">
      <c r="AA45022" s="298"/>
      <c r="AC45022" s="206"/>
    </row>
    <row r="45023" spans="27:29">
      <c r="AA45023" s="298"/>
      <c r="AC45023" s="206"/>
    </row>
    <row r="45024" spans="27:29">
      <c r="AA45024" s="298"/>
      <c r="AC45024" s="206"/>
    </row>
    <row r="45025" spans="27:29">
      <c r="AA45025" s="298"/>
      <c r="AC45025" s="206"/>
    </row>
    <row r="45026" spans="27:29">
      <c r="AA45026" s="298"/>
      <c r="AC45026" s="206"/>
    </row>
    <row r="45027" spans="27:29">
      <c r="AA45027" s="298"/>
      <c r="AC45027" s="206"/>
    </row>
    <row r="45028" spans="27:29">
      <c r="AA45028" s="298"/>
      <c r="AC45028" s="206"/>
    </row>
    <row r="45029" spans="27:29">
      <c r="AA45029" s="298"/>
      <c r="AC45029" s="206"/>
    </row>
    <row r="45030" spans="27:29">
      <c r="AA45030" s="298"/>
      <c r="AC45030" s="206"/>
    </row>
    <row r="45031" spans="27:29">
      <c r="AA45031" s="298"/>
      <c r="AC45031" s="206"/>
    </row>
    <row r="45032" spans="27:29">
      <c r="AA45032" s="298"/>
      <c r="AC45032" s="206"/>
    </row>
    <row r="45033" spans="27:29">
      <c r="AA45033" s="298"/>
      <c r="AC45033" s="206"/>
    </row>
    <row r="45034" spans="27:29">
      <c r="AA45034" s="298"/>
      <c r="AC45034" s="206"/>
    </row>
    <row r="45035" spans="27:29">
      <c r="AA45035" s="298"/>
      <c r="AC45035" s="206"/>
    </row>
    <row r="45036" spans="27:29">
      <c r="AA45036" s="298"/>
      <c r="AC45036" s="206"/>
    </row>
    <row r="45037" spans="27:29">
      <c r="AA45037" s="298"/>
      <c r="AC45037" s="206"/>
    </row>
    <row r="45038" spans="27:29">
      <c r="AA45038" s="298"/>
      <c r="AC45038" s="206"/>
    </row>
    <row r="45039" spans="27:29">
      <c r="AA45039" s="298"/>
      <c r="AC45039" s="206"/>
    </row>
    <row r="45040" spans="27:29">
      <c r="AA45040" s="298"/>
      <c r="AC45040" s="206"/>
    </row>
    <row r="45041" spans="27:29">
      <c r="AA45041" s="298"/>
      <c r="AC45041" s="206"/>
    </row>
    <row r="45042" spans="27:29">
      <c r="AA45042" s="298"/>
      <c r="AC45042" s="206"/>
    </row>
    <row r="45043" spans="27:29">
      <c r="AA45043" s="298"/>
      <c r="AC45043" s="206"/>
    </row>
    <row r="45044" spans="27:29">
      <c r="AA45044" s="298"/>
      <c r="AC45044" s="206"/>
    </row>
    <row r="45045" spans="27:29">
      <c r="AA45045" s="298"/>
      <c r="AC45045" s="206"/>
    </row>
    <row r="45046" spans="27:29">
      <c r="AA45046" s="298"/>
      <c r="AC45046" s="206"/>
    </row>
    <row r="45047" spans="27:29">
      <c r="AA45047" s="298"/>
      <c r="AC45047" s="206"/>
    </row>
    <row r="45048" spans="27:29">
      <c r="AA45048" s="298"/>
      <c r="AC45048" s="206"/>
    </row>
    <row r="45049" spans="27:29">
      <c r="AA45049" s="298"/>
      <c r="AC45049" s="206"/>
    </row>
    <row r="45050" spans="27:29">
      <c r="AA45050" s="298"/>
      <c r="AC45050" s="206"/>
    </row>
    <row r="45051" spans="27:29">
      <c r="AA45051" s="298"/>
      <c r="AC45051" s="206"/>
    </row>
    <row r="45052" spans="27:29">
      <c r="AA45052" s="298"/>
      <c r="AC45052" s="206"/>
    </row>
    <row r="45053" spans="27:29">
      <c r="AA45053" s="298"/>
      <c r="AC45053" s="206"/>
    </row>
    <row r="45054" spans="27:29">
      <c r="AA45054" s="298"/>
      <c r="AC45054" s="206"/>
    </row>
    <row r="45055" spans="27:29">
      <c r="AA45055" s="298"/>
      <c r="AC45055" s="206"/>
    </row>
    <row r="45056" spans="27:29">
      <c r="AA45056" s="298"/>
      <c r="AC45056" s="206"/>
    </row>
    <row r="45057" spans="27:29">
      <c r="AA45057" s="298"/>
      <c r="AC45057" s="206"/>
    </row>
    <row r="45058" spans="27:29">
      <c r="AA45058" s="298"/>
      <c r="AC45058" s="206"/>
    </row>
    <row r="45059" spans="27:29">
      <c r="AA45059" s="298"/>
      <c r="AC45059" s="206"/>
    </row>
    <row r="45060" spans="27:29">
      <c r="AA45060" s="298"/>
      <c r="AC45060" s="206"/>
    </row>
    <row r="45061" spans="27:29">
      <c r="AA45061" s="298"/>
      <c r="AC45061" s="206"/>
    </row>
    <row r="45062" spans="27:29">
      <c r="AA45062" s="298"/>
      <c r="AC45062" s="206"/>
    </row>
    <row r="45063" spans="27:29">
      <c r="AA45063" s="298"/>
      <c r="AC45063" s="206"/>
    </row>
    <row r="45064" spans="27:29">
      <c r="AA45064" s="298"/>
      <c r="AC45064" s="206"/>
    </row>
    <row r="45065" spans="27:29">
      <c r="AA45065" s="298"/>
      <c r="AC45065" s="206"/>
    </row>
    <row r="45066" spans="27:29">
      <c r="AA45066" s="298"/>
      <c r="AC45066" s="206"/>
    </row>
    <row r="45067" spans="27:29">
      <c r="AA45067" s="298"/>
      <c r="AC45067" s="206"/>
    </row>
    <row r="45068" spans="27:29">
      <c r="AA45068" s="298"/>
      <c r="AC45068" s="206"/>
    </row>
    <row r="45069" spans="27:29">
      <c r="AA45069" s="298"/>
      <c r="AC45069" s="206"/>
    </row>
    <row r="45070" spans="27:29">
      <c r="AA45070" s="298"/>
      <c r="AC45070" s="206"/>
    </row>
    <row r="45071" spans="27:29">
      <c r="AA45071" s="298"/>
      <c r="AC45071" s="206"/>
    </row>
    <row r="45072" spans="27:29">
      <c r="AA45072" s="298"/>
      <c r="AC45072" s="206"/>
    </row>
    <row r="45073" spans="27:29">
      <c r="AA45073" s="298"/>
      <c r="AC45073" s="206"/>
    </row>
    <row r="45074" spans="27:29">
      <c r="AA45074" s="298"/>
      <c r="AC45074" s="206"/>
    </row>
    <row r="45075" spans="27:29">
      <c r="AA45075" s="298"/>
      <c r="AC45075" s="206"/>
    </row>
    <row r="45076" spans="27:29">
      <c r="AA45076" s="298"/>
      <c r="AC45076" s="206"/>
    </row>
    <row r="45077" spans="27:29">
      <c r="AA45077" s="298"/>
      <c r="AC45077" s="206"/>
    </row>
    <row r="45078" spans="27:29">
      <c r="AA45078" s="298"/>
      <c r="AC45078" s="206"/>
    </row>
    <row r="45079" spans="27:29">
      <c r="AA45079" s="298"/>
      <c r="AC45079" s="206"/>
    </row>
    <row r="45080" spans="27:29">
      <c r="AA45080" s="298"/>
      <c r="AC45080" s="206"/>
    </row>
    <row r="45081" spans="27:29">
      <c r="AA45081" s="298"/>
      <c r="AC45081" s="206"/>
    </row>
    <row r="45082" spans="27:29">
      <c r="AA45082" s="298"/>
      <c r="AC45082" s="206"/>
    </row>
    <row r="45083" spans="27:29">
      <c r="AA45083" s="298"/>
      <c r="AC45083" s="206"/>
    </row>
    <row r="45084" spans="27:29">
      <c r="AA45084" s="298"/>
      <c r="AC45084" s="206"/>
    </row>
    <row r="45085" spans="27:29">
      <c r="AA45085" s="298"/>
      <c r="AC45085" s="206"/>
    </row>
    <row r="45086" spans="27:29">
      <c r="AA45086" s="298"/>
      <c r="AC45086" s="206"/>
    </row>
    <row r="45087" spans="27:29">
      <c r="AA45087" s="298"/>
      <c r="AC45087" s="206"/>
    </row>
    <row r="45088" spans="27:29">
      <c r="AA45088" s="298"/>
      <c r="AC45088" s="206"/>
    </row>
    <row r="45089" spans="27:29">
      <c r="AA45089" s="298"/>
      <c r="AC45089" s="206"/>
    </row>
    <row r="45090" spans="27:29">
      <c r="AA45090" s="298"/>
      <c r="AC45090" s="206"/>
    </row>
    <row r="45091" spans="27:29">
      <c r="AA45091" s="298"/>
      <c r="AC45091" s="206"/>
    </row>
    <row r="45092" spans="27:29">
      <c r="AA45092" s="298"/>
      <c r="AC45092" s="206"/>
    </row>
    <row r="45093" spans="27:29">
      <c r="AA45093" s="298"/>
      <c r="AC45093" s="206"/>
    </row>
    <row r="45094" spans="27:29">
      <c r="AA45094" s="298"/>
      <c r="AC45094" s="206"/>
    </row>
    <row r="45095" spans="27:29">
      <c r="AA45095" s="298"/>
      <c r="AC45095" s="206"/>
    </row>
    <row r="45096" spans="27:29">
      <c r="AA45096" s="298"/>
      <c r="AC45096" s="206"/>
    </row>
    <row r="45097" spans="27:29">
      <c r="AA45097" s="298"/>
      <c r="AC45097" s="206"/>
    </row>
    <row r="45098" spans="27:29">
      <c r="AA45098" s="298"/>
      <c r="AC45098" s="206"/>
    </row>
    <row r="45099" spans="27:29">
      <c r="AA45099" s="298"/>
      <c r="AC45099" s="206"/>
    </row>
    <row r="45100" spans="27:29">
      <c r="AA45100" s="298"/>
      <c r="AC45100" s="206"/>
    </row>
    <row r="45101" spans="27:29">
      <c r="AA45101" s="298"/>
      <c r="AC45101" s="206"/>
    </row>
    <row r="45102" spans="27:29">
      <c r="AA45102" s="298"/>
      <c r="AC45102" s="206"/>
    </row>
    <row r="45103" spans="27:29">
      <c r="AA45103" s="298"/>
      <c r="AC45103" s="206"/>
    </row>
    <row r="45104" spans="27:29">
      <c r="AA45104" s="298"/>
      <c r="AC45104" s="206"/>
    </row>
    <row r="45105" spans="27:29">
      <c r="AA45105" s="298"/>
      <c r="AC45105" s="206"/>
    </row>
    <row r="45106" spans="27:29">
      <c r="AA45106" s="298"/>
      <c r="AC45106" s="206"/>
    </row>
    <row r="45107" spans="27:29">
      <c r="AA45107" s="298"/>
      <c r="AC45107" s="206"/>
    </row>
    <row r="45108" spans="27:29">
      <c r="AA45108" s="298"/>
      <c r="AC45108" s="206"/>
    </row>
    <row r="45109" spans="27:29">
      <c r="AA45109" s="298"/>
      <c r="AC45109" s="206"/>
    </row>
    <row r="45110" spans="27:29">
      <c r="AA45110" s="298"/>
      <c r="AC45110" s="206"/>
    </row>
    <row r="45111" spans="27:29">
      <c r="AA45111" s="298"/>
      <c r="AC45111" s="206"/>
    </row>
    <row r="45112" spans="27:29">
      <c r="AA45112" s="298"/>
      <c r="AC45112" s="206"/>
    </row>
    <row r="45113" spans="27:29">
      <c r="AA45113" s="298"/>
      <c r="AC45113" s="206"/>
    </row>
    <row r="45114" spans="27:29">
      <c r="AA45114" s="298"/>
      <c r="AC45114" s="206"/>
    </row>
    <row r="45115" spans="27:29">
      <c r="AA45115" s="298"/>
      <c r="AC45115" s="206"/>
    </row>
    <row r="45116" spans="27:29">
      <c r="AA45116" s="298"/>
      <c r="AC45116" s="206"/>
    </row>
    <row r="45117" spans="27:29">
      <c r="AA45117" s="298"/>
      <c r="AC45117" s="206"/>
    </row>
    <row r="45118" spans="27:29">
      <c r="AA45118" s="298"/>
      <c r="AC45118" s="206"/>
    </row>
    <row r="45119" spans="27:29">
      <c r="AA45119" s="298"/>
      <c r="AC45119" s="206"/>
    </row>
    <row r="45120" spans="27:29">
      <c r="AA45120" s="298"/>
      <c r="AC45120" s="206"/>
    </row>
    <row r="45121" spans="27:29">
      <c r="AA45121" s="298"/>
      <c r="AC45121" s="206"/>
    </row>
    <row r="45122" spans="27:29">
      <c r="AA45122" s="298"/>
      <c r="AC45122" s="206"/>
    </row>
    <row r="45123" spans="27:29">
      <c r="AA45123" s="298"/>
      <c r="AC45123" s="206"/>
    </row>
    <row r="45124" spans="27:29">
      <c r="AA45124" s="298"/>
      <c r="AC45124" s="206"/>
    </row>
    <row r="45125" spans="27:29">
      <c r="AA45125" s="298"/>
      <c r="AC45125" s="206"/>
    </row>
    <row r="45126" spans="27:29">
      <c r="AA45126" s="298"/>
      <c r="AC45126" s="206"/>
    </row>
    <row r="45127" spans="27:29">
      <c r="AA45127" s="298"/>
      <c r="AC45127" s="206"/>
    </row>
    <row r="45128" spans="27:29">
      <c r="AA45128" s="298"/>
      <c r="AC45128" s="206"/>
    </row>
    <row r="45129" spans="27:29">
      <c r="AA45129" s="298"/>
      <c r="AC45129" s="206"/>
    </row>
    <row r="45130" spans="27:29">
      <c r="AA45130" s="298"/>
      <c r="AC45130" s="206"/>
    </row>
    <row r="45131" spans="27:29">
      <c r="AA45131" s="298"/>
      <c r="AC45131" s="206"/>
    </row>
    <row r="45132" spans="27:29">
      <c r="AA45132" s="298"/>
      <c r="AC45132" s="206"/>
    </row>
    <row r="45133" spans="27:29">
      <c r="AA45133" s="298"/>
      <c r="AC45133" s="206"/>
    </row>
    <row r="45134" spans="27:29">
      <c r="AA45134" s="298"/>
      <c r="AC45134" s="206"/>
    </row>
    <row r="45135" spans="27:29">
      <c r="AA45135" s="298"/>
      <c r="AC45135" s="206"/>
    </row>
    <row r="45136" spans="27:29">
      <c r="AA45136" s="298"/>
      <c r="AC45136" s="206"/>
    </row>
    <row r="45137" spans="27:29">
      <c r="AA45137" s="298"/>
      <c r="AC45137" s="206"/>
    </row>
    <row r="45138" spans="27:29">
      <c r="AA45138" s="298"/>
      <c r="AC45138" s="206"/>
    </row>
    <row r="45139" spans="27:29">
      <c r="AA45139" s="298"/>
      <c r="AC45139" s="206"/>
    </row>
    <row r="45140" spans="27:29">
      <c r="AA45140" s="298"/>
      <c r="AC45140" s="206"/>
    </row>
    <row r="45141" spans="27:29">
      <c r="AA45141" s="298"/>
      <c r="AC45141" s="206"/>
    </row>
    <row r="45142" spans="27:29">
      <c r="AA45142" s="298"/>
      <c r="AC45142" s="206"/>
    </row>
    <row r="45143" spans="27:29">
      <c r="AA45143" s="298"/>
      <c r="AC45143" s="206"/>
    </row>
    <row r="45144" spans="27:29">
      <c r="AA45144" s="298"/>
      <c r="AC45144" s="206"/>
    </row>
    <row r="45145" spans="27:29">
      <c r="AA45145" s="298"/>
      <c r="AC45145" s="206"/>
    </row>
    <row r="45146" spans="27:29">
      <c r="AA45146" s="298"/>
      <c r="AC45146" s="206"/>
    </row>
    <row r="45147" spans="27:29">
      <c r="AA45147" s="298"/>
      <c r="AC45147" s="206"/>
    </row>
    <row r="45148" spans="27:29">
      <c r="AA45148" s="298"/>
      <c r="AC45148" s="206"/>
    </row>
    <row r="45149" spans="27:29">
      <c r="AA45149" s="298"/>
      <c r="AC45149" s="206"/>
    </row>
    <row r="45150" spans="27:29">
      <c r="AA45150" s="298"/>
      <c r="AC45150" s="206"/>
    </row>
    <row r="45151" spans="27:29">
      <c r="AA45151" s="298"/>
      <c r="AC45151" s="206"/>
    </row>
    <row r="45152" spans="27:29">
      <c r="AA45152" s="298"/>
      <c r="AC45152" s="206"/>
    </row>
    <row r="45153" spans="27:29">
      <c r="AA45153" s="298"/>
      <c r="AC45153" s="206"/>
    </row>
    <row r="45154" spans="27:29">
      <c r="AA45154" s="298"/>
      <c r="AC45154" s="206"/>
    </row>
    <row r="45155" spans="27:29">
      <c r="AA45155" s="298"/>
      <c r="AC45155" s="206"/>
    </row>
    <row r="45156" spans="27:29">
      <c r="AA45156" s="298"/>
      <c r="AC45156" s="206"/>
    </row>
    <row r="45157" spans="27:29">
      <c r="AA45157" s="298"/>
      <c r="AC45157" s="206"/>
    </row>
    <row r="45158" spans="27:29">
      <c r="AA45158" s="298"/>
      <c r="AC45158" s="206"/>
    </row>
    <row r="45159" spans="27:29">
      <c r="AA45159" s="298"/>
      <c r="AC45159" s="206"/>
    </row>
    <row r="45160" spans="27:29">
      <c r="AA45160" s="298"/>
      <c r="AC45160" s="206"/>
    </row>
    <row r="45161" spans="27:29">
      <c r="AA45161" s="298"/>
      <c r="AC45161" s="206"/>
    </row>
    <row r="45162" spans="27:29">
      <c r="AA45162" s="298"/>
      <c r="AC45162" s="206"/>
    </row>
    <row r="45163" spans="27:29">
      <c r="AA45163" s="298"/>
      <c r="AC45163" s="206"/>
    </row>
    <row r="45164" spans="27:29">
      <c r="AA45164" s="298"/>
      <c r="AC45164" s="206"/>
    </row>
    <row r="45165" spans="27:29">
      <c r="AA45165" s="298"/>
      <c r="AC45165" s="206"/>
    </row>
    <row r="45166" spans="27:29">
      <c r="AA45166" s="298"/>
      <c r="AC45166" s="206"/>
    </row>
    <row r="45167" spans="27:29">
      <c r="AA45167" s="298"/>
      <c r="AC45167" s="206"/>
    </row>
    <row r="45168" spans="27:29">
      <c r="AA45168" s="298"/>
      <c r="AC45168" s="206"/>
    </row>
    <row r="45169" spans="27:29">
      <c r="AA45169" s="298"/>
      <c r="AC45169" s="206"/>
    </row>
    <row r="45170" spans="27:29">
      <c r="AA45170" s="298"/>
      <c r="AC45170" s="206"/>
    </row>
    <row r="45171" spans="27:29">
      <c r="AA45171" s="298"/>
      <c r="AC45171" s="206"/>
    </row>
    <row r="45172" spans="27:29">
      <c r="AA45172" s="298"/>
      <c r="AC45172" s="206"/>
    </row>
    <row r="45173" spans="27:29">
      <c r="AA45173" s="298"/>
      <c r="AC45173" s="206"/>
    </row>
    <row r="45174" spans="27:29">
      <c r="AA45174" s="298"/>
      <c r="AC45174" s="206"/>
    </row>
    <row r="45175" spans="27:29">
      <c r="AA45175" s="298"/>
      <c r="AC45175" s="206"/>
    </row>
    <row r="45176" spans="27:29">
      <c r="AA45176" s="298"/>
      <c r="AC45176" s="206"/>
    </row>
    <row r="45177" spans="27:29">
      <c r="AA45177" s="298"/>
      <c r="AC45177" s="206"/>
    </row>
    <row r="45178" spans="27:29">
      <c r="AA45178" s="298"/>
      <c r="AC45178" s="206"/>
    </row>
    <row r="45179" spans="27:29">
      <c r="AA45179" s="298"/>
      <c r="AC45179" s="206"/>
    </row>
    <row r="45180" spans="27:29">
      <c r="AA45180" s="298"/>
      <c r="AC45180" s="206"/>
    </row>
    <row r="45181" spans="27:29">
      <c r="AA45181" s="298"/>
      <c r="AC45181" s="206"/>
    </row>
    <row r="45182" spans="27:29">
      <c r="AA45182" s="298"/>
      <c r="AC45182" s="206"/>
    </row>
    <row r="45183" spans="27:29">
      <c r="AA45183" s="298"/>
      <c r="AC45183" s="206"/>
    </row>
    <row r="45184" spans="27:29">
      <c r="AA45184" s="298"/>
      <c r="AC45184" s="206"/>
    </row>
    <row r="45185" spans="27:29">
      <c r="AA45185" s="298"/>
      <c r="AC45185" s="206"/>
    </row>
    <row r="45186" spans="27:29">
      <c r="AA45186" s="298"/>
      <c r="AC45186" s="206"/>
    </row>
    <row r="45187" spans="27:29">
      <c r="AA45187" s="298"/>
      <c r="AC45187" s="206"/>
    </row>
    <row r="45188" spans="27:29">
      <c r="AA45188" s="298"/>
      <c r="AC45188" s="206"/>
    </row>
    <row r="45189" spans="27:29">
      <c r="AA45189" s="298"/>
      <c r="AC45189" s="206"/>
    </row>
    <row r="45190" spans="27:29">
      <c r="AA45190" s="298"/>
      <c r="AC45190" s="206"/>
    </row>
    <row r="45191" spans="27:29">
      <c r="AA45191" s="298"/>
      <c r="AC45191" s="206"/>
    </row>
    <row r="45192" spans="27:29">
      <c r="AA45192" s="298"/>
      <c r="AC45192" s="206"/>
    </row>
    <row r="45193" spans="27:29">
      <c r="AA45193" s="298"/>
      <c r="AC45193" s="206"/>
    </row>
    <row r="45194" spans="27:29">
      <c r="AA45194" s="298"/>
      <c r="AC45194" s="206"/>
    </row>
    <row r="45195" spans="27:29">
      <c r="AA45195" s="298"/>
      <c r="AC45195" s="206"/>
    </row>
    <row r="45196" spans="27:29">
      <c r="AA45196" s="298"/>
      <c r="AC45196" s="206"/>
    </row>
    <row r="45197" spans="27:29">
      <c r="AA45197" s="298"/>
      <c r="AC45197" s="206"/>
    </row>
    <row r="45198" spans="27:29">
      <c r="AA45198" s="298"/>
      <c r="AC45198" s="206"/>
    </row>
    <row r="45199" spans="27:29">
      <c r="AA45199" s="298"/>
      <c r="AC45199" s="206"/>
    </row>
    <row r="45200" spans="27:29">
      <c r="AA45200" s="298"/>
      <c r="AC45200" s="206"/>
    </row>
    <row r="45201" spans="27:29">
      <c r="AA45201" s="298"/>
      <c r="AC45201" s="206"/>
    </row>
    <row r="45202" spans="27:29">
      <c r="AA45202" s="298"/>
      <c r="AC45202" s="206"/>
    </row>
    <row r="45203" spans="27:29">
      <c r="AA45203" s="298"/>
      <c r="AC45203" s="206"/>
    </row>
    <row r="45204" spans="27:29">
      <c r="AA45204" s="298"/>
      <c r="AC45204" s="206"/>
    </row>
    <row r="45205" spans="27:29">
      <c r="AA45205" s="298"/>
      <c r="AC45205" s="206"/>
    </row>
    <row r="45206" spans="27:29">
      <c r="AA45206" s="298"/>
      <c r="AC45206" s="206"/>
    </row>
    <row r="45207" spans="27:29">
      <c r="AA45207" s="298"/>
      <c r="AC45207" s="206"/>
    </row>
    <row r="45208" spans="27:29">
      <c r="AA45208" s="298"/>
      <c r="AC45208" s="206"/>
    </row>
    <row r="45209" spans="27:29">
      <c r="AA45209" s="298"/>
      <c r="AC45209" s="206"/>
    </row>
    <row r="45210" spans="27:29">
      <c r="AA45210" s="298"/>
      <c r="AC45210" s="206"/>
    </row>
    <row r="45211" spans="27:29">
      <c r="AA45211" s="298"/>
      <c r="AC45211" s="206"/>
    </row>
    <row r="45212" spans="27:29">
      <c r="AA45212" s="298"/>
      <c r="AC45212" s="206"/>
    </row>
    <row r="45213" spans="27:29">
      <c r="AA45213" s="298"/>
      <c r="AC45213" s="206"/>
    </row>
    <row r="45214" spans="27:29">
      <c r="AA45214" s="298"/>
      <c r="AC45214" s="206"/>
    </row>
    <row r="45215" spans="27:29">
      <c r="AA45215" s="298"/>
      <c r="AC45215" s="206"/>
    </row>
    <row r="45216" spans="27:29">
      <c r="AA45216" s="298"/>
      <c r="AC45216" s="206"/>
    </row>
    <row r="45217" spans="27:29">
      <c r="AA45217" s="298"/>
      <c r="AC45217" s="206"/>
    </row>
    <row r="45218" spans="27:29">
      <c r="AA45218" s="298"/>
      <c r="AC45218" s="206"/>
    </row>
    <row r="45219" spans="27:29">
      <c r="AA45219" s="298"/>
      <c r="AC45219" s="206"/>
    </row>
    <row r="45220" spans="27:29">
      <c r="AA45220" s="298"/>
      <c r="AC45220" s="206"/>
    </row>
    <row r="45221" spans="27:29">
      <c r="AA45221" s="298"/>
      <c r="AC45221" s="206"/>
    </row>
    <row r="45222" spans="27:29">
      <c r="AA45222" s="298"/>
      <c r="AC45222" s="206"/>
    </row>
    <row r="45223" spans="27:29">
      <c r="AA45223" s="298"/>
      <c r="AC45223" s="206"/>
    </row>
    <row r="45224" spans="27:29">
      <c r="AA45224" s="298"/>
      <c r="AC45224" s="206"/>
    </row>
    <row r="45225" spans="27:29">
      <c r="AA45225" s="298"/>
      <c r="AC45225" s="206"/>
    </row>
    <row r="45226" spans="27:29">
      <c r="AA45226" s="298"/>
      <c r="AC45226" s="206"/>
    </row>
    <row r="45227" spans="27:29">
      <c r="AA45227" s="298"/>
      <c r="AC45227" s="206"/>
    </row>
    <row r="45228" spans="27:29">
      <c r="AA45228" s="298"/>
      <c r="AC45228" s="206"/>
    </row>
    <row r="45229" spans="27:29">
      <c r="AA45229" s="298"/>
      <c r="AC45229" s="206"/>
    </row>
    <row r="45230" spans="27:29">
      <c r="AA45230" s="298"/>
      <c r="AC45230" s="206"/>
    </row>
    <row r="45231" spans="27:29">
      <c r="AA45231" s="298"/>
      <c r="AC45231" s="206"/>
    </row>
    <row r="45232" spans="27:29">
      <c r="AA45232" s="298"/>
      <c r="AC45232" s="206"/>
    </row>
    <row r="45233" spans="27:29">
      <c r="AA45233" s="298"/>
      <c r="AC45233" s="206"/>
    </row>
    <row r="45234" spans="27:29">
      <c r="AA45234" s="298"/>
      <c r="AC45234" s="206"/>
    </row>
    <row r="45235" spans="27:29">
      <c r="AA45235" s="298"/>
      <c r="AC45235" s="206"/>
    </row>
    <row r="45236" spans="27:29">
      <c r="AA45236" s="298"/>
      <c r="AC45236" s="206"/>
    </row>
    <row r="45237" spans="27:29">
      <c r="AA45237" s="298"/>
      <c r="AC45237" s="206"/>
    </row>
    <row r="45238" spans="27:29">
      <c r="AA45238" s="298"/>
      <c r="AC45238" s="206"/>
    </row>
    <row r="45239" spans="27:29">
      <c r="AA45239" s="298"/>
      <c r="AC45239" s="206"/>
    </row>
    <row r="45240" spans="27:29">
      <c r="AA45240" s="298"/>
      <c r="AC45240" s="206"/>
    </row>
    <row r="45241" spans="27:29">
      <c r="AA45241" s="298"/>
      <c r="AC45241" s="206"/>
    </row>
    <row r="45242" spans="27:29">
      <c r="AA45242" s="298"/>
      <c r="AC45242" s="206"/>
    </row>
    <row r="45243" spans="27:29">
      <c r="AA45243" s="298"/>
      <c r="AC45243" s="206"/>
    </row>
    <row r="45244" spans="27:29">
      <c r="AA45244" s="298"/>
      <c r="AC45244" s="206"/>
    </row>
    <row r="45245" spans="27:29">
      <c r="AA45245" s="298"/>
      <c r="AC45245" s="206"/>
    </row>
    <row r="45246" spans="27:29">
      <c r="AA45246" s="298"/>
      <c r="AC45246" s="206"/>
    </row>
    <row r="45247" spans="27:29">
      <c r="AA45247" s="298"/>
      <c r="AC45247" s="206"/>
    </row>
    <row r="45248" spans="27:29">
      <c r="AA45248" s="298"/>
      <c r="AC45248" s="206"/>
    </row>
    <row r="45249" spans="27:29">
      <c r="AA45249" s="298"/>
      <c r="AC45249" s="206"/>
    </row>
    <row r="45250" spans="27:29">
      <c r="AA45250" s="298"/>
      <c r="AC45250" s="206"/>
    </row>
    <row r="45251" spans="27:29">
      <c r="AA45251" s="298"/>
      <c r="AC45251" s="206"/>
    </row>
    <row r="45252" spans="27:29">
      <c r="AA45252" s="298"/>
      <c r="AC45252" s="206"/>
    </row>
    <row r="45253" spans="27:29">
      <c r="AA45253" s="298"/>
      <c r="AC45253" s="206"/>
    </row>
    <row r="45254" spans="27:29">
      <c r="AA45254" s="298"/>
      <c r="AC45254" s="206"/>
    </row>
    <row r="45255" spans="27:29">
      <c r="AA45255" s="298"/>
      <c r="AC45255" s="206"/>
    </row>
    <row r="45256" spans="27:29">
      <c r="AA45256" s="298"/>
      <c r="AC45256" s="206"/>
    </row>
    <row r="45257" spans="27:29">
      <c r="AA45257" s="298"/>
      <c r="AC45257" s="206"/>
    </row>
    <row r="45258" spans="27:29">
      <c r="AA45258" s="298"/>
      <c r="AC45258" s="206"/>
    </row>
    <row r="45259" spans="27:29">
      <c r="AA45259" s="298"/>
      <c r="AC45259" s="206"/>
    </row>
    <row r="45260" spans="27:29">
      <c r="AA45260" s="298"/>
      <c r="AC45260" s="206"/>
    </row>
    <row r="45261" spans="27:29">
      <c r="AA45261" s="298"/>
      <c r="AC45261" s="206"/>
    </row>
    <row r="45262" spans="27:29">
      <c r="AA45262" s="298"/>
      <c r="AC45262" s="206"/>
    </row>
    <row r="45263" spans="27:29">
      <c r="AA45263" s="298"/>
      <c r="AC45263" s="206"/>
    </row>
    <row r="45264" spans="27:29">
      <c r="AA45264" s="298"/>
      <c r="AC45264" s="206"/>
    </row>
    <row r="45265" spans="27:29">
      <c r="AA45265" s="298"/>
      <c r="AC45265" s="206"/>
    </row>
    <row r="45266" spans="27:29">
      <c r="AA45266" s="298"/>
      <c r="AC45266" s="206"/>
    </row>
    <row r="45267" spans="27:29">
      <c r="AA45267" s="298"/>
      <c r="AC45267" s="206"/>
    </row>
    <row r="45268" spans="27:29">
      <c r="AA45268" s="298"/>
      <c r="AC45268" s="206"/>
    </row>
    <row r="45269" spans="27:29">
      <c r="AA45269" s="298"/>
      <c r="AC45269" s="206"/>
    </row>
    <row r="45270" spans="27:29">
      <c r="AA45270" s="298"/>
      <c r="AC45270" s="206"/>
    </row>
    <row r="45271" spans="27:29">
      <c r="AA45271" s="298"/>
      <c r="AC45271" s="206"/>
    </row>
    <row r="45272" spans="27:29">
      <c r="AA45272" s="298"/>
      <c r="AC45272" s="206"/>
    </row>
    <row r="45273" spans="27:29">
      <c r="AA45273" s="298"/>
      <c r="AC45273" s="206"/>
    </row>
    <row r="45274" spans="27:29">
      <c r="AA45274" s="298"/>
      <c r="AC45274" s="206"/>
    </row>
    <row r="45275" spans="27:29">
      <c r="AA45275" s="298"/>
      <c r="AC45275" s="206"/>
    </row>
    <row r="45276" spans="27:29">
      <c r="AA45276" s="298"/>
      <c r="AC45276" s="206"/>
    </row>
    <row r="45277" spans="27:29">
      <c r="AA45277" s="298"/>
      <c r="AC45277" s="206"/>
    </row>
    <row r="45278" spans="27:29">
      <c r="AA45278" s="298"/>
      <c r="AC45278" s="206"/>
    </row>
    <row r="45279" spans="27:29">
      <c r="AA45279" s="298"/>
      <c r="AC45279" s="206"/>
    </row>
    <row r="45280" spans="27:29">
      <c r="AA45280" s="298"/>
      <c r="AC45280" s="206"/>
    </row>
    <row r="45281" spans="27:29">
      <c r="AA45281" s="298"/>
      <c r="AC45281" s="206"/>
    </row>
    <row r="45282" spans="27:29">
      <c r="AA45282" s="298"/>
      <c r="AC45282" s="206"/>
    </row>
    <row r="45283" spans="27:29">
      <c r="AA45283" s="298"/>
      <c r="AC45283" s="206"/>
    </row>
    <row r="45284" spans="27:29">
      <c r="AA45284" s="298"/>
      <c r="AC45284" s="206"/>
    </row>
    <row r="45285" spans="27:29">
      <c r="AA45285" s="298"/>
      <c r="AC45285" s="206"/>
    </row>
    <row r="45286" spans="27:29">
      <c r="AA45286" s="298"/>
      <c r="AC45286" s="206"/>
    </row>
    <row r="45287" spans="27:29">
      <c r="AA45287" s="298"/>
      <c r="AC45287" s="206"/>
    </row>
    <row r="45288" spans="27:29">
      <c r="AA45288" s="298"/>
      <c r="AC45288" s="206"/>
    </row>
    <row r="45289" spans="27:29">
      <c r="AA45289" s="298"/>
      <c r="AC45289" s="206"/>
    </row>
    <row r="45290" spans="27:29">
      <c r="AA45290" s="298"/>
      <c r="AC45290" s="206"/>
    </row>
    <row r="45291" spans="27:29">
      <c r="AA45291" s="298"/>
      <c r="AC45291" s="206"/>
    </row>
    <row r="45292" spans="27:29">
      <c r="AA45292" s="298"/>
      <c r="AC45292" s="206"/>
    </row>
    <row r="45293" spans="27:29">
      <c r="AA45293" s="298"/>
      <c r="AC45293" s="206"/>
    </row>
    <row r="45294" spans="27:29">
      <c r="AA45294" s="298"/>
      <c r="AC45294" s="206"/>
    </row>
    <row r="45295" spans="27:29">
      <c r="AA45295" s="298"/>
      <c r="AC45295" s="206"/>
    </row>
    <row r="45296" spans="27:29">
      <c r="AA45296" s="298"/>
      <c r="AC45296" s="206"/>
    </row>
    <row r="45297" spans="27:29">
      <c r="AA45297" s="298"/>
      <c r="AC45297" s="206"/>
    </row>
    <row r="45298" spans="27:29">
      <c r="AA45298" s="298"/>
      <c r="AC45298" s="206"/>
    </row>
    <row r="45299" spans="27:29">
      <c r="AA45299" s="298"/>
      <c r="AC45299" s="206"/>
    </row>
    <row r="45300" spans="27:29">
      <c r="AA45300" s="298"/>
      <c r="AC45300" s="206"/>
    </row>
    <row r="45301" spans="27:29">
      <c r="AA45301" s="298"/>
      <c r="AC45301" s="206"/>
    </row>
    <row r="45302" spans="27:29">
      <c r="AA45302" s="298"/>
      <c r="AC45302" s="206"/>
    </row>
    <row r="45303" spans="27:29">
      <c r="AA45303" s="298"/>
      <c r="AC45303" s="206"/>
    </row>
    <row r="45304" spans="27:29">
      <c r="AA45304" s="298"/>
      <c r="AC45304" s="206"/>
    </row>
    <row r="45305" spans="27:29">
      <c r="AA45305" s="298"/>
      <c r="AC45305" s="206"/>
    </row>
    <row r="45306" spans="27:29">
      <c r="AA45306" s="298"/>
      <c r="AC45306" s="206"/>
    </row>
    <row r="45307" spans="27:29">
      <c r="AA45307" s="298"/>
      <c r="AC45307" s="206"/>
    </row>
    <row r="45308" spans="27:29">
      <c r="AA45308" s="298"/>
      <c r="AC45308" s="206"/>
    </row>
    <row r="45309" spans="27:29">
      <c r="AA45309" s="298"/>
      <c r="AC45309" s="206"/>
    </row>
    <row r="45310" spans="27:29">
      <c r="AA45310" s="298"/>
      <c r="AC45310" s="206"/>
    </row>
    <row r="45311" spans="27:29">
      <c r="AA45311" s="298"/>
      <c r="AC45311" s="206"/>
    </row>
    <row r="45312" spans="27:29">
      <c r="AA45312" s="298"/>
      <c r="AC45312" s="206"/>
    </row>
    <row r="45313" spans="27:29">
      <c r="AA45313" s="298"/>
      <c r="AC45313" s="206"/>
    </row>
    <row r="45314" spans="27:29">
      <c r="AA45314" s="298"/>
      <c r="AC45314" s="206"/>
    </row>
    <row r="45315" spans="27:29">
      <c r="AA45315" s="298"/>
      <c r="AC45315" s="206"/>
    </row>
    <row r="45316" spans="27:29">
      <c r="AA45316" s="298"/>
      <c r="AC45316" s="206"/>
    </row>
    <row r="45317" spans="27:29">
      <c r="AA45317" s="298"/>
      <c r="AC45317" s="206"/>
    </row>
    <row r="45318" spans="27:29">
      <c r="AA45318" s="298"/>
      <c r="AC45318" s="206"/>
    </row>
    <row r="45319" spans="27:29">
      <c r="AA45319" s="298"/>
      <c r="AC45319" s="206"/>
    </row>
    <row r="45320" spans="27:29">
      <c r="AA45320" s="298"/>
      <c r="AC45320" s="206"/>
    </row>
    <row r="45321" spans="27:29">
      <c r="AA45321" s="298"/>
      <c r="AC45321" s="206"/>
    </row>
    <row r="45322" spans="27:29">
      <c r="AA45322" s="298"/>
      <c r="AC45322" s="206"/>
    </row>
    <row r="45323" spans="27:29">
      <c r="AA45323" s="298"/>
      <c r="AC45323" s="206"/>
    </row>
    <row r="45324" spans="27:29">
      <c r="AA45324" s="298"/>
      <c r="AC45324" s="206"/>
    </row>
    <row r="45325" spans="27:29">
      <c r="AA45325" s="298"/>
      <c r="AC45325" s="206"/>
    </row>
    <row r="45326" spans="27:29">
      <c r="AA45326" s="298"/>
      <c r="AC45326" s="206"/>
    </row>
    <row r="45327" spans="27:29">
      <c r="AA45327" s="298"/>
      <c r="AC45327" s="206"/>
    </row>
    <row r="45328" spans="27:29">
      <c r="AA45328" s="298"/>
      <c r="AC45328" s="206"/>
    </row>
    <row r="45329" spans="27:29">
      <c r="AA45329" s="298"/>
      <c r="AC45329" s="206"/>
    </row>
    <row r="45330" spans="27:29">
      <c r="AA45330" s="298"/>
      <c r="AC45330" s="206"/>
    </row>
    <row r="45331" spans="27:29">
      <c r="AA45331" s="298"/>
      <c r="AC45331" s="206"/>
    </row>
    <row r="45332" spans="27:29">
      <c r="AA45332" s="298"/>
      <c r="AC45332" s="206"/>
    </row>
    <row r="45333" spans="27:29">
      <c r="AA45333" s="298"/>
      <c r="AC45333" s="206"/>
    </row>
    <row r="45334" spans="27:29">
      <c r="AA45334" s="298"/>
      <c r="AC45334" s="206"/>
    </row>
    <row r="45335" spans="27:29">
      <c r="AA45335" s="298"/>
      <c r="AC45335" s="206"/>
    </row>
    <row r="45336" spans="27:29">
      <c r="AA45336" s="298"/>
      <c r="AC45336" s="206"/>
    </row>
    <row r="45337" spans="27:29">
      <c r="AA45337" s="298"/>
      <c r="AC45337" s="206"/>
    </row>
    <row r="45338" spans="27:29">
      <c r="AA45338" s="298"/>
      <c r="AC45338" s="206"/>
    </row>
    <row r="45339" spans="27:29">
      <c r="AA45339" s="298"/>
      <c r="AC45339" s="206"/>
    </row>
    <row r="45340" spans="27:29">
      <c r="AA45340" s="298"/>
      <c r="AC45340" s="206"/>
    </row>
    <row r="45341" spans="27:29">
      <c r="AA45341" s="298"/>
      <c r="AC45341" s="206"/>
    </row>
    <row r="45342" spans="27:29">
      <c r="AA45342" s="298"/>
      <c r="AC45342" s="206"/>
    </row>
    <row r="45343" spans="27:29">
      <c r="AA45343" s="298"/>
      <c r="AC45343" s="206"/>
    </row>
    <row r="45344" spans="27:29">
      <c r="AA45344" s="298"/>
      <c r="AC45344" s="206"/>
    </row>
    <row r="45345" spans="27:29">
      <c r="AA45345" s="298"/>
      <c r="AC45345" s="206"/>
    </row>
    <row r="45346" spans="27:29">
      <c r="AA45346" s="298"/>
      <c r="AC45346" s="206"/>
    </row>
    <row r="45347" spans="27:29">
      <c r="AA45347" s="298"/>
      <c r="AC45347" s="206"/>
    </row>
    <row r="45348" spans="27:29">
      <c r="AA45348" s="298"/>
      <c r="AC45348" s="206"/>
    </row>
    <row r="45349" spans="27:29">
      <c r="AA45349" s="298"/>
      <c r="AC45349" s="206"/>
    </row>
    <row r="45350" spans="27:29">
      <c r="AA45350" s="298"/>
      <c r="AC45350" s="206"/>
    </row>
    <row r="45351" spans="27:29">
      <c r="AA45351" s="298"/>
      <c r="AC45351" s="206"/>
    </row>
    <row r="45352" spans="27:29">
      <c r="AA45352" s="298"/>
      <c r="AC45352" s="206"/>
    </row>
    <row r="45353" spans="27:29">
      <c r="AA45353" s="298"/>
      <c r="AC45353" s="206"/>
    </row>
    <row r="45354" spans="27:29">
      <c r="AA45354" s="298"/>
      <c r="AC45354" s="206"/>
    </row>
    <row r="45355" spans="27:29">
      <c r="AA45355" s="298"/>
      <c r="AC45355" s="206"/>
    </row>
    <row r="45356" spans="27:29">
      <c r="AA45356" s="298"/>
      <c r="AC45356" s="206"/>
    </row>
    <row r="45357" spans="27:29">
      <c r="AA45357" s="298"/>
      <c r="AC45357" s="206"/>
    </row>
    <row r="45358" spans="27:29">
      <c r="AA45358" s="298"/>
      <c r="AC45358" s="206"/>
    </row>
    <row r="45359" spans="27:29">
      <c r="AA45359" s="298"/>
      <c r="AC45359" s="206"/>
    </row>
    <row r="45360" spans="27:29">
      <c r="AA45360" s="298"/>
      <c r="AC45360" s="206"/>
    </row>
    <row r="45361" spans="27:29">
      <c r="AA45361" s="298"/>
      <c r="AC45361" s="206"/>
    </row>
    <row r="45362" spans="27:29">
      <c r="AA45362" s="298"/>
      <c r="AC45362" s="206"/>
    </row>
    <row r="45363" spans="27:29">
      <c r="AA45363" s="298"/>
      <c r="AC45363" s="206"/>
    </row>
    <row r="45364" spans="27:29">
      <c r="AA45364" s="298"/>
      <c r="AC45364" s="206"/>
    </row>
    <row r="45365" spans="27:29">
      <c r="AA45365" s="298"/>
      <c r="AC45365" s="206"/>
    </row>
    <row r="45366" spans="27:29">
      <c r="AA45366" s="298"/>
      <c r="AC45366" s="206"/>
    </row>
    <row r="45367" spans="27:29">
      <c r="AA45367" s="298"/>
      <c r="AC45367" s="206"/>
    </row>
    <row r="45368" spans="27:29">
      <c r="AA45368" s="298"/>
      <c r="AC45368" s="206"/>
    </row>
    <row r="45369" spans="27:29">
      <c r="AA45369" s="298"/>
      <c r="AC45369" s="206"/>
    </row>
    <row r="45370" spans="27:29">
      <c r="AA45370" s="298"/>
      <c r="AC45370" s="206"/>
    </row>
    <row r="45371" spans="27:29">
      <c r="AA45371" s="298"/>
      <c r="AC45371" s="206"/>
    </row>
    <row r="45372" spans="27:29">
      <c r="AA45372" s="298"/>
      <c r="AC45372" s="206"/>
    </row>
    <row r="45373" spans="27:29">
      <c r="AA45373" s="298"/>
      <c r="AC45373" s="206"/>
    </row>
    <row r="45374" spans="27:29">
      <c r="AA45374" s="298"/>
      <c r="AC45374" s="206"/>
    </row>
    <row r="45375" spans="27:29">
      <c r="AA45375" s="298"/>
      <c r="AC45375" s="206"/>
    </row>
    <row r="45376" spans="27:29">
      <c r="AA45376" s="298"/>
      <c r="AC45376" s="206"/>
    </row>
    <row r="45377" spans="27:29">
      <c r="AA45377" s="298"/>
      <c r="AC45377" s="206"/>
    </row>
    <row r="45378" spans="27:29">
      <c r="AA45378" s="298"/>
      <c r="AC45378" s="206"/>
    </row>
    <row r="45379" spans="27:29">
      <c r="AA45379" s="298"/>
      <c r="AC45379" s="206"/>
    </row>
    <row r="45380" spans="27:29">
      <c r="AA45380" s="298"/>
      <c r="AC45380" s="206"/>
    </row>
    <row r="45381" spans="27:29">
      <c r="AA45381" s="298"/>
      <c r="AC45381" s="206"/>
    </row>
    <row r="45382" spans="27:29">
      <c r="AA45382" s="298"/>
      <c r="AC45382" s="206"/>
    </row>
    <row r="45383" spans="27:29">
      <c r="AA45383" s="298"/>
      <c r="AC45383" s="206"/>
    </row>
    <row r="45384" spans="27:29">
      <c r="AA45384" s="298"/>
      <c r="AC45384" s="206"/>
    </row>
    <row r="45385" spans="27:29">
      <c r="AA45385" s="298"/>
      <c r="AC45385" s="206"/>
    </row>
    <row r="45386" spans="27:29">
      <c r="AA45386" s="298"/>
      <c r="AC45386" s="206"/>
    </row>
    <row r="45387" spans="27:29">
      <c r="AA45387" s="298"/>
      <c r="AC45387" s="206"/>
    </row>
    <row r="45388" spans="27:29">
      <c r="AA45388" s="298"/>
      <c r="AC45388" s="206"/>
    </row>
    <row r="45389" spans="27:29">
      <c r="AA45389" s="298"/>
      <c r="AC45389" s="206"/>
    </row>
    <row r="45390" spans="27:29">
      <c r="AA45390" s="298"/>
      <c r="AC45390" s="206"/>
    </row>
    <row r="45391" spans="27:29">
      <c r="AA45391" s="298"/>
      <c r="AC45391" s="206"/>
    </row>
    <row r="45392" spans="27:29">
      <c r="AA45392" s="298"/>
      <c r="AC45392" s="206"/>
    </row>
    <row r="45393" spans="27:29">
      <c r="AA45393" s="298"/>
      <c r="AC45393" s="206"/>
    </row>
    <row r="45394" spans="27:29">
      <c r="AA45394" s="298"/>
      <c r="AC45394" s="206"/>
    </row>
    <row r="45395" spans="27:29">
      <c r="AA45395" s="298"/>
      <c r="AC45395" s="206"/>
    </row>
    <row r="45396" spans="27:29">
      <c r="AA45396" s="298"/>
      <c r="AC45396" s="206"/>
    </row>
    <row r="45397" spans="27:29">
      <c r="AA45397" s="298"/>
      <c r="AC45397" s="206"/>
    </row>
    <row r="45398" spans="27:29">
      <c r="AA45398" s="298"/>
      <c r="AC45398" s="206"/>
    </row>
    <row r="45399" spans="27:29">
      <c r="AA45399" s="298"/>
      <c r="AC45399" s="206"/>
    </row>
    <row r="45400" spans="27:29">
      <c r="AA45400" s="298"/>
      <c r="AC45400" s="206"/>
    </row>
    <row r="45401" spans="27:29">
      <c r="AA45401" s="298"/>
      <c r="AC45401" s="206"/>
    </row>
    <row r="45402" spans="27:29">
      <c r="AA45402" s="298"/>
      <c r="AC45402" s="206"/>
    </row>
    <row r="45403" spans="27:29">
      <c r="AA45403" s="298"/>
      <c r="AC45403" s="206"/>
    </row>
    <row r="45404" spans="27:29">
      <c r="AA45404" s="298"/>
      <c r="AC45404" s="206"/>
    </row>
    <row r="45405" spans="27:29">
      <c r="AA45405" s="298"/>
      <c r="AC45405" s="206"/>
    </row>
    <row r="45406" spans="27:29">
      <c r="AA45406" s="298"/>
      <c r="AC45406" s="206"/>
    </row>
    <row r="45407" spans="27:29">
      <c r="AA45407" s="298"/>
      <c r="AC45407" s="206"/>
    </row>
    <row r="45408" spans="27:29">
      <c r="AA45408" s="298"/>
      <c r="AC45408" s="206"/>
    </row>
    <row r="45409" spans="27:29">
      <c r="AA45409" s="298"/>
      <c r="AC45409" s="206"/>
    </row>
    <row r="45410" spans="27:29">
      <c r="AA45410" s="298"/>
      <c r="AC45410" s="206"/>
    </row>
    <row r="45411" spans="27:29">
      <c r="AA45411" s="298"/>
      <c r="AC45411" s="206"/>
    </row>
    <row r="45412" spans="27:29">
      <c r="AA45412" s="298"/>
      <c r="AC45412" s="206"/>
    </row>
    <row r="45413" spans="27:29">
      <c r="AA45413" s="298"/>
      <c r="AC45413" s="206"/>
    </row>
    <row r="45414" spans="27:29">
      <c r="AA45414" s="298"/>
      <c r="AC45414" s="206"/>
    </row>
    <row r="45415" spans="27:29">
      <c r="AA45415" s="298"/>
      <c r="AC45415" s="206"/>
    </row>
    <row r="45416" spans="27:29">
      <c r="AA45416" s="298"/>
      <c r="AC45416" s="206"/>
    </row>
    <row r="45417" spans="27:29">
      <c r="AA45417" s="298"/>
      <c r="AC45417" s="206"/>
    </row>
    <row r="45418" spans="27:29">
      <c r="AA45418" s="298"/>
      <c r="AC45418" s="206"/>
    </row>
    <row r="45419" spans="27:29">
      <c r="AA45419" s="298"/>
      <c r="AC45419" s="206"/>
    </row>
    <row r="45420" spans="27:29">
      <c r="AA45420" s="298"/>
      <c r="AC45420" s="206"/>
    </row>
    <row r="45421" spans="27:29">
      <c r="AA45421" s="298"/>
      <c r="AC45421" s="206"/>
    </row>
    <row r="45422" spans="27:29">
      <c r="AA45422" s="298"/>
      <c r="AC45422" s="206"/>
    </row>
    <row r="45423" spans="27:29">
      <c r="AA45423" s="298"/>
      <c r="AC45423" s="206"/>
    </row>
    <row r="45424" spans="27:29">
      <c r="AA45424" s="298"/>
      <c r="AC45424" s="206"/>
    </row>
    <row r="45425" spans="27:29">
      <c r="AA45425" s="298"/>
      <c r="AC45425" s="206"/>
    </row>
    <row r="45426" spans="27:29">
      <c r="AA45426" s="298"/>
      <c r="AC45426" s="206"/>
    </row>
    <row r="45427" spans="27:29">
      <c r="AA45427" s="298"/>
      <c r="AC45427" s="206"/>
    </row>
    <row r="45428" spans="27:29">
      <c r="AA45428" s="298"/>
      <c r="AC45428" s="206"/>
    </row>
    <row r="45429" spans="27:29">
      <c r="AA45429" s="298"/>
      <c r="AC45429" s="206"/>
    </row>
    <row r="45430" spans="27:29">
      <c r="AA45430" s="298"/>
      <c r="AC45430" s="206"/>
    </row>
    <row r="45431" spans="27:29">
      <c r="AA45431" s="298"/>
      <c r="AC45431" s="206"/>
    </row>
    <row r="45432" spans="27:29">
      <c r="AA45432" s="298"/>
      <c r="AC45432" s="206"/>
    </row>
    <row r="45433" spans="27:29">
      <c r="AA45433" s="298"/>
      <c r="AC45433" s="206"/>
    </row>
    <row r="45434" spans="27:29">
      <c r="AA45434" s="298"/>
      <c r="AC45434" s="206"/>
    </row>
    <row r="45435" spans="27:29">
      <c r="AA45435" s="298"/>
      <c r="AC45435" s="206"/>
    </row>
    <row r="45436" spans="27:29">
      <c r="AA45436" s="298"/>
      <c r="AC45436" s="206"/>
    </row>
    <row r="45437" spans="27:29">
      <c r="AA45437" s="298"/>
      <c r="AC45437" s="206"/>
    </row>
    <row r="45438" spans="27:29">
      <c r="AA45438" s="298"/>
      <c r="AC45438" s="206"/>
    </row>
    <row r="45439" spans="27:29">
      <c r="AA45439" s="298"/>
      <c r="AC45439" s="206"/>
    </row>
    <row r="45440" spans="27:29">
      <c r="AA45440" s="298"/>
      <c r="AC45440" s="206"/>
    </row>
    <row r="45441" spans="27:29">
      <c r="AA45441" s="298"/>
      <c r="AC45441" s="206"/>
    </row>
    <row r="45442" spans="27:29">
      <c r="AA45442" s="298"/>
      <c r="AC45442" s="206"/>
    </row>
    <row r="45443" spans="27:29">
      <c r="AA45443" s="298"/>
      <c r="AC45443" s="206"/>
    </row>
    <row r="45444" spans="27:29">
      <c r="AA45444" s="298"/>
      <c r="AC45444" s="206"/>
    </row>
    <row r="45445" spans="27:29">
      <c r="AA45445" s="298"/>
      <c r="AC45445" s="206"/>
    </row>
    <row r="45446" spans="27:29">
      <c r="AA45446" s="298"/>
      <c r="AC45446" s="206"/>
    </row>
    <row r="45447" spans="27:29">
      <c r="AA45447" s="298"/>
      <c r="AC45447" s="206"/>
    </row>
    <row r="45448" spans="27:29">
      <c r="AA45448" s="298"/>
      <c r="AC45448" s="206"/>
    </row>
    <row r="45449" spans="27:29">
      <c r="AA45449" s="298"/>
      <c r="AC45449" s="206"/>
    </row>
    <row r="45450" spans="27:29">
      <c r="AA45450" s="298"/>
      <c r="AC45450" s="206"/>
    </row>
    <row r="45451" spans="27:29">
      <c r="AA45451" s="298"/>
      <c r="AC45451" s="206"/>
    </row>
    <row r="45452" spans="27:29">
      <c r="AA45452" s="298"/>
      <c r="AC45452" s="206"/>
    </row>
    <row r="45453" spans="27:29">
      <c r="AA45453" s="298"/>
      <c r="AC45453" s="206"/>
    </row>
    <row r="45454" spans="27:29">
      <c r="AA45454" s="298"/>
      <c r="AC45454" s="206"/>
    </row>
    <row r="45455" spans="27:29">
      <c r="AA45455" s="298"/>
      <c r="AC45455" s="206"/>
    </row>
    <row r="45456" spans="27:29">
      <c r="AA45456" s="298"/>
      <c r="AC45456" s="206"/>
    </row>
    <row r="45457" spans="27:29">
      <c r="AA45457" s="298"/>
      <c r="AC45457" s="206"/>
    </row>
    <row r="45458" spans="27:29">
      <c r="AA45458" s="298"/>
      <c r="AC45458" s="206"/>
    </row>
    <row r="45459" spans="27:29">
      <c r="AA45459" s="298"/>
      <c r="AC45459" s="206"/>
    </row>
    <row r="45460" spans="27:29">
      <c r="AA45460" s="298"/>
      <c r="AC45460" s="206"/>
    </row>
    <row r="45461" spans="27:29">
      <c r="AA45461" s="298"/>
      <c r="AC45461" s="206"/>
    </row>
    <row r="45462" spans="27:29">
      <c r="AA45462" s="298"/>
      <c r="AC45462" s="206"/>
    </row>
    <row r="45463" spans="27:29">
      <c r="AA45463" s="298"/>
      <c r="AC45463" s="206"/>
    </row>
    <row r="45464" spans="27:29">
      <c r="AA45464" s="298"/>
      <c r="AC45464" s="206"/>
    </row>
    <row r="45465" spans="27:29">
      <c r="AA45465" s="298"/>
      <c r="AC45465" s="206"/>
    </row>
    <row r="45466" spans="27:29">
      <c r="AA45466" s="298"/>
      <c r="AC45466" s="206"/>
    </row>
    <row r="45467" spans="27:29">
      <c r="AA45467" s="298"/>
      <c r="AC45467" s="206"/>
    </row>
    <row r="45468" spans="27:29">
      <c r="AA45468" s="298"/>
      <c r="AC45468" s="206"/>
    </row>
    <row r="45469" spans="27:29">
      <c r="AA45469" s="298"/>
      <c r="AC45469" s="206"/>
    </row>
    <row r="45470" spans="27:29">
      <c r="AA45470" s="298"/>
      <c r="AC45470" s="206"/>
    </row>
    <row r="45471" spans="27:29">
      <c r="AA45471" s="298"/>
      <c r="AC45471" s="206"/>
    </row>
    <row r="45472" spans="27:29">
      <c r="AA45472" s="298"/>
      <c r="AC45472" s="206"/>
    </row>
    <row r="45473" spans="27:29">
      <c r="AA45473" s="298"/>
      <c r="AC45473" s="206"/>
    </row>
    <row r="45474" spans="27:29">
      <c r="AA45474" s="298"/>
      <c r="AC45474" s="206"/>
    </row>
    <row r="45475" spans="27:29">
      <c r="AA45475" s="298"/>
      <c r="AC45475" s="206"/>
    </row>
    <row r="45476" spans="27:29">
      <c r="AA45476" s="298"/>
      <c r="AC45476" s="206"/>
    </row>
    <row r="45477" spans="27:29">
      <c r="AA45477" s="298"/>
      <c r="AC45477" s="206"/>
    </row>
    <row r="45478" spans="27:29">
      <c r="AA45478" s="298"/>
      <c r="AC45478" s="206"/>
    </row>
    <row r="45479" spans="27:29">
      <c r="AA45479" s="298"/>
      <c r="AC45479" s="206"/>
    </row>
    <row r="45480" spans="27:29">
      <c r="AA45480" s="298"/>
      <c r="AC45480" s="206"/>
    </row>
    <row r="45481" spans="27:29">
      <c r="AA45481" s="298"/>
      <c r="AC45481" s="206"/>
    </row>
    <row r="45482" spans="27:29">
      <c r="AA45482" s="298"/>
      <c r="AC45482" s="206"/>
    </row>
    <row r="45483" spans="27:29">
      <c r="AA45483" s="298"/>
      <c r="AC45483" s="206"/>
    </row>
    <row r="45484" spans="27:29">
      <c r="AA45484" s="298"/>
      <c r="AC45484" s="206"/>
    </row>
    <row r="45485" spans="27:29">
      <c r="AA45485" s="298"/>
      <c r="AC45485" s="206"/>
    </row>
    <row r="45486" spans="27:29">
      <c r="AA45486" s="298"/>
      <c r="AC45486" s="206"/>
    </row>
    <row r="45487" spans="27:29">
      <c r="AA45487" s="298"/>
      <c r="AC45487" s="206"/>
    </row>
    <row r="45488" spans="27:29">
      <c r="AA45488" s="298"/>
      <c r="AC45488" s="206"/>
    </row>
    <row r="45489" spans="27:29">
      <c r="AA45489" s="298"/>
      <c r="AC45489" s="206"/>
    </row>
    <row r="45490" spans="27:29">
      <c r="AA45490" s="298"/>
      <c r="AC45490" s="206"/>
    </row>
    <row r="45491" spans="27:29">
      <c r="AA45491" s="298"/>
      <c r="AC45491" s="206"/>
    </row>
    <row r="45492" spans="27:29">
      <c r="AA45492" s="298"/>
      <c r="AC45492" s="206"/>
    </row>
    <row r="45493" spans="27:29">
      <c r="AA45493" s="298"/>
      <c r="AC45493" s="206"/>
    </row>
    <row r="45494" spans="27:29">
      <c r="AA45494" s="298"/>
      <c r="AC45494" s="206"/>
    </row>
    <row r="45495" spans="27:29">
      <c r="AA45495" s="298"/>
      <c r="AC45495" s="206"/>
    </row>
    <row r="45496" spans="27:29">
      <c r="AA45496" s="298"/>
      <c r="AC45496" s="206"/>
    </row>
    <row r="45497" spans="27:29">
      <c r="AA45497" s="298"/>
      <c r="AC45497" s="206"/>
    </row>
    <row r="45498" spans="27:29">
      <c r="AA45498" s="298"/>
      <c r="AC45498" s="206"/>
    </row>
    <row r="45499" spans="27:29">
      <c r="AA45499" s="298"/>
      <c r="AC45499" s="206"/>
    </row>
    <row r="45500" spans="27:29">
      <c r="AA45500" s="298"/>
      <c r="AC45500" s="206"/>
    </row>
    <row r="45501" spans="27:29">
      <c r="AA45501" s="298"/>
      <c r="AC45501" s="206"/>
    </row>
    <row r="45502" spans="27:29">
      <c r="AA45502" s="298"/>
      <c r="AC45502" s="206"/>
    </row>
    <row r="45503" spans="27:29">
      <c r="AA45503" s="298"/>
      <c r="AC45503" s="206"/>
    </row>
    <row r="45504" spans="27:29">
      <c r="AA45504" s="298"/>
      <c r="AC45504" s="206"/>
    </row>
    <row r="45505" spans="27:29">
      <c r="AA45505" s="298"/>
      <c r="AC45505" s="206"/>
    </row>
    <row r="45506" spans="27:29">
      <c r="AA45506" s="298"/>
      <c r="AC45506" s="206"/>
    </row>
    <row r="45507" spans="27:29">
      <c r="AA45507" s="298"/>
      <c r="AC45507" s="206"/>
    </row>
    <row r="45508" spans="27:29">
      <c r="AA45508" s="298"/>
      <c r="AC45508" s="206"/>
    </row>
    <row r="45509" spans="27:29">
      <c r="AA45509" s="298"/>
      <c r="AC45509" s="206"/>
    </row>
    <row r="45510" spans="27:29">
      <c r="AA45510" s="298"/>
      <c r="AC45510" s="206"/>
    </row>
    <row r="45511" spans="27:29">
      <c r="AA45511" s="298"/>
      <c r="AC45511" s="206"/>
    </row>
    <row r="45512" spans="27:29">
      <c r="AA45512" s="298"/>
      <c r="AC45512" s="206"/>
    </row>
    <row r="45513" spans="27:29">
      <c r="AA45513" s="298"/>
      <c r="AC45513" s="206"/>
    </row>
    <row r="45514" spans="27:29">
      <c r="AA45514" s="298"/>
      <c r="AC45514" s="206"/>
    </row>
    <row r="45515" spans="27:29">
      <c r="AA45515" s="298"/>
      <c r="AC45515" s="206"/>
    </row>
    <row r="45516" spans="27:29">
      <c r="AA45516" s="298"/>
      <c r="AC45516" s="206"/>
    </row>
    <row r="45517" spans="27:29">
      <c r="AA45517" s="298"/>
      <c r="AC45517" s="206"/>
    </row>
    <row r="45518" spans="27:29">
      <c r="AA45518" s="298"/>
      <c r="AC45518" s="206"/>
    </row>
    <row r="45519" spans="27:29">
      <c r="AA45519" s="298"/>
      <c r="AC45519" s="206"/>
    </row>
    <row r="45520" spans="27:29">
      <c r="AA45520" s="298"/>
      <c r="AC45520" s="206"/>
    </row>
    <row r="45521" spans="27:29">
      <c r="AA45521" s="298"/>
      <c r="AC45521" s="206"/>
    </row>
    <row r="45522" spans="27:29">
      <c r="AA45522" s="298"/>
      <c r="AC45522" s="206"/>
    </row>
    <row r="45523" spans="27:29">
      <c r="AA45523" s="298"/>
      <c r="AC45523" s="206"/>
    </row>
    <row r="45524" spans="27:29">
      <c r="AA45524" s="298"/>
      <c r="AC45524" s="206"/>
    </row>
    <row r="45525" spans="27:29">
      <c r="AA45525" s="298"/>
      <c r="AC45525" s="206"/>
    </row>
    <row r="45526" spans="27:29">
      <c r="AA45526" s="298"/>
      <c r="AC45526" s="206"/>
    </row>
    <row r="45527" spans="27:29">
      <c r="AA45527" s="298"/>
      <c r="AC45527" s="206"/>
    </row>
    <row r="45528" spans="27:29">
      <c r="AA45528" s="298"/>
      <c r="AC45528" s="206"/>
    </row>
    <row r="45529" spans="27:29">
      <c r="AA45529" s="298"/>
      <c r="AC45529" s="206"/>
    </row>
    <row r="45530" spans="27:29">
      <c r="AA45530" s="298"/>
      <c r="AC45530" s="206"/>
    </row>
    <row r="45531" spans="27:29">
      <c r="AA45531" s="298"/>
      <c r="AC45531" s="206"/>
    </row>
    <row r="45532" spans="27:29">
      <c r="AA45532" s="298"/>
      <c r="AC45532" s="206"/>
    </row>
    <row r="45533" spans="27:29">
      <c r="AA45533" s="298"/>
      <c r="AC45533" s="206"/>
    </row>
    <row r="45534" spans="27:29">
      <c r="AA45534" s="298"/>
      <c r="AC45534" s="206"/>
    </row>
    <row r="45535" spans="27:29">
      <c r="AA45535" s="298"/>
      <c r="AC45535" s="206"/>
    </row>
    <row r="45536" spans="27:29">
      <c r="AA45536" s="298"/>
      <c r="AC45536" s="206"/>
    </row>
    <row r="45537" spans="27:29">
      <c r="AA45537" s="298"/>
      <c r="AC45537" s="206"/>
    </row>
    <row r="45538" spans="27:29">
      <c r="AA45538" s="298"/>
      <c r="AC45538" s="206"/>
    </row>
    <row r="45539" spans="27:29">
      <c r="AA45539" s="298"/>
      <c r="AC45539" s="206"/>
    </row>
    <row r="45540" spans="27:29">
      <c r="AA45540" s="298"/>
      <c r="AC45540" s="206"/>
    </row>
    <row r="45541" spans="27:29">
      <c r="AA45541" s="298"/>
      <c r="AC45541" s="206"/>
    </row>
    <row r="45542" spans="27:29">
      <c r="AA45542" s="298"/>
      <c r="AC45542" s="206"/>
    </row>
    <row r="45543" spans="27:29">
      <c r="AA45543" s="298"/>
      <c r="AC45543" s="206"/>
    </row>
    <row r="45544" spans="27:29">
      <c r="AA45544" s="298"/>
      <c r="AC45544" s="206"/>
    </row>
    <row r="45545" spans="27:29">
      <c r="AA45545" s="298"/>
      <c r="AC45545" s="206"/>
    </row>
    <row r="45546" spans="27:29">
      <c r="AA45546" s="298"/>
      <c r="AC45546" s="206"/>
    </row>
    <row r="45547" spans="27:29">
      <c r="AA45547" s="298"/>
      <c r="AC45547" s="206"/>
    </row>
    <row r="45548" spans="27:29">
      <c r="AA45548" s="298"/>
      <c r="AC45548" s="206"/>
    </row>
    <row r="45549" spans="27:29">
      <c r="AA45549" s="298"/>
      <c r="AC45549" s="206"/>
    </row>
    <row r="45550" spans="27:29">
      <c r="AA45550" s="298"/>
      <c r="AC45550" s="206"/>
    </row>
    <row r="45551" spans="27:29">
      <c r="AA45551" s="298"/>
      <c r="AC45551" s="206"/>
    </row>
    <row r="45552" spans="27:29">
      <c r="AA45552" s="298"/>
      <c r="AC45552" s="206"/>
    </row>
    <row r="45553" spans="27:29">
      <c r="AA45553" s="298"/>
      <c r="AC45553" s="206"/>
    </row>
    <row r="45554" spans="27:29">
      <c r="AA45554" s="298"/>
      <c r="AC45554" s="206"/>
    </row>
    <row r="45555" spans="27:29">
      <c r="AA45555" s="298"/>
      <c r="AC45555" s="206"/>
    </row>
    <row r="45556" spans="27:29">
      <c r="AA45556" s="298"/>
      <c r="AC45556" s="206"/>
    </row>
    <row r="45557" spans="27:29">
      <c r="AA45557" s="298"/>
      <c r="AC45557" s="206"/>
    </row>
    <row r="45558" spans="27:29">
      <c r="AA45558" s="298"/>
      <c r="AC45558" s="206"/>
    </row>
    <row r="45559" spans="27:29">
      <c r="AA45559" s="298"/>
      <c r="AC45559" s="206"/>
    </row>
    <row r="45560" spans="27:29">
      <c r="AA45560" s="298"/>
      <c r="AC45560" s="206"/>
    </row>
    <row r="45561" spans="27:29">
      <c r="AA45561" s="298"/>
      <c r="AC45561" s="206"/>
    </row>
    <row r="45562" spans="27:29">
      <c r="AA45562" s="298"/>
      <c r="AC45562" s="206"/>
    </row>
    <row r="45563" spans="27:29">
      <c r="AA45563" s="298"/>
      <c r="AC45563" s="206"/>
    </row>
    <row r="45564" spans="27:29">
      <c r="AA45564" s="298"/>
      <c r="AC45564" s="206"/>
    </row>
    <row r="45565" spans="27:29">
      <c r="AA45565" s="298"/>
      <c r="AC45565" s="206"/>
    </row>
    <row r="45566" spans="27:29">
      <c r="AA45566" s="298"/>
      <c r="AC45566" s="206"/>
    </row>
    <row r="45567" spans="27:29">
      <c r="AA45567" s="298"/>
      <c r="AC45567" s="206"/>
    </row>
    <row r="45568" spans="27:29">
      <c r="AA45568" s="298"/>
      <c r="AC45568" s="206"/>
    </row>
    <row r="45569" spans="27:29">
      <c r="AA45569" s="298"/>
      <c r="AC45569" s="206"/>
    </row>
    <row r="45570" spans="27:29">
      <c r="AA45570" s="298"/>
      <c r="AC45570" s="206"/>
    </row>
    <row r="45571" spans="27:29">
      <c r="AA45571" s="298"/>
      <c r="AC45571" s="206"/>
    </row>
    <row r="45572" spans="27:29">
      <c r="AA45572" s="298"/>
      <c r="AC45572" s="206"/>
    </row>
    <row r="45573" spans="27:29">
      <c r="AA45573" s="298"/>
      <c r="AC45573" s="206"/>
    </row>
    <row r="45574" spans="27:29">
      <c r="AA45574" s="298"/>
      <c r="AC45574" s="206"/>
    </row>
    <row r="45575" spans="27:29">
      <c r="AA45575" s="298"/>
      <c r="AC45575" s="206"/>
    </row>
    <row r="45576" spans="27:29">
      <c r="AA45576" s="298"/>
      <c r="AC45576" s="206"/>
    </row>
    <row r="45577" spans="27:29">
      <c r="AA45577" s="298"/>
      <c r="AC45577" s="206"/>
    </row>
    <row r="45578" spans="27:29">
      <c r="AA45578" s="298"/>
      <c r="AC45578" s="206"/>
    </row>
    <row r="45579" spans="27:29">
      <c r="AA45579" s="298"/>
      <c r="AC45579" s="206"/>
    </row>
    <row r="45580" spans="27:29">
      <c r="AA45580" s="298"/>
      <c r="AC45580" s="206"/>
    </row>
    <row r="45581" spans="27:29">
      <c r="AA45581" s="298"/>
      <c r="AC45581" s="206"/>
    </row>
    <row r="45582" spans="27:29">
      <c r="AA45582" s="298"/>
      <c r="AC45582" s="206"/>
    </row>
    <row r="45583" spans="27:29">
      <c r="AA45583" s="298"/>
      <c r="AC45583" s="206"/>
    </row>
    <row r="45584" spans="27:29">
      <c r="AA45584" s="298"/>
      <c r="AC45584" s="206"/>
    </row>
    <row r="45585" spans="27:29">
      <c r="AA45585" s="298"/>
      <c r="AC45585" s="206"/>
    </row>
    <row r="45586" spans="27:29">
      <c r="AA45586" s="298"/>
      <c r="AC45586" s="206"/>
    </row>
    <row r="45587" spans="27:29">
      <c r="AA45587" s="298"/>
      <c r="AC45587" s="206"/>
    </row>
    <row r="45588" spans="27:29">
      <c r="AA45588" s="298"/>
      <c r="AC45588" s="206"/>
    </row>
    <row r="45589" spans="27:29">
      <c r="AA45589" s="298"/>
      <c r="AC45589" s="206"/>
    </row>
    <row r="45590" spans="27:29">
      <c r="AA45590" s="298"/>
      <c r="AC45590" s="206"/>
    </row>
    <row r="45591" spans="27:29">
      <c r="AA45591" s="298"/>
      <c r="AC45591" s="206"/>
    </row>
    <row r="45592" spans="27:29">
      <c r="AA45592" s="298"/>
      <c r="AC45592" s="206"/>
    </row>
    <row r="45593" spans="27:29">
      <c r="AA45593" s="298"/>
      <c r="AC45593" s="206"/>
    </row>
    <row r="45594" spans="27:29">
      <c r="AA45594" s="298"/>
      <c r="AC45594" s="206"/>
    </row>
    <row r="45595" spans="27:29">
      <c r="AA45595" s="298"/>
      <c r="AC45595" s="206"/>
    </row>
    <row r="45596" spans="27:29">
      <c r="AA45596" s="298"/>
      <c r="AC45596" s="206"/>
    </row>
    <row r="45597" spans="27:29">
      <c r="AA45597" s="298"/>
      <c r="AC45597" s="206"/>
    </row>
    <row r="45598" spans="27:29">
      <c r="AA45598" s="298"/>
      <c r="AC45598" s="206"/>
    </row>
    <row r="45599" spans="27:29">
      <c r="AA45599" s="298"/>
      <c r="AC45599" s="206"/>
    </row>
    <row r="45600" spans="27:29">
      <c r="AA45600" s="298"/>
      <c r="AC45600" s="206"/>
    </row>
    <row r="45601" spans="27:29">
      <c r="AA45601" s="298"/>
      <c r="AC45601" s="206"/>
    </row>
    <row r="45602" spans="27:29">
      <c r="AA45602" s="298"/>
      <c r="AC45602" s="206"/>
    </row>
    <row r="45603" spans="27:29">
      <c r="AA45603" s="298"/>
      <c r="AC45603" s="206"/>
    </row>
    <row r="45604" spans="27:29">
      <c r="AA45604" s="298"/>
      <c r="AC45604" s="206"/>
    </row>
    <row r="45605" spans="27:29">
      <c r="AA45605" s="298"/>
      <c r="AC45605" s="206"/>
    </row>
    <row r="45606" spans="27:29">
      <c r="AA45606" s="298"/>
      <c r="AC45606" s="206"/>
    </row>
    <row r="45607" spans="27:29">
      <c r="AA45607" s="298"/>
      <c r="AC45607" s="206"/>
    </row>
    <row r="45608" spans="27:29">
      <c r="AA45608" s="298"/>
      <c r="AC45608" s="206"/>
    </row>
    <row r="45609" spans="27:29">
      <c r="AA45609" s="298"/>
      <c r="AC45609" s="206"/>
    </row>
    <row r="45610" spans="27:29">
      <c r="AA45610" s="298"/>
      <c r="AC45610" s="206"/>
    </row>
    <row r="45611" spans="27:29">
      <c r="AA45611" s="298"/>
      <c r="AC45611" s="206"/>
    </row>
    <row r="45612" spans="27:29">
      <c r="AA45612" s="298"/>
      <c r="AC45612" s="206"/>
    </row>
    <row r="45613" spans="27:29">
      <c r="AA45613" s="298"/>
      <c r="AC45613" s="206"/>
    </row>
    <row r="45614" spans="27:29">
      <c r="AA45614" s="298"/>
      <c r="AC45614" s="206"/>
    </row>
    <row r="45615" spans="27:29">
      <c r="AA45615" s="298"/>
      <c r="AC45615" s="206"/>
    </row>
    <row r="45616" spans="27:29">
      <c r="AA45616" s="298"/>
      <c r="AC45616" s="206"/>
    </row>
    <row r="45617" spans="27:29">
      <c r="AA45617" s="298"/>
      <c r="AC45617" s="206"/>
    </row>
    <row r="45618" spans="27:29">
      <c r="AA45618" s="298"/>
      <c r="AC45618" s="206"/>
    </row>
    <row r="45619" spans="27:29">
      <c r="AA45619" s="298"/>
      <c r="AC45619" s="206"/>
    </row>
    <row r="45620" spans="27:29">
      <c r="AA45620" s="298"/>
      <c r="AC45620" s="206"/>
    </row>
    <row r="45621" spans="27:29">
      <c r="AA45621" s="298"/>
      <c r="AC45621" s="206"/>
    </row>
    <row r="45622" spans="27:29">
      <c r="AA45622" s="298"/>
      <c r="AC45622" s="206"/>
    </row>
    <row r="45623" spans="27:29">
      <c r="AA45623" s="298"/>
      <c r="AC45623" s="206"/>
    </row>
    <row r="45624" spans="27:29">
      <c r="AA45624" s="298"/>
      <c r="AC45624" s="206"/>
    </row>
    <row r="45625" spans="27:29">
      <c r="AA45625" s="298"/>
      <c r="AC45625" s="206"/>
    </row>
    <row r="45626" spans="27:29">
      <c r="AA45626" s="298"/>
      <c r="AC45626" s="206"/>
    </row>
    <row r="45627" spans="27:29">
      <c r="AA45627" s="298"/>
      <c r="AC45627" s="206"/>
    </row>
    <row r="45628" spans="27:29">
      <c r="AA45628" s="298"/>
      <c r="AC45628" s="206"/>
    </row>
    <row r="45629" spans="27:29">
      <c r="AA45629" s="298"/>
      <c r="AC45629" s="206"/>
    </row>
    <row r="45630" spans="27:29">
      <c r="AA45630" s="298"/>
      <c r="AC45630" s="206"/>
    </row>
    <row r="45631" spans="27:29">
      <c r="AA45631" s="298"/>
      <c r="AC45631" s="206"/>
    </row>
    <row r="45632" spans="27:29">
      <c r="AA45632" s="298"/>
      <c r="AC45632" s="206"/>
    </row>
    <row r="45633" spans="27:29">
      <c r="AA45633" s="298"/>
      <c r="AC45633" s="206"/>
    </row>
    <row r="45634" spans="27:29">
      <c r="AA45634" s="298"/>
      <c r="AC45634" s="206"/>
    </row>
    <row r="45635" spans="27:29">
      <c r="AA45635" s="298"/>
      <c r="AC45635" s="206"/>
    </row>
    <row r="45636" spans="27:29">
      <c r="AA45636" s="298"/>
      <c r="AC45636" s="206"/>
    </row>
    <row r="45637" spans="27:29">
      <c r="AA45637" s="298"/>
      <c r="AC45637" s="206"/>
    </row>
    <row r="45638" spans="27:29">
      <c r="AA45638" s="298"/>
      <c r="AC45638" s="206"/>
    </row>
    <row r="45639" spans="27:29">
      <c r="AA45639" s="298"/>
      <c r="AC45639" s="206"/>
    </row>
    <row r="45640" spans="27:29">
      <c r="AA45640" s="298"/>
      <c r="AC45640" s="206"/>
    </row>
    <row r="45641" spans="27:29">
      <c r="AA45641" s="298"/>
      <c r="AC45641" s="206"/>
    </row>
    <row r="45642" spans="27:29">
      <c r="AA45642" s="298"/>
      <c r="AC45642" s="206"/>
    </row>
    <row r="45643" spans="27:29">
      <c r="AA45643" s="298"/>
      <c r="AC45643" s="206"/>
    </row>
    <row r="45644" spans="27:29">
      <c r="AA45644" s="298"/>
      <c r="AC45644" s="206"/>
    </row>
    <row r="45645" spans="27:29">
      <c r="AA45645" s="298"/>
      <c r="AC45645" s="206"/>
    </row>
    <row r="45646" spans="27:29">
      <c r="AA45646" s="298"/>
      <c r="AC45646" s="206"/>
    </row>
    <row r="45647" spans="27:29">
      <c r="AA45647" s="298"/>
      <c r="AC45647" s="206"/>
    </row>
    <row r="45648" spans="27:29">
      <c r="AA45648" s="298"/>
      <c r="AC45648" s="206"/>
    </row>
    <row r="45649" spans="27:29">
      <c r="AA45649" s="298"/>
      <c r="AC45649" s="206"/>
    </row>
    <row r="45650" spans="27:29">
      <c r="AA45650" s="298"/>
      <c r="AC45650" s="206"/>
    </row>
    <row r="45651" spans="27:29">
      <c r="AA45651" s="298"/>
      <c r="AC45651" s="206"/>
    </row>
    <row r="45652" spans="27:29">
      <c r="AA45652" s="298"/>
      <c r="AC45652" s="206"/>
    </row>
    <row r="45653" spans="27:29">
      <c r="AA45653" s="298"/>
      <c r="AC45653" s="206"/>
    </row>
    <row r="45654" spans="27:29">
      <c r="AA45654" s="298"/>
      <c r="AC45654" s="206"/>
    </row>
    <row r="45655" spans="27:29">
      <c r="AA45655" s="298"/>
      <c r="AC45655" s="206"/>
    </row>
    <row r="45656" spans="27:29">
      <c r="AA45656" s="298"/>
      <c r="AC45656" s="206"/>
    </row>
    <row r="45657" spans="27:29">
      <c r="AA45657" s="298"/>
      <c r="AC45657" s="206"/>
    </row>
    <row r="45658" spans="27:29">
      <c r="AA45658" s="298"/>
      <c r="AC45658" s="206"/>
    </row>
    <row r="45659" spans="27:29">
      <c r="AA45659" s="298"/>
      <c r="AC45659" s="206"/>
    </row>
    <row r="45660" spans="27:29">
      <c r="AA45660" s="298"/>
      <c r="AC45660" s="206"/>
    </row>
    <row r="45661" spans="27:29">
      <c r="AA45661" s="298"/>
      <c r="AC45661" s="206"/>
    </row>
    <row r="45662" spans="27:29">
      <c r="AA45662" s="298"/>
      <c r="AC45662" s="206"/>
    </row>
    <row r="45663" spans="27:29">
      <c r="AA45663" s="298"/>
      <c r="AC45663" s="206"/>
    </row>
    <row r="45664" spans="27:29">
      <c r="AA45664" s="298"/>
      <c r="AC45664" s="206"/>
    </row>
    <row r="45665" spans="27:29">
      <c r="AA45665" s="298"/>
      <c r="AC45665" s="206"/>
    </row>
    <row r="45666" spans="27:29">
      <c r="AA45666" s="298"/>
      <c r="AC45666" s="206"/>
    </row>
    <row r="45667" spans="27:29">
      <c r="AA45667" s="298"/>
      <c r="AC45667" s="206"/>
    </row>
    <row r="45668" spans="27:29">
      <c r="AA45668" s="298"/>
      <c r="AC45668" s="206"/>
    </row>
    <row r="45669" spans="27:29">
      <c r="AA45669" s="298"/>
      <c r="AC45669" s="206"/>
    </row>
    <row r="45670" spans="27:29">
      <c r="AA45670" s="298"/>
      <c r="AC45670" s="206"/>
    </row>
    <row r="45671" spans="27:29">
      <c r="AA45671" s="298"/>
      <c r="AC45671" s="206"/>
    </row>
    <row r="45672" spans="27:29">
      <c r="AA45672" s="298"/>
      <c r="AC45672" s="206"/>
    </row>
    <row r="45673" spans="27:29">
      <c r="AA45673" s="298"/>
      <c r="AC45673" s="206"/>
    </row>
    <row r="45674" spans="27:29">
      <c r="AA45674" s="298"/>
      <c r="AC45674" s="206"/>
    </row>
    <row r="45675" spans="27:29">
      <c r="AA45675" s="298"/>
      <c r="AC45675" s="206"/>
    </row>
    <row r="45676" spans="27:29">
      <c r="AA45676" s="298"/>
      <c r="AC45676" s="206"/>
    </row>
    <row r="45677" spans="27:29">
      <c r="AA45677" s="298"/>
      <c r="AC45677" s="206"/>
    </row>
    <row r="45678" spans="27:29">
      <c r="AA45678" s="298"/>
      <c r="AC45678" s="206"/>
    </row>
    <row r="45679" spans="27:29">
      <c r="AA45679" s="298"/>
      <c r="AC45679" s="206"/>
    </row>
    <row r="45680" spans="27:29">
      <c r="AA45680" s="298"/>
      <c r="AC45680" s="206"/>
    </row>
    <row r="45681" spans="27:29">
      <c r="AA45681" s="298"/>
      <c r="AC45681" s="206"/>
    </row>
    <row r="45682" spans="27:29">
      <c r="AA45682" s="298"/>
      <c r="AC45682" s="206"/>
    </row>
    <row r="45683" spans="27:29">
      <c r="AA45683" s="298"/>
      <c r="AC45683" s="206"/>
    </row>
    <row r="45684" spans="27:29">
      <c r="AA45684" s="298"/>
      <c r="AC45684" s="206"/>
    </row>
    <row r="45685" spans="27:29">
      <c r="AA45685" s="298"/>
      <c r="AC45685" s="206"/>
    </row>
    <row r="45686" spans="27:29">
      <c r="AA45686" s="298"/>
      <c r="AC45686" s="206"/>
    </row>
    <row r="45687" spans="27:29">
      <c r="AA45687" s="298"/>
      <c r="AC45687" s="206"/>
    </row>
    <row r="45688" spans="27:29">
      <c r="AA45688" s="298"/>
      <c r="AC45688" s="206"/>
    </row>
    <row r="45689" spans="27:29">
      <c r="AA45689" s="298"/>
      <c r="AC45689" s="206"/>
    </row>
    <row r="45690" spans="27:29">
      <c r="AA45690" s="298"/>
      <c r="AC45690" s="206"/>
    </row>
    <row r="45691" spans="27:29">
      <c r="AA45691" s="298"/>
      <c r="AC45691" s="206"/>
    </row>
    <row r="45692" spans="27:29">
      <c r="AA45692" s="298"/>
      <c r="AC45692" s="206"/>
    </row>
    <row r="45693" spans="27:29">
      <c r="AA45693" s="298"/>
      <c r="AC45693" s="206"/>
    </row>
    <row r="45694" spans="27:29">
      <c r="AA45694" s="298"/>
      <c r="AC45694" s="206"/>
    </row>
    <row r="45695" spans="27:29">
      <c r="AA45695" s="298"/>
      <c r="AC45695" s="206"/>
    </row>
    <row r="45696" spans="27:29">
      <c r="AA45696" s="298"/>
      <c r="AC45696" s="206"/>
    </row>
    <row r="45697" spans="27:29">
      <c r="AA45697" s="298"/>
      <c r="AC45697" s="206"/>
    </row>
    <row r="45698" spans="27:29">
      <c r="AA45698" s="298"/>
      <c r="AC45698" s="206"/>
    </row>
    <row r="45699" spans="27:29">
      <c r="AA45699" s="298"/>
      <c r="AC45699" s="206"/>
    </row>
    <row r="45700" spans="27:29">
      <c r="AA45700" s="298"/>
      <c r="AC45700" s="206"/>
    </row>
    <row r="45701" spans="27:29">
      <c r="AA45701" s="298"/>
      <c r="AC45701" s="206"/>
    </row>
    <row r="45702" spans="27:29">
      <c r="AA45702" s="298"/>
      <c r="AC45702" s="206"/>
    </row>
    <row r="45703" spans="27:29">
      <c r="AA45703" s="298"/>
      <c r="AC45703" s="206"/>
    </row>
    <row r="45704" spans="27:29">
      <c r="AA45704" s="298"/>
      <c r="AC45704" s="206"/>
    </row>
    <row r="45705" spans="27:29">
      <c r="AA45705" s="298"/>
      <c r="AC45705" s="206"/>
    </row>
    <row r="45706" spans="27:29">
      <c r="AA45706" s="298"/>
      <c r="AC45706" s="206"/>
    </row>
    <row r="45707" spans="27:29">
      <c r="AA45707" s="298"/>
      <c r="AC45707" s="206"/>
    </row>
    <row r="45708" spans="27:29">
      <c r="AA45708" s="298"/>
      <c r="AC45708" s="206"/>
    </row>
    <row r="45709" spans="27:29">
      <c r="AA45709" s="298"/>
      <c r="AC45709" s="206"/>
    </row>
    <row r="45710" spans="27:29">
      <c r="AA45710" s="298"/>
      <c r="AC45710" s="206"/>
    </row>
    <row r="45711" spans="27:29">
      <c r="AA45711" s="298"/>
      <c r="AC45711" s="206"/>
    </row>
    <row r="45712" spans="27:29">
      <c r="AA45712" s="298"/>
      <c r="AC45712" s="206"/>
    </row>
    <row r="45713" spans="27:29">
      <c r="AA45713" s="298"/>
      <c r="AC45713" s="206"/>
    </row>
    <row r="45714" spans="27:29">
      <c r="AA45714" s="298"/>
      <c r="AC45714" s="206"/>
    </row>
    <row r="45715" spans="27:29">
      <c r="AA45715" s="298"/>
      <c r="AC45715" s="206"/>
    </row>
    <row r="45716" spans="27:29">
      <c r="AA45716" s="298"/>
      <c r="AC45716" s="206"/>
    </row>
    <row r="45717" spans="27:29">
      <c r="AA45717" s="298"/>
      <c r="AC45717" s="206"/>
    </row>
    <row r="45718" spans="27:29">
      <c r="AA45718" s="298"/>
      <c r="AC45718" s="206"/>
    </row>
    <row r="45719" spans="27:29">
      <c r="AA45719" s="298"/>
      <c r="AC45719" s="206"/>
    </row>
    <row r="45720" spans="27:29">
      <c r="AA45720" s="298"/>
      <c r="AC45720" s="206"/>
    </row>
    <row r="45721" spans="27:29">
      <c r="AA45721" s="298"/>
      <c r="AC45721" s="206"/>
    </row>
    <row r="45722" spans="27:29">
      <c r="AA45722" s="298"/>
      <c r="AC45722" s="206"/>
    </row>
    <row r="45723" spans="27:29">
      <c r="AA45723" s="298"/>
      <c r="AC45723" s="206"/>
    </row>
    <row r="45724" spans="27:29">
      <c r="AA45724" s="298"/>
      <c r="AC45724" s="206"/>
    </row>
    <row r="45725" spans="27:29">
      <c r="AA45725" s="298"/>
      <c r="AC45725" s="206"/>
    </row>
    <row r="45726" spans="27:29">
      <c r="AA45726" s="298"/>
      <c r="AC45726" s="206"/>
    </row>
    <row r="45727" spans="27:29">
      <c r="AA45727" s="298"/>
      <c r="AC45727" s="206"/>
    </row>
    <row r="45728" spans="27:29">
      <c r="AA45728" s="298"/>
      <c r="AC45728" s="206"/>
    </row>
    <row r="45729" spans="27:29">
      <c r="AA45729" s="298"/>
      <c r="AC45729" s="206"/>
    </row>
    <row r="45730" spans="27:29">
      <c r="AA45730" s="298"/>
      <c r="AC45730" s="206"/>
    </row>
    <row r="45731" spans="27:29">
      <c r="AA45731" s="298"/>
      <c r="AC45731" s="206"/>
    </row>
    <row r="45732" spans="27:29">
      <c r="AA45732" s="298"/>
      <c r="AC45732" s="206"/>
    </row>
    <row r="45733" spans="27:29">
      <c r="AA45733" s="298"/>
      <c r="AC45733" s="206"/>
    </row>
    <row r="45734" spans="27:29">
      <c r="AA45734" s="298"/>
      <c r="AC45734" s="206"/>
    </row>
    <row r="45735" spans="27:29">
      <c r="AA45735" s="298"/>
      <c r="AC45735" s="206"/>
    </row>
    <row r="45736" spans="27:29">
      <c r="AA45736" s="298"/>
      <c r="AC45736" s="206"/>
    </row>
    <row r="45737" spans="27:29">
      <c r="AA45737" s="298"/>
      <c r="AC45737" s="206"/>
    </row>
    <row r="45738" spans="27:29">
      <c r="AA45738" s="298"/>
      <c r="AC45738" s="206"/>
    </row>
    <row r="45739" spans="27:29">
      <c r="AA45739" s="298"/>
      <c r="AC45739" s="206"/>
    </row>
    <row r="45740" spans="27:29">
      <c r="AA45740" s="298"/>
      <c r="AC45740" s="206"/>
    </row>
    <row r="45741" spans="27:29">
      <c r="AA45741" s="298"/>
      <c r="AC45741" s="206"/>
    </row>
    <row r="45742" spans="27:29">
      <c r="AA45742" s="298"/>
      <c r="AC45742" s="206"/>
    </row>
    <row r="45743" spans="27:29">
      <c r="AA45743" s="298"/>
      <c r="AC45743" s="206"/>
    </row>
    <row r="45744" spans="27:29">
      <c r="AA45744" s="298"/>
      <c r="AC45744" s="206"/>
    </row>
    <row r="45745" spans="27:29">
      <c r="AA45745" s="298"/>
      <c r="AC45745" s="206"/>
    </row>
    <row r="45746" spans="27:29">
      <c r="AA45746" s="298"/>
      <c r="AC45746" s="206"/>
    </row>
    <row r="45747" spans="27:29">
      <c r="AA45747" s="298"/>
      <c r="AC45747" s="206"/>
    </row>
    <row r="45748" spans="27:29">
      <c r="AA45748" s="298"/>
      <c r="AC45748" s="206"/>
    </row>
    <row r="45749" spans="27:29">
      <c r="AA45749" s="298"/>
      <c r="AC45749" s="206"/>
    </row>
    <row r="45750" spans="27:29">
      <c r="AA45750" s="298"/>
      <c r="AC45750" s="206"/>
    </row>
    <row r="45751" spans="27:29">
      <c r="AA45751" s="298"/>
      <c r="AC45751" s="206"/>
    </row>
    <row r="45752" spans="27:29">
      <c r="AA45752" s="298"/>
      <c r="AC45752" s="206"/>
    </row>
    <row r="45753" spans="27:29">
      <c r="AA45753" s="298"/>
      <c r="AC45753" s="206"/>
    </row>
    <row r="45754" spans="27:29">
      <c r="AA45754" s="298"/>
      <c r="AC45754" s="206"/>
    </row>
    <row r="45755" spans="27:29">
      <c r="AA45755" s="298"/>
      <c r="AC45755" s="206"/>
    </row>
    <row r="45756" spans="27:29">
      <c r="AA45756" s="298"/>
      <c r="AC45756" s="206"/>
    </row>
    <row r="45757" spans="27:29">
      <c r="AA45757" s="298"/>
      <c r="AC45757" s="206"/>
    </row>
    <row r="45758" spans="27:29">
      <c r="AA45758" s="298"/>
      <c r="AC45758" s="206"/>
    </row>
    <row r="45759" spans="27:29">
      <c r="AA45759" s="298"/>
      <c r="AC45759" s="206"/>
    </row>
    <row r="45760" spans="27:29">
      <c r="AA45760" s="298"/>
      <c r="AC45760" s="206"/>
    </row>
    <row r="45761" spans="27:29">
      <c r="AA45761" s="298"/>
      <c r="AC45761" s="206"/>
    </row>
    <row r="45762" spans="27:29">
      <c r="AA45762" s="298"/>
      <c r="AC45762" s="206"/>
    </row>
    <row r="45763" spans="27:29">
      <c r="AA45763" s="298"/>
      <c r="AC45763" s="206"/>
    </row>
    <row r="45764" spans="27:29">
      <c r="AA45764" s="298"/>
      <c r="AC45764" s="206"/>
    </row>
    <row r="45765" spans="27:29">
      <c r="AA45765" s="298"/>
      <c r="AC45765" s="206"/>
    </row>
    <row r="45766" spans="27:29">
      <c r="AA45766" s="298"/>
      <c r="AC45766" s="206"/>
    </row>
    <row r="45767" spans="27:29">
      <c r="AA45767" s="298"/>
      <c r="AC45767" s="206"/>
    </row>
    <row r="45768" spans="27:29">
      <c r="AA45768" s="298"/>
      <c r="AC45768" s="206"/>
    </row>
    <row r="45769" spans="27:29">
      <c r="AA45769" s="298"/>
      <c r="AC45769" s="206"/>
    </row>
    <row r="45770" spans="27:29">
      <c r="AA45770" s="298"/>
      <c r="AC45770" s="206"/>
    </row>
    <row r="45771" spans="27:29">
      <c r="AA45771" s="298"/>
      <c r="AC45771" s="206"/>
    </row>
    <row r="45772" spans="27:29">
      <c r="AA45772" s="298"/>
      <c r="AC45772" s="206"/>
    </row>
    <row r="45773" spans="27:29">
      <c r="AA45773" s="298"/>
      <c r="AC45773" s="206"/>
    </row>
    <row r="45774" spans="27:29">
      <c r="AA45774" s="298"/>
      <c r="AC45774" s="206"/>
    </row>
    <row r="45775" spans="27:29">
      <c r="AA45775" s="298"/>
      <c r="AC45775" s="206"/>
    </row>
    <row r="45776" spans="27:29">
      <c r="AA45776" s="298"/>
      <c r="AC45776" s="206"/>
    </row>
    <row r="45777" spans="27:29">
      <c r="AA45777" s="298"/>
      <c r="AC45777" s="206"/>
    </row>
    <row r="45778" spans="27:29">
      <c r="AA45778" s="298"/>
      <c r="AC45778" s="206"/>
    </row>
    <row r="45779" spans="27:29">
      <c r="AA45779" s="298"/>
      <c r="AC45779" s="206"/>
    </row>
    <row r="45780" spans="27:29">
      <c r="AA45780" s="298"/>
      <c r="AC45780" s="206"/>
    </row>
    <row r="45781" spans="27:29">
      <c r="AA45781" s="298"/>
      <c r="AC45781" s="206"/>
    </row>
    <row r="45782" spans="27:29">
      <c r="AA45782" s="298"/>
      <c r="AC45782" s="206"/>
    </row>
    <row r="45783" spans="27:29">
      <c r="AA45783" s="298"/>
      <c r="AC45783" s="206"/>
    </row>
    <row r="45784" spans="27:29">
      <c r="AA45784" s="298"/>
      <c r="AC45784" s="206"/>
    </row>
    <row r="45785" spans="27:29">
      <c r="AA45785" s="298"/>
      <c r="AC45785" s="206"/>
    </row>
    <row r="45786" spans="27:29">
      <c r="AA45786" s="298"/>
      <c r="AC45786" s="206"/>
    </row>
    <row r="45787" spans="27:29">
      <c r="AA45787" s="298"/>
      <c r="AC45787" s="206"/>
    </row>
    <row r="45788" spans="27:29">
      <c r="AA45788" s="298"/>
      <c r="AC45788" s="206"/>
    </row>
    <row r="45789" spans="27:29">
      <c r="AA45789" s="298"/>
      <c r="AC45789" s="206"/>
    </row>
    <row r="45790" spans="27:29">
      <c r="AA45790" s="298"/>
      <c r="AC45790" s="206"/>
    </row>
    <row r="45791" spans="27:29">
      <c r="AA45791" s="298"/>
      <c r="AC45791" s="206"/>
    </row>
    <row r="45792" spans="27:29">
      <c r="AA45792" s="298"/>
      <c r="AC45792" s="206"/>
    </row>
    <row r="45793" spans="27:29">
      <c r="AA45793" s="298"/>
      <c r="AC45793" s="206"/>
    </row>
    <row r="45794" spans="27:29">
      <c r="AA45794" s="298"/>
      <c r="AC45794" s="206"/>
    </row>
    <row r="45795" spans="27:29">
      <c r="AA45795" s="298"/>
      <c r="AC45795" s="206"/>
    </row>
    <row r="45796" spans="27:29">
      <c r="AA45796" s="298"/>
      <c r="AC45796" s="206"/>
    </row>
    <row r="45797" spans="27:29">
      <c r="AA45797" s="298"/>
      <c r="AC45797" s="206"/>
    </row>
    <row r="45798" spans="27:29">
      <c r="AA45798" s="298"/>
      <c r="AC45798" s="206"/>
    </row>
    <row r="45799" spans="27:29">
      <c r="AA45799" s="298"/>
      <c r="AC45799" s="206"/>
    </row>
    <row r="45800" spans="27:29">
      <c r="AA45800" s="298"/>
      <c r="AC45800" s="206"/>
    </row>
    <row r="45801" spans="27:29">
      <c r="AA45801" s="298"/>
      <c r="AC45801" s="206"/>
    </row>
    <row r="45802" spans="27:29">
      <c r="AA45802" s="298"/>
      <c r="AC45802" s="206"/>
    </row>
    <row r="45803" spans="27:29">
      <c r="AA45803" s="298"/>
      <c r="AC45803" s="206"/>
    </row>
    <row r="45804" spans="27:29">
      <c r="AA45804" s="298"/>
      <c r="AC45804" s="206"/>
    </row>
    <row r="45805" spans="27:29">
      <c r="AA45805" s="298"/>
      <c r="AC45805" s="206"/>
    </row>
    <row r="45806" spans="27:29">
      <c r="AA45806" s="298"/>
      <c r="AC45806" s="206"/>
    </row>
    <row r="45807" spans="27:29">
      <c r="AA45807" s="298"/>
      <c r="AC45807" s="206"/>
    </row>
    <row r="45808" spans="27:29">
      <c r="AA45808" s="298"/>
      <c r="AC45808" s="206"/>
    </row>
    <row r="45809" spans="27:29">
      <c r="AA45809" s="298"/>
      <c r="AC45809" s="206"/>
    </row>
    <row r="45810" spans="27:29">
      <c r="AA45810" s="298"/>
      <c r="AC45810" s="206"/>
    </row>
    <row r="45811" spans="27:29">
      <c r="AA45811" s="298"/>
      <c r="AC45811" s="206"/>
    </row>
    <row r="45812" spans="27:29">
      <c r="AA45812" s="298"/>
      <c r="AC45812" s="206"/>
    </row>
    <row r="45813" spans="27:29">
      <c r="AA45813" s="298"/>
      <c r="AC45813" s="206"/>
    </row>
    <row r="45814" spans="27:29">
      <c r="AA45814" s="298"/>
      <c r="AC45814" s="206"/>
    </row>
    <row r="45815" spans="27:29">
      <c r="AA45815" s="298"/>
      <c r="AC45815" s="206"/>
    </row>
    <row r="45816" spans="27:29">
      <c r="AA45816" s="298"/>
      <c r="AC45816" s="206"/>
    </row>
    <row r="45817" spans="27:29">
      <c r="AA45817" s="298"/>
      <c r="AC45817" s="206"/>
    </row>
    <row r="45818" spans="27:29">
      <c r="AA45818" s="298"/>
      <c r="AC45818" s="206"/>
    </row>
    <row r="45819" spans="27:29">
      <c r="AA45819" s="298"/>
      <c r="AC45819" s="206"/>
    </row>
    <row r="45820" spans="27:29">
      <c r="AA45820" s="298"/>
      <c r="AC45820" s="206"/>
    </row>
    <row r="45821" spans="27:29">
      <c r="AA45821" s="298"/>
      <c r="AC45821" s="206"/>
    </row>
    <row r="45822" spans="27:29">
      <c r="AA45822" s="298"/>
      <c r="AC45822" s="206"/>
    </row>
    <row r="45823" spans="27:29">
      <c r="AA45823" s="298"/>
      <c r="AC45823" s="206"/>
    </row>
    <row r="45824" spans="27:29">
      <c r="AA45824" s="298"/>
      <c r="AC45824" s="206"/>
    </row>
    <row r="45825" spans="27:29">
      <c r="AA45825" s="298"/>
      <c r="AC45825" s="206"/>
    </row>
    <row r="45826" spans="27:29">
      <c r="AA45826" s="298"/>
      <c r="AC45826" s="206"/>
    </row>
    <row r="45827" spans="27:29">
      <c r="AA45827" s="298"/>
      <c r="AC45827" s="206"/>
    </row>
    <row r="45828" spans="27:29">
      <c r="AA45828" s="298"/>
      <c r="AC45828" s="206"/>
    </row>
    <row r="45829" spans="27:29">
      <c r="AA45829" s="298"/>
      <c r="AC45829" s="206"/>
    </row>
    <row r="45830" spans="27:29">
      <c r="AA45830" s="298"/>
      <c r="AC45830" s="206"/>
    </row>
    <row r="45831" spans="27:29">
      <c r="AA45831" s="298"/>
      <c r="AC45831" s="206"/>
    </row>
    <row r="45832" spans="27:29">
      <c r="AA45832" s="298"/>
      <c r="AC45832" s="206"/>
    </row>
    <row r="45833" spans="27:29">
      <c r="AA45833" s="298"/>
      <c r="AC45833" s="206"/>
    </row>
    <row r="45834" spans="27:29">
      <c r="AA45834" s="298"/>
      <c r="AC45834" s="206"/>
    </row>
    <row r="45835" spans="27:29">
      <c r="AA45835" s="298"/>
      <c r="AC45835" s="206"/>
    </row>
    <row r="45836" spans="27:29">
      <c r="AA45836" s="298"/>
      <c r="AC45836" s="206"/>
    </row>
    <row r="45837" spans="27:29">
      <c r="AA45837" s="298"/>
      <c r="AC45837" s="206"/>
    </row>
    <row r="45838" spans="27:29">
      <c r="AA45838" s="298"/>
      <c r="AC45838" s="206"/>
    </row>
    <row r="45839" spans="27:29">
      <c r="AA45839" s="298"/>
      <c r="AC45839" s="206"/>
    </row>
    <row r="45840" spans="27:29">
      <c r="AA45840" s="298"/>
      <c r="AC45840" s="206"/>
    </row>
    <row r="45841" spans="27:29">
      <c r="AA45841" s="298"/>
      <c r="AC45841" s="206"/>
    </row>
    <row r="45842" spans="27:29">
      <c r="AA45842" s="298"/>
      <c r="AC45842" s="206"/>
    </row>
    <row r="45843" spans="27:29">
      <c r="AA45843" s="298"/>
      <c r="AC45843" s="206"/>
    </row>
    <row r="45844" spans="27:29">
      <c r="AA45844" s="298"/>
      <c r="AC45844" s="206"/>
    </row>
    <row r="45845" spans="27:29">
      <c r="AA45845" s="298"/>
      <c r="AC45845" s="206"/>
    </row>
    <row r="45846" spans="27:29">
      <c r="AA45846" s="298"/>
      <c r="AC45846" s="206"/>
    </row>
    <row r="45847" spans="27:29">
      <c r="AA45847" s="298"/>
      <c r="AC45847" s="206"/>
    </row>
    <row r="45848" spans="27:29">
      <c r="AA45848" s="298"/>
      <c r="AC45848" s="206"/>
    </row>
    <row r="45849" spans="27:29">
      <c r="AA45849" s="298"/>
      <c r="AC45849" s="206"/>
    </row>
    <row r="45850" spans="27:29">
      <c r="AA45850" s="298"/>
      <c r="AC45850" s="206"/>
    </row>
    <row r="45851" spans="27:29">
      <c r="AA45851" s="298"/>
      <c r="AC45851" s="206"/>
    </row>
    <row r="45852" spans="27:29">
      <c r="AA45852" s="298"/>
      <c r="AC45852" s="206"/>
    </row>
    <row r="45853" spans="27:29">
      <c r="AA45853" s="298"/>
      <c r="AC45853" s="206"/>
    </row>
    <row r="45854" spans="27:29">
      <c r="AA45854" s="298"/>
      <c r="AC45854" s="206"/>
    </row>
    <row r="45855" spans="27:29">
      <c r="AA45855" s="298"/>
      <c r="AC45855" s="206"/>
    </row>
    <row r="45856" spans="27:29">
      <c r="AA45856" s="298"/>
      <c r="AC45856" s="206"/>
    </row>
    <row r="45857" spans="27:29">
      <c r="AA45857" s="298"/>
      <c r="AC45857" s="206"/>
    </row>
    <row r="45858" spans="27:29">
      <c r="AA45858" s="298"/>
      <c r="AC45858" s="206"/>
    </row>
    <row r="45859" spans="27:29">
      <c r="AA45859" s="298"/>
      <c r="AC45859" s="206"/>
    </row>
    <row r="45860" spans="27:29">
      <c r="AA45860" s="298"/>
      <c r="AC45860" s="206"/>
    </row>
    <row r="45861" spans="27:29">
      <c r="AA45861" s="298"/>
      <c r="AC45861" s="206"/>
    </row>
    <row r="45862" spans="27:29">
      <c r="AA45862" s="298"/>
      <c r="AC45862" s="206"/>
    </row>
    <row r="45863" spans="27:29">
      <c r="AA45863" s="298"/>
      <c r="AC45863" s="206"/>
    </row>
    <row r="45864" spans="27:29">
      <c r="AA45864" s="298"/>
      <c r="AC45864" s="206"/>
    </row>
    <row r="45865" spans="27:29">
      <c r="AA45865" s="298"/>
      <c r="AC45865" s="206"/>
    </row>
    <row r="45866" spans="27:29">
      <c r="AA45866" s="298"/>
      <c r="AC45866" s="206"/>
    </row>
    <row r="45867" spans="27:29">
      <c r="AA45867" s="298"/>
      <c r="AC45867" s="206"/>
    </row>
    <row r="45868" spans="27:29">
      <c r="AA45868" s="298"/>
      <c r="AC45868" s="206"/>
    </row>
    <row r="45869" spans="27:29">
      <c r="AA45869" s="298"/>
      <c r="AC45869" s="206"/>
    </row>
    <row r="45870" spans="27:29">
      <c r="AA45870" s="298"/>
      <c r="AC45870" s="206"/>
    </row>
    <row r="45871" spans="27:29">
      <c r="AA45871" s="298"/>
      <c r="AC45871" s="206"/>
    </row>
    <row r="45872" spans="27:29">
      <c r="AA45872" s="298"/>
      <c r="AC45872" s="206"/>
    </row>
    <row r="45873" spans="27:29">
      <c r="AA45873" s="298"/>
      <c r="AC45873" s="206"/>
    </row>
    <row r="45874" spans="27:29">
      <c r="AA45874" s="298"/>
      <c r="AC45874" s="206"/>
    </row>
    <row r="45875" spans="27:29">
      <c r="AA45875" s="298"/>
      <c r="AC45875" s="206"/>
    </row>
    <row r="45876" spans="27:29">
      <c r="AA45876" s="298"/>
      <c r="AC45876" s="206"/>
    </row>
    <row r="45877" spans="27:29">
      <c r="AA45877" s="298"/>
      <c r="AC45877" s="206"/>
    </row>
    <row r="45878" spans="27:29">
      <c r="AA45878" s="298"/>
      <c r="AC45878" s="206"/>
    </row>
    <row r="45879" spans="27:29">
      <c r="AA45879" s="298"/>
      <c r="AC45879" s="206"/>
    </row>
    <row r="45880" spans="27:29">
      <c r="AA45880" s="298"/>
      <c r="AC45880" s="206"/>
    </row>
    <row r="45881" spans="27:29">
      <c r="AA45881" s="298"/>
      <c r="AC45881" s="206"/>
    </row>
    <row r="45882" spans="27:29">
      <c r="AA45882" s="298"/>
      <c r="AC45882" s="206"/>
    </row>
    <row r="45883" spans="27:29">
      <c r="AA45883" s="298"/>
      <c r="AC45883" s="206"/>
    </row>
    <row r="45884" spans="27:29">
      <c r="AA45884" s="298"/>
      <c r="AC45884" s="206"/>
    </row>
    <row r="45885" spans="27:29">
      <c r="AA45885" s="298"/>
      <c r="AC45885" s="206"/>
    </row>
    <row r="45886" spans="27:29">
      <c r="AA45886" s="298"/>
      <c r="AC45886" s="206"/>
    </row>
    <row r="45887" spans="27:29">
      <c r="AA45887" s="298"/>
      <c r="AC45887" s="206"/>
    </row>
    <row r="45888" spans="27:29">
      <c r="AA45888" s="298"/>
      <c r="AC45888" s="206"/>
    </row>
    <row r="45889" spans="27:29">
      <c r="AA45889" s="298"/>
      <c r="AC45889" s="206"/>
    </row>
    <row r="45890" spans="27:29">
      <c r="AA45890" s="298"/>
      <c r="AC45890" s="206"/>
    </row>
    <row r="45891" spans="27:29">
      <c r="AA45891" s="298"/>
      <c r="AC45891" s="206"/>
    </row>
    <row r="45892" spans="27:29">
      <c r="AA45892" s="298"/>
      <c r="AC45892" s="206"/>
    </row>
    <row r="45893" spans="27:29">
      <c r="AA45893" s="298"/>
      <c r="AC45893" s="206"/>
    </row>
    <row r="45894" spans="27:29">
      <c r="AA45894" s="298"/>
      <c r="AC45894" s="206"/>
    </row>
    <row r="45895" spans="27:29">
      <c r="AA45895" s="298"/>
      <c r="AC45895" s="206"/>
    </row>
    <row r="45896" spans="27:29">
      <c r="AA45896" s="298"/>
      <c r="AC45896" s="206"/>
    </row>
    <row r="45897" spans="27:29">
      <c r="AA45897" s="298"/>
      <c r="AC45897" s="206"/>
    </row>
    <row r="45898" spans="27:29">
      <c r="AA45898" s="298"/>
      <c r="AC45898" s="206"/>
    </row>
    <row r="45899" spans="27:29">
      <c r="AA45899" s="298"/>
      <c r="AC45899" s="206"/>
    </row>
    <row r="45900" spans="27:29">
      <c r="AA45900" s="298"/>
      <c r="AC45900" s="206"/>
    </row>
    <row r="45901" spans="27:29">
      <c r="AA45901" s="298"/>
      <c r="AC45901" s="206"/>
    </row>
    <row r="45902" spans="27:29">
      <c r="AA45902" s="298"/>
      <c r="AC45902" s="206"/>
    </row>
    <row r="45903" spans="27:29">
      <c r="AA45903" s="298"/>
      <c r="AC45903" s="206"/>
    </row>
    <row r="45904" spans="27:29">
      <c r="AA45904" s="298"/>
      <c r="AC45904" s="206"/>
    </row>
    <row r="45905" spans="27:29">
      <c r="AA45905" s="298"/>
      <c r="AC45905" s="206"/>
    </row>
    <row r="45906" spans="27:29">
      <c r="AA45906" s="298"/>
      <c r="AC45906" s="206"/>
    </row>
    <row r="45907" spans="27:29">
      <c r="AA45907" s="298"/>
      <c r="AC45907" s="206"/>
    </row>
    <row r="45908" spans="27:29">
      <c r="AA45908" s="298"/>
      <c r="AC45908" s="206"/>
    </row>
    <row r="45909" spans="27:29">
      <c r="AA45909" s="298"/>
      <c r="AC45909" s="206"/>
    </row>
    <row r="45910" spans="27:29">
      <c r="AA45910" s="298"/>
      <c r="AC45910" s="206"/>
    </row>
    <row r="45911" spans="27:29">
      <c r="AA45911" s="298"/>
      <c r="AC45911" s="206"/>
    </row>
    <row r="45912" spans="27:29">
      <c r="AA45912" s="298"/>
      <c r="AC45912" s="206"/>
    </row>
    <row r="45913" spans="27:29">
      <c r="AA45913" s="298"/>
      <c r="AC45913" s="206"/>
    </row>
    <row r="45914" spans="27:29">
      <c r="AA45914" s="298"/>
      <c r="AC45914" s="206"/>
    </row>
    <row r="45915" spans="27:29">
      <c r="AA45915" s="298"/>
      <c r="AC45915" s="206"/>
    </row>
    <row r="45916" spans="27:29">
      <c r="AA45916" s="298"/>
      <c r="AC45916" s="206"/>
    </row>
    <row r="45917" spans="27:29">
      <c r="AA45917" s="298"/>
      <c r="AC45917" s="206"/>
    </row>
    <row r="45918" spans="27:29">
      <c r="AA45918" s="298"/>
      <c r="AC45918" s="206"/>
    </row>
    <row r="45919" spans="27:29">
      <c r="AA45919" s="298"/>
      <c r="AC45919" s="206"/>
    </row>
    <row r="45920" spans="27:29">
      <c r="AA45920" s="298"/>
      <c r="AC45920" s="206"/>
    </row>
    <row r="45921" spans="27:29">
      <c r="AA45921" s="298"/>
      <c r="AC45921" s="206"/>
    </row>
    <row r="45922" spans="27:29">
      <c r="AA45922" s="298"/>
      <c r="AC45922" s="206"/>
    </row>
    <row r="45923" spans="27:29">
      <c r="AA45923" s="298"/>
      <c r="AC45923" s="206"/>
    </row>
    <row r="45924" spans="27:29">
      <c r="AA45924" s="298"/>
      <c r="AC45924" s="206"/>
    </row>
    <row r="45925" spans="27:29">
      <c r="AA45925" s="298"/>
      <c r="AC45925" s="206"/>
    </row>
    <row r="45926" spans="27:29">
      <c r="AA45926" s="298"/>
      <c r="AC45926" s="206"/>
    </row>
    <row r="45927" spans="27:29">
      <c r="AA45927" s="298"/>
      <c r="AC45927" s="206"/>
    </row>
    <row r="45928" spans="27:29">
      <c r="AA45928" s="298"/>
      <c r="AC45928" s="206"/>
    </row>
    <row r="45929" spans="27:29">
      <c r="AA45929" s="298"/>
      <c r="AC45929" s="206"/>
    </row>
    <row r="45930" spans="27:29">
      <c r="AA45930" s="298"/>
      <c r="AC45930" s="206"/>
    </row>
    <row r="45931" spans="27:29">
      <c r="AA45931" s="298"/>
      <c r="AC45931" s="206"/>
    </row>
    <row r="45932" spans="27:29">
      <c r="AA45932" s="298"/>
      <c r="AC45932" s="206"/>
    </row>
    <row r="45933" spans="27:29">
      <c r="AA45933" s="298"/>
      <c r="AC45933" s="206"/>
    </row>
    <row r="45934" spans="27:29">
      <c r="AA45934" s="298"/>
      <c r="AC45934" s="206"/>
    </row>
    <row r="45935" spans="27:29">
      <c r="AA45935" s="298"/>
      <c r="AC45935" s="206"/>
    </row>
    <row r="45936" spans="27:29">
      <c r="AA45936" s="298"/>
      <c r="AC45936" s="206"/>
    </row>
    <row r="45937" spans="27:29">
      <c r="AA45937" s="298"/>
      <c r="AC45937" s="206"/>
    </row>
    <row r="45938" spans="27:29">
      <c r="AA45938" s="298"/>
      <c r="AC45938" s="206"/>
    </row>
    <row r="45939" spans="27:29">
      <c r="AA45939" s="298"/>
      <c r="AC45939" s="206"/>
    </row>
    <row r="45940" spans="27:29">
      <c r="AA45940" s="298"/>
      <c r="AC45940" s="206"/>
    </row>
    <row r="45941" spans="27:29">
      <c r="AA45941" s="298"/>
      <c r="AC45941" s="206"/>
    </row>
    <row r="45942" spans="27:29">
      <c r="AA45942" s="298"/>
      <c r="AC45942" s="206"/>
    </row>
    <row r="45943" spans="27:29">
      <c r="AA45943" s="298"/>
      <c r="AC45943" s="206"/>
    </row>
    <row r="45944" spans="27:29">
      <c r="AA45944" s="298"/>
      <c r="AC45944" s="206"/>
    </row>
    <row r="45945" spans="27:29">
      <c r="AA45945" s="298"/>
      <c r="AC45945" s="206"/>
    </row>
    <row r="45946" spans="27:29">
      <c r="AA45946" s="298"/>
      <c r="AC45946" s="206"/>
    </row>
    <row r="45947" spans="27:29">
      <c r="AA45947" s="298"/>
      <c r="AC45947" s="206"/>
    </row>
    <row r="45948" spans="27:29">
      <c r="AA45948" s="298"/>
      <c r="AC45948" s="206"/>
    </row>
    <row r="45949" spans="27:29">
      <c r="AA45949" s="298"/>
      <c r="AC45949" s="206"/>
    </row>
    <row r="45950" spans="27:29">
      <c r="AA45950" s="298"/>
      <c r="AC45950" s="206"/>
    </row>
    <row r="45951" spans="27:29">
      <c r="AA45951" s="298"/>
      <c r="AC45951" s="206"/>
    </row>
    <row r="45952" spans="27:29">
      <c r="AA45952" s="298"/>
      <c r="AC45952" s="206"/>
    </row>
    <row r="45953" spans="27:29">
      <c r="AA45953" s="298"/>
      <c r="AC45953" s="206"/>
    </row>
    <row r="45954" spans="27:29">
      <c r="AA45954" s="298"/>
      <c r="AC45954" s="206"/>
    </row>
    <row r="45955" spans="27:29">
      <c r="AA45955" s="298"/>
      <c r="AC45955" s="206"/>
    </row>
    <row r="45956" spans="27:29">
      <c r="AA45956" s="298"/>
      <c r="AC45956" s="206"/>
    </row>
    <row r="45957" spans="27:29">
      <c r="AA45957" s="298"/>
      <c r="AC45957" s="206"/>
    </row>
    <row r="45958" spans="27:29">
      <c r="AA45958" s="298"/>
      <c r="AC45958" s="206"/>
    </row>
    <row r="45959" spans="27:29">
      <c r="AA45959" s="298"/>
      <c r="AC45959" s="206"/>
    </row>
    <row r="45960" spans="27:29">
      <c r="AA45960" s="298"/>
      <c r="AC45960" s="206"/>
    </row>
    <row r="45961" spans="27:29">
      <c r="AA45961" s="298"/>
      <c r="AC45961" s="206"/>
    </row>
    <row r="45962" spans="27:29">
      <c r="AA45962" s="298"/>
      <c r="AC45962" s="206"/>
    </row>
    <row r="45963" spans="27:29">
      <c r="AA45963" s="298"/>
      <c r="AC45963" s="206"/>
    </row>
    <row r="45964" spans="27:29">
      <c r="AA45964" s="298"/>
      <c r="AC45964" s="206"/>
    </row>
    <row r="45965" spans="27:29">
      <c r="AA45965" s="298"/>
      <c r="AC45965" s="206"/>
    </row>
    <row r="45966" spans="27:29">
      <c r="AA45966" s="298"/>
      <c r="AC45966" s="206"/>
    </row>
    <row r="45967" spans="27:29">
      <c r="AA45967" s="298"/>
      <c r="AC45967" s="206"/>
    </row>
    <row r="45968" spans="27:29">
      <c r="AA45968" s="298"/>
      <c r="AC45968" s="206"/>
    </row>
    <row r="45969" spans="27:29">
      <c r="AA45969" s="298"/>
      <c r="AC45969" s="206"/>
    </row>
    <row r="45970" spans="27:29">
      <c r="AA45970" s="298"/>
      <c r="AC45970" s="206"/>
    </row>
    <row r="45971" spans="27:29">
      <c r="AA45971" s="298"/>
      <c r="AC45971" s="206"/>
    </row>
    <row r="45972" spans="27:29">
      <c r="AA45972" s="298"/>
      <c r="AC45972" s="206"/>
    </row>
    <row r="45973" spans="27:29">
      <c r="AA45973" s="298"/>
      <c r="AC45973" s="206"/>
    </row>
    <row r="45974" spans="27:29">
      <c r="AA45974" s="298"/>
      <c r="AC45974" s="206"/>
    </row>
    <row r="45975" spans="27:29">
      <c r="AA45975" s="298"/>
      <c r="AC45975" s="206"/>
    </row>
    <row r="45976" spans="27:29">
      <c r="AA45976" s="298"/>
      <c r="AC45976" s="206"/>
    </row>
    <row r="45977" spans="27:29">
      <c r="AA45977" s="298"/>
      <c r="AC45977" s="206"/>
    </row>
    <row r="45978" spans="27:29">
      <c r="AA45978" s="298"/>
      <c r="AC45978" s="206"/>
    </row>
    <row r="45979" spans="27:29">
      <c r="AA45979" s="298"/>
      <c r="AC45979" s="206"/>
    </row>
    <row r="45980" spans="27:29">
      <c r="AA45980" s="298"/>
      <c r="AC45980" s="206"/>
    </row>
    <row r="45981" spans="27:29">
      <c r="AA45981" s="298"/>
      <c r="AC45981" s="206"/>
    </row>
    <row r="45982" spans="27:29">
      <c r="AA45982" s="298"/>
      <c r="AC45982" s="206"/>
    </row>
    <row r="45983" spans="27:29">
      <c r="AA45983" s="298"/>
      <c r="AC45983" s="206"/>
    </row>
    <row r="45984" spans="27:29">
      <c r="AA45984" s="298"/>
      <c r="AC45984" s="206"/>
    </row>
    <row r="45985" spans="27:29">
      <c r="AA45985" s="298"/>
      <c r="AC45985" s="206"/>
    </row>
    <row r="45986" spans="27:29">
      <c r="AA45986" s="298"/>
      <c r="AC45986" s="206"/>
    </row>
    <row r="45987" spans="27:29">
      <c r="AA45987" s="298"/>
      <c r="AC45987" s="206"/>
    </row>
    <row r="45988" spans="27:29">
      <c r="AA45988" s="298"/>
      <c r="AC45988" s="206"/>
    </row>
    <row r="45989" spans="27:29">
      <c r="AA45989" s="298"/>
      <c r="AC45989" s="206"/>
    </row>
    <row r="45990" spans="27:29">
      <c r="AA45990" s="298"/>
      <c r="AC45990" s="206"/>
    </row>
    <row r="45991" spans="27:29">
      <c r="AA45991" s="298"/>
      <c r="AC45991" s="206"/>
    </row>
    <row r="45992" spans="27:29">
      <c r="AA45992" s="298"/>
      <c r="AC45992" s="206"/>
    </row>
    <row r="45993" spans="27:29">
      <c r="AA45993" s="298"/>
      <c r="AC45993" s="206"/>
    </row>
    <row r="45994" spans="27:29">
      <c r="AA45994" s="298"/>
      <c r="AC45994" s="206"/>
    </row>
    <row r="45995" spans="27:29">
      <c r="AA45995" s="298"/>
      <c r="AC45995" s="206"/>
    </row>
    <row r="45996" spans="27:29">
      <c r="AA45996" s="298"/>
      <c r="AC45996" s="206"/>
    </row>
    <row r="45997" spans="27:29">
      <c r="AA45997" s="298"/>
      <c r="AC45997" s="206"/>
    </row>
    <row r="45998" spans="27:29">
      <c r="AA45998" s="298"/>
      <c r="AC45998" s="206"/>
    </row>
    <row r="45999" spans="27:29">
      <c r="AA45999" s="298"/>
      <c r="AC45999" s="206"/>
    </row>
    <row r="46000" spans="27:29">
      <c r="AA46000" s="298"/>
      <c r="AC46000" s="206"/>
    </row>
    <row r="46001" spans="27:29">
      <c r="AA46001" s="298"/>
      <c r="AC46001" s="206"/>
    </row>
    <row r="46002" spans="27:29">
      <c r="AA46002" s="298"/>
      <c r="AC46002" s="206"/>
    </row>
    <row r="46003" spans="27:29">
      <c r="AA46003" s="298"/>
      <c r="AC46003" s="206"/>
    </row>
    <row r="46004" spans="27:29">
      <c r="AA46004" s="298"/>
      <c r="AC46004" s="206"/>
    </row>
    <row r="46005" spans="27:29">
      <c r="AA46005" s="298"/>
      <c r="AC46005" s="206"/>
    </row>
    <row r="46006" spans="27:29">
      <c r="AA46006" s="298"/>
      <c r="AC46006" s="206"/>
    </row>
    <row r="46007" spans="27:29">
      <c r="AA46007" s="298"/>
      <c r="AC46007" s="206"/>
    </row>
    <row r="46008" spans="27:29">
      <c r="AA46008" s="298"/>
      <c r="AC46008" s="206"/>
    </row>
    <row r="46009" spans="27:29">
      <c r="AA46009" s="298"/>
      <c r="AC46009" s="206"/>
    </row>
    <row r="46010" spans="27:29">
      <c r="AA46010" s="298"/>
      <c r="AC46010" s="206"/>
    </row>
    <row r="46011" spans="27:29">
      <c r="AA46011" s="298"/>
      <c r="AC46011" s="206"/>
    </row>
    <row r="46012" spans="27:29">
      <c r="AA46012" s="298"/>
      <c r="AC46012" s="206"/>
    </row>
    <row r="46013" spans="27:29">
      <c r="AA46013" s="298"/>
      <c r="AC46013" s="206"/>
    </row>
    <row r="46014" spans="27:29">
      <c r="AA46014" s="298"/>
      <c r="AC46014" s="206"/>
    </row>
    <row r="46015" spans="27:29">
      <c r="AA46015" s="298"/>
      <c r="AC46015" s="206"/>
    </row>
    <row r="46016" spans="27:29">
      <c r="AA46016" s="298"/>
      <c r="AC46016" s="206"/>
    </row>
    <row r="46017" spans="27:29">
      <c r="AA46017" s="298"/>
      <c r="AC46017" s="206"/>
    </row>
    <row r="46018" spans="27:29">
      <c r="AA46018" s="298"/>
      <c r="AC46018" s="206"/>
    </row>
    <row r="46019" spans="27:29">
      <c r="AA46019" s="298"/>
      <c r="AC46019" s="206"/>
    </row>
    <row r="46020" spans="27:29">
      <c r="AA46020" s="298"/>
      <c r="AC46020" s="206"/>
    </row>
    <row r="46021" spans="27:29">
      <c r="AA46021" s="298"/>
      <c r="AC46021" s="206"/>
    </row>
    <row r="46022" spans="27:29">
      <c r="AA46022" s="298"/>
      <c r="AC46022" s="206"/>
    </row>
    <row r="46023" spans="27:29">
      <c r="AA46023" s="298"/>
      <c r="AC46023" s="206"/>
    </row>
    <row r="46024" spans="27:29">
      <c r="AA46024" s="298"/>
      <c r="AC46024" s="206"/>
    </row>
    <row r="46025" spans="27:29">
      <c r="AA46025" s="298"/>
      <c r="AC46025" s="206"/>
    </row>
    <row r="46026" spans="27:29">
      <c r="AA46026" s="298"/>
      <c r="AC46026" s="206"/>
    </row>
    <row r="46027" spans="27:29">
      <c r="AA46027" s="298"/>
      <c r="AC46027" s="206"/>
    </row>
    <row r="46028" spans="27:29">
      <c r="AA46028" s="298"/>
      <c r="AC46028" s="206"/>
    </row>
    <row r="46029" spans="27:29">
      <c r="AA46029" s="298"/>
      <c r="AC46029" s="206"/>
    </row>
    <row r="46030" spans="27:29">
      <c r="AA46030" s="298"/>
      <c r="AC46030" s="206"/>
    </row>
    <row r="46031" spans="27:29">
      <c r="AA46031" s="298"/>
      <c r="AC46031" s="206"/>
    </row>
    <row r="46032" spans="27:29">
      <c r="AA46032" s="298"/>
      <c r="AC46032" s="206"/>
    </row>
    <row r="46033" spans="27:29">
      <c r="AA46033" s="298"/>
      <c r="AC46033" s="206"/>
    </row>
    <row r="46034" spans="27:29">
      <c r="AA46034" s="298"/>
      <c r="AC46034" s="206"/>
    </row>
    <row r="46035" spans="27:29">
      <c r="AA46035" s="298"/>
      <c r="AC46035" s="206"/>
    </row>
    <row r="46036" spans="27:29">
      <c r="AA46036" s="298"/>
      <c r="AC46036" s="206"/>
    </row>
    <row r="46037" spans="27:29">
      <c r="AA46037" s="298"/>
      <c r="AC46037" s="206"/>
    </row>
    <row r="46038" spans="27:29">
      <c r="AA46038" s="298"/>
      <c r="AC46038" s="206"/>
    </row>
    <row r="46039" spans="27:29">
      <c r="AA46039" s="298"/>
      <c r="AC46039" s="206"/>
    </row>
    <row r="46040" spans="27:29">
      <c r="AA46040" s="298"/>
      <c r="AC46040" s="206"/>
    </row>
    <row r="46041" spans="27:29">
      <c r="AA46041" s="298"/>
      <c r="AC46041" s="206"/>
    </row>
    <row r="46042" spans="27:29">
      <c r="AA46042" s="298"/>
      <c r="AC46042" s="206"/>
    </row>
    <row r="46043" spans="27:29">
      <c r="AA46043" s="298"/>
      <c r="AC46043" s="206"/>
    </row>
    <row r="46044" spans="27:29">
      <c r="AA46044" s="298"/>
      <c r="AC46044" s="206"/>
    </row>
    <row r="46045" spans="27:29">
      <c r="AA46045" s="298"/>
      <c r="AC46045" s="206"/>
    </row>
    <row r="46046" spans="27:29">
      <c r="AA46046" s="298"/>
      <c r="AC46046" s="206"/>
    </row>
    <row r="46047" spans="27:29">
      <c r="AA46047" s="298"/>
      <c r="AC46047" s="206"/>
    </row>
    <row r="46048" spans="27:29">
      <c r="AA46048" s="298"/>
      <c r="AC46048" s="206"/>
    </row>
    <row r="46049" spans="27:29">
      <c r="AA46049" s="298"/>
      <c r="AC46049" s="206"/>
    </row>
    <row r="46050" spans="27:29">
      <c r="AA46050" s="298"/>
      <c r="AC46050" s="206"/>
    </row>
    <row r="46051" spans="27:29">
      <c r="AA46051" s="298"/>
      <c r="AC46051" s="206"/>
    </row>
    <row r="46052" spans="27:29">
      <c r="AA46052" s="298"/>
      <c r="AC46052" s="206"/>
    </row>
    <row r="46053" spans="27:29">
      <c r="AA46053" s="298"/>
      <c r="AC46053" s="206"/>
    </row>
    <row r="46054" spans="27:29">
      <c r="AA46054" s="298"/>
      <c r="AC46054" s="206"/>
    </row>
    <row r="46055" spans="27:29">
      <c r="AA46055" s="298"/>
      <c r="AC46055" s="206"/>
    </row>
    <row r="46056" spans="27:29">
      <c r="AA46056" s="298"/>
      <c r="AC46056" s="206"/>
    </row>
    <row r="46057" spans="27:29">
      <c r="AA46057" s="298"/>
      <c r="AC46057" s="206"/>
    </row>
    <row r="46058" spans="27:29">
      <c r="AA46058" s="298"/>
      <c r="AC46058" s="206"/>
    </row>
    <row r="46059" spans="27:29">
      <c r="AA46059" s="298"/>
      <c r="AC46059" s="206"/>
    </row>
    <row r="46060" spans="27:29">
      <c r="AA46060" s="298"/>
      <c r="AC46060" s="206"/>
    </row>
    <row r="46061" spans="27:29">
      <c r="AA46061" s="298"/>
      <c r="AC46061" s="206"/>
    </row>
    <row r="46062" spans="27:29">
      <c r="AA46062" s="298"/>
      <c r="AC46062" s="206"/>
    </row>
    <row r="46063" spans="27:29">
      <c r="AA46063" s="298"/>
      <c r="AC46063" s="206"/>
    </row>
    <row r="46064" spans="27:29">
      <c r="AA46064" s="298"/>
      <c r="AC46064" s="206"/>
    </row>
    <row r="46065" spans="27:29">
      <c r="AA46065" s="298"/>
      <c r="AC46065" s="206"/>
    </row>
    <row r="46066" spans="27:29">
      <c r="AA46066" s="298"/>
      <c r="AC46066" s="206"/>
    </row>
    <row r="46067" spans="27:29">
      <c r="AA46067" s="298"/>
      <c r="AC46067" s="206"/>
    </row>
    <row r="46068" spans="27:29">
      <c r="AA46068" s="298"/>
      <c r="AC46068" s="206"/>
    </row>
    <row r="46069" spans="27:29">
      <c r="AA46069" s="298"/>
      <c r="AC46069" s="206"/>
    </row>
    <row r="46070" spans="27:29">
      <c r="AA46070" s="298"/>
      <c r="AC46070" s="206"/>
    </row>
    <row r="46071" spans="27:29">
      <c r="AA46071" s="298"/>
      <c r="AC46071" s="206"/>
    </row>
    <row r="46072" spans="27:29">
      <c r="AA46072" s="298"/>
      <c r="AC46072" s="206"/>
    </row>
    <row r="46073" spans="27:29">
      <c r="AA46073" s="298"/>
      <c r="AC46073" s="206"/>
    </row>
    <row r="46074" spans="27:29">
      <c r="AA46074" s="298"/>
      <c r="AC46074" s="206"/>
    </row>
    <row r="46075" spans="27:29">
      <c r="AA46075" s="298"/>
      <c r="AC46075" s="206"/>
    </row>
    <row r="46076" spans="27:29">
      <c r="AA46076" s="298"/>
      <c r="AC46076" s="206"/>
    </row>
    <row r="46077" spans="27:29">
      <c r="AA46077" s="298"/>
      <c r="AC46077" s="206"/>
    </row>
    <row r="46078" spans="27:29">
      <c r="AA46078" s="298"/>
      <c r="AC46078" s="206"/>
    </row>
    <row r="46079" spans="27:29">
      <c r="AA46079" s="298"/>
      <c r="AC46079" s="206"/>
    </row>
    <row r="46080" spans="27:29">
      <c r="AA46080" s="298"/>
      <c r="AC46080" s="206"/>
    </row>
    <row r="46081" spans="27:29">
      <c r="AA46081" s="298"/>
      <c r="AC46081" s="206"/>
    </row>
    <row r="46082" spans="27:29">
      <c r="AA46082" s="298"/>
      <c r="AC46082" s="206"/>
    </row>
    <row r="46083" spans="27:29">
      <c r="AA46083" s="298"/>
      <c r="AC46083" s="206"/>
    </row>
    <row r="46084" spans="27:29">
      <c r="AA46084" s="298"/>
      <c r="AC46084" s="206"/>
    </row>
    <row r="46085" spans="27:29">
      <c r="AA46085" s="298"/>
      <c r="AC46085" s="206"/>
    </row>
    <row r="46086" spans="27:29">
      <c r="AA46086" s="298"/>
      <c r="AC46086" s="206"/>
    </row>
    <row r="46087" spans="27:29">
      <c r="AA46087" s="298"/>
      <c r="AC46087" s="206"/>
    </row>
    <row r="46088" spans="27:29">
      <c r="AA46088" s="298"/>
      <c r="AC46088" s="206"/>
    </row>
    <row r="46089" spans="27:29">
      <c r="AA46089" s="298"/>
      <c r="AC46089" s="206"/>
    </row>
    <row r="46090" spans="27:29">
      <c r="AA46090" s="298"/>
      <c r="AC46090" s="206"/>
    </row>
    <row r="46091" spans="27:29">
      <c r="AA46091" s="298"/>
      <c r="AC46091" s="206"/>
    </row>
    <row r="46092" spans="27:29">
      <c r="AA46092" s="298"/>
      <c r="AC46092" s="206"/>
    </row>
    <row r="46093" spans="27:29">
      <c r="AA46093" s="298"/>
      <c r="AC46093" s="206"/>
    </row>
    <row r="46094" spans="27:29">
      <c r="AA46094" s="298"/>
      <c r="AC46094" s="206"/>
    </row>
    <row r="46095" spans="27:29">
      <c r="AA46095" s="298"/>
      <c r="AC46095" s="206"/>
    </row>
    <row r="46096" spans="27:29">
      <c r="AA46096" s="298"/>
      <c r="AC46096" s="206"/>
    </row>
    <row r="46097" spans="27:29">
      <c r="AA46097" s="298"/>
      <c r="AC46097" s="206"/>
    </row>
    <row r="46098" spans="27:29">
      <c r="AA46098" s="298"/>
      <c r="AC46098" s="206"/>
    </row>
    <row r="46099" spans="27:29">
      <c r="AA46099" s="298"/>
      <c r="AC46099" s="206"/>
    </row>
    <row r="46100" spans="27:29">
      <c r="AA46100" s="298"/>
      <c r="AC46100" s="206"/>
    </row>
    <row r="46101" spans="27:29">
      <c r="AA46101" s="298"/>
      <c r="AC46101" s="206"/>
    </row>
    <row r="46102" spans="27:29">
      <c r="AA46102" s="298"/>
      <c r="AC46102" s="206"/>
    </row>
    <row r="46103" spans="27:29">
      <c r="AA46103" s="298"/>
      <c r="AC46103" s="206"/>
    </row>
    <row r="46104" spans="27:29">
      <c r="AA46104" s="298"/>
      <c r="AC46104" s="206"/>
    </row>
    <row r="46105" spans="27:29">
      <c r="AA46105" s="298"/>
      <c r="AC46105" s="206"/>
    </row>
    <row r="46106" spans="27:29">
      <c r="AA46106" s="298"/>
      <c r="AC46106" s="206"/>
    </row>
    <row r="46107" spans="27:29">
      <c r="AA46107" s="298"/>
      <c r="AC46107" s="206"/>
    </row>
    <row r="46108" spans="27:29">
      <c r="AA46108" s="298"/>
      <c r="AC46108" s="206"/>
    </row>
    <row r="46109" spans="27:29">
      <c r="AA46109" s="298"/>
      <c r="AC46109" s="206"/>
    </row>
    <row r="46110" spans="27:29">
      <c r="AA46110" s="298"/>
      <c r="AC46110" s="206"/>
    </row>
    <row r="46111" spans="27:29">
      <c r="AA46111" s="298"/>
      <c r="AC46111" s="206"/>
    </row>
    <row r="46112" spans="27:29">
      <c r="AA46112" s="298"/>
      <c r="AC46112" s="206"/>
    </row>
    <row r="46113" spans="27:29">
      <c r="AA46113" s="298"/>
      <c r="AC46113" s="206"/>
    </row>
    <row r="46114" spans="27:29">
      <c r="AA46114" s="298"/>
      <c r="AC46114" s="206"/>
    </row>
    <row r="46115" spans="27:29">
      <c r="AA46115" s="298"/>
      <c r="AC46115" s="206"/>
    </row>
    <row r="46116" spans="27:29">
      <c r="AA46116" s="298"/>
      <c r="AC46116" s="206"/>
    </row>
    <row r="46117" spans="27:29">
      <c r="AA46117" s="298"/>
      <c r="AC46117" s="206"/>
    </row>
    <row r="46118" spans="27:29">
      <c r="AA46118" s="298"/>
      <c r="AC46118" s="206"/>
    </row>
    <row r="46119" spans="27:29">
      <c r="AA46119" s="298"/>
      <c r="AC46119" s="206"/>
    </row>
    <row r="46120" spans="27:29">
      <c r="AA46120" s="298"/>
      <c r="AC46120" s="206"/>
    </row>
    <row r="46121" spans="27:29">
      <c r="AA46121" s="298"/>
      <c r="AC46121" s="206"/>
    </row>
    <row r="46122" spans="27:29">
      <c r="AA46122" s="298"/>
      <c r="AC46122" s="206"/>
    </row>
    <row r="46123" spans="27:29">
      <c r="AA46123" s="298"/>
      <c r="AC46123" s="206"/>
    </row>
    <row r="46124" spans="27:29">
      <c r="AA46124" s="298"/>
      <c r="AC46124" s="206"/>
    </row>
    <row r="46125" spans="27:29">
      <c r="AA46125" s="298"/>
      <c r="AC46125" s="206"/>
    </row>
    <row r="46126" spans="27:29">
      <c r="AA46126" s="298"/>
      <c r="AC46126" s="206"/>
    </row>
    <row r="46127" spans="27:29">
      <c r="AA46127" s="298"/>
      <c r="AC46127" s="206"/>
    </row>
    <row r="46128" spans="27:29">
      <c r="AA46128" s="298"/>
      <c r="AC46128" s="206"/>
    </row>
    <row r="46129" spans="27:29">
      <c r="AA46129" s="298"/>
      <c r="AC46129" s="206"/>
    </row>
    <row r="46130" spans="27:29">
      <c r="AA46130" s="298"/>
      <c r="AC46130" s="206"/>
    </row>
    <row r="46131" spans="27:29">
      <c r="AA46131" s="298"/>
      <c r="AC46131" s="206"/>
    </row>
    <row r="46132" spans="27:29">
      <c r="AA46132" s="298"/>
      <c r="AC46132" s="206"/>
    </row>
    <row r="46133" spans="27:29">
      <c r="AA46133" s="298"/>
      <c r="AC46133" s="206"/>
    </row>
    <row r="46134" spans="27:29">
      <c r="AA46134" s="298"/>
      <c r="AC46134" s="206"/>
    </row>
    <row r="46135" spans="27:29">
      <c r="AA46135" s="298"/>
      <c r="AC46135" s="206"/>
    </row>
    <row r="46136" spans="27:29">
      <c r="AA46136" s="298"/>
      <c r="AC46136" s="206"/>
    </row>
    <row r="46137" spans="27:29">
      <c r="AA46137" s="298"/>
      <c r="AC46137" s="206"/>
    </row>
    <row r="46138" spans="27:29">
      <c r="AA46138" s="298"/>
      <c r="AC46138" s="206"/>
    </row>
    <row r="46139" spans="27:29">
      <c r="AA46139" s="298"/>
      <c r="AC46139" s="206"/>
    </row>
    <row r="46140" spans="27:29">
      <c r="AA46140" s="298"/>
      <c r="AC46140" s="206"/>
    </row>
    <row r="46141" spans="27:29">
      <c r="AA46141" s="298"/>
      <c r="AC46141" s="206"/>
    </row>
    <row r="46142" spans="27:29">
      <c r="AA46142" s="298"/>
      <c r="AC46142" s="206"/>
    </row>
    <row r="46143" spans="27:29">
      <c r="AA46143" s="298"/>
      <c r="AC46143" s="206"/>
    </row>
    <row r="46144" spans="27:29">
      <c r="AA46144" s="298"/>
      <c r="AC46144" s="206"/>
    </row>
    <row r="46145" spans="27:29">
      <c r="AA46145" s="298"/>
      <c r="AC46145" s="206"/>
    </row>
    <row r="46146" spans="27:29">
      <c r="AA46146" s="298"/>
      <c r="AC46146" s="206"/>
    </row>
    <row r="46147" spans="27:29">
      <c r="AA46147" s="298"/>
      <c r="AC46147" s="206"/>
    </row>
    <row r="46148" spans="27:29">
      <c r="AA46148" s="298"/>
      <c r="AC46148" s="206"/>
    </row>
    <row r="46149" spans="27:29">
      <c r="AA46149" s="298"/>
      <c r="AC46149" s="206"/>
    </row>
    <row r="46150" spans="27:29">
      <c r="AA46150" s="298"/>
      <c r="AC46150" s="206"/>
    </row>
    <row r="46151" spans="27:29">
      <c r="AA46151" s="298"/>
      <c r="AC46151" s="206"/>
    </row>
    <row r="46152" spans="27:29">
      <c r="AA46152" s="298"/>
      <c r="AC46152" s="206"/>
    </row>
    <row r="46153" spans="27:29">
      <c r="AA46153" s="298"/>
      <c r="AC46153" s="206"/>
    </row>
    <row r="46154" spans="27:29">
      <c r="AA46154" s="298"/>
      <c r="AC46154" s="206"/>
    </row>
    <row r="46155" spans="27:29">
      <c r="AA46155" s="298"/>
      <c r="AC46155" s="206"/>
    </row>
    <row r="46156" spans="27:29">
      <c r="AA46156" s="298"/>
      <c r="AC46156" s="206"/>
    </row>
    <row r="46157" spans="27:29">
      <c r="AA46157" s="298"/>
      <c r="AC46157" s="206"/>
    </row>
    <row r="46158" spans="27:29">
      <c r="AA46158" s="298"/>
      <c r="AC46158" s="206"/>
    </row>
    <row r="46159" spans="27:29">
      <c r="AA46159" s="298"/>
      <c r="AC46159" s="206"/>
    </row>
    <row r="46160" spans="27:29">
      <c r="AA46160" s="298"/>
      <c r="AC46160" s="206"/>
    </row>
    <row r="46161" spans="27:29">
      <c r="AA46161" s="298"/>
      <c r="AC46161" s="206"/>
    </row>
    <row r="46162" spans="27:29">
      <c r="AA46162" s="298"/>
      <c r="AC46162" s="206"/>
    </row>
    <row r="46163" spans="27:29">
      <c r="AA46163" s="298"/>
      <c r="AC46163" s="206"/>
    </row>
    <row r="46164" spans="27:29">
      <c r="AA46164" s="298"/>
      <c r="AC46164" s="206"/>
    </row>
    <row r="46165" spans="27:29">
      <c r="AA46165" s="298"/>
      <c r="AC46165" s="206"/>
    </row>
    <row r="46166" spans="27:29">
      <c r="AA46166" s="298"/>
      <c r="AC46166" s="206"/>
    </row>
    <row r="46167" spans="27:29">
      <c r="AA46167" s="298"/>
      <c r="AC46167" s="206"/>
    </row>
    <row r="46168" spans="27:29">
      <c r="AA46168" s="298"/>
      <c r="AC46168" s="206"/>
    </row>
    <row r="46169" spans="27:29">
      <c r="AA46169" s="298"/>
      <c r="AC46169" s="206"/>
    </row>
    <row r="46170" spans="27:29">
      <c r="AA46170" s="298"/>
      <c r="AC46170" s="206"/>
    </row>
    <row r="46171" spans="27:29">
      <c r="AA46171" s="298"/>
      <c r="AC46171" s="206"/>
    </row>
    <row r="46172" spans="27:29">
      <c r="AA46172" s="298"/>
      <c r="AC46172" s="206"/>
    </row>
    <row r="46173" spans="27:29">
      <c r="AA46173" s="298"/>
      <c r="AC46173" s="206"/>
    </row>
    <row r="46174" spans="27:29">
      <c r="AA46174" s="298"/>
      <c r="AC46174" s="206"/>
    </row>
    <row r="46175" spans="27:29">
      <c r="AA46175" s="298"/>
      <c r="AC46175" s="206"/>
    </row>
    <row r="46176" spans="27:29">
      <c r="AA46176" s="298"/>
      <c r="AC46176" s="206"/>
    </row>
    <row r="46177" spans="27:29">
      <c r="AA46177" s="298"/>
      <c r="AC46177" s="206"/>
    </row>
    <row r="46178" spans="27:29">
      <c r="AA46178" s="298"/>
      <c r="AC46178" s="206"/>
    </row>
    <row r="46179" spans="27:29">
      <c r="AA46179" s="298"/>
      <c r="AC46179" s="206"/>
    </row>
    <row r="46180" spans="27:29">
      <c r="AA46180" s="298"/>
      <c r="AC46180" s="206"/>
    </row>
    <row r="46181" spans="27:29">
      <c r="AA46181" s="298"/>
      <c r="AC46181" s="206"/>
    </row>
    <row r="46182" spans="27:29">
      <c r="AA46182" s="298"/>
      <c r="AC46182" s="206"/>
    </row>
    <row r="46183" spans="27:29">
      <c r="AA46183" s="298"/>
      <c r="AC46183" s="206"/>
    </row>
    <row r="46184" spans="27:29">
      <c r="AA46184" s="298"/>
      <c r="AC46184" s="206"/>
    </row>
    <row r="46185" spans="27:29">
      <c r="AA46185" s="298"/>
      <c r="AC46185" s="206"/>
    </row>
    <row r="46186" spans="27:29">
      <c r="AA46186" s="298"/>
      <c r="AC46186" s="206"/>
    </row>
    <row r="46187" spans="27:29">
      <c r="AA46187" s="298"/>
      <c r="AC46187" s="206"/>
    </row>
    <row r="46188" spans="27:29">
      <c r="AA46188" s="298"/>
      <c r="AC46188" s="206"/>
    </row>
    <row r="46189" spans="27:29">
      <c r="AA46189" s="298"/>
      <c r="AC46189" s="206"/>
    </row>
    <row r="46190" spans="27:29">
      <c r="AA46190" s="298"/>
      <c r="AC46190" s="206"/>
    </row>
    <row r="46191" spans="27:29">
      <c r="AA46191" s="298"/>
      <c r="AC46191" s="206"/>
    </row>
    <row r="46192" spans="27:29">
      <c r="AA46192" s="298"/>
      <c r="AC46192" s="206"/>
    </row>
    <row r="46193" spans="27:29">
      <c r="AA46193" s="298"/>
      <c r="AC46193" s="206"/>
    </row>
    <row r="46194" spans="27:29">
      <c r="AA46194" s="298"/>
      <c r="AC46194" s="206"/>
    </row>
    <row r="46195" spans="27:29">
      <c r="AA46195" s="298"/>
      <c r="AC46195" s="206"/>
    </row>
    <row r="46196" spans="27:29">
      <c r="AA46196" s="298"/>
      <c r="AC46196" s="206"/>
    </row>
    <row r="46197" spans="27:29">
      <c r="AA46197" s="298"/>
      <c r="AC46197" s="206"/>
    </row>
    <row r="46198" spans="27:29">
      <c r="AA46198" s="298"/>
      <c r="AC46198" s="206"/>
    </row>
    <row r="46199" spans="27:29">
      <c r="AA46199" s="298"/>
      <c r="AC46199" s="206"/>
    </row>
    <row r="46200" spans="27:29">
      <c r="AA46200" s="298"/>
      <c r="AC46200" s="206"/>
    </row>
    <row r="46201" spans="27:29">
      <c r="AA46201" s="298"/>
      <c r="AC46201" s="206"/>
    </row>
    <row r="46202" spans="27:29">
      <c r="AA46202" s="298"/>
      <c r="AC46202" s="206"/>
    </row>
    <row r="46203" spans="27:29">
      <c r="AA46203" s="298"/>
      <c r="AC46203" s="206"/>
    </row>
    <row r="46204" spans="27:29">
      <c r="AA46204" s="298"/>
      <c r="AC46204" s="206"/>
    </row>
    <row r="46205" spans="27:29">
      <c r="AA46205" s="298"/>
      <c r="AC46205" s="206"/>
    </row>
    <row r="46206" spans="27:29">
      <c r="AA46206" s="298"/>
      <c r="AC46206" s="206"/>
    </row>
    <row r="46207" spans="27:29">
      <c r="AA46207" s="298"/>
      <c r="AC46207" s="206"/>
    </row>
    <row r="46208" spans="27:29">
      <c r="AA46208" s="298"/>
      <c r="AC46208" s="206"/>
    </row>
    <row r="46209" spans="27:29">
      <c r="AA46209" s="298"/>
      <c r="AC46209" s="206"/>
    </row>
    <row r="46210" spans="27:29">
      <c r="AA46210" s="298"/>
      <c r="AC46210" s="206"/>
    </row>
    <row r="46211" spans="27:29">
      <c r="AA46211" s="298"/>
      <c r="AC46211" s="206"/>
    </row>
    <row r="46212" spans="27:29">
      <c r="AA46212" s="298"/>
      <c r="AC46212" s="206"/>
    </row>
    <row r="46213" spans="27:29">
      <c r="AA46213" s="298"/>
      <c r="AC46213" s="206"/>
    </row>
    <row r="46214" spans="27:29">
      <c r="AA46214" s="298"/>
      <c r="AC46214" s="206"/>
    </row>
    <row r="46215" spans="27:29">
      <c r="AA46215" s="298"/>
      <c r="AC46215" s="206"/>
    </row>
    <row r="46216" spans="27:29">
      <c r="AA46216" s="298"/>
      <c r="AC46216" s="206"/>
    </row>
    <row r="46217" spans="27:29">
      <c r="AA46217" s="298"/>
      <c r="AC46217" s="206"/>
    </row>
    <row r="46218" spans="27:29">
      <c r="AA46218" s="298"/>
      <c r="AC46218" s="206"/>
    </row>
    <row r="46219" spans="27:29">
      <c r="AA46219" s="298"/>
      <c r="AC46219" s="206"/>
    </row>
    <row r="46220" spans="27:29">
      <c r="AA46220" s="298"/>
      <c r="AC46220" s="206"/>
    </row>
    <row r="46221" spans="27:29">
      <c r="AA46221" s="298"/>
      <c r="AC46221" s="206"/>
    </row>
    <row r="46222" spans="27:29">
      <c r="AA46222" s="298"/>
      <c r="AC46222" s="206"/>
    </row>
    <row r="46223" spans="27:29">
      <c r="AA46223" s="298"/>
      <c r="AC46223" s="206"/>
    </row>
    <row r="46224" spans="27:29">
      <c r="AA46224" s="298"/>
      <c r="AC46224" s="206"/>
    </row>
    <row r="46225" spans="27:29">
      <c r="AA46225" s="298"/>
      <c r="AC46225" s="206"/>
    </row>
    <row r="46226" spans="27:29">
      <c r="AA46226" s="298"/>
      <c r="AC46226" s="206"/>
    </row>
    <row r="46227" spans="27:29">
      <c r="AA46227" s="298"/>
      <c r="AC46227" s="206"/>
    </row>
    <row r="46228" spans="27:29">
      <c r="AA46228" s="298"/>
      <c r="AC46228" s="206"/>
    </row>
    <row r="46229" spans="27:29">
      <c r="AA46229" s="298"/>
      <c r="AC46229" s="206"/>
    </row>
    <row r="46230" spans="27:29">
      <c r="AA46230" s="298"/>
      <c r="AC46230" s="206"/>
    </row>
    <row r="46231" spans="27:29">
      <c r="AA46231" s="298"/>
      <c r="AC46231" s="206"/>
    </row>
    <row r="46232" spans="27:29">
      <c r="AA46232" s="298"/>
      <c r="AC46232" s="206"/>
    </row>
    <row r="46233" spans="27:29">
      <c r="AA46233" s="298"/>
      <c r="AC46233" s="206"/>
    </row>
    <row r="46234" spans="27:29">
      <c r="AA46234" s="298"/>
      <c r="AC46234" s="206"/>
    </row>
    <row r="46235" spans="27:29">
      <c r="AA46235" s="298"/>
      <c r="AC46235" s="206"/>
    </row>
    <row r="46236" spans="27:29">
      <c r="AA46236" s="298"/>
      <c r="AC46236" s="206"/>
    </row>
    <row r="46237" spans="27:29">
      <c r="AA46237" s="298"/>
      <c r="AC46237" s="206"/>
    </row>
    <row r="46238" spans="27:29">
      <c r="AA46238" s="298"/>
      <c r="AC46238" s="206"/>
    </row>
    <row r="46239" spans="27:29">
      <c r="AA46239" s="298"/>
      <c r="AC46239" s="206"/>
    </row>
    <row r="46240" spans="27:29">
      <c r="AA46240" s="298"/>
      <c r="AC46240" s="206"/>
    </row>
    <row r="46241" spans="27:29">
      <c r="AA46241" s="298"/>
      <c r="AC46241" s="206"/>
    </row>
    <row r="46242" spans="27:29">
      <c r="AA46242" s="298"/>
      <c r="AC46242" s="206"/>
    </row>
    <row r="46243" spans="27:29">
      <c r="AA46243" s="298"/>
      <c r="AC46243" s="206"/>
    </row>
    <row r="46244" spans="27:29">
      <c r="AA46244" s="298"/>
      <c r="AC46244" s="206"/>
    </row>
    <row r="46245" spans="27:29">
      <c r="AA46245" s="298"/>
      <c r="AC46245" s="206"/>
    </row>
    <row r="46246" spans="27:29">
      <c r="AA46246" s="298"/>
      <c r="AC46246" s="206"/>
    </row>
    <row r="46247" spans="27:29">
      <c r="AA46247" s="298"/>
      <c r="AC46247" s="206"/>
    </row>
    <row r="46248" spans="27:29">
      <c r="AA46248" s="298"/>
      <c r="AC46248" s="206"/>
    </row>
    <row r="46249" spans="27:29">
      <c r="AA46249" s="298"/>
      <c r="AC46249" s="206"/>
    </row>
    <row r="46250" spans="27:29">
      <c r="AA46250" s="298"/>
      <c r="AC46250" s="206"/>
    </row>
    <row r="46251" spans="27:29">
      <c r="AA46251" s="298"/>
      <c r="AC46251" s="206"/>
    </row>
    <row r="46252" spans="27:29">
      <c r="AA46252" s="298"/>
      <c r="AC46252" s="206"/>
    </row>
    <row r="46253" spans="27:29">
      <c r="AA46253" s="298"/>
      <c r="AC46253" s="206"/>
    </row>
    <row r="46254" spans="27:29">
      <c r="AA46254" s="298"/>
      <c r="AC46254" s="206"/>
    </row>
    <row r="46255" spans="27:29">
      <c r="AA46255" s="298"/>
      <c r="AC46255" s="206"/>
    </row>
    <row r="46256" spans="27:29">
      <c r="AA46256" s="298"/>
      <c r="AC46256" s="206"/>
    </row>
    <row r="46257" spans="27:29">
      <c r="AA46257" s="298"/>
      <c r="AC46257" s="206"/>
    </row>
    <row r="46258" spans="27:29">
      <c r="AA46258" s="298"/>
      <c r="AC46258" s="206"/>
    </row>
    <row r="46259" spans="27:29">
      <c r="AA46259" s="298"/>
      <c r="AC46259" s="206"/>
    </row>
    <row r="46260" spans="27:29">
      <c r="AA46260" s="298"/>
      <c r="AC46260" s="206"/>
    </row>
    <row r="46261" spans="27:29">
      <c r="AA46261" s="298"/>
      <c r="AC46261" s="206"/>
    </row>
    <row r="46262" spans="27:29">
      <c r="AA46262" s="298"/>
      <c r="AC46262" s="206"/>
    </row>
    <row r="46263" spans="27:29">
      <c r="AA46263" s="298"/>
      <c r="AC46263" s="206"/>
    </row>
    <row r="46264" spans="27:29">
      <c r="AA46264" s="298"/>
      <c r="AC46264" s="206"/>
    </row>
    <row r="46265" spans="27:29">
      <c r="AA46265" s="298"/>
      <c r="AC46265" s="206"/>
    </row>
    <row r="46266" spans="27:29">
      <c r="AA46266" s="298"/>
      <c r="AC46266" s="206"/>
    </row>
    <row r="46267" spans="27:29">
      <c r="AA46267" s="298"/>
      <c r="AC46267" s="206"/>
    </row>
    <row r="46268" spans="27:29">
      <c r="AA46268" s="298"/>
      <c r="AC46268" s="206"/>
    </row>
    <row r="46269" spans="27:29">
      <c r="AA46269" s="298"/>
      <c r="AC46269" s="206"/>
    </row>
    <row r="46270" spans="27:29">
      <c r="AA46270" s="298"/>
      <c r="AC46270" s="206"/>
    </row>
    <row r="46271" spans="27:29">
      <c r="AA46271" s="298"/>
      <c r="AC46271" s="206"/>
    </row>
    <row r="46272" spans="27:29">
      <c r="AA46272" s="298"/>
      <c r="AC46272" s="206"/>
    </row>
    <row r="46273" spans="27:29">
      <c r="AA46273" s="298"/>
      <c r="AC46273" s="206"/>
    </row>
    <row r="46274" spans="27:29">
      <c r="AA46274" s="298"/>
      <c r="AC46274" s="206"/>
    </row>
    <row r="46275" spans="27:29">
      <c r="AA46275" s="298"/>
      <c r="AC46275" s="206"/>
    </row>
    <row r="46276" spans="27:29">
      <c r="AA46276" s="298"/>
      <c r="AC46276" s="206"/>
    </row>
    <row r="46277" spans="27:29">
      <c r="AA46277" s="298"/>
      <c r="AC46277" s="206"/>
    </row>
    <row r="46278" spans="27:29">
      <c r="AA46278" s="298"/>
      <c r="AC46278" s="206"/>
    </row>
    <row r="46279" spans="27:29">
      <c r="AA46279" s="298"/>
      <c r="AC46279" s="206"/>
    </row>
    <row r="46280" spans="27:29">
      <c r="AA46280" s="298"/>
      <c r="AC46280" s="206"/>
    </row>
    <row r="46281" spans="27:29">
      <c r="AA46281" s="298"/>
      <c r="AC46281" s="206"/>
    </row>
    <row r="46282" spans="27:29">
      <c r="AA46282" s="298"/>
      <c r="AC46282" s="206"/>
    </row>
    <row r="46283" spans="27:29">
      <c r="AA46283" s="298"/>
      <c r="AC46283" s="206"/>
    </row>
    <row r="46284" spans="27:29">
      <c r="AA46284" s="298"/>
      <c r="AC46284" s="206"/>
    </row>
    <row r="46285" spans="27:29">
      <c r="AA46285" s="298"/>
      <c r="AC46285" s="206"/>
    </row>
    <row r="46286" spans="27:29">
      <c r="AA46286" s="298"/>
      <c r="AC46286" s="206"/>
    </row>
    <row r="46287" spans="27:29">
      <c r="AA46287" s="298"/>
      <c r="AC46287" s="206"/>
    </row>
    <row r="46288" spans="27:29">
      <c r="AA46288" s="298"/>
      <c r="AC46288" s="206"/>
    </row>
    <row r="46289" spans="27:29">
      <c r="AA46289" s="298"/>
      <c r="AC46289" s="206"/>
    </row>
    <row r="46290" spans="27:29">
      <c r="AA46290" s="298"/>
      <c r="AC46290" s="206"/>
    </row>
    <row r="46291" spans="27:29">
      <c r="AA46291" s="298"/>
      <c r="AC46291" s="206"/>
    </row>
    <row r="46292" spans="27:29">
      <c r="AA46292" s="298"/>
      <c r="AC46292" s="206"/>
    </row>
    <row r="46293" spans="27:29">
      <c r="AA46293" s="298"/>
      <c r="AC46293" s="206"/>
    </row>
    <row r="46294" spans="27:29">
      <c r="AA46294" s="298"/>
      <c r="AC46294" s="206"/>
    </row>
    <row r="46295" spans="27:29">
      <c r="AA46295" s="298"/>
      <c r="AC46295" s="206"/>
    </row>
    <row r="46296" spans="27:29">
      <c r="AA46296" s="298"/>
      <c r="AC46296" s="206"/>
    </row>
    <row r="46297" spans="27:29">
      <c r="AA46297" s="298"/>
      <c r="AC46297" s="206"/>
    </row>
    <row r="46298" spans="27:29">
      <c r="AA46298" s="298"/>
      <c r="AC46298" s="206"/>
    </row>
    <row r="46299" spans="27:29">
      <c r="AA46299" s="298"/>
      <c r="AC46299" s="206"/>
    </row>
    <row r="46300" spans="27:29">
      <c r="AA46300" s="298"/>
      <c r="AC46300" s="206"/>
    </row>
    <row r="46301" spans="27:29">
      <c r="AA46301" s="298"/>
      <c r="AC46301" s="206"/>
    </row>
    <row r="46302" spans="27:29">
      <c r="AA46302" s="298"/>
      <c r="AC46302" s="206"/>
    </row>
    <row r="46303" spans="27:29">
      <c r="AA46303" s="298"/>
      <c r="AC46303" s="206"/>
    </row>
    <row r="46304" spans="27:29">
      <c r="AA46304" s="298"/>
      <c r="AC46304" s="206"/>
    </row>
    <row r="46305" spans="27:29">
      <c r="AA46305" s="298"/>
      <c r="AC46305" s="206"/>
    </row>
    <row r="46306" spans="27:29">
      <c r="AA46306" s="298"/>
      <c r="AC46306" s="206"/>
    </row>
    <row r="46307" spans="27:29">
      <c r="AA46307" s="298"/>
      <c r="AC46307" s="206"/>
    </row>
    <row r="46308" spans="27:29">
      <c r="AA46308" s="298"/>
      <c r="AC46308" s="206"/>
    </row>
    <row r="46309" spans="27:29">
      <c r="AA46309" s="298"/>
      <c r="AC46309" s="206"/>
    </row>
    <row r="46310" spans="27:29">
      <c r="AA46310" s="298"/>
      <c r="AC46310" s="206"/>
    </row>
    <row r="46311" spans="27:29">
      <c r="AA46311" s="298"/>
      <c r="AC46311" s="206"/>
    </row>
    <row r="46312" spans="27:29">
      <c r="AA46312" s="298"/>
      <c r="AC46312" s="206"/>
    </row>
    <row r="46313" spans="27:29">
      <c r="AA46313" s="298"/>
      <c r="AC46313" s="206"/>
    </row>
    <row r="46314" spans="27:29">
      <c r="AA46314" s="298"/>
      <c r="AC46314" s="206"/>
    </row>
    <row r="46315" spans="27:29">
      <c r="AA46315" s="298"/>
      <c r="AC46315" s="206"/>
    </row>
    <row r="46316" spans="27:29">
      <c r="AA46316" s="298"/>
      <c r="AC46316" s="206"/>
    </row>
    <row r="46317" spans="27:29">
      <c r="AA46317" s="298"/>
      <c r="AC46317" s="206"/>
    </row>
    <row r="46318" spans="27:29">
      <c r="AA46318" s="298"/>
      <c r="AC46318" s="206"/>
    </row>
    <row r="46319" spans="27:29">
      <c r="AA46319" s="298"/>
      <c r="AC46319" s="206"/>
    </row>
    <row r="46320" spans="27:29">
      <c r="AA46320" s="298"/>
      <c r="AC46320" s="206"/>
    </row>
    <row r="46321" spans="27:29">
      <c r="AA46321" s="298"/>
      <c r="AC46321" s="206"/>
    </row>
    <row r="46322" spans="27:29">
      <c r="AA46322" s="298"/>
      <c r="AC46322" s="206"/>
    </row>
    <row r="46323" spans="27:29">
      <c r="AA46323" s="298"/>
      <c r="AC46323" s="206"/>
    </row>
    <row r="46324" spans="27:29">
      <c r="AA46324" s="298"/>
      <c r="AC46324" s="206"/>
    </row>
    <row r="46325" spans="27:29">
      <c r="AA46325" s="298"/>
      <c r="AC46325" s="206"/>
    </row>
    <row r="46326" spans="27:29">
      <c r="AA46326" s="298"/>
      <c r="AC46326" s="206"/>
    </row>
    <row r="46327" spans="27:29">
      <c r="AA46327" s="298"/>
      <c r="AC46327" s="206"/>
    </row>
    <row r="46328" spans="27:29">
      <c r="AA46328" s="298"/>
      <c r="AC46328" s="206"/>
    </row>
    <row r="46329" spans="27:29">
      <c r="AA46329" s="298"/>
      <c r="AC46329" s="206"/>
    </row>
    <row r="46330" spans="27:29">
      <c r="AA46330" s="298"/>
      <c r="AC46330" s="206"/>
    </row>
    <row r="46331" spans="27:29">
      <c r="AA46331" s="298"/>
      <c r="AC46331" s="206"/>
    </row>
    <row r="46332" spans="27:29">
      <c r="AA46332" s="298"/>
      <c r="AC46332" s="206"/>
    </row>
    <row r="46333" spans="27:29">
      <c r="AA46333" s="298"/>
      <c r="AC46333" s="206"/>
    </row>
    <row r="46334" spans="27:29">
      <c r="AA46334" s="298"/>
      <c r="AC46334" s="206"/>
    </row>
    <row r="46335" spans="27:29">
      <c r="AA46335" s="298"/>
      <c r="AC46335" s="206"/>
    </row>
    <row r="46336" spans="27:29">
      <c r="AA46336" s="298"/>
      <c r="AC46336" s="206"/>
    </row>
    <row r="46337" spans="27:29">
      <c r="AA46337" s="298"/>
      <c r="AC46337" s="206"/>
    </row>
    <row r="46338" spans="27:29">
      <c r="AA46338" s="298"/>
      <c r="AC46338" s="206"/>
    </row>
    <row r="46339" spans="27:29">
      <c r="AA46339" s="298"/>
      <c r="AC46339" s="206"/>
    </row>
    <row r="46340" spans="27:29">
      <c r="AA46340" s="298"/>
      <c r="AC46340" s="206"/>
    </row>
    <row r="46341" spans="27:29">
      <c r="AA46341" s="298"/>
      <c r="AC46341" s="206"/>
    </row>
    <row r="46342" spans="27:29">
      <c r="AA46342" s="298"/>
      <c r="AC46342" s="206"/>
    </row>
    <row r="46343" spans="27:29">
      <c r="AA46343" s="298"/>
      <c r="AC46343" s="206"/>
    </row>
    <row r="46344" spans="27:29">
      <c r="AA46344" s="298"/>
      <c r="AC46344" s="206"/>
    </row>
    <row r="46345" spans="27:29">
      <c r="AA46345" s="298"/>
      <c r="AC46345" s="206"/>
    </row>
    <row r="46346" spans="27:29">
      <c r="AA46346" s="298"/>
      <c r="AC46346" s="206"/>
    </row>
    <row r="46347" spans="27:29">
      <c r="AA46347" s="298"/>
      <c r="AC46347" s="206"/>
    </row>
    <row r="46348" spans="27:29">
      <c r="AA46348" s="298"/>
      <c r="AC46348" s="206"/>
    </row>
    <row r="46349" spans="27:29">
      <c r="AA46349" s="298"/>
      <c r="AC46349" s="206"/>
    </row>
    <row r="46350" spans="27:29">
      <c r="AA46350" s="298"/>
      <c r="AC46350" s="206"/>
    </row>
    <row r="46351" spans="27:29">
      <c r="AA46351" s="298"/>
      <c r="AC46351" s="206"/>
    </row>
    <row r="46352" spans="27:29">
      <c r="AA46352" s="298"/>
      <c r="AC46352" s="206"/>
    </row>
    <row r="46353" spans="27:29">
      <c r="AA46353" s="298"/>
      <c r="AC46353" s="206"/>
    </row>
    <row r="46354" spans="27:29">
      <c r="AA46354" s="298"/>
      <c r="AC46354" s="206"/>
    </row>
    <row r="46355" spans="27:29">
      <c r="AA46355" s="298"/>
      <c r="AC46355" s="206"/>
    </row>
    <row r="46356" spans="27:29">
      <c r="AA46356" s="298"/>
      <c r="AC46356" s="206"/>
    </row>
    <row r="46357" spans="27:29">
      <c r="AA46357" s="298"/>
      <c r="AC46357" s="206"/>
    </row>
    <row r="46358" spans="27:29">
      <c r="AA46358" s="298"/>
      <c r="AC46358" s="206"/>
    </row>
    <row r="46359" spans="27:29">
      <c r="AA46359" s="298"/>
      <c r="AC46359" s="206"/>
    </row>
    <row r="46360" spans="27:29">
      <c r="AA46360" s="298"/>
      <c r="AC46360" s="206"/>
    </row>
    <row r="46361" spans="27:29">
      <c r="AA46361" s="298"/>
      <c r="AC46361" s="206"/>
    </row>
    <row r="46362" spans="27:29">
      <c r="AA46362" s="298"/>
      <c r="AC46362" s="206"/>
    </row>
    <row r="46363" spans="27:29">
      <c r="AA46363" s="298"/>
      <c r="AC46363" s="206"/>
    </row>
    <row r="46364" spans="27:29">
      <c r="AA46364" s="298"/>
      <c r="AC46364" s="206"/>
    </row>
    <row r="46365" spans="27:29">
      <c r="AA46365" s="298"/>
      <c r="AC46365" s="206"/>
    </row>
    <row r="46366" spans="27:29">
      <c r="AA46366" s="298"/>
      <c r="AC46366" s="206"/>
    </row>
    <row r="46367" spans="27:29">
      <c r="AA46367" s="298"/>
      <c r="AC46367" s="206"/>
    </row>
    <row r="46368" spans="27:29">
      <c r="AA46368" s="298"/>
      <c r="AC46368" s="206"/>
    </row>
    <row r="46369" spans="27:29">
      <c r="AA46369" s="298"/>
      <c r="AC46369" s="206"/>
    </row>
    <row r="46370" spans="27:29">
      <c r="AA46370" s="298"/>
      <c r="AC46370" s="206"/>
    </row>
    <row r="46371" spans="27:29">
      <c r="AA46371" s="298"/>
      <c r="AC46371" s="206"/>
    </row>
    <row r="46372" spans="27:29">
      <c r="AA46372" s="298"/>
      <c r="AC46372" s="206"/>
    </row>
    <row r="46373" spans="27:29">
      <c r="AA46373" s="298"/>
      <c r="AC46373" s="206"/>
    </row>
    <row r="46374" spans="27:29">
      <c r="AA46374" s="298"/>
      <c r="AC46374" s="206"/>
    </row>
    <row r="46375" spans="27:29">
      <c r="AA46375" s="298"/>
      <c r="AC46375" s="206"/>
    </row>
    <row r="46376" spans="27:29">
      <c r="AA46376" s="298"/>
      <c r="AC46376" s="206"/>
    </row>
    <row r="46377" spans="27:29">
      <c r="AA46377" s="298"/>
      <c r="AC46377" s="206"/>
    </row>
    <row r="46378" spans="27:29">
      <c r="AA46378" s="298"/>
      <c r="AC46378" s="206"/>
    </row>
    <row r="46379" spans="27:29">
      <c r="AA46379" s="298"/>
      <c r="AC46379" s="206"/>
    </row>
    <row r="46380" spans="27:29">
      <c r="AA46380" s="298"/>
      <c r="AC46380" s="206"/>
    </row>
    <row r="46381" spans="27:29">
      <c r="AA46381" s="298"/>
      <c r="AC46381" s="206"/>
    </row>
    <row r="46382" spans="27:29">
      <c r="AA46382" s="298"/>
      <c r="AC46382" s="206"/>
    </row>
    <row r="46383" spans="27:29">
      <c r="AA46383" s="298"/>
      <c r="AC46383" s="206"/>
    </row>
    <row r="46384" spans="27:29">
      <c r="AA46384" s="298"/>
      <c r="AC46384" s="206"/>
    </row>
    <row r="46385" spans="27:29">
      <c r="AA46385" s="298"/>
      <c r="AC46385" s="206"/>
    </row>
    <row r="46386" spans="27:29">
      <c r="AA46386" s="298"/>
      <c r="AC46386" s="206"/>
    </row>
    <row r="46387" spans="27:29">
      <c r="AA46387" s="298"/>
      <c r="AC46387" s="206"/>
    </row>
    <row r="46388" spans="27:29">
      <c r="AA46388" s="298"/>
      <c r="AC46388" s="206"/>
    </row>
    <row r="46389" spans="27:29">
      <c r="AA46389" s="298"/>
      <c r="AC46389" s="206"/>
    </row>
    <row r="46390" spans="27:29">
      <c r="AA46390" s="298"/>
      <c r="AC46390" s="206"/>
    </row>
    <row r="46391" spans="27:29">
      <c r="AA46391" s="298"/>
      <c r="AC46391" s="206"/>
    </row>
    <row r="46392" spans="27:29">
      <c r="AA46392" s="298"/>
      <c r="AC46392" s="206"/>
    </row>
    <row r="46393" spans="27:29">
      <c r="AA46393" s="298"/>
      <c r="AC46393" s="206"/>
    </row>
    <row r="46394" spans="27:29">
      <c r="AA46394" s="298"/>
      <c r="AC46394" s="206"/>
    </row>
    <row r="46395" spans="27:29">
      <c r="AA46395" s="298"/>
      <c r="AC46395" s="206"/>
    </row>
    <row r="46396" spans="27:29">
      <c r="AA46396" s="298"/>
      <c r="AC46396" s="206"/>
    </row>
    <row r="46397" spans="27:29">
      <c r="AA46397" s="298"/>
      <c r="AC46397" s="206"/>
    </row>
    <row r="46398" spans="27:29">
      <c r="AA46398" s="298"/>
      <c r="AC46398" s="206"/>
    </row>
    <row r="46399" spans="27:29">
      <c r="AA46399" s="298"/>
      <c r="AC46399" s="206"/>
    </row>
    <row r="46400" spans="27:29">
      <c r="AA46400" s="298"/>
      <c r="AC46400" s="206"/>
    </row>
    <row r="46401" spans="27:29">
      <c r="AA46401" s="298"/>
      <c r="AC46401" s="206"/>
    </row>
    <row r="46402" spans="27:29">
      <c r="AA46402" s="298"/>
      <c r="AC46402" s="206"/>
    </row>
    <row r="46403" spans="27:29">
      <c r="AA46403" s="298"/>
      <c r="AC46403" s="206"/>
    </row>
    <row r="46404" spans="27:29">
      <c r="AA46404" s="298"/>
      <c r="AC46404" s="206"/>
    </row>
    <row r="46405" spans="27:29">
      <c r="AA46405" s="298"/>
      <c r="AC46405" s="206"/>
    </row>
    <row r="46406" spans="27:29">
      <c r="AA46406" s="298"/>
      <c r="AC46406" s="206"/>
    </row>
    <row r="46407" spans="27:29">
      <c r="AA46407" s="298"/>
      <c r="AC46407" s="206"/>
    </row>
    <row r="46408" spans="27:29">
      <c r="AA46408" s="298"/>
      <c r="AC46408" s="206"/>
    </row>
    <row r="46409" spans="27:29">
      <c r="AA46409" s="298"/>
      <c r="AC46409" s="206"/>
    </row>
    <row r="46410" spans="27:29">
      <c r="AA46410" s="298"/>
      <c r="AC46410" s="206"/>
    </row>
    <row r="46411" spans="27:29">
      <c r="AA46411" s="298"/>
      <c r="AC46411" s="206"/>
    </row>
    <row r="46412" spans="27:29">
      <c r="AA46412" s="298"/>
      <c r="AC46412" s="206"/>
    </row>
    <row r="46413" spans="27:29">
      <c r="AA46413" s="298"/>
      <c r="AC46413" s="206"/>
    </row>
    <row r="46414" spans="27:29">
      <c r="AA46414" s="298"/>
      <c r="AC46414" s="206"/>
    </row>
    <row r="46415" spans="27:29">
      <c r="AA46415" s="298"/>
      <c r="AC46415" s="206"/>
    </row>
    <row r="46416" spans="27:29">
      <c r="AA46416" s="298"/>
      <c r="AC46416" s="206"/>
    </row>
    <row r="46417" spans="27:29">
      <c r="AA46417" s="298"/>
      <c r="AC46417" s="206"/>
    </row>
    <row r="46418" spans="27:29">
      <c r="AA46418" s="298"/>
      <c r="AC46418" s="206"/>
    </row>
    <row r="46419" spans="27:29">
      <c r="AA46419" s="298"/>
      <c r="AC46419" s="206"/>
    </row>
    <row r="46420" spans="27:29">
      <c r="AA46420" s="298"/>
      <c r="AC46420" s="206"/>
    </row>
    <row r="46421" spans="27:29">
      <c r="AA46421" s="298"/>
      <c r="AC46421" s="206"/>
    </row>
    <row r="46422" spans="27:29">
      <c r="AA46422" s="298"/>
      <c r="AC46422" s="206"/>
    </row>
    <row r="46423" spans="27:29">
      <c r="AA46423" s="298"/>
      <c r="AC46423" s="206"/>
    </row>
    <row r="46424" spans="27:29">
      <c r="AA46424" s="298"/>
      <c r="AC46424" s="206"/>
    </row>
    <row r="46425" spans="27:29">
      <c r="AA46425" s="298"/>
      <c r="AC46425" s="206"/>
    </row>
    <row r="46426" spans="27:29">
      <c r="AA46426" s="298"/>
      <c r="AC46426" s="206"/>
    </row>
    <row r="46427" spans="27:29">
      <c r="AA46427" s="298"/>
      <c r="AC46427" s="206"/>
    </row>
    <row r="46428" spans="27:29">
      <c r="AA46428" s="298"/>
      <c r="AC46428" s="206"/>
    </row>
    <row r="46429" spans="27:29">
      <c r="AA46429" s="298"/>
      <c r="AC46429" s="206"/>
    </row>
    <row r="46430" spans="27:29">
      <c r="AA46430" s="298"/>
      <c r="AC46430" s="206"/>
    </row>
    <row r="46431" spans="27:29">
      <c r="AA46431" s="298"/>
      <c r="AC46431" s="206"/>
    </row>
    <row r="46432" spans="27:29">
      <c r="AA46432" s="298"/>
      <c r="AC46432" s="206"/>
    </row>
    <row r="46433" spans="27:29">
      <c r="AA46433" s="298"/>
      <c r="AC46433" s="206"/>
    </row>
    <row r="46434" spans="27:29">
      <c r="AA46434" s="298"/>
      <c r="AC46434" s="206"/>
    </row>
    <row r="46435" spans="27:29">
      <c r="AA46435" s="298"/>
      <c r="AC46435" s="206"/>
    </row>
    <row r="46436" spans="27:29">
      <c r="AA46436" s="298"/>
      <c r="AC46436" s="206"/>
    </row>
    <row r="46437" spans="27:29">
      <c r="AA46437" s="298"/>
      <c r="AC46437" s="206"/>
    </row>
    <row r="46438" spans="27:29">
      <c r="AA46438" s="298"/>
      <c r="AC46438" s="206"/>
    </row>
    <row r="46439" spans="27:29">
      <c r="AA46439" s="298"/>
      <c r="AC46439" s="206"/>
    </row>
    <row r="46440" spans="27:29">
      <c r="AA46440" s="298"/>
      <c r="AC46440" s="206"/>
    </row>
    <row r="46441" spans="27:29">
      <c r="AA46441" s="298"/>
      <c r="AC46441" s="206"/>
    </row>
    <row r="46442" spans="27:29">
      <c r="AA46442" s="298"/>
      <c r="AC46442" s="206"/>
    </row>
    <row r="46443" spans="27:29">
      <c r="AA46443" s="298"/>
      <c r="AC46443" s="206"/>
    </row>
    <row r="46444" spans="27:29">
      <c r="AA46444" s="298"/>
      <c r="AC46444" s="206"/>
    </row>
    <row r="46445" spans="27:29">
      <c r="AA46445" s="298"/>
      <c r="AC46445" s="206"/>
    </row>
    <row r="46446" spans="27:29">
      <c r="AA46446" s="298"/>
      <c r="AC46446" s="206"/>
    </row>
    <row r="46447" spans="27:29">
      <c r="AA46447" s="298"/>
      <c r="AC46447" s="206"/>
    </row>
    <row r="46448" spans="27:29">
      <c r="AA46448" s="298"/>
      <c r="AC46448" s="206"/>
    </row>
    <row r="46449" spans="27:29">
      <c r="AA46449" s="298"/>
      <c r="AC46449" s="206"/>
    </row>
    <row r="46450" spans="27:29">
      <c r="AA46450" s="298"/>
      <c r="AC46450" s="206"/>
    </row>
    <row r="46451" spans="27:29">
      <c r="AA46451" s="298"/>
      <c r="AC46451" s="206"/>
    </row>
    <row r="46452" spans="27:29">
      <c r="AA46452" s="298"/>
      <c r="AC46452" s="206"/>
    </row>
    <row r="46453" spans="27:29">
      <c r="AA46453" s="298"/>
      <c r="AC46453" s="206"/>
    </row>
    <row r="46454" spans="27:29">
      <c r="AA46454" s="298"/>
      <c r="AC46454" s="206"/>
    </row>
    <row r="46455" spans="27:29">
      <c r="AA46455" s="298"/>
      <c r="AC46455" s="206"/>
    </row>
    <row r="46456" spans="27:29">
      <c r="AA46456" s="298"/>
      <c r="AC46456" s="206"/>
    </row>
    <row r="46457" spans="27:29">
      <c r="AA46457" s="298"/>
      <c r="AC46457" s="206"/>
    </row>
    <row r="46458" spans="27:29">
      <c r="AA46458" s="298"/>
      <c r="AC46458" s="206"/>
    </row>
    <row r="46459" spans="27:29">
      <c r="AA46459" s="298"/>
      <c r="AC46459" s="206"/>
    </row>
    <row r="46460" spans="27:29">
      <c r="AA46460" s="298"/>
      <c r="AC46460" s="206"/>
    </row>
    <row r="46461" spans="27:29">
      <c r="AA46461" s="298"/>
      <c r="AC46461" s="206"/>
    </row>
    <row r="46462" spans="27:29">
      <c r="AA46462" s="298"/>
      <c r="AC46462" s="206"/>
    </row>
    <row r="46463" spans="27:29">
      <c r="AA46463" s="298"/>
      <c r="AC46463" s="206"/>
    </row>
    <row r="46464" spans="27:29">
      <c r="AA46464" s="298"/>
      <c r="AC46464" s="206"/>
    </row>
    <row r="46465" spans="27:29">
      <c r="AA46465" s="298"/>
      <c r="AC46465" s="206"/>
    </row>
    <row r="46466" spans="27:29">
      <c r="AA46466" s="298"/>
      <c r="AC46466" s="206"/>
    </row>
    <row r="46467" spans="27:29">
      <c r="AA46467" s="298"/>
      <c r="AC46467" s="206"/>
    </row>
    <row r="46468" spans="27:29">
      <c r="AA46468" s="298"/>
      <c r="AC46468" s="206"/>
    </row>
    <row r="46469" spans="27:29">
      <c r="AA46469" s="298"/>
      <c r="AC46469" s="206"/>
    </row>
    <row r="46470" spans="27:29">
      <c r="AA46470" s="298"/>
      <c r="AC46470" s="206"/>
    </row>
    <row r="46471" spans="27:29">
      <c r="AA46471" s="298"/>
      <c r="AC46471" s="206"/>
    </row>
    <row r="46472" spans="27:29">
      <c r="AA46472" s="298"/>
      <c r="AC46472" s="206"/>
    </row>
    <row r="46473" spans="27:29">
      <c r="AA46473" s="298"/>
      <c r="AC46473" s="206"/>
    </row>
    <row r="46474" spans="27:29">
      <c r="AA46474" s="298"/>
      <c r="AC46474" s="206"/>
    </row>
    <row r="46475" spans="27:29">
      <c r="AA46475" s="298"/>
      <c r="AC46475" s="206"/>
    </row>
    <row r="46476" spans="27:29">
      <c r="AA46476" s="298"/>
      <c r="AC46476" s="206"/>
    </row>
    <row r="46477" spans="27:29">
      <c r="AA46477" s="298"/>
      <c r="AC46477" s="206"/>
    </row>
    <row r="46478" spans="27:29">
      <c r="AA46478" s="298"/>
      <c r="AC46478" s="206"/>
    </row>
    <row r="46479" spans="27:29">
      <c r="AA46479" s="298"/>
      <c r="AC46479" s="206"/>
    </row>
    <row r="46480" spans="27:29">
      <c r="AA46480" s="298"/>
      <c r="AC46480" s="206"/>
    </row>
    <row r="46481" spans="27:29">
      <c r="AA46481" s="298"/>
      <c r="AC46481" s="206"/>
    </row>
    <row r="46482" spans="27:29">
      <c r="AA46482" s="298"/>
      <c r="AC46482" s="206"/>
    </row>
    <row r="46483" spans="27:29">
      <c r="AA46483" s="298"/>
      <c r="AC46483" s="206"/>
    </row>
    <row r="46484" spans="27:29">
      <c r="AA46484" s="298"/>
      <c r="AC46484" s="206"/>
    </row>
    <row r="46485" spans="27:29">
      <c r="AA46485" s="298"/>
      <c r="AC46485" s="206"/>
    </row>
    <row r="46486" spans="27:29">
      <c r="AA46486" s="298"/>
      <c r="AC46486" s="206"/>
    </row>
    <row r="46487" spans="27:29">
      <c r="AA46487" s="298"/>
      <c r="AC46487" s="206"/>
    </row>
    <row r="46488" spans="27:29">
      <c r="AA46488" s="298"/>
      <c r="AC46488" s="206"/>
    </row>
    <row r="46489" spans="27:29">
      <c r="AA46489" s="298"/>
      <c r="AC46489" s="206"/>
    </row>
    <row r="46490" spans="27:29">
      <c r="AA46490" s="298"/>
      <c r="AC46490" s="206"/>
    </row>
    <row r="46491" spans="27:29">
      <c r="AA46491" s="298"/>
      <c r="AC46491" s="206"/>
    </row>
    <row r="46492" spans="27:29">
      <c r="AA46492" s="298"/>
      <c r="AC46492" s="206"/>
    </row>
    <row r="46493" spans="27:29">
      <c r="AA46493" s="298"/>
      <c r="AC46493" s="206"/>
    </row>
    <row r="46494" spans="27:29">
      <c r="AA46494" s="298"/>
      <c r="AC46494" s="206"/>
    </row>
    <row r="46495" spans="27:29">
      <c r="AA46495" s="298"/>
      <c r="AC46495" s="206"/>
    </row>
    <row r="46496" spans="27:29">
      <c r="AA46496" s="298"/>
      <c r="AC46496" s="206"/>
    </row>
    <row r="46497" spans="27:29">
      <c r="AA46497" s="298"/>
      <c r="AC46497" s="206"/>
    </row>
    <row r="46498" spans="27:29">
      <c r="AA46498" s="298"/>
      <c r="AC46498" s="206"/>
    </row>
    <row r="46499" spans="27:29">
      <c r="AA46499" s="298"/>
      <c r="AC46499" s="206"/>
    </row>
    <row r="46500" spans="27:29">
      <c r="AA46500" s="298"/>
      <c r="AC46500" s="206"/>
    </row>
    <row r="46501" spans="27:29">
      <c r="AA46501" s="298"/>
      <c r="AC46501" s="206"/>
    </row>
    <row r="46502" spans="27:29">
      <c r="AA46502" s="298"/>
      <c r="AC46502" s="206"/>
    </row>
    <row r="46503" spans="27:29">
      <c r="AA46503" s="298"/>
      <c r="AC46503" s="206"/>
    </row>
    <row r="46504" spans="27:29">
      <c r="AA46504" s="298"/>
      <c r="AC46504" s="206"/>
    </row>
    <row r="46505" spans="27:29">
      <c r="AA46505" s="298"/>
      <c r="AC46505" s="206"/>
    </row>
    <row r="46506" spans="27:29">
      <c r="AA46506" s="298"/>
      <c r="AC46506" s="206"/>
    </row>
    <row r="46507" spans="27:29">
      <c r="AA46507" s="298"/>
      <c r="AC46507" s="206"/>
    </row>
    <row r="46508" spans="27:29">
      <c r="AA46508" s="298"/>
      <c r="AC46508" s="206"/>
    </row>
    <row r="46509" spans="27:29">
      <c r="AA46509" s="298"/>
      <c r="AC46509" s="206"/>
    </row>
    <row r="46510" spans="27:29">
      <c r="AA46510" s="298"/>
      <c r="AC46510" s="206"/>
    </row>
    <row r="46511" spans="27:29">
      <c r="AA46511" s="298"/>
      <c r="AC46511" s="206"/>
    </row>
    <row r="46512" spans="27:29">
      <c r="AA46512" s="298"/>
      <c r="AC46512" s="206"/>
    </row>
    <row r="46513" spans="27:29">
      <c r="AA46513" s="298"/>
      <c r="AC46513" s="206"/>
    </row>
    <row r="46514" spans="27:29">
      <c r="AA46514" s="298"/>
      <c r="AC46514" s="206"/>
    </row>
    <row r="46515" spans="27:29">
      <c r="AA46515" s="298"/>
      <c r="AC46515" s="206"/>
    </row>
    <row r="46516" spans="27:29">
      <c r="AA46516" s="298"/>
      <c r="AC46516" s="206"/>
    </row>
    <row r="46517" spans="27:29">
      <c r="AA46517" s="298"/>
      <c r="AC46517" s="206"/>
    </row>
    <row r="46518" spans="27:29">
      <c r="AA46518" s="298"/>
      <c r="AC46518" s="206"/>
    </row>
    <row r="46519" spans="27:29">
      <c r="AA46519" s="298"/>
      <c r="AC46519" s="206"/>
    </row>
    <row r="46520" spans="27:29">
      <c r="AA46520" s="298"/>
      <c r="AC46520" s="206"/>
    </row>
    <row r="46521" spans="27:29">
      <c r="AA46521" s="298"/>
      <c r="AC46521" s="206"/>
    </row>
    <row r="46522" spans="27:29">
      <c r="AA46522" s="298"/>
      <c r="AC46522" s="206"/>
    </row>
    <row r="46523" spans="27:29">
      <c r="AA46523" s="298"/>
      <c r="AC46523" s="206"/>
    </row>
    <row r="46524" spans="27:29">
      <c r="AA46524" s="298"/>
      <c r="AC46524" s="206"/>
    </row>
    <row r="46525" spans="27:29">
      <c r="AA46525" s="298"/>
      <c r="AC46525" s="206"/>
    </row>
    <row r="46526" spans="27:29">
      <c r="AA46526" s="298"/>
      <c r="AC46526" s="206"/>
    </row>
    <row r="46527" spans="27:29">
      <c r="AA46527" s="298"/>
      <c r="AC46527" s="206"/>
    </row>
    <row r="46528" spans="27:29">
      <c r="AA46528" s="298"/>
      <c r="AC46528" s="206"/>
    </row>
    <row r="46529" spans="27:29">
      <c r="AA46529" s="298"/>
      <c r="AC46529" s="206"/>
    </row>
    <row r="46530" spans="27:29">
      <c r="AA46530" s="298"/>
      <c r="AC46530" s="206"/>
    </row>
    <row r="46531" spans="27:29">
      <c r="AA46531" s="298"/>
      <c r="AC46531" s="206"/>
    </row>
    <row r="46532" spans="27:29">
      <c r="AA46532" s="298"/>
      <c r="AC46532" s="206"/>
    </row>
    <row r="46533" spans="27:29">
      <c r="AA46533" s="298"/>
      <c r="AC46533" s="206"/>
    </row>
    <row r="46534" spans="27:29">
      <c r="AA46534" s="298"/>
      <c r="AC46534" s="206"/>
    </row>
    <row r="46535" spans="27:29">
      <c r="AA46535" s="298"/>
      <c r="AC46535" s="206"/>
    </row>
    <row r="46536" spans="27:29">
      <c r="AA46536" s="298"/>
      <c r="AC46536" s="206"/>
    </row>
    <row r="46537" spans="27:29">
      <c r="AA46537" s="298"/>
      <c r="AC46537" s="206"/>
    </row>
    <row r="46538" spans="27:29">
      <c r="AA46538" s="298"/>
      <c r="AC46538" s="206"/>
    </row>
    <row r="46539" spans="27:29">
      <c r="AA46539" s="298"/>
      <c r="AC46539" s="206"/>
    </row>
    <row r="46540" spans="27:29">
      <c r="AA46540" s="298"/>
      <c r="AC46540" s="206"/>
    </row>
    <row r="46541" spans="27:29">
      <c r="AA46541" s="298"/>
      <c r="AC46541" s="206"/>
    </row>
    <row r="46542" spans="27:29">
      <c r="AA46542" s="298"/>
      <c r="AC46542" s="206"/>
    </row>
    <row r="46543" spans="27:29">
      <c r="AA46543" s="298"/>
      <c r="AC46543" s="206"/>
    </row>
    <row r="46544" spans="27:29">
      <c r="AA46544" s="298"/>
      <c r="AC46544" s="206"/>
    </row>
    <row r="46545" spans="27:29">
      <c r="AA46545" s="298"/>
      <c r="AC46545" s="206"/>
    </row>
    <row r="46546" spans="27:29">
      <c r="AA46546" s="298"/>
      <c r="AC46546" s="206"/>
    </row>
    <row r="46547" spans="27:29">
      <c r="AA46547" s="298"/>
      <c r="AC46547" s="206"/>
    </row>
    <row r="46548" spans="27:29">
      <c r="AA46548" s="298"/>
      <c r="AC46548" s="206"/>
    </row>
    <row r="46549" spans="27:29">
      <c r="AA46549" s="298"/>
      <c r="AC46549" s="206"/>
    </row>
    <row r="46550" spans="27:29">
      <c r="AA46550" s="298"/>
      <c r="AC46550" s="206"/>
    </row>
    <row r="46551" spans="27:29">
      <c r="AA46551" s="298"/>
      <c r="AC46551" s="206"/>
    </row>
    <row r="46552" spans="27:29">
      <c r="AA46552" s="298"/>
      <c r="AC46552" s="206"/>
    </row>
    <row r="46553" spans="27:29">
      <c r="AA46553" s="298"/>
      <c r="AC46553" s="206"/>
    </row>
    <row r="46554" spans="27:29">
      <c r="AA46554" s="298"/>
      <c r="AC46554" s="206"/>
    </row>
    <row r="46555" spans="27:29">
      <c r="AA46555" s="298"/>
      <c r="AC46555" s="206"/>
    </row>
    <row r="46556" spans="27:29">
      <c r="AA46556" s="298"/>
      <c r="AC46556" s="206"/>
    </row>
    <row r="46557" spans="27:29">
      <c r="AA46557" s="298"/>
      <c r="AC46557" s="206"/>
    </row>
    <row r="46558" spans="27:29">
      <c r="AA46558" s="298"/>
      <c r="AC46558" s="206"/>
    </row>
    <row r="46559" spans="27:29">
      <c r="AA46559" s="298"/>
      <c r="AC46559" s="206"/>
    </row>
    <row r="46560" spans="27:29">
      <c r="AA46560" s="298"/>
      <c r="AC46560" s="206"/>
    </row>
    <row r="46561" spans="27:29">
      <c r="AA46561" s="298"/>
      <c r="AC46561" s="206"/>
    </row>
    <row r="46562" spans="27:29">
      <c r="AA46562" s="298"/>
      <c r="AC46562" s="206"/>
    </row>
    <row r="46563" spans="27:29">
      <c r="AA46563" s="298"/>
      <c r="AC46563" s="206"/>
    </row>
    <row r="46564" spans="27:29">
      <c r="AA46564" s="298"/>
      <c r="AC46564" s="206"/>
    </row>
    <row r="46565" spans="27:29">
      <c r="AA46565" s="298"/>
      <c r="AC46565" s="206"/>
    </row>
    <row r="46566" spans="27:29">
      <c r="AA46566" s="298"/>
      <c r="AC46566" s="206"/>
    </row>
    <row r="46567" spans="27:29">
      <c r="AA46567" s="298"/>
      <c r="AC46567" s="206"/>
    </row>
    <row r="46568" spans="27:29">
      <c r="AA46568" s="298"/>
      <c r="AC46568" s="206"/>
    </row>
    <row r="46569" spans="27:29">
      <c r="AA46569" s="298"/>
      <c r="AC46569" s="206"/>
    </row>
    <row r="46570" spans="27:29">
      <c r="AA46570" s="298"/>
      <c r="AC46570" s="206"/>
    </row>
    <row r="46571" spans="27:29">
      <c r="AA46571" s="298"/>
      <c r="AC46571" s="206"/>
    </row>
    <row r="46572" spans="27:29">
      <c r="AA46572" s="298"/>
      <c r="AC46572" s="206"/>
    </row>
    <row r="46573" spans="27:29">
      <c r="AA46573" s="298"/>
      <c r="AC46573" s="206"/>
    </row>
    <row r="46574" spans="27:29">
      <c r="AA46574" s="298"/>
      <c r="AC46574" s="206"/>
    </row>
    <row r="46575" spans="27:29">
      <c r="AA46575" s="298"/>
      <c r="AC46575" s="206"/>
    </row>
    <row r="46576" spans="27:29">
      <c r="AA46576" s="298"/>
      <c r="AC46576" s="206"/>
    </row>
    <row r="46577" spans="27:29">
      <c r="AA46577" s="298"/>
      <c r="AC46577" s="206"/>
    </row>
    <row r="46578" spans="27:29">
      <c r="AA46578" s="298"/>
      <c r="AC46578" s="206"/>
    </row>
    <row r="46579" spans="27:29">
      <c r="AA46579" s="298"/>
      <c r="AC46579" s="206"/>
    </row>
    <row r="46580" spans="27:29">
      <c r="AA46580" s="298"/>
      <c r="AC46580" s="206"/>
    </row>
    <row r="46581" spans="27:29">
      <c r="AA46581" s="298"/>
      <c r="AC46581" s="206"/>
    </row>
    <row r="46582" spans="27:29">
      <c r="AA46582" s="298"/>
      <c r="AC46582" s="206"/>
    </row>
    <row r="46583" spans="27:29">
      <c r="AA46583" s="298"/>
      <c r="AC46583" s="206"/>
    </row>
    <row r="46584" spans="27:29">
      <c r="AA46584" s="298"/>
      <c r="AC46584" s="206"/>
    </row>
    <row r="46585" spans="27:29">
      <c r="AA46585" s="298"/>
      <c r="AC46585" s="206"/>
    </row>
    <row r="46586" spans="27:29">
      <c r="AA46586" s="298"/>
      <c r="AC46586" s="206"/>
    </row>
    <row r="46587" spans="27:29">
      <c r="AA46587" s="298"/>
      <c r="AC46587" s="206"/>
    </row>
    <row r="46588" spans="27:29">
      <c r="AA46588" s="298"/>
      <c r="AC46588" s="206"/>
    </row>
    <row r="46589" spans="27:29">
      <c r="AA46589" s="298"/>
      <c r="AC46589" s="206"/>
    </row>
    <row r="46590" spans="27:29">
      <c r="AA46590" s="298"/>
      <c r="AC46590" s="206"/>
    </row>
    <row r="46591" spans="27:29">
      <c r="AA46591" s="298"/>
      <c r="AC46591" s="206"/>
    </row>
    <row r="46592" spans="27:29">
      <c r="AA46592" s="298"/>
      <c r="AC46592" s="206"/>
    </row>
    <row r="46593" spans="27:29">
      <c r="AA46593" s="298"/>
      <c r="AC46593" s="206"/>
    </row>
    <row r="46594" spans="27:29">
      <c r="AA46594" s="298"/>
      <c r="AC46594" s="206"/>
    </row>
    <row r="46595" spans="27:29">
      <c r="AA46595" s="298"/>
      <c r="AC46595" s="206"/>
    </row>
    <row r="46596" spans="27:29">
      <c r="AA46596" s="298"/>
      <c r="AC46596" s="206"/>
    </row>
    <row r="46597" spans="27:29">
      <c r="AA46597" s="298"/>
      <c r="AC46597" s="206"/>
    </row>
    <row r="46598" spans="27:29">
      <c r="AA46598" s="298"/>
      <c r="AC46598" s="206"/>
    </row>
    <row r="46599" spans="27:29">
      <c r="AA46599" s="298"/>
      <c r="AC46599" s="206"/>
    </row>
    <row r="46600" spans="27:29">
      <c r="AA46600" s="298"/>
      <c r="AC46600" s="206"/>
    </row>
    <row r="46601" spans="27:29">
      <c r="AA46601" s="298"/>
      <c r="AC46601" s="206"/>
    </row>
    <row r="46602" spans="27:29">
      <c r="AA46602" s="298"/>
      <c r="AC46602" s="206"/>
    </row>
    <row r="46603" spans="27:29">
      <c r="AA46603" s="298"/>
      <c r="AC46603" s="206"/>
    </row>
    <row r="46604" spans="27:29">
      <c r="AA46604" s="298"/>
      <c r="AC46604" s="206"/>
    </row>
    <row r="46605" spans="27:29">
      <c r="AA46605" s="298"/>
      <c r="AC46605" s="206"/>
    </row>
    <row r="46606" spans="27:29">
      <c r="AA46606" s="298"/>
      <c r="AC46606" s="206"/>
    </row>
    <row r="46607" spans="27:29">
      <c r="AA46607" s="298"/>
      <c r="AC46607" s="206"/>
    </row>
    <row r="46608" spans="27:29">
      <c r="AA46608" s="298"/>
      <c r="AC46608" s="206"/>
    </row>
    <row r="46609" spans="27:29">
      <c r="AA46609" s="298"/>
      <c r="AC46609" s="206"/>
    </row>
    <row r="46610" spans="27:29">
      <c r="AA46610" s="298"/>
      <c r="AC46610" s="206"/>
    </row>
    <row r="46611" spans="27:29">
      <c r="AA46611" s="298"/>
      <c r="AC46611" s="206"/>
    </row>
    <row r="46612" spans="27:29">
      <c r="AA46612" s="298"/>
      <c r="AC46612" s="206"/>
    </row>
    <row r="46613" spans="27:29">
      <c r="AA46613" s="298"/>
      <c r="AC46613" s="206"/>
    </row>
    <row r="46614" spans="27:29">
      <c r="AA46614" s="298"/>
      <c r="AC46614" s="206"/>
    </row>
    <row r="46615" spans="27:29">
      <c r="AA46615" s="298"/>
      <c r="AC46615" s="206"/>
    </row>
    <row r="46616" spans="27:29">
      <c r="AA46616" s="298"/>
      <c r="AC46616" s="206"/>
    </row>
    <row r="46617" spans="27:29">
      <c r="AA46617" s="298"/>
      <c r="AC46617" s="206"/>
    </row>
    <row r="46618" spans="27:29">
      <c r="AA46618" s="298"/>
      <c r="AC46618" s="206"/>
    </row>
    <row r="46619" spans="27:29">
      <c r="AA46619" s="298"/>
      <c r="AC46619" s="206"/>
    </row>
    <row r="46620" spans="27:29">
      <c r="AA46620" s="298"/>
      <c r="AC46620" s="206"/>
    </row>
    <row r="46621" spans="27:29">
      <c r="AA46621" s="298"/>
      <c r="AC46621" s="206"/>
    </row>
    <row r="46622" spans="27:29">
      <c r="AA46622" s="298"/>
      <c r="AC46622" s="206"/>
    </row>
    <row r="46623" spans="27:29">
      <c r="AA46623" s="298"/>
      <c r="AC46623" s="206"/>
    </row>
    <row r="46624" spans="27:29">
      <c r="AA46624" s="298"/>
      <c r="AC46624" s="206"/>
    </row>
    <row r="46625" spans="27:29">
      <c r="AA46625" s="298"/>
      <c r="AC46625" s="206"/>
    </row>
    <row r="46626" spans="27:29">
      <c r="AA46626" s="298"/>
      <c r="AC46626" s="206"/>
    </row>
    <row r="46627" spans="27:29">
      <c r="AA46627" s="298"/>
      <c r="AC46627" s="206"/>
    </row>
    <row r="46628" spans="27:29">
      <c r="AA46628" s="298"/>
      <c r="AC46628" s="206"/>
    </row>
    <row r="46629" spans="27:29">
      <c r="AA46629" s="298"/>
      <c r="AC46629" s="206"/>
    </row>
    <row r="46630" spans="27:29">
      <c r="AA46630" s="298"/>
      <c r="AC46630" s="206"/>
    </row>
    <row r="46631" spans="27:29">
      <c r="AA46631" s="298"/>
      <c r="AC46631" s="206"/>
    </row>
    <row r="46632" spans="27:29">
      <c r="AA46632" s="298"/>
      <c r="AC46632" s="206"/>
    </row>
    <row r="46633" spans="27:29">
      <c r="AA46633" s="298"/>
      <c r="AC46633" s="206"/>
    </row>
    <row r="46634" spans="27:29">
      <c r="AA46634" s="298"/>
      <c r="AC46634" s="206"/>
    </row>
    <row r="46635" spans="27:29">
      <c r="AA46635" s="298"/>
      <c r="AC46635" s="206"/>
    </row>
    <row r="46636" spans="27:29">
      <c r="AA46636" s="298"/>
      <c r="AC46636" s="206"/>
    </row>
    <row r="46637" spans="27:29">
      <c r="AA46637" s="298"/>
      <c r="AC46637" s="206"/>
    </row>
    <row r="46638" spans="27:29">
      <c r="AA46638" s="298"/>
      <c r="AC46638" s="206"/>
    </row>
    <row r="46639" spans="27:29">
      <c r="AA46639" s="298"/>
      <c r="AC46639" s="206"/>
    </row>
    <row r="46640" spans="27:29">
      <c r="AA46640" s="298"/>
      <c r="AC46640" s="206"/>
    </row>
    <row r="46641" spans="27:29">
      <c r="AA46641" s="298"/>
      <c r="AC46641" s="206"/>
    </row>
    <row r="46642" spans="27:29">
      <c r="AA46642" s="298"/>
      <c r="AC46642" s="206"/>
    </row>
    <row r="46643" spans="27:29">
      <c r="AA46643" s="298"/>
      <c r="AC46643" s="206"/>
    </row>
    <row r="46644" spans="27:29">
      <c r="AA46644" s="298"/>
      <c r="AC46644" s="206"/>
    </row>
    <row r="46645" spans="27:29">
      <c r="AA46645" s="298"/>
      <c r="AC46645" s="206"/>
    </row>
    <row r="46646" spans="27:29">
      <c r="AA46646" s="298"/>
      <c r="AC46646" s="206"/>
    </row>
    <row r="46647" spans="27:29">
      <c r="AA46647" s="298"/>
      <c r="AC46647" s="206"/>
    </row>
    <row r="46648" spans="27:29">
      <c r="AA46648" s="298"/>
      <c r="AC46648" s="206"/>
    </row>
    <row r="46649" spans="27:29">
      <c r="AA46649" s="298"/>
      <c r="AC46649" s="206"/>
    </row>
    <row r="46650" spans="27:29">
      <c r="AA46650" s="298"/>
      <c r="AC46650" s="206"/>
    </row>
    <row r="46651" spans="27:29">
      <c r="AA46651" s="298"/>
      <c r="AC46651" s="206"/>
    </row>
    <row r="46652" spans="27:29">
      <c r="AA46652" s="298"/>
      <c r="AC46652" s="206"/>
    </row>
    <row r="46653" spans="27:29">
      <c r="AA46653" s="298"/>
      <c r="AC46653" s="206"/>
    </row>
    <row r="46654" spans="27:29">
      <c r="AA46654" s="298"/>
      <c r="AC46654" s="206"/>
    </row>
    <row r="46655" spans="27:29">
      <c r="AA46655" s="298"/>
      <c r="AC46655" s="206"/>
    </row>
    <row r="46656" spans="27:29">
      <c r="AA46656" s="298"/>
      <c r="AC46656" s="206"/>
    </row>
    <row r="46657" spans="27:29">
      <c r="AA46657" s="298"/>
      <c r="AC46657" s="206"/>
    </row>
    <row r="46658" spans="27:29">
      <c r="AA46658" s="298"/>
      <c r="AC46658" s="206"/>
    </row>
    <row r="46659" spans="27:29">
      <c r="AA46659" s="298"/>
      <c r="AC46659" s="206"/>
    </row>
    <row r="46660" spans="27:29">
      <c r="AA46660" s="298"/>
      <c r="AC46660" s="206"/>
    </row>
    <row r="46661" spans="27:29">
      <c r="AA46661" s="298"/>
      <c r="AC46661" s="206"/>
    </row>
    <row r="46662" spans="27:29">
      <c r="AA46662" s="298"/>
      <c r="AC46662" s="206"/>
    </row>
    <row r="46663" spans="27:29">
      <c r="AA46663" s="298"/>
      <c r="AC46663" s="206"/>
    </row>
    <row r="46664" spans="27:29">
      <c r="AA46664" s="298"/>
      <c r="AC46664" s="206"/>
    </row>
    <row r="46665" spans="27:29">
      <c r="AA46665" s="298"/>
      <c r="AC46665" s="206"/>
    </row>
    <row r="46666" spans="27:29">
      <c r="AA46666" s="298"/>
      <c r="AC46666" s="206"/>
    </row>
    <row r="46667" spans="27:29">
      <c r="AA46667" s="298"/>
      <c r="AC46667" s="206"/>
    </row>
    <row r="46668" spans="27:29">
      <c r="AA46668" s="298"/>
      <c r="AC46668" s="206"/>
    </row>
    <row r="46669" spans="27:29">
      <c r="AA46669" s="298"/>
      <c r="AC46669" s="206"/>
    </row>
    <row r="46670" spans="27:29">
      <c r="AA46670" s="298"/>
      <c r="AC46670" s="206"/>
    </row>
    <row r="46671" spans="27:29">
      <c r="AA46671" s="298"/>
      <c r="AC46671" s="206"/>
    </row>
    <row r="46672" spans="27:29">
      <c r="AA46672" s="298"/>
      <c r="AC46672" s="206"/>
    </row>
    <row r="46673" spans="27:29">
      <c r="AA46673" s="298"/>
      <c r="AC46673" s="206"/>
    </row>
    <row r="46674" spans="27:29">
      <c r="AA46674" s="298"/>
      <c r="AC46674" s="206"/>
    </row>
    <row r="46675" spans="27:29">
      <c r="AA46675" s="298"/>
      <c r="AC46675" s="206"/>
    </row>
    <row r="46676" spans="27:29">
      <c r="AA46676" s="298"/>
      <c r="AC46676" s="206"/>
    </row>
    <row r="46677" spans="27:29">
      <c r="AA46677" s="298"/>
      <c r="AC46677" s="206"/>
    </row>
    <row r="46678" spans="27:29">
      <c r="AA46678" s="298"/>
      <c r="AC46678" s="206"/>
    </row>
    <row r="46679" spans="27:29">
      <c r="AA46679" s="298"/>
      <c r="AC46679" s="206"/>
    </row>
    <row r="46680" spans="27:29">
      <c r="AA46680" s="298"/>
      <c r="AC46680" s="206"/>
    </row>
    <row r="46681" spans="27:29">
      <c r="AA46681" s="298"/>
      <c r="AC46681" s="206"/>
    </row>
    <row r="46682" spans="27:29">
      <c r="AA46682" s="298"/>
      <c r="AC46682" s="206"/>
    </row>
    <row r="46683" spans="27:29">
      <c r="AA46683" s="298"/>
      <c r="AC46683" s="206"/>
    </row>
    <row r="46684" spans="27:29">
      <c r="AA46684" s="298"/>
      <c r="AC46684" s="206"/>
    </row>
    <row r="46685" spans="27:29">
      <c r="AA46685" s="298"/>
      <c r="AC46685" s="206"/>
    </row>
    <row r="46686" spans="27:29">
      <c r="AA46686" s="298"/>
      <c r="AC46686" s="206"/>
    </row>
    <row r="46687" spans="27:29">
      <c r="AA46687" s="298"/>
      <c r="AC46687" s="206"/>
    </row>
    <row r="46688" spans="27:29">
      <c r="AA46688" s="298"/>
      <c r="AC46688" s="206"/>
    </row>
    <row r="46689" spans="27:29">
      <c r="AA46689" s="298"/>
      <c r="AC46689" s="206"/>
    </row>
    <row r="46690" spans="27:29">
      <c r="AA46690" s="298"/>
      <c r="AC46690" s="206"/>
    </row>
    <row r="46691" spans="27:29">
      <c r="AA46691" s="298"/>
      <c r="AC46691" s="206"/>
    </row>
    <row r="46692" spans="27:29">
      <c r="AA46692" s="298"/>
      <c r="AC46692" s="206"/>
    </row>
    <row r="46693" spans="27:29">
      <c r="AA46693" s="298"/>
      <c r="AC46693" s="206"/>
    </row>
    <row r="46694" spans="27:29">
      <c r="AA46694" s="298"/>
      <c r="AC46694" s="206"/>
    </row>
    <row r="46695" spans="27:29">
      <c r="AA46695" s="298"/>
      <c r="AC46695" s="206"/>
    </row>
    <row r="46696" spans="27:29">
      <c r="AA46696" s="298"/>
      <c r="AC46696" s="206"/>
    </row>
    <row r="46697" spans="27:29">
      <c r="AA46697" s="298"/>
      <c r="AC46697" s="206"/>
    </row>
    <row r="46698" spans="27:29">
      <c r="AA46698" s="298"/>
      <c r="AC46698" s="206"/>
    </row>
    <row r="46699" spans="27:29">
      <c r="AA46699" s="298"/>
      <c r="AC46699" s="206"/>
    </row>
    <row r="46700" spans="27:29">
      <c r="AA46700" s="298"/>
      <c r="AC46700" s="206"/>
    </row>
    <row r="46701" spans="27:29">
      <c r="AA46701" s="298"/>
      <c r="AC46701" s="206"/>
    </row>
    <row r="46702" spans="27:29">
      <c r="AA46702" s="298"/>
      <c r="AC46702" s="206"/>
    </row>
    <row r="46703" spans="27:29">
      <c r="AA46703" s="298"/>
      <c r="AC46703" s="206"/>
    </row>
    <row r="46704" spans="27:29">
      <c r="AA46704" s="298"/>
      <c r="AC46704" s="206"/>
    </row>
    <row r="46705" spans="27:29">
      <c r="AA46705" s="298"/>
      <c r="AC46705" s="206"/>
    </row>
    <row r="46706" spans="27:29">
      <c r="AA46706" s="298"/>
      <c r="AC46706" s="206"/>
    </row>
    <row r="46707" spans="27:29">
      <c r="AA46707" s="298"/>
      <c r="AC46707" s="206"/>
    </row>
    <row r="46708" spans="27:29">
      <c r="AA46708" s="298"/>
      <c r="AC46708" s="206"/>
    </row>
    <row r="46709" spans="27:29">
      <c r="AA46709" s="298"/>
      <c r="AC46709" s="206"/>
    </row>
    <row r="46710" spans="27:29">
      <c r="AA46710" s="298"/>
      <c r="AC46710" s="206"/>
    </row>
    <row r="46711" spans="27:29">
      <c r="AA46711" s="298"/>
      <c r="AC46711" s="206"/>
    </row>
    <row r="46712" spans="27:29">
      <c r="AA46712" s="298"/>
      <c r="AC46712" s="206"/>
    </row>
    <row r="46713" spans="27:29">
      <c r="AA46713" s="298"/>
      <c r="AC46713" s="206"/>
    </row>
    <row r="46714" spans="27:29">
      <c r="AA46714" s="298"/>
      <c r="AC46714" s="206"/>
    </row>
    <row r="46715" spans="27:29">
      <c r="AA46715" s="298"/>
      <c r="AC46715" s="206"/>
    </row>
    <row r="46716" spans="27:29">
      <c r="AA46716" s="298"/>
      <c r="AC46716" s="206"/>
    </row>
    <row r="46717" spans="27:29">
      <c r="AA46717" s="298"/>
      <c r="AC46717" s="206"/>
    </row>
    <row r="46718" spans="27:29">
      <c r="AA46718" s="298"/>
      <c r="AC46718" s="206"/>
    </row>
    <row r="46719" spans="27:29">
      <c r="AA46719" s="298"/>
      <c r="AC46719" s="206"/>
    </row>
    <row r="46720" spans="27:29">
      <c r="AA46720" s="298"/>
      <c r="AC46720" s="206"/>
    </row>
    <row r="46721" spans="27:29">
      <c r="AA46721" s="298"/>
      <c r="AC46721" s="206"/>
    </row>
    <row r="46722" spans="27:29">
      <c r="AA46722" s="298"/>
      <c r="AC46722" s="206"/>
    </row>
    <row r="46723" spans="27:29">
      <c r="AA46723" s="298"/>
      <c r="AC46723" s="206"/>
    </row>
    <row r="46724" spans="27:29">
      <c r="AA46724" s="298"/>
      <c r="AC46724" s="206"/>
    </row>
    <row r="46725" spans="27:29">
      <c r="AA46725" s="298"/>
      <c r="AC46725" s="206"/>
    </row>
    <row r="46726" spans="27:29">
      <c r="AA46726" s="298"/>
      <c r="AC46726" s="206"/>
    </row>
    <row r="46727" spans="27:29">
      <c r="AA46727" s="298"/>
      <c r="AC46727" s="206"/>
    </row>
    <row r="46728" spans="27:29">
      <c r="AA46728" s="298"/>
      <c r="AC46728" s="206"/>
    </row>
    <row r="46729" spans="27:29">
      <c r="AA46729" s="298"/>
      <c r="AC46729" s="206"/>
    </row>
    <row r="46730" spans="27:29">
      <c r="AA46730" s="298"/>
      <c r="AC46730" s="206"/>
    </row>
    <row r="46731" spans="27:29">
      <c r="AA46731" s="298"/>
      <c r="AC46731" s="206"/>
    </row>
    <row r="46732" spans="27:29">
      <c r="AA46732" s="298"/>
      <c r="AC46732" s="206"/>
    </row>
    <row r="46733" spans="27:29">
      <c r="AA46733" s="298"/>
      <c r="AC46733" s="206"/>
    </row>
    <row r="46734" spans="27:29">
      <c r="AA46734" s="298"/>
      <c r="AC46734" s="206"/>
    </row>
    <row r="46735" spans="27:29">
      <c r="AA46735" s="298"/>
      <c r="AC46735" s="206"/>
    </row>
    <row r="46736" spans="27:29">
      <c r="AA46736" s="298"/>
      <c r="AC46736" s="206"/>
    </row>
    <row r="46737" spans="27:29">
      <c r="AA46737" s="298"/>
      <c r="AC46737" s="206"/>
    </row>
    <row r="46738" spans="27:29">
      <c r="AA46738" s="298"/>
      <c r="AC46738" s="206"/>
    </row>
    <row r="46739" spans="27:29">
      <c r="AA46739" s="298"/>
      <c r="AC46739" s="206"/>
    </row>
    <row r="46740" spans="27:29">
      <c r="AA46740" s="298"/>
      <c r="AC46740" s="206"/>
    </row>
    <row r="46741" spans="27:29">
      <c r="AA46741" s="298"/>
      <c r="AC46741" s="206"/>
    </row>
    <row r="46742" spans="27:29">
      <c r="AA46742" s="298"/>
      <c r="AC46742" s="206"/>
    </row>
    <row r="46743" spans="27:29">
      <c r="AA46743" s="298"/>
      <c r="AC46743" s="206"/>
    </row>
    <row r="46744" spans="27:29">
      <c r="AA46744" s="298"/>
      <c r="AC46744" s="206"/>
    </row>
    <row r="46745" spans="27:29">
      <c r="AA46745" s="298"/>
      <c r="AC46745" s="206"/>
    </row>
    <row r="46746" spans="27:29">
      <c r="AA46746" s="298"/>
      <c r="AC46746" s="206"/>
    </row>
    <row r="46747" spans="27:29">
      <c r="AA46747" s="298"/>
      <c r="AC46747" s="206"/>
    </row>
    <row r="46748" spans="27:29">
      <c r="AA46748" s="298"/>
      <c r="AC46748" s="206"/>
    </row>
    <row r="46749" spans="27:29">
      <c r="AA46749" s="298"/>
      <c r="AC46749" s="206"/>
    </row>
    <row r="46750" spans="27:29">
      <c r="AA46750" s="298"/>
      <c r="AC46750" s="206"/>
    </row>
    <row r="46751" spans="27:29">
      <c r="AA46751" s="298"/>
      <c r="AC46751" s="206"/>
    </row>
    <row r="46752" spans="27:29">
      <c r="AA46752" s="298"/>
      <c r="AC46752" s="206"/>
    </row>
    <row r="46753" spans="27:29">
      <c r="AA46753" s="298"/>
      <c r="AC46753" s="206"/>
    </row>
    <row r="46754" spans="27:29">
      <c r="AA46754" s="298"/>
      <c r="AC46754" s="206"/>
    </row>
    <row r="46755" spans="27:29">
      <c r="AA46755" s="298"/>
      <c r="AC46755" s="206"/>
    </row>
    <row r="46756" spans="27:29">
      <c r="AA46756" s="298"/>
      <c r="AC46756" s="206"/>
    </row>
    <row r="46757" spans="27:29">
      <c r="AA46757" s="298"/>
      <c r="AC46757" s="206"/>
    </row>
    <row r="46758" spans="27:29">
      <c r="AA46758" s="298"/>
      <c r="AC46758" s="206"/>
    </row>
    <row r="46759" spans="27:29">
      <c r="AA46759" s="298"/>
      <c r="AC46759" s="206"/>
    </row>
    <row r="46760" spans="27:29">
      <c r="AA46760" s="298"/>
      <c r="AC46760" s="206"/>
    </row>
    <row r="46761" spans="27:29">
      <c r="AA46761" s="298"/>
      <c r="AC46761" s="206"/>
    </row>
    <row r="46762" spans="27:29">
      <c r="AA46762" s="298"/>
      <c r="AC46762" s="206"/>
    </row>
    <row r="46763" spans="27:29">
      <c r="AA46763" s="298"/>
      <c r="AC46763" s="206"/>
    </row>
    <row r="46764" spans="27:29">
      <c r="AA46764" s="298"/>
      <c r="AC46764" s="206"/>
    </row>
    <row r="46765" spans="27:29">
      <c r="AA46765" s="298"/>
      <c r="AC46765" s="206"/>
    </row>
    <row r="46766" spans="27:29">
      <c r="AA46766" s="298"/>
      <c r="AC46766" s="206"/>
    </row>
    <row r="46767" spans="27:29">
      <c r="AA46767" s="298"/>
      <c r="AC46767" s="206"/>
    </row>
    <row r="46768" spans="27:29">
      <c r="AA46768" s="298"/>
      <c r="AC46768" s="206"/>
    </row>
    <row r="46769" spans="27:29">
      <c r="AA46769" s="298"/>
      <c r="AC46769" s="206"/>
    </row>
    <row r="46770" spans="27:29">
      <c r="AA46770" s="298"/>
      <c r="AC46770" s="206"/>
    </row>
    <row r="46771" spans="27:29">
      <c r="AA46771" s="298"/>
      <c r="AC46771" s="206"/>
    </row>
    <row r="46772" spans="27:29">
      <c r="AA46772" s="298"/>
      <c r="AC46772" s="206"/>
    </row>
    <row r="46773" spans="27:29">
      <c r="AA46773" s="298"/>
      <c r="AC46773" s="206"/>
    </row>
    <row r="46774" spans="27:29">
      <c r="AA46774" s="298"/>
      <c r="AC46774" s="206"/>
    </row>
    <row r="46775" spans="27:29">
      <c r="AA46775" s="298"/>
      <c r="AC46775" s="206"/>
    </row>
    <row r="46776" spans="27:29">
      <c r="AA46776" s="298"/>
      <c r="AC46776" s="206"/>
    </row>
    <row r="46777" spans="27:29">
      <c r="AA46777" s="298"/>
      <c r="AC46777" s="206"/>
    </row>
    <row r="46778" spans="27:29">
      <c r="AA46778" s="298"/>
      <c r="AC46778" s="206"/>
    </row>
    <row r="46779" spans="27:29">
      <c r="AA46779" s="298"/>
      <c r="AC46779" s="206"/>
    </row>
    <row r="46780" spans="27:29">
      <c r="AA46780" s="298"/>
      <c r="AC46780" s="206"/>
    </row>
    <row r="46781" spans="27:29">
      <c r="AA46781" s="298"/>
      <c r="AC46781" s="206"/>
    </row>
    <row r="46782" spans="27:29">
      <c r="AA46782" s="298"/>
      <c r="AC46782" s="206"/>
    </row>
    <row r="46783" spans="27:29">
      <c r="AA46783" s="298"/>
      <c r="AC46783" s="206"/>
    </row>
    <row r="46784" spans="27:29">
      <c r="AA46784" s="298"/>
      <c r="AC46784" s="206"/>
    </row>
    <row r="46785" spans="27:29">
      <c r="AA46785" s="298"/>
      <c r="AC46785" s="206"/>
    </row>
    <row r="46786" spans="27:29">
      <c r="AA46786" s="298"/>
      <c r="AC46786" s="206"/>
    </row>
    <row r="46787" spans="27:29">
      <c r="AA46787" s="298"/>
      <c r="AC46787" s="206"/>
    </row>
    <row r="46788" spans="27:29">
      <c r="AA46788" s="298"/>
      <c r="AC46788" s="206"/>
    </row>
    <row r="46789" spans="27:29">
      <c r="AA46789" s="298"/>
      <c r="AC46789" s="206"/>
    </row>
    <row r="46790" spans="27:29">
      <c r="AA46790" s="298"/>
      <c r="AC46790" s="206"/>
    </row>
    <row r="46791" spans="27:29">
      <c r="AA46791" s="298"/>
      <c r="AC46791" s="206"/>
    </row>
    <row r="46792" spans="27:29">
      <c r="AA46792" s="298"/>
      <c r="AC46792" s="206"/>
    </row>
    <row r="46793" spans="27:29">
      <c r="AA46793" s="298"/>
      <c r="AC46793" s="206"/>
    </row>
    <row r="46794" spans="27:29">
      <c r="AA46794" s="298"/>
      <c r="AC46794" s="206"/>
    </row>
    <row r="46795" spans="27:29">
      <c r="AA46795" s="298"/>
      <c r="AC46795" s="206"/>
    </row>
    <row r="46796" spans="27:29">
      <c r="AA46796" s="298"/>
      <c r="AC46796" s="206"/>
    </row>
    <row r="46797" spans="27:29">
      <c r="AA46797" s="298"/>
      <c r="AC46797" s="206"/>
    </row>
    <row r="46798" spans="27:29">
      <c r="AA46798" s="298"/>
      <c r="AC46798" s="206"/>
    </row>
    <row r="46799" spans="27:29">
      <c r="AA46799" s="298"/>
      <c r="AC46799" s="206"/>
    </row>
    <row r="46800" spans="27:29">
      <c r="AA46800" s="298"/>
      <c r="AC46800" s="206"/>
    </row>
    <row r="46801" spans="27:29">
      <c r="AA46801" s="298"/>
      <c r="AC46801" s="206"/>
    </row>
    <row r="46802" spans="27:29">
      <c r="AA46802" s="298"/>
      <c r="AC46802" s="206"/>
    </row>
    <row r="46803" spans="27:29">
      <c r="AA46803" s="298"/>
      <c r="AC46803" s="206"/>
    </row>
    <row r="46804" spans="27:29">
      <c r="AA46804" s="298"/>
      <c r="AC46804" s="206"/>
    </row>
    <row r="46805" spans="27:29">
      <c r="AA46805" s="298"/>
      <c r="AC46805" s="206"/>
    </row>
    <row r="46806" spans="27:29">
      <c r="AA46806" s="298"/>
      <c r="AC46806" s="206"/>
    </row>
    <row r="46807" spans="27:29">
      <c r="AA46807" s="298"/>
      <c r="AC46807" s="206"/>
    </row>
    <row r="46808" spans="27:29">
      <c r="AA46808" s="298"/>
      <c r="AC46808" s="206"/>
    </row>
    <row r="46809" spans="27:29">
      <c r="AA46809" s="298"/>
      <c r="AC46809" s="206"/>
    </row>
    <row r="46810" spans="27:29">
      <c r="AA46810" s="298"/>
      <c r="AC46810" s="206"/>
    </row>
    <row r="46811" spans="27:29">
      <c r="AA46811" s="298"/>
      <c r="AC46811" s="206"/>
    </row>
    <row r="46812" spans="27:29">
      <c r="AA46812" s="298"/>
      <c r="AC46812" s="206"/>
    </row>
    <row r="46813" spans="27:29">
      <c r="AA46813" s="298"/>
      <c r="AC46813" s="206"/>
    </row>
    <row r="46814" spans="27:29">
      <c r="AA46814" s="298"/>
      <c r="AC46814" s="206"/>
    </row>
    <row r="46815" spans="27:29">
      <c r="AA46815" s="298"/>
      <c r="AC46815" s="206"/>
    </row>
    <row r="46816" spans="27:29">
      <c r="AA46816" s="298"/>
      <c r="AC46816" s="206"/>
    </row>
    <row r="46817" spans="27:29">
      <c r="AA46817" s="298"/>
      <c r="AC46817" s="206"/>
    </row>
    <row r="46818" spans="27:29">
      <c r="AA46818" s="298"/>
      <c r="AC46818" s="206"/>
    </row>
    <row r="46819" spans="27:29">
      <c r="AA46819" s="298"/>
      <c r="AC46819" s="206"/>
    </row>
    <row r="46820" spans="27:29">
      <c r="AA46820" s="298"/>
      <c r="AC46820" s="206"/>
    </row>
    <row r="46821" spans="27:29">
      <c r="AA46821" s="298"/>
      <c r="AC46821" s="206"/>
    </row>
    <row r="46822" spans="27:29">
      <c r="AA46822" s="298"/>
      <c r="AC46822" s="206"/>
    </row>
    <row r="46823" spans="27:29">
      <c r="AA46823" s="298"/>
      <c r="AC46823" s="206"/>
    </row>
    <row r="46824" spans="27:29">
      <c r="AA46824" s="298"/>
      <c r="AC46824" s="206"/>
    </row>
    <row r="46825" spans="27:29">
      <c r="AA46825" s="298"/>
      <c r="AC46825" s="206"/>
    </row>
    <row r="46826" spans="27:29">
      <c r="AA46826" s="298"/>
      <c r="AC46826" s="206"/>
    </row>
    <row r="46827" spans="27:29">
      <c r="AA46827" s="298"/>
      <c r="AC46827" s="206"/>
    </row>
    <row r="46828" spans="27:29">
      <c r="AA46828" s="298"/>
      <c r="AC46828" s="206"/>
    </row>
    <row r="46829" spans="27:29">
      <c r="AA46829" s="298"/>
      <c r="AC46829" s="206"/>
    </row>
    <row r="46830" spans="27:29">
      <c r="AA46830" s="298"/>
      <c r="AC46830" s="206"/>
    </row>
    <row r="46831" spans="27:29">
      <c r="AA46831" s="298"/>
      <c r="AC46831" s="206"/>
    </row>
    <row r="46832" spans="27:29">
      <c r="AA46832" s="298"/>
      <c r="AC46832" s="206"/>
    </row>
    <row r="46833" spans="27:29">
      <c r="AA46833" s="298"/>
      <c r="AC46833" s="206"/>
    </row>
    <row r="46834" spans="27:29">
      <c r="AA46834" s="298"/>
      <c r="AC46834" s="206"/>
    </row>
    <row r="46835" spans="27:29">
      <c r="AA46835" s="298"/>
      <c r="AC46835" s="206"/>
    </row>
    <row r="46836" spans="27:29">
      <c r="AA46836" s="298"/>
      <c r="AC46836" s="206"/>
    </row>
    <row r="46837" spans="27:29">
      <c r="AA46837" s="298"/>
      <c r="AC46837" s="206"/>
    </row>
    <row r="46838" spans="27:29">
      <c r="AA46838" s="298"/>
      <c r="AC46838" s="206"/>
    </row>
    <row r="46839" spans="27:29">
      <c r="AA46839" s="298"/>
      <c r="AC46839" s="206"/>
    </row>
    <row r="46840" spans="27:29">
      <c r="AA46840" s="298"/>
      <c r="AC46840" s="206"/>
    </row>
    <row r="46841" spans="27:29">
      <c r="AA46841" s="298"/>
      <c r="AC46841" s="206"/>
    </row>
    <row r="46842" spans="27:29">
      <c r="AA46842" s="298"/>
      <c r="AC46842" s="206"/>
    </row>
    <row r="46843" spans="27:29">
      <c r="AA46843" s="298"/>
      <c r="AC46843" s="206"/>
    </row>
    <row r="46844" spans="27:29">
      <c r="AA46844" s="298"/>
      <c r="AC46844" s="206"/>
    </row>
    <row r="46845" spans="27:29">
      <c r="AA46845" s="298"/>
      <c r="AC46845" s="206"/>
    </row>
    <row r="46846" spans="27:29">
      <c r="AA46846" s="298"/>
      <c r="AC46846" s="206"/>
    </row>
    <row r="46847" spans="27:29">
      <c r="AA46847" s="298"/>
      <c r="AC46847" s="206"/>
    </row>
    <row r="46848" spans="27:29">
      <c r="AA46848" s="298"/>
      <c r="AC46848" s="206"/>
    </row>
    <row r="46849" spans="27:29">
      <c r="AA46849" s="298"/>
      <c r="AC46849" s="206"/>
    </row>
    <row r="46850" spans="27:29">
      <c r="AA46850" s="298"/>
      <c r="AC46850" s="206"/>
    </row>
    <row r="46851" spans="27:29">
      <c r="AA46851" s="298"/>
      <c r="AC46851" s="206"/>
    </row>
    <row r="46852" spans="27:29">
      <c r="AA46852" s="298"/>
      <c r="AC46852" s="206"/>
    </row>
    <row r="46853" spans="27:29">
      <c r="AA46853" s="298"/>
      <c r="AC46853" s="206"/>
    </row>
    <row r="46854" spans="27:29">
      <c r="AA46854" s="298"/>
      <c r="AC46854" s="206"/>
    </row>
    <row r="46855" spans="27:29">
      <c r="AA46855" s="298"/>
      <c r="AC46855" s="206"/>
    </row>
    <row r="46856" spans="27:29">
      <c r="AA46856" s="298"/>
      <c r="AC46856" s="206"/>
    </row>
    <row r="46857" spans="27:29">
      <c r="AA46857" s="298"/>
      <c r="AC46857" s="206"/>
    </row>
    <row r="46858" spans="27:29">
      <c r="AA46858" s="298"/>
      <c r="AC46858" s="206"/>
    </row>
    <row r="46859" spans="27:29">
      <c r="AA46859" s="298"/>
      <c r="AC46859" s="206"/>
    </row>
    <row r="46860" spans="27:29">
      <c r="AA46860" s="298"/>
      <c r="AC46860" s="206"/>
    </row>
    <row r="46861" spans="27:29">
      <c r="AA46861" s="298"/>
      <c r="AC46861" s="206"/>
    </row>
    <row r="46862" spans="27:29">
      <c r="AA46862" s="298"/>
      <c r="AC46862" s="206"/>
    </row>
    <row r="46863" spans="27:29">
      <c r="AA46863" s="298"/>
      <c r="AC46863" s="206"/>
    </row>
    <row r="46864" spans="27:29">
      <c r="AA46864" s="298"/>
      <c r="AC46864" s="206"/>
    </row>
    <row r="46865" spans="27:29">
      <c r="AA46865" s="298"/>
      <c r="AC46865" s="206"/>
    </row>
    <row r="46866" spans="27:29">
      <c r="AA46866" s="298"/>
      <c r="AC46866" s="206"/>
    </row>
    <row r="46867" spans="27:29">
      <c r="AA46867" s="298"/>
      <c r="AC46867" s="206"/>
    </row>
    <row r="46868" spans="27:29">
      <c r="AA46868" s="298"/>
      <c r="AC46868" s="206"/>
    </row>
    <row r="46869" spans="27:29">
      <c r="AA46869" s="298"/>
      <c r="AC46869" s="206"/>
    </row>
    <row r="46870" spans="27:29">
      <c r="AA46870" s="298"/>
      <c r="AC46870" s="206"/>
    </row>
    <row r="46871" spans="27:29">
      <c r="AA46871" s="298"/>
      <c r="AC46871" s="206"/>
    </row>
    <row r="46872" spans="27:29">
      <c r="AA46872" s="298"/>
      <c r="AC46872" s="206"/>
    </row>
    <row r="46873" spans="27:29">
      <c r="AA46873" s="298"/>
      <c r="AC46873" s="206"/>
    </row>
    <row r="46874" spans="27:29">
      <c r="AA46874" s="298"/>
      <c r="AC46874" s="206"/>
    </row>
    <row r="46875" spans="27:29">
      <c r="AA46875" s="298"/>
      <c r="AC46875" s="206"/>
    </row>
    <row r="46876" spans="27:29">
      <c r="AA46876" s="298"/>
      <c r="AC46876" s="206"/>
    </row>
    <row r="46877" spans="27:29">
      <c r="AA46877" s="298"/>
      <c r="AC46877" s="206"/>
    </row>
    <row r="46878" spans="27:29">
      <c r="AA46878" s="298"/>
      <c r="AC46878" s="206"/>
    </row>
    <row r="46879" spans="27:29">
      <c r="AA46879" s="298"/>
      <c r="AC46879" s="206"/>
    </row>
    <row r="46880" spans="27:29">
      <c r="AA46880" s="298"/>
      <c r="AC46880" s="206"/>
    </row>
    <row r="46881" spans="27:29">
      <c r="AA46881" s="298"/>
      <c r="AC46881" s="206"/>
    </row>
    <row r="46882" spans="27:29">
      <c r="AA46882" s="298"/>
      <c r="AC46882" s="206"/>
    </row>
    <row r="46883" spans="27:29">
      <c r="AA46883" s="298"/>
      <c r="AC46883" s="206"/>
    </row>
    <row r="46884" spans="27:29">
      <c r="AA46884" s="298"/>
      <c r="AC46884" s="206"/>
    </row>
    <row r="46885" spans="27:29">
      <c r="AA46885" s="298"/>
      <c r="AC46885" s="206"/>
    </row>
    <row r="46886" spans="27:29">
      <c r="AA46886" s="298"/>
      <c r="AC46886" s="206"/>
    </row>
    <row r="46887" spans="27:29">
      <c r="AA46887" s="298"/>
      <c r="AC46887" s="206"/>
    </row>
    <row r="46888" spans="27:29">
      <c r="AA46888" s="298"/>
      <c r="AC46888" s="206"/>
    </row>
    <row r="46889" spans="27:29">
      <c r="AA46889" s="298"/>
      <c r="AC46889" s="206"/>
    </row>
    <row r="46890" spans="27:29">
      <c r="AA46890" s="298"/>
      <c r="AC46890" s="206"/>
    </row>
    <row r="46891" spans="27:29">
      <c r="AA46891" s="298"/>
      <c r="AC46891" s="206"/>
    </row>
    <row r="46892" spans="27:29">
      <c r="AA46892" s="298"/>
      <c r="AC46892" s="206"/>
    </row>
    <row r="46893" spans="27:29">
      <c r="AA46893" s="298"/>
      <c r="AC46893" s="206"/>
    </row>
    <row r="46894" spans="27:29">
      <c r="AA46894" s="298"/>
      <c r="AC46894" s="206"/>
    </row>
    <row r="46895" spans="27:29">
      <c r="AA46895" s="298"/>
      <c r="AC46895" s="206"/>
    </row>
    <row r="46896" spans="27:29">
      <c r="AA46896" s="298"/>
      <c r="AC46896" s="206"/>
    </row>
    <row r="46897" spans="27:29">
      <c r="AA46897" s="298"/>
      <c r="AC46897" s="206"/>
    </row>
    <row r="46898" spans="27:29">
      <c r="AA46898" s="298"/>
      <c r="AC46898" s="206"/>
    </row>
    <row r="46899" spans="27:29">
      <c r="AA46899" s="298"/>
      <c r="AC46899" s="206"/>
    </row>
    <row r="46900" spans="27:29">
      <c r="AA46900" s="298"/>
      <c r="AC46900" s="206"/>
    </row>
    <row r="46901" spans="27:29">
      <c r="AA46901" s="298"/>
      <c r="AC46901" s="206"/>
    </row>
    <row r="46902" spans="27:29">
      <c r="AA46902" s="298"/>
      <c r="AC46902" s="206"/>
    </row>
    <row r="46903" spans="27:29">
      <c r="AA46903" s="298"/>
      <c r="AC46903" s="206"/>
    </row>
    <row r="46904" spans="27:29">
      <c r="AA46904" s="298"/>
      <c r="AC46904" s="206"/>
    </row>
    <row r="46905" spans="27:29">
      <c r="AA46905" s="298"/>
      <c r="AC46905" s="206"/>
    </row>
    <row r="46906" spans="27:29">
      <c r="AA46906" s="298"/>
      <c r="AC46906" s="206"/>
    </row>
    <row r="46907" spans="27:29">
      <c r="AA46907" s="298"/>
      <c r="AC46907" s="206"/>
    </row>
    <row r="46908" spans="27:29">
      <c r="AA46908" s="298"/>
      <c r="AC46908" s="206"/>
    </row>
    <row r="46909" spans="27:29">
      <c r="AA46909" s="298"/>
      <c r="AC46909" s="206"/>
    </row>
    <row r="46910" spans="27:29">
      <c r="AA46910" s="298"/>
      <c r="AC46910" s="206"/>
    </row>
    <row r="46911" spans="27:29">
      <c r="AA46911" s="298"/>
      <c r="AC46911" s="206"/>
    </row>
    <row r="46912" spans="27:29">
      <c r="AA46912" s="298"/>
      <c r="AC46912" s="206"/>
    </row>
    <row r="46913" spans="27:29">
      <c r="AA46913" s="298"/>
      <c r="AC46913" s="206"/>
    </row>
    <row r="46914" spans="27:29">
      <c r="AA46914" s="298"/>
      <c r="AC46914" s="206"/>
    </row>
    <row r="46915" spans="27:29">
      <c r="AA46915" s="298"/>
      <c r="AC46915" s="206"/>
    </row>
    <row r="46916" spans="27:29">
      <c r="AA46916" s="298"/>
      <c r="AC46916" s="206"/>
    </row>
    <row r="46917" spans="27:29">
      <c r="AA46917" s="298"/>
      <c r="AC46917" s="206"/>
    </row>
    <row r="46918" spans="27:29">
      <c r="AA46918" s="298"/>
      <c r="AC46918" s="206"/>
    </row>
    <row r="46919" spans="27:29">
      <c r="AA46919" s="298"/>
      <c r="AC46919" s="206"/>
    </row>
    <row r="46920" spans="27:29">
      <c r="AA46920" s="298"/>
      <c r="AC46920" s="206"/>
    </row>
    <row r="46921" spans="27:29">
      <c r="AA46921" s="298"/>
      <c r="AC46921" s="206"/>
    </row>
    <row r="46922" spans="27:29">
      <c r="AA46922" s="298"/>
      <c r="AC46922" s="206"/>
    </row>
    <row r="46923" spans="27:29">
      <c r="AA46923" s="298"/>
      <c r="AC46923" s="206"/>
    </row>
    <row r="46924" spans="27:29">
      <c r="AA46924" s="298"/>
      <c r="AC46924" s="206"/>
    </row>
    <row r="46925" spans="27:29">
      <c r="AA46925" s="298"/>
      <c r="AC46925" s="206"/>
    </row>
    <row r="46926" spans="27:29">
      <c r="AA46926" s="298"/>
      <c r="AC46926" s="206"/>
    </row>
    <row r="46927" spans="27:29">
      <c r="AA46927" s="298"/>
      <c r="AC46927" s="206"/>
    </row>
    <row r="46928" spans="27:29">
      <c r="AA46928" s="298"/>
      <c r="AC46928" s="206"/>
    </row>
    <row r="46929" spans="27:29">
      <c r="AA46929" s="298"/>
      <c r="AC46929" s="206"/>
    </row>
    <row r="46930" spans="27:29">
      <c r="AA46930" s="298"/>
      <c r="AC46930" s="206"/>
    </row>
    <row r="46931" spans="27:29">
      <c r="AA46931" s="298"/>
      <c r="AC46931" s="206"/>
    </row>
    <row r="46932" spans="27:29">
      <c r="AA46932" s="298"/>
      <c r="AC46932" s="206"/>
    </row>
    <row r="46933" spans="27:29">
      <c r="AA46933" s="298"/>
      <c r="AC46933" s="206"/>
    </row>
    <row r="46934" spans="27:29">
      <c r="AA46934" s="298"/>
      <c r="AC46934" s="206"/>
    </row>
    <row r="46935" spans="27:29">
      <c r="AA46935" s="298"/>
      <c r="AC46935" s="206"/>
    </row>
    <row r="46936" spans="27:29">
      <c r="AA46936" s="298"/>
      <c r="AC46936" s="206"/>
    </row>
    <row r="46937" spans="27:29">
      <c r="AA46937" s="298"/>
      <c r="AC46937" s="206"/>
    </row>
    <row r="46938" spans="27:29">
      <c r="AA46938" s="298"/>
      <c r="AC46938" s="206"/>
    </row>
    <row r="46939" spans="27:29">
      <c r="AA46939" s="298"/>
      <c r="AC46939" s="206"/>
    </row>
    <row r="46940" spans="27:29">
      <c r="AA46940" s="298"/>
      <c r="AC46940" s="206"/>
    </row>
    <row r="46941" spans="27:29">
      <c r="AA46941" s="298"/>
      <c r="AC46941" s="206"/>
    </row>
    <row r="46942" spans="27:29">
      <c r="AA46942" s="298"/>
      <c r="AC46942" s="206"/>
    </row>
    <row r="46943" spans="27:29">
      <c r="AA46943" s="298"/>
      <c r="AC46943" s="206"/>
    </row>
    <row r="46944" spans="27:29">
      <c r="AA46944" s="298"/>
      <c r="AC46944" s="206"/>
    </row>
    <row r="46945" spans="27:29">
      <c r="AA46945" s="298"/>
      <c r="AC46945" s="206"/>
    </row>
    <row r="46946" spans="27:29">
      <c r="AA46946" s="298"/>
      <c r="AC46946" s="206"/>
    </row>
    <row r="46947" spans="27:29">
      <c r="AA46947" s="298"/>
      <c r="AC46947" s="206"/>
    </row>
    <row r="46948" spans="27:29">
      <c r="AA46948" s="298"/>
      <c r="AC46948" s="206"/>
    </row>
    <row r="46949" spans="27:29">
      <c r="AA46949" s="298"/>
      <c r="AC46949" s="206"/>
    </row>
    <row r="46950" spans="27:29">
      <c r="AA46950" s="298"/>
      <c r="AC46950" s="206"/>
    </row>
    <row r="46951" spans="27:29">
      <c r="AA46951" s="298"/>
      <c r="AC46951" s="206"/>
    </row>
    <row r="46952" spans="27:29">
      <c r="AA46952" s="298"/>
      <c r="AC46952" s="206"/>
    </row>
    <row r="46953" spans="27:29">
      <c r="AA46953" s="298"/>
      <c r="AC46953" s="206"/>
    </row>
    <row r="46954" spans="27:29">
      <c r="AA46954" s="298"/>
      <c r="AC46954" s="206"/>
    </row>
    <row r="46955" spans="27:29">
      <c r="AA46955" s="298"/>
      <c r="AC46955" s="206"/>
    </row>
    <row r="46956" spans="27:29">
      <c r="AA46956" s="298"/>
      <c r="AC46956" s="206"/>
    </row>
    <row r="46957" spans="27:29">
      <c r="AA46957" s="298"/>
      <c r="AC46957" s="206"/>
    </row>
    <row r="46958" spans="27:29">
      <c r="AA46958" s="298"/>
      <c r="AC46958" s="206"/>
    </row>
    <row r="46959" spans="27:29">
      <c r="AA46959" s="298"/>
      <c r="AC46959" s="206"/>
    </row>
    <row r="46960" spans="27:29">
      <c r="AA46960" s="298"/>
      <c r="AC46960" s="206"/>
    </row>
    <row r="46961" spans="27:29">
      <c r="AA46961" s="298"/>
      <c r="AC46961" s="206"/>
    </row>
    <row r="46962" spans="27:29">
      <c r="AA46962" s="298"/>
      <c r="AC46962" s="206"/>
    </row>
    <row r="46963" spans="27:29">
      <c r="AA46963" s="298"/>
      <c r="AC46963" s="206"/>
    </row>
    <row r="46964" spans="27:29">
      <c r="AA46964" s="298"/>
      <c r="AC46964" s="206"/>
    </row>
    <row r="46965" spans="27:29">
      <c r="AA46965" s="298"/>
      <c r="AC46965" s="206"/>
    </row>
    <row r="46966" spans="27:29">
      <c r="AA46966" s="298"/>
      <c r="AC46966" s="206"/>
    </row>
    <row r="46967" spans="27:29">
      <c r="AA46967" s="298"/>
      <c r="AC46967" s="206"/>
    </row>
    <row r="46968" spans="27:29">
      <c r="AA46968" s="298"/>
      <c r="AC46968" s="206"/>
    </row>
    <row r="46969" spans="27:29">
      <c r="AA46969" s="298"/>
      <c r="AC46969" s="206"/>
    </row>
    <row r="46970" spans="27:29">
      <c r="AA46970" s="298"/>
      <c r="AC46970" s="206"/>
    </row>
    <row r="46971" spans="27:29">
      <c r="AA46971" s="298"/>
      <c r="AC46971" s="206"/>
    </row>
    <row r="46972" spans="27:29">
      <c r="AA46972" s="298"/>
      <c r="AC46972" s="206"/>
    </row>
    <row r="46973" spans="27:29">
      <c r="AA46973" s="298"/>
      <c r="AC46973" s="206"/>
    </row>
    <row r="46974" spans="27:29">
      <c r="AA46974" s="298"/>
      <c r="AC46974" s="206"/>
    </row>
    <row r="46975" spans="27:29">
      <c r="AA46975" s="298"/>
      <c r="AC46975" s="206"/>
    </row>
    <row r="46976" spans="27:29">
      <c r="AA46976" s="298"/>
      <c r="AC46976" s="206"/>
    </row>
    <row r="46977" spans="27:29">
      <c r="AA46977" s="298"/>
      <c r="AC46977" s="206"/>
    </row>
    <row r="46978" spans="27:29">
      <c r="AA46978" s="298"/>
      <c r="AC46978" s="206"/>
    </row>
    <row r="46979" spans="27:29">
      <c r="AA46979" s="298"/>
      <c r="AC46979" s="206"/>
    </row>
    <row r="46980" spans="27:29">
      <c r="AA46980" s="298"/>
      <c r="AC46980" s="206"/>
    </row>
    <row r="46981" spans="27:29">
      <c r="AA46981" s="298"/>
      <c r="AC46981" s="206"/>
    </row>
    <row r="46982" spans="27:29">
      <c r="AA46982" s="298"/>
      <c r="AC46982" s="206"/>
    </row>
    <row r="46983" spans="27:29">
      <c r="AA46983" s="298"/>
      <c r="AC46983" s="206"/>
    </row>
    <row r="46984" spans="27:29">
      <c r="AA46984" s="298"/>
      <c r="AC46984" s="206"/>
    </row>
    <row r="46985" spans="27:29">
      <c r="AA46985" s="298"/>
      <c r="AC46985" s="206"/>
    </row>
    <row r="46986" spans="27:29">
      <c r="AA46986" s="298"/>
      <c r="AC46986" s="206"/>
    </row>
    <row r="46987" spans="27:29">
      <c r="AA46987" s="298"/>
      <c r="AC46987" s="206"/>
    </row>
    <row r="46988" spans="27:29">
      <c r="AA46988" s="298"/>
      <c r="AC46988" s="206"/>
    </row>
    <row r="46989" spans="27:29">
      <c r="AA46989" s="298"/>
      <c r="AC46989" s="206"/>
    </row>
    <row r="46990" spans="27:29">
      <c r="AA46990" s="298"/>
      <c r="AC46990" s="206"/>
    </row>
    <row r="46991" spans="27:29">
      <c r="AA46991" s="298"/>
      <c r="AC46991" s="206"/>
    </row>
    <row r="46992" spans="27:29">
      <c r="AA46992" s="298"/>
      <c r="AC46992" s="206"/>
    </row>
    <row r="46993" spans="27:29">
      <c r="AA46993" s="298"/>
      <c r="AC46993" s="206"/>
    </row>
    <row r="46994" spans="27:29">
      <c r="AA46994" s="298"/>
      <c r="AC46994" s="206"/>
    </row>
    <row r="46995" spans="27:29">
      <c r="AA46995" s="298"/>
      <c r="AC46995" s="206"/>
    </row>
    <row r="46996" spans="27:29">
      <c r="AA46996" s="298"/>
      <c r="AC46996" s="206"/>
    </row>
    <row r="46997" spans="27:29">
      <c r="AA46997" s="298"/>
      <c r="AC46997" s="206"/>
    </row>
    <row r="46998" spans="27:29">
      <c r="AA46998" s="298"/>
      <c r="AC46998" s="206"/>
    </row>
    <row r="46999" spans="27:29">
      <c r="AA46999" s="298"/>
      <c r="AC46999" s="206"/>
    </row>
    <row r="47000" spans="27:29">
      <c r="AA47000" s="298"/>
      <c r="AC47000" s="206"/>
    </row>
    <row r="47001" spans="27:29">
      <c r="AA47001" s="298"/>
      <c r="AC47001" s="206"/>
    </row>
    <row r="47002" spans="27:29">
      <c r="AA47002" s="298"/>
      <c r="AC47002" s="206"/>
    </row>
    <row r="47003" spans="27:29">
      <c r="AA47003" s="298"/>
      <c r="AC47003" s="206"/>
    </row>
    <row r="47004" spans="27:29">
      <c r="AA47004" s="298"/>
      <c r="AC47004" s="206"/>
    </row>
    <row r="47005" spans="27:29">
      <c r="AA47005" s="298"/>
      <c r="AC47005" s="206"/>
    </row>
    <row r="47006" spans="27:29">
      <c r="AA47006" s="298"/>
      <c r="AC47006" s="206"/>
    </row>
    <row r="47007" spans="27:29">
      <c r="AA47007" s="298"/>
      <c r="AC47007" s="206"/>
    </row>
    <row r="47008" spans="27:29">
      <c r="AA47008" s="298"/>
      <c r="AC47008" s="206"/>
    </row>
    <row r="47009" spans="27:29">
      <c r="AA47009" s="298"/>
      <c r="AC47009" s="206"/>
    </row>
    <row r="47010" spans="27:29">
      <c r="AA47010" s="298"/>
      <c r="AC47010" s="206"/>
    </row>
    <row r="47011" spans="27:29">
      <c r="AA47011" s="298"/>
      <c r="AC47011" s="206"/>
    </row>
    <row r="47012" spans="27:29">
      <c r="AA47012" s="298"/>
      <c r="AC47012" s="206"/>
    </row>
    <row r="47013" spans="27:29">
      <c r="AA47013" s="298"/>
      <c r="AC47013" s="206"/>
    </row>
    <row r="47014" spans="27:29">
      <c r="AA47014" s="298"/>
      <c r="AC47014" s="206"/>
    </row>
    <row r="47015" spans="27:29">
      <c r="AA47015" s="298"/>
      <c r="AC47015" s="206"/>
    </row>
    <row r="47016" spans="27:29">
      <c r="AA47016" s="298"/>
      <c r="AC47016" s="206"/>
    </row>
    <row r="47017" spans="27:29">
      <c r="AA47017" s="298"/>
      <c r="AC47017" s="206"/>
    </row>
    <row r="47018" spans="27:29">
      <c r="AA47018" s="298"/>
      <c r="AC47018" s="206"/>
    </row>
    <row r="47019" spans="27:29">
      <c r="AA47019" s="298"/>
      <c r="AC47019" s="206"/>
    </row>
    <row r="47020" spans="27:29">
      <c r="AA47020" s="298"/>
      <c r="AC47020" s="206"/>
    </row>
    <row r="47021" spans="27:29">
      <c r="AA47021" s="298"/>
      <c r="AC47021" s="206"/>
    </row>
    <row r="47022" spans="27:29">
      <c r="AA47022" s="298"/>
      <c r="AC47022" s="206"/>
    </row>
    <row r="47023" spans="27:29">
      <c r="AA47023" s="298"/>
      <c r="AC47023" s="206"/>
    </row>
    <row r="47024" spans="27:29">
      <c r="AA47024" s="298"/>
      <c r="AC47024" s="206"/>
    </row>
    <row r="47025" spans="27:29">
      <c r="AA47025" s="298"/>
      <c r="AC47025" s="206"/>
    </row>
    <row r="47026" spans="27:29">
      <c r="AA47026" s="298"/>
      <c r="AC47026" s="206"/>
    </row>
    <row r="47027" spans="27:29">
      <c r="AA47027" s="298"/>
      <c r="AC47027" s="206"/>
    </row>
    <row r="47028" spans="27:29">
      <c r="AA47028" s="298"/>
      <c r="AC47028" s="206"/>
    </row>
    <row r="47029" spans="27:29">
      <c r="AA47029" s="298"/>
      <c r="AC47029" s="206"/>
    </row>
    <row r="47030" spans="27:29">
      <c r="AA47030" s="298"/>
      <c r="AC47030" s="206"/>
    </row>
    <row r="47031" spans="27:29">
      <c r="AA47031" s="298"/>
      <c r="AC47031" s="206"/>
    </row>
    <row r="47032" spans="27:29">
      <c r="AA47032" s="298"/>
      <c r="AC47032" s="206"/>
    </row>
    <row r="47033" spans="27:29">
      <c r="AA47033" s="298"/>
      <c r="AC47033" s="206"/>
    </row>
    <row r="47034" spans="27:29">
      <c r="AA47034" s="298"/>
      <c r="AC47034" s="206"/>
    </row>
    <row r="47035" spans="27:29">
      <c r="AA47035" s="298"/>
      <c r="AC47035" s="206"/>
    </row>
    <row r="47036" spans="27:29">
      <c r="AA47036" s="298"/>
      <c r="AC47036" s="206"/>
    </row>
    <row r="47037" spans="27:29">
      <c r="AA47037" s="298"/>
      <c r="AC47037" s="206"/>
    </row>
    <row r="47038" spans="27:29">
      <c r="AA47038" s="298"/>
      <c r="AC47038" s="206"/>
    </row>
    <row r="47039" spans="27:29">
      <c r="AA47039" s="298"/>
      <c r="AC47039" s="206"/>
    </row>
    <row r="47040" spans="27:29">
      <c r="AA47040" s="298"/>
      <c r="AC47040" s="206"/>
    </row>
    <row r="47041" spans="27:29">
      <c r="AA47041" s="298"/>
      <c r="AC47041" s="206"/>
    </row>
    <row r="47042" spans="27:29">
      <c r="AA47042" s="298"/>
      <c r="AC47042" s="206"/>
    </row>
    <row r="47043" spans="27:29">
      <c r="AA47043" s="298"/>
      <c r="AC47043" s="206"/>
    </row>
    <row r="47044" spans="27:29">
      <c r="AA47044" s="298"/>
      <c r="AC47044" s="206"/>
    </row>
    <row r="47045" spans="27:29">
      <c r="AA47045" s="298"/>
      <c r="AC47045" s="206"/>
    </row>
    <row r="47046" spans="27:29">
      <c r="AA47046" s="298"/>
      <c r="AC47046" s="206"/>
    </row>
    <row r="47047" spans="27:29">
      <c r="AA47047" s="298"/>
      <c r="AC47047" s="206"/>
    </row>
    <row r="47048" spans="27:29">
      <c r="AA47048" s="298"/>
      <c r="AC47048" s="206"/>
    </row>
    <row r="47049" spans="27:29">
      <c r="AA47049" s="298"/>
      <c r="AC47049" s="206"/>
    </row>
    <row r="47050" spans="27:29">
      <c r="AA47050" s="298"/>
      <c r="AC47050" s="206"/>
    </row>
    <row r="47051" spans="27:29">
      <c r="AA47051" s="298"/>
      <c r="AC47051" s="206"/>
    </row>
    <row r="47052" spans="27:29">
      <c r="AA47052" s="298"/>
      <c r="AC47052" s="206"/>
    </row>
    <row r="47053" spans="27:29">
      <c r="AA47053" s="298"/>
      <c r="AC47053" s="206"/>
    </row>
    <row r="47054" spans="27:29">
      <c r="AA47054" s="298"/>
      <c r="AC47054" s="206"/>
    </row>
    <row r="47055" spans="27:29">
      <c r="AA47055" s="298"/>
      <c r="AC47055" s="206"/>
    </row>
    <row r="47056" spans="27:29">
      <c r="AA47056" s="298"/>
      <c r="AC47056" s="206"/>
    </row>
    <row r="47057" spans="27:29">
      <c r="AA47057" s="298"/>
      <c r="AC47057" s="206"/>
    </row>
    <row r="47058" spans="27:29">
      <c r="AA47058" s="298"/>
      <c r="AC47058" s="206"/>
    </row>
    <row r="47059" spans="27:29">
      <c r="AA47059" s="298"/>
      <c r="AC47059" s="206"/>
    </row>
    <row r="47060" spans="27:29">
      <c r="AA47060" s="298"/>
      <c r="AC47060" s="206"/>
    </row>
    <row r="47061" spans="27:29">
      <c r="AA47061" s="298"/>
      <c r="AC47061" s="206"/>
    </row>
    <row r="47062" spans="27:29">
      <c r="AA47062" s="298"/>
      <c r="AC47062" s="206"/>
    </row>
    <row r="47063" spans="27:29">
      <c r="AA47063" s="298"/>
      <c r="AC47063" s="206"/>
    </row>
    <row r="47064" spans="27:29">
      <c r="AA47064" s="298"/>
      <c r="AC47064" s="206"/>
    </row>
    <row r="47065" spans="27:29">
      <c r="AA47065" s="298"/>
      <c r="AC47065" s="206"/>
    </row>
    <row r="47066" spans="27:29">
      <c r="AA47066" s="298"/>
      <c r="AC47066" s="206"/>
    </row>
    <row r="47067" spans="27:29">
      <c r="AA47067" s="298"/>
      <c r="AC47067" s="206"/>
    </row>
    <row r="47068" spans="27:29">
      <c r="AA47068" s="298"/>
      <c r="AC47068" s="206"/>
    </row>
    <row r="47069" spans="27:29">
      <c r="AA47069" s="298"/>
      <c r="AC47069" s="206"/>
    </row>
    <row r="47070" spans="27:29">
      <c r="AA47070" s="298"/>
      <c r="AC47070" s="206"/>
    </row>
    <row r="47071" spans="27:29">
      <c r="AA47071" s="298"/>
      <c r="AC47071" s="206"/>
    </row>
    <row r="47072" spans="27:29">
      <c r="AA47072" s="298"/>
      <c r="AC47072" s="206"/>
    </row>
    <row r="47073" spans="27:29">
      <c r="AA47073" s="298"/>
      <c r="AC47073" s="206"/>
    </row>
    <row r="47074" spans="27:29">
      <c r="AA47074" s="298"/>
      <c r="AC47074" s="206"/>
    </row>
    <row r="47075" spans="27:29">
      <c r="AA47075" s="298"/>
      <c r="AC47075" s="206"/>
    </row>
    <row r="47076" spans="27:29">
      <c r="AA47076" s="298"/>
      <c r="AC47076" s="206"/>
    </row>
    <row r="47077" spans="27:29">
      <c r="AA47077" s="298"/>
      <c r="AC47077" s="206"/>
    </row>
    <row r="47078" spans="27:29">
      <c r="AA47078" s="298"/>
      <c r="AC47078" s="206"/>
    </row>
    <row r="47079" spans="27:29">
      <c r="AA47079" s="298"/>
      <c r="AC47079" s="206"/>
    </row>
    <row r="47080" spans="27:29">
      <c r="AA47080" s="298"/>
      <c r="AC47080" s="206"/>
    </row>
    <row r="47081" spans="27:29">
      <c r="AA47081" s="298"/>
      <c r="AC47081" s="206"/>
    </row>
    <row r="47082" spans="27:29">
      <c r="AA47082" s="298"/>
      <c r="AC47082" s="206"/>
    </row>
    <row r="47083" spans="27:29">
      <c r="AA47083" s="298"/>
      <c r="AC47083" s="206"/>
    </row>
    <row r="47084" spans="27:29">
      <c r="AA47084" s="298"/>
      <c r="AC47084" s="206"/>
    </row>
    <row r="47085" spans="27:29">
      <c r="AA47085" s="298"/>
      <c r="AC47085" s="206"/>
    </row>
    <row r="47086" spans="27:29">
      <c r="AA47086" s="298"/>
      <c r="AC47086" s="206"/>
    </row>
    <row r="47087" spans="27:29">
      <c r="AA47087" s="298"/>
      <c r="AC47087" s="206"/>
    </row>
    <row r="47088" spans="27:29">
      <c r="AA47088" s="298"/>
      <c r="AC47088" s="206"/>
    </row>
    <row r="47089" spans="27:29">
      <c r="AA47089" s="298"/>
      <c r="AC47089" s="206"/>
    </row>
    <row r="47090" spans="27:29">
      <c r="AA47090" s="298"/>
      <c r="AC47090" s="206"/>
    </row>
    <row r="47091" spans="27:29">
      <c r="AA47091" s="298"/>
      <c r="AC47091" s="206"/>
    </row>
    <row r="47092" spans="27:29">
      <c r="AA47092" s="298"/>
      <c r="AC47092" s="206"/>
    </row>
    <row r="47093" spans="27:29">
      <c r="AA47093" s="298"/>
      <c r="AC47093" s="206"/>
    </row>
    <row r="47094" spans="27:29">
      <c r="AA47094" s="298"/>
      <c r="AC47094" s="206"/>
    </row>
    <row r="47095" spans="27:29">
      <c r="AA47095" s="298"/>
      <c r="AC47095" s="206"/>
    </row>
    <row r="47096" spans="27:29">
      <c r="AA47096" s="298"/>
      <c r="AC47096" s="206"/>
    </row>
    <row r="47097" spans="27:29">
      <c r="AA47097" s="298"/>
      <c r="AC47097" s="206"/>
    </row>
    <row r="47098" spans="27:29">
      <c r="AA47098" s="298"/>
      <c r="AC47098" s="206"/>
    </row>
    <row r="47099" spans="27:29">
      <c r="AA47099" s="298"/>
      <c r="AC47099" s="206"/>
    </row>
    <row r="47100" spans="27:29">
      <c r="AA47100" s="298"/>
      <c r="AC47100" s="206"/>
    </row>
    <row r="47101" spans="27:29">
      <c r="AA47101" s="298"/>
      <c r="AC47101" s="206"/>
    </row>
    <row r="47102" spans="27:29">
      <c r="AA47102" s="298"/>
      <c r="AC47102" s="206"/>
    </row>
    <row r="47103" spans="27:29">
      <c r="AA47103" s="298"/>
      <c r="AC47103" s="206"/>
    </row>
    <row r="47104" spans="27:29">
      <c r="AA47104" s="298"/>
      <c r="AC47104" s="206"/>
    </row>
    <row r="47105" spans="27:29">
      <c r="AA47105" s="298"/>
      <c r="AC47105" s="206"/>
    </row>
    <row r="47106" spans="27:29">
      <c r="AA47106" s="298"/>
      <c r="AC47106" s="206"/>
    </row>
    <row r="47107" spans="27:29">
      <c r="AA47107" s="298"/>
      <c r="AC47107" s="206"/>
    </row>
    <row r="47108" spans="27:29">
      <c r="AA47108" s="298"/>
      <c r="AC47108" s="206"/>
    </row>
    <row r="47109" spans="27:29">
      <c r="AA47109" s="298"/>
      <c r="AC47109" s="206"/>
    </row>
    <row r="47110" spans="27:29">
      <c r="AA47110" s="298"/>
      <c r="AC47110" s="206"/>
    </row>
    <row r="47111" spans="27:29">
      <c r="AA47111" s="298"/>
      <c r="AC47111" s="206"/>
    </row>
    <row r="47112" spans="27:29">
      <c r="AA47112" s="298"/>
      <c r="AC47112" s="206"/>
    </row>
    <row r="47113" spans="27:29">
      <c r="AA47113" s="298"/>
      <c r="AC47113" s="206"/>
    </row>
    <row r="47114" spans="27:29">
      <c r="AA47114" s="298"/>
      <c r="AC47114" s="206"/>
    </row>
    <row r="47115" spans="27:29">
      <c r="AA47115" s="298"/>
      <c r="AC47115" s="206"/>
    </row>
    <row r="47116" spans="27:29">
      <c r="AA47116" s="298"/>
      <c r="AC47116" s="206"/>
    </row>
    <row r="47117" spans="27:29">
      <c r="AA47117" s="298"/>
      <c r="AC47117" s="206"/>
    </row>
    <row r="47118" spans="27:29">
      <c r="AA47118" s="298"/>
      <c r="AC47118" s="206"/>
    </row>
    <row r="47119" spans="27:29">
      <c r="AA47119" s="298"/>
      <c r="AC47119" s="206"/>
    </row>
    <row r="47120" spans="27:29">
      <c r="AA47120" s="298"/>
      <c r="AC47120" s="206"/>
    </row>
    <row r="47121" spans="27:29">
      <c r="AA47121" s="298"/>
      <c r="AC47121" s="206"/>
    </row>
    <row r="47122" spans="27:29">
      <c r="AA47122" s="298"/>
      <c r="AC47122" s="206"/>
    </row>
    <row r="47123" spans="27:29">
      <c r="AA47123" s="298"/>
      <c r="AC47123" s="206"/>
    </row>
    <row r="47124" spans="27:29">
      <c r="AA47124" s="298"/>
      <c r="AC47124" s="206"/>
    </row>
    <row r="47125" spans="27:29">
      <c r="AA47125" s="298"/>
      <c r="AC47125" s="206"/>
    </row>
    <row r="47126" spans="27:29">
      <c r="AA47126" s="298"/>
      <c r="AC47126" s="206"/>
    </row>
    <row r="47127" spans="27:29">
      <c r="AA47127" s="298"/>
      <c r="AC47127" s="206"/>
    </row>
    <row r="47128" spans="27:29">
      <c r="AA47128" s="298"/>
      <c r="AC47128" s="206"/>
    </row>
    <row r="47129" spans="27:29">
      <c r="AA47129" s="298"/>
      <c r="AC47129" s="206"/>
    </row>
    <row r="47130" spans="27:29">
      <c r="AA47130" s="298"/>
      <c r="AC47130" s="206"/>
    </row>
    <row r="47131" spans="27:29">
      <c r="AA47131" s="298"/>
      <c r="AC47131" s="206"/>
    </row>
    <row r="47132" spans="27:29">
      <c r="AA47132" s="298"/>
      <c r="AC47132" s="206"/>
    </row>
    <row r="47133" spans="27:29">
      <c r="AA47133" s="298"/>
      <c r="AC47133" s="206"/>
    </row>
    <row r="47134" spans="27:29">
      <c r="AA47134" s="298"/>
      <c r="AC47134" s="206"/>
    </row>
    <row r="47135" spans="27:29">
      <c r="AA47135" s="298"/>
      <c r="AC47135" s="206"/>
    </row>
    <row r="47136" spans="27:29">
      <c r="AA47136" s="298"/>
      <c r="AC47136" s="206"/>
    </row>
    <row r="47137" spans="27:29">
      <c r="AA47137" s="298"/>
      <c r="AC47137" s="206"/>
    </row>
    <row r="47138" spans="27:29">
      <c r="AA47138" s="298"/>
      <c r="AC47138" s="206"/>
    </row>
    <row r="47139" spans="27:29">
      <c r="AA47139" s="298"/>
      <c r="AC47139" s="206"/>
    </row>
    <row r="47140" spans="27:29">
      <c r="AA47140" s="298"/>
      <c r="AC47140" s="206"/>
    </row>
    <row r="47141" spans="27:29">
      <c r="AA47141" s="298"/>
      <c r="AC47141" s="206"/>
    </row>
    <row r="47142" spans="27:29">
      <c r="AA47142" s="298"/>
      <c r="AC47142" s="206"/>
    </row>
    <row r="47143" spans="27:29">
      <c r="AA47143" s="298"/>
      <c r="AC47143" s="206"/>
    </row>
    <row r="47144" spans="27:29">
      <c r="AA47144" s="298"/>
      <c r="AC47144" s="206"/>
    </row>
    <row r="47145" spans="27:29">
      <c r="AA47145" s="298"/>
      <c r="AC47145" s="206"/>
    </row>
    <row r="47146" spans="27:29">
      <c r="AA47146" s="298"/>
      <c r="AC47146" s="206"/>
    </row>
    <row r="47147" spans="27:29">
      <c r="AA47147" s="298"/>
      <c r="AC47147" s="206"/>
    </row>
    <row r="47148" spans="27:29">
      <c r="AA47148" s="298"/>
      <c r="AC47148" s="206"/>
    </row>
    <row r="47149" spans="27:29">
      <c r="AA47149" s="298"/>
      <c r="AC47149" s="206"/>
    </row>
    <row r="47150" spans="27:29">
      <c r="AA47150" s="298"/>
      <c r="AC47150" s="206"/>
    </row>
    <row r="47151" spans="27:29">
      <c r="AA47151" s="298"/>
      <c r="AC47151" s="206"/>
    </row>
    <row r="47152" spans="27:29">
      <c r="AA47152" s="298"/>
      <c r="AC47152" s="206"/>
    </row>
    <row r="47153" spans="27:29">
      <c r="AA47153" s="298"/>
      <c r="AC47153" s="206"/>
    </row>
    <row r="47154" spans="27:29">
      <c r="AA47154" s="298"/>
      <c r="AC47154" s="206"/>
    </row>
    <row r="47155" spans="27:29">
      <c r="AA47155" s="298"/>
      <c r="AC47155" s="206"/>
    </row>
    <row r="47156" spans="27:29">
      <c r="AA47156" s="298"/>
      <c r="AC47156" s="206"/>
    </row>
    <row r="47157" spans="27:29">
      <c r="AA47157" s="298"/>
      <c r="AC47157" s="206"/>
    </row>
    <row r="47158" spans="27:29">
      <c r="AA47158" s="298"/>
      <c r="AC47158" s="206"/>
    </row>
    <row r="47159" spans="27:29">
      <c r="AA47159" s="298"/>
      <c r="AC47159" s="206"/>
    </row>
    <row r="47160" spans="27:29">
      <c r="AA47160" s="298"/>
      <c r="AC47160" s="206"/>
    </row>
    <row r="47161" spans="27:29">
      <c r="AA47161" s="298"/>
      <c r="AC47161" s="206"/>
    </row>
    <row r="47162" spans="27:29">
      <c r="AA47162" s="298"/>
      <c r="AC47162" s="206"/>
    </row>
    <row r="47163" spans="27:29">
      <c r="AA47163" s="298"/>
      <c r="AC47163" s="206"/>
    </row>
    <row r="47164" spans="27:29">
      <c r="AA47164" s="298"/>
      <c r="AC47164" s="206"/>
    </row>
    <row r="47165" spans="27:29">
      <c r="AA47165" s="298"/>
      <c r="AC47165" s="206"/>
    </row>
    <row r="47166" spans="27:29">
      <c r="AA47166" s="298"/>
      <c r="AC47166" s="206"/>
    </row>
    <row r="47167" spans="27:29">
      <c r="AA47167" s="298"/>
      <c r="AC47167" s="206"/>
    </row>
    <row r="47168" spans="27:29">
      <c r="AA47168" s="298"/>
      <c r="AC47168" s="206"/>
    </row>
    <row r="47169" spans="27:29">
      <c r="AA47169" s="298"/>
      <c r="AC47169" s="206"/>
    </row>
    <row r="47170" spans="27:29">
      <c r="AA47170" s="298"/>
      <c r="AC47170" s="206"/>
    </row>
    <row r="47171" spans="27:29">
      <c r="AA47171" s="298"/>
      <c r="AC47171" s="206"/>
    </row>
    <row r="47172" spans="27:29">
      <c r="AA47172" s="298"/>
      <c r="AC47172" s="206"/>
    </row>
    <row r="47173" spans="27:29">
      <c r="AA47173" s="298"/>
      <c r="AC47173" s="206"/>
    </row>
    <row r="47174" spans="27:29">
      <c r="AA47174" s="298"/>
      <c r="AC47174" s="206"/>
    </row>
    <row r="47175" spans="27:29">
      <c r="AA47175" s="298"/>
      <c r="AC47175" s="206"/>
    </row>
    <row r="47176" spans="27:29">
      <c r="AA47176" s="298"/>
      <c r="AC47176" s="206"/>
    </row>
    <row r="47177" spans="27:29">
      <c r="AA47177" s="298"/>
      <c r="AC47177" s="206"/>
    </row>
    <row r="47178" spans="27:29">
      <c r="AA47178" s="298"/>
      <c r="AC47178" s="206"/>
    </row>
    <row r="47179" spans="27:29">
      <c r="AA47179" s="298"/>
      <c r="AC47179" s="206"/>
    </row>
    <row r="47180" spans="27:29">
      <c r="AA47180" s="298"/>
      <c r="AC47180" s="206"/>
    </row>
    <row r="47181" spans="27:29">
      <c r="AA47181" s="298"/>
      <c r="AC47181" s="206"/>
    </row>
    <row r="47182" spans="27:29">
      <c r="AA47182" s="298"/>
      <c r="AC47182" s="206"/>
    </row>
    <row r="47183" spans="27:29">
      <c r="AA47183" s="298"/>
      <c r="AC47183" s="206"/>
    </row>
    <row r="47184" spans="27:29">
      <c r="AA47184" s="298"/>
      <c r="AC47184" s="206"/>
    </row>
    <row r="47185" spans="27:29">
      <c r="AA47185" s="298"/>
      <c r="AC47185" s="206"/>
    </row>
    <row r="47186" spans="27:29">
      <c r="AA47186" s="298"/>
      <c r="AC47186" s="206"/>
    </row>
    <row r="47187" spans="27:29">
      <c r="AA47187" s="298"/>
      <c r="AC47187" s="206"/>
    </row>
    <row r="47188" spans="27:29">
      <c r="AA47188" s="298"/>
      <c r="AC47188" s="206"/>
    </row>
    <row r="47189" spans="27:29">
      <c r="AA47189" s="298"/>
      <c r="AC47189" s="206"/>
    </row>
    <row r="47190" spans="27:29">
      <c r="AA47190" s="298"/>
      <c r="AC47190" s="206"/>
    </row>
    <row r="47191" spans="27:29">
      <c r="AA47191" s="298"/>
      <c r="AC47191" s="206"/>
    </row>
    <row r="47192" spans="27:29">
      <c r="AA47192" s="298"/>
      <c r="AC47192" s="206"/>
    </row>
    <row r="47193" spans="27:29">
      <c r="AA47193" s="298"/>
      <c r="AC47193" s="206"/>
    </row>
    <row r="47194" spans="27:29">
      <c r="AA47194" s="298"/>
      <c r="AC47194" s="206"/>
    </row>
    <row r="47195" spans="27:29">
      <c r="AA47195" s="298"/>
      <c r="AC47195" s="206"/>
    </row>
    <row r="47196" spans="27:29">
      <c r="AA47196" s="298"/>
      <c r="AC47196" s="206"/>
    </row>
    <row r="47197" spans="27:29">
      <c r="AA47197" s="298"/>
      <c r="AC47197" s="206"/>
    </row>
    <row r="47198" spans="27:29">
      <c r="AA47198" s="298"/>
      <c r="AC47198" s="206"/>
    </row>
    <row r="47199" spans="27:29">
      <c r="AA47199" s="298"/>
      <c r="AC47199" s="206"/>
    </row>
    <row r="47200" spans="27:29">
      <c r="AA47200" s="298"/>
      <c r="AC47200" s="206"/>
    </row>
    <row r="47201" spans="27:29">
      <c r="AA47201" s="298"/>
      <c r="AC47201" s="206"/>
    </row>
    <row r="47202" spans="27:29">
      <c r="AA47202" s="298"/>
      <c r="AC47202" s="206"/>
    </row>
    <row r="47203" spans="27:29">
      <c r="AA47203" s="298"/>
      <c r="AC47203" s="206"/>
    </row>
    <row r="47204" spans="27:29">
      <c r="AA47204" s="298"/>
      <c r="AC47204" s="206"/>
    </row>
    <row r="47205" spans="27:29">
      <c r="AA47205" s="298"/>
      <c r="AC47205" s="206"/>
    </row>
    <row r="47206" spans="27:29">
      <c r="AA47206" s="298"/>
      <c r="AC47206" s="206"/>
    </row>
    <row r="47207" spans="27:29">
      <c r="AA47207" s="298"/>
      <c r="AC47207" s="206"/>
    </row>
    <row r="47208" spans="27:29">
      <c r="AA47208" s="298"/>
      <c r="AC47208" s="206"/>
    </row>
    <row r="47209" spans="27:29">
      <c r="AA47209" s="298"/>
      <c r="AC47209" s="206"/>
    </row>
    <row r="47210" spans="27:29">
      <c r="AA47210" s="298"/>
      <c r="AC47210" s="206"/>
    </row>
    <row r="47211" spans="27:29">
      <c r="AA47211" s="298"/>
      <c r="AC47211" s="206"/>
    </row>
    <row r="47212" spans="27:29">
      <c r="AA47212" s="298"/>
      <c r="AC47212" s="206"/>
    </row>
    <row r="47213" spans="27:29">
      <c r="AA47213" s="298"/>
      <c r="AC47213" s="206"/>
    </row>
    <row r="47214" spans="27:29">
      <c r="AA47214" s="298"/>
      <c r="AC47214" s="206"/>
    </row>
    <row r="47215" spans="27:29">
      <c r="AA47215" s="298"/>
      <c r="AC47215" s="206"/>
    </row>
    <row r="47216" spans="27:29">
      <c r="AA47216" s="298"/>
      <c r="AC47216" s="206"/>
    </row>
    <row r="47217" spans="27:29">
      <c r="AA47217" s="298"/>
      <c r="AC47217" s="206"/>
    </row>
    <row r="47218" spans="27:29">
      <c r="AA47218" s="298"/>
      <c r="AC47218" s="206"/>
    </row>
    <row r="47219" spans="27:29">
      <c r="AA47219" s="298"/>
      <c r="AC47219" s="206"/>
    </row>
    <row r="47220" spans="27:29">
      <c r="AA47220" s="298"/>
      <c r="AC47220" s="206"/>
    </row>
    <row r="47221" spans="27:29">
      <c r="AA47221" s="298"/>
      <c r="AC47221" s="206"/>
    </row>
    <row r="47222" spans="27:29">
      <c r="AA47222" s="298"/>
      <c r="AC47222" s="206"/>
    </row>
    <row r="47223" spans="27:29">
      <c r="AA47223" s="298"/>
      <c r="AC47223" s="206"/>
    </row>
    <row r="47224" spans="27:29">
      <c r="AA47224" s="298"/>
      <c r="AC47224" s="206"/>
    </row>
    <row r="47225" spans="27:29">
      <c r="AA47225" s="298"/>
      <c r="AC47225" s="206"/>
    </row>
    <row r="47226" spans="27:29">
      <c r="AA47226" s="298"/>
      <c r="AC47226" s="206"/>
    </row>
    <row r="47227" spans="27:29">
      <c r="AA47227" s="298"/>
      <c r="AC47227" s="206"/>
    </row>
    <row r="47228" spans="27:29">
      <c r="AA47228" s="298"/>
      <c r="AC47228" s="206"/>
    </row>
    <row r="47229" spans="27:29">
      <c r="AA47229" s="298"/>
      <c r="AC47229" s="206"/>
    </row>
    <row r="47230" spans="27:29">
      <c r="AA47230" s="298"/>
      <c r="AC47230" s="206"/>
    </row>
    <row r="47231" spans="27:29">
      <c r="AA47231" s="298"/>
      <c r="AC47231" s="206"/>
    </row>
    <row r="47232" spans="27:29">
      <c r="AA47232" s="298"/>
      <c r="AC47232" s="206"/>
    </row>
    <row r="47233" spans="27:29">
      <c r="AA47233" s="298"/>
      <c r="AC47233" s="206"/>
    </row>
    <row r="47234" spans="27:29">
      <c r="AA47234" s="298"/>
      <c r="AC47234" s="206"/>
    </row>
    <row r="47235" spans="27:29">
      <c r="AA47235" s="298"/>
      <c r="AC47235" s="206"/>
    </row>
    <row r="47236" spans="27:29">
      <c r="AA47236" s="298"/>
      <c r="AC47236" s="206"/>
    </row>
    <row r="47237" spans="27:29">
      <c r="AA47237" s="298"/>
      <c r="AC47237" s="206"/>
    </row>
    <row r="47238" spans="27:29">
      <c r="AA47238" s="298"/>
      <c r="AC47238" s="206"/>
    </row>
    <row r="47239" spans="27:29">
      <c r="AA47239" s="298"/>
      <c r="AC47239" s="206"/>
    </row>
    <row r="47240" spans="27:29">
      <c r="AA47240" s="298"/>
      <c r="AC47240" s="206"/>
    </row>
    <row r="47241" spans="27:29">
      <c r="AA47241" s="298"/>
      <c r="AC47241" s="206"/>
    </row>
    <row r="47242" spans="27:29">
      <c r="AA47242" s="298"/>
      <c r="AC47242" s="206"/>
    </row>
    <row r="47243" spans="27:29">
      <c r="AA47243" s="298"/>
      <c r="AC47243" s="206"/>
    </row>
    <row r="47244" spans="27:29">
      <c r="AA47244" s="298"/>
      <c r="AC47244" s="206"/>
    </row>
    <row r="47245" spans="27:29">
      <c r="AA47245" s="298"/>
      <c r="AC47245" s="206"/>
    </row>
    <row r="47246" spans="27:29">
      <c r="AA47246" s="298"/>
      <c r="AC47246" s="206"/>
    </row>
    <row r="47247" spans="27:29">
      <c r="AA47247" s="298"/>
      <c r="AC47247" s="206"/>
    </row>
    <row r="47248" spans="27:29">
      <c r="AA47248" s="298"/>
      <c r="AC47248" s="206"/>
    </row>
    <row r="47249" spans="27:29">
      <c r="AA47249" s="298"/>
      <c r="AC47249" s="206"/>
    </row>
    <row r="47250" spans="27:29">
      <c r="AA47250" s="298"/>
      <c r="AC47250" s="206"/>
    </row>
    <row r="47251" spans="27:29">
      <c r="AA47251" s="298"/>
      <c r="AC47251" s="206"/>
    </row>
    <row r="47252" spans="27:29">
      <c r="AA47252" s="298"/>
      <c r="AC47252" s="206"/>
    </row>
    <row r="47253" spans="27:29">
      <c r="AA47253" s="298"/>
      <c r="AC47253" s="206"/>
    </row>
    <row r="47254" spans="27:29">
      <c r="AA47254" s="298"/>
      <c r="AC47254" s="206"/>
    </row>
    <row r="47255" spans="27:29">
      <c r="AA47255" s="298"/>
      <c r="AC47255" s="206"/>
    </row>
    <row r="47256" spans="27:29">
      <c r="AA47256" s="298"/>
      <c r="AC47256" s="206"/>
    </row>
    <row r="47257" spans="27:29">
      <c r="AA47257" s="298"/>
      <c r="AC47257" s="206"/>
    </row>
    <row r="47258" spans="27:29">
      <c r="AA47258" s="298"/>
      <c r="AC47258" s="206"/>
    </row>
    <row r="47259" spans="27:29">
      <c r="AA47259" s="298"/>
      <c r="AC47259" s="206"/>
    </row>
    <row r="47260" spans="27:29">
      <c r="AA47260" s="298"/>
      <c r="AC47260" s="206"/>
    </row>
    <row r="47261" spans="27:29">
      <c r="AA47261" s="298"/>
      <c r="AC47261" s="206"/>
    </row>
    <row r="47262" spans="27:29">
      <c r="AA47262" s="298"/>
      <c r="AC47262" s="206"/>
    </row>
    <row r="47263" spans="27:29">
      <c r="AA47263" s="298"/>
      <c r="AC47263" s="206"/>
    </row>
    <row r="47264" spans="27:29">
      <c r="AA47264" s="298"/>
      <c r="AC47264" s="206"/>
    </row>
    <row r="47265" spans="27:29">
      <c r="AA47265" s="298"/>
      <c r="AC47265" s="206"/>
    </row>
    <row r="47266" spans="27:29">
      <c r="AA47266" s="298"/>
      <c r="AC47266" s="206"/>
    </row>
    <row r="47267" spans="27:29">
      <c r="AA47267" s="298"/>
      <c r="AC47267" s="206"/>
    </row>
    <row r="47268" spans="27:29">
      <c r="AA47268" s="298"/>
      <c r="AC47268" s="206"/>
    </row>
    <row r="47269" spans="27:29">
      <c r="AA47269" s="298"/>
      <c r="AC47269" s="206"/>
    </row>
    <row r="47270" spans="27:29">
      <c r="AA47270" s="298"/>
      <c r="AC47270" s="206"/>
    </row>
    <row r="47271" spans="27:29">
      <c r="AA47271" s="298"/>
      <c r="AC47271" s="206"/>
    </row>
    <row r="47272" spans="27:29">
      <c r="AA47272" s="298"/>
      <c r="AC47272" s="206"/>
    </row>
    <row r="47273" spans="27:29">
      <c r="AA47273" s="298"/>
      <c r="AC47273" s="206"/>
    </row>
    <row r="47274" spans="27:29">
      <c r="AA47274" s="298"/>
      <c r="AC47274" s="206"/>
    </row>
    <row r="47275" spans="27:29">
      <c r="AA47275" s="298"/>
      <c r="AC47275" s="206"/>
    </row>
    <row r="47276" spans="27:29">
      <c r="AA47276" s="298"/>
      <c r="AC47276" s="206"/>
    </row>
    <row r="47277" spans="27:29">
      <c r="AA47277" s="298"/>
      <c r="AC47277" s="206"/>
    </row>
    <row r="47278" spans="27:29">
      <c r="AA47278" s="298"/>
      <c r="AC47278" s="206"/>
    </row>
    <row r="47279" spans="27:29">
      <c r="AA47279" s="298"/>
      <c r="AC47279" s="206"/>
    </row>
    <row r="47280" spans="27:29">
      <c r="AA47280" s="298"/>
      <c r="AC47280" s="206"/>
    </row>
    <row r="47281" spans="27:29">
      <c r="AA47281" s="298"/>
      <c r="AC47281" s="206"/>
    </row>
    <row r="47282" spans="27:29">
      <c r="AA47282" s="298"/>
      <c r="AC47282" s="206"/>
    </row>
    <row r="47283" spans="27:29">
      <c r="AA47283" s="298"/>
      <c r="AC47283" s="206"/>
    </row>
    <row r="47284" spans="27:29">
      <c r="AA47284" s="298"/>
      <c r="AC47284" s="206"/>
    </row>
    <row r="47285" spans="27:29">
      <c r="AA47285" s="298"/>
      <c r="AC47285" s="206"/>
    </row>
    <row r="47286" spans="27:29">
      <c r="AA47286" s="298"/>
      <c r="AC47286" s="206"/>
    </row>
    <row r="47287" spans="27:29">
      <c r="AA47287" s="298"/>
      <c r="AC47287" s="206"/>
    </row>
    <row r="47288" spans="27:29">
      <c r="AA47288" s="298"/>
      <c r="AC47288" s="206"/>
    </row>
    <row r="47289" spans="27:29">
      <c r="AA47289" s="298"/>
      <c r="AC47289" s="206"/>
    </row>
    <row r="47290" spans="27:29">
      <c r="AA47290" s="298"/>
      <c r="AC47290" s="206"/>
    </row>
    <row r="47291" spans="27:29">
      <c r="AA47291" s="298"/>
      <c r="AC47291" s="206"/>
    </row>
    <row r="47292" spans="27:29">
      <c r="AA47292" s="298"/>
      <c r="AC47292" s="206"/>
    </row>
    <row r="47293" spans="27:29">
      <c r="AA47293" s="298"/>
      <c r="AC47293" s="206"/>
    </row>
    <row r="47294" spans="27:29">
      <c r="AA47294" s="298"/>
      <c r="AC47294" s="206"/>
    </row>
    <row r="47295" spans="27:29">
      <c r="AA47295" s="298"/>
      <c r="AC47295" s="206"/>
    </row>
    <row r="47296" spans="27:29">
      <c r="AA47296" s="298"/>
      <c r="AC47296" s="206"/>
    </row>
    <row r="47297" spans="27:29">
      <c r="AA47297" s="298"/>
      <c r="AC47297" s="206"/>
    </row>
    <row r="47298" spans="27:29">
      <c r="AA47298" s="298"/>
      <c r="AC47298" s="206"/>
    </row>
    <row r="47299" spans="27:29">
      <c r="AA47299" s="298"/>
      <c r="AC47299" s="206"/>
    </row>
    <row r="47300" spans="27:29">
      <c r="AA47300" s="298"/>
      <c r="AC47300" s="206"/>
    </row>
    <row r="47301" spans="27:29">
      <c r="AA47301" s="298"/>
      <c r="AC47301" s="206"/>
    </row>
    <row r="47302" spans="27:29">
      <c r="AA47302" s="298"/>
      <c r="AC47302" s="206"/>
    </row>
    <row r="47303" spans="27:29">
      <c r="AA47303" s="298"/>
      <c r="AC47303" s="206"/>
    </row>
    <row r="47304" spans="27:29">
      <c r="AA47304" s="298"/>
      <c r="AC47304" s="206"/>
    </row>
    <row r="47305" spans="27:29">
      <c r="AA47305" s="298"/>
      <c r="AC47305" s="206"/>
    </row>
    <row r="47306" spans="27:29">
      <c r="AA47306" s="298"/>
      <c r="AC47306" s="206"/>
    </row>
    <row r="47307" spans="27:29">
      <c r="AA47307" s="298"/>
      <c r="AC47307" s="206"/>
    </row>
    <row r="47308" spans="27:29">
      <c r="AA47308" s="298"/>
      <c r="AC47308" s="206"/>
    </row>
    <row r="47309" spans="27:29">
      <c r="AA47309" s="298"/>
      <c r="AC47309" s="206"/>
    </row>
    <row r="47310" spans="27:29">
      <c r="AA47310" s="298"/>
      <c r="AC47310" s="206"/>
    </row>
    <row r="47311" spans="27:29">
      <c r="AA47311" s="298"/>
      <c r="AC47311" s="206"/>
    </row>
    <row r="47312" spans="27:29">
      <c r="AA47312" s="298"/>
      <c r="AC47312" s="206"/>
    </row>
    <row r="47313" spans="27:29">
      <c r="AA47313" s="298"/>
      <c r="AC47313" s="206"/>
    </row>
    <row r="47314" spans="27:29">
      <c r="AA47314" s="298"/>
      <c r="AC47314" s="206"/>
    </row>
    <row r="47315" spans="27:29">
      <c r="AA47315" s="298"/>
      <c r="AC47315" s="206"/>
    </row>
    <row r="47316" spans="27:29">
      <c r="AA47316" s="298"/>
      <c r="AC47316" s="206"/>
    </row>
    <row r="47317" spans="27:29">
      <c r="AA47317" s="298"/>
      <c r="AC47317" s="206"/>
    </row>
    <row r="47318" spans="27:29">
      <c r="AA47318" s="298"/>
      <c r="AC47318" s="206"/>
    </row>
    <row r="47319" spans="27:29">
      <c r="AA47319" s="298"/>
      <c r="AC47319" s="206"/>
    </row>
    <row r="47320" spans="27:29">
      <c r="AA47320" s="298"/>
      <c r="AC47320" s="206"/>
    </row>
    <row r="47321" spans="27:29">
      <c r="AA47321" s="298"/>
      <c r="AC47321" s="206"/>
    </row>
    <row r="47322" spans="27:29">
      <c r="AA47322" s="298"/>
      <c r="AC47322" s="206"/>
    </row>
    <row r="47323" spans="27:29">
      <c r="AA47323" s="298"/>
      <c r="AC47323" s="206"/>
    </row>
    <row r="47324" spans="27:29">
      <c r="AA47324" s="298"/>
      <c r="AC47324" s="206"/>
    </row>
    <row r="47325" spans="27:29">
      <c r="AA47325" s="298"/>
      <c r="AC47325" s="206"/>
    </row>
    <row r="47326" spans="27:29">
      <c r="AA47326" s="298"/>
      <c r="AC47326" s="206"/>
    </row>
    <row r="47327" spans="27:29">
      <c r="AA47327" s="298"/>
      <c r="AC47327" s="206"/>
    </row>
    <row r="47328" spans="27:29">
      <c r="AA47328" s="298"/>
      <c r="AC47328" s="206"/>
    </row>
    <row r="47329" spans="27:29">
      <c r="AA47329" s="298"/>
      <c r="AC47329" s="206"/>
    </row>
    <row r="47330" spans="27:29">
      <c r="AA47330" s="298"/>
      <c r="AC47330" s="206"/>
    </row>
    <row r="47331" spans="27:29">
      <c r="AA47331" s="298"/>
      <c r="AC47331" s="206"/>
    </row>
    <row r="47332" spans="27:29">
      <c r="AA47332" s="298"/>
      <c r="AC47332" s="206"/>
    </row>
    <row r="47333" spans="27:29">
      <c r="AA47333" s="298"/>
      <c r="AC47333" s="206"/>
    </row>
    <row r="47334" spans="27:29">
      <c r="AA47334" s="298"/>
      <c r="AC47334" s="206"/>
    </row>
    <row r="47335" spans="27:29">
      <c r="AA47335" s="298"/>
      <c r="AC47335" s="206"/>
    </row>
    <row r="47336" spans="27:29">
      <c r="AA47336" s="298"/>
      <c r="AC47336" s="206"/>
    </row>
    <row r="47337" spans="27:29">
      <c r="AA47337" s="298"/>
      <c r="AC47337" s="206"/>
    </row>
    <row r="47338" spans="27:29">
      <c r="AA47338" s="298"/>
      <c r="AC47338" s="206"/>
    </row>
    <row r="47339" spans="27:29">
      <c r="AA47339" s="298"/>
      <c r="AC47339" s="206"/>
    </row>
    <row r="47340" spans="27:29">
      <c r="AA47340" s="298"/>
      <c r="AC47340" s="206"/>
    </row>
    <row r="47341" spans="27:29">
      <c r="AA47341" s="298"/>
      <c r="AC47341" s="206"/>
    </row>
    <row r="47342" spans="27:29">
      <c r="AA47342" s="298"/>
      <c r="AC47342" s="206"/>
    </row>
    <row r="47343" spans="27:29">
      <c r="AA47343" s="298"/>
      <c r="AC47343" s="206"/>
    </row>
    <row r="47344" spans="27:29">
      <c r="AA47344" s="298"/>
      <c r="AC47344" s="206"/>
    </row>
    <row r="47345" spans="27:29">
      <c r="AA47345" s="298"/>
      <c r="AC47345" s="206"/>
    </row>
    <row r="47346" spans="27:29">
      <c r="AA47346" s="298"/>
      <c r="AC47346" s="206"/>
    </row>
    <row r="47347" spans="27:29">
      <c r="AA47347" s="298"/>
      <c r="AC47347" s="206"/>
    </row>
    <row r="47348" spans="27:29">
      <c r="AA47348" s="298"/>
      <c r="AC47348" s="206"/>
    </row>
    <row r="47349" spans="27:29">
      <c r="AA47349" s="298"/>
      <c r="AC47349" s="206"/>
    </row>
    <row r="47350" spans="27:29">
      <c r="AA47350" s="298"/>
      <c r="AC47350" s="206"/>
    </row>
    <row r="47351" spans="27:29">
      <c r="AA47351" s="298"/>
      <c r="AC47351" s="206"/>
    </row>
    <row r="47352" spans="27:29">
      <c r="AA47352" s="298"/>
      <c r="AC47352" s="206"/>
    </row>
    <row r="47353" spans="27:29">
      <c r="AA47353" s="298"/>
      <c r="AC47353" s="206"/>
    </row>
    <row r="47354" spans="27:29">
      <c r="AA47354" s="298"/>
      <c r="AC47354" s="206"/>
    </row>
    <row r="47355" spans="27:29">
      <c r="AA47355" s="298"/>
      <c r="AC47355" s="206"/>
    </row>
    <row r="47356" spans="27:29">
      <c r="AA47356" s="298"/>
      <c r="AC47356" s="206"/>
    </row>
    <row r="47357" spans="27:29">
      <c r="AA47357" s="298"/>
      <c r="AC47357" s="206"/>
    </row>
    <row r="47358" spans="27:29">
      <c r="AA47358" s="298"/>
      <c r="AC47358" s="206"/>
    </row>
    <row r="47359" spans="27:29">
      <c r="AA47359" s="298"/>
      <c r="AC47359" s="206"/>
    </row>
    <row r="47360" spans="27:29">
      <c r="AA47360" s="298"/>
      <c r="AC47360" s="206"/>
    </row>
    <row r="47361" spans="27:29">
      <c r="AA47361" s="298"/>
      <c r="AC47361" s="206"/>
    </row>
    <row r="47362" spans="27:29">
      <c r="AA47362" s="298"/>
      <c r="AC47362" s="206"/>
    </row>
    <row r="47363" spans="27:29">
      <c r="AA47363" s="298"/>
      <c r="AC47363" s="206"/>
    </row>
    <row r="47364" spans="27:29">
      <c r="AA47364" s="298"/>
      <c r="AC47364" s="206"/>
    </row>
    <row r="47365" spans="27:29">
      <c r="AA47365" s="298"/>
      <c r="AC47365" s="206"/>
    </row>
    <row r="47366" spans="27:29">
      <c r="AA47366" s="298"/>
      <c r="AC47366" s="206"/>
    </row>
    <row r="47367" spans="27:29">
      <c r="AA47367" s="298"/>
      <c r="AC47367" s="206"/>
    </row>
    <row r="47368" spans="27:29">
      <c r="AA47368" s="298"/>
      <c r="AC47368" s="206"/>
    </row>
    <row r="47369" spans="27:29">
      <c r="AA47369" s="298"/>
      <c r="AC47369" s="206"/>
    </row>
    <row r="47370" spans="27:29">
      <c r="AA47370" s="298"/>
      <c r="AC47370" s="206"/>
    </row>
    <row r="47371" spans="27:29">
      <c r="AA47371" s="298"/>
      <c r="AC47371" s="206"/>
    </row>
    <row r="47372" spans="27:29">
      <c r="AA47372" s="298"/>
      <c r="AC47372" s="206"/>
    </row>
    <row r="47373" spans="27:29">
      <c r="AA47373" s="298"/>
      <c r="AC47373" s="206"/>
    </row>
    <row r="47374" spans="27:29">
      <c r="AA47374" s="298"/>
      <c r="AC47374" s="206"/>
    </row>
    <row r="47375" spans="27:29">
      <c r="AA47375" s="298"/>
      <c r="AC47375" s="206"/>
    </row>
    <row r="47376" spans="27:29">
      <c r="AA47376" s="298"/>
      <c r="AC47376" s="206"/>
    </row>
    <row r="47377" spans="27:29">
      <c r="AA47377" s="298"/>
      <c r="AC47377" s="206"/>
    </row>
    <row r="47378" spans="27:29">
      <c r="AA47378" s="298"/>
      <c r="AC47378" s="206"/>
    </row>
    <row r="47379" spans="27:29">
      <c r="AA47379" s="298"/>
      <c r="AC47379" s="206"/>
    </row>
    <row r="47380" spans="27:29">
      <c r="AA47380" s="298"/>
      <c r="AC47380" s="206"/>
    </row>
    <row r="47381" spans="27:29">
      <c r="AA47381" s="298"/>
      <c r="AC47381" s="206"/>
    </row>
    <row r="47382" spans="27:29">
      <c r="AA47382" s="298"/>
      <c r="AC47382" s="206"/>
    </row>
    <row r="47383" spans="27:29">
      <c r="AA47383" s="298"/>
      <c r="AC47383" s="206"/>
    </row>
    <row r="47384" spans="27:29">
      <c r="AA47384" s="298"/>
      <c r="AC47384" s="206"/>
    </row>
    <row r="47385" spans="27:29">
      <c r="AA47385" s="298"/>
      <c r="AC47385" s="206"/>
    </row>
    <row r="47386" spans="27:29">
      <c r="AA47386" s="298"/>
      <c r="AC47386" s="206"/>
    </row>
    <row r="47387" spans="27:29">
      <c r="AA47387" s="298"/>
      <c r="AC47387" s="206"/>
    </row>
    <row r="47388" spans="27:29">
      <c r="AA47388" s="298"/>
      <c r="AC47388" s="206"/>
    </row>
    <row r="47389" spans="27:29">
      <c r="AA47389" s="298"/>
      <c r="AC47389" s="206"/>
    </row>
    <row r="47390" spans="27:29">
      <c r="AA47390" s="298"/>
      <c r="AC47390" s="206"/>
    </row>
    <row r="47391" spans="27:29">
      <c r="AA47391" s="298"/>
      <c r="AC47391" s="206"/>
    </row>
    <row r="47392" spans="27:29">
      <c r="AA47392" s="298"/>
      <c r="AC47392" s="206"/>
    </row>
    <row r="47393" spans="27:29">
      <c r="AA47393" s="298"/>
      <c r="AC47393" s="206"/>
    </row>
    <row r="47394" spans="27:29">
      <c r="AA47394" s="298"/>
      <c r="AC47394" s="206"/>
    </row>
    <row r="47395" spans="27:29">
      <c r="AA47395" s="298"/>
      <c r="AC47395" s="206"/>
    </row>
    <row r="47396" spans="27:29">
      <c r="AA47396" s="298"/>
      <c r="AC47396" s="206"/>
    </row>
    <row r="47397" spans="27:29">
      <c r="AA47397" s="298"/>
      <c r="AC47397" s="206"/>
    </row>
    <row r="47398" spans="27:29">
      <c r="AA47398" s="298"/>
      <c r="AC47398" s="206"/>
    </row>
    <row r="47399" spans="27:29">
      <c r="AA47399" s="298"/>
      <c r="AC47399" s="206"/>
    </row>
    <row r="47400" spans="27:29">
      <c r="AA47400" s="298"/>
      <c r="AC47400" s="206"/>
    </row>
    <row r="47401" spans="27:29">
      <c r="AA47401" s="298"/>
      <c r="AC47401" s="206"/>
    </row>
    <row r="47402" spans="27:29">
      <c r="AA47402" s="298"/>
      <c r="AC47402" s="206"/>
    </row>
    <row r="47403" spans="27:29">
      <c r="AA47403" s="298"/>
      <c r="AC47403" s="206"/>
    </row>
    <row r="47404" spans="27:29">
      <c r="AA47404" s="298"/>
      <c r="AC47404" s="206"/>
    </row>
    <row r="47405" spans="27:29">
      <c r="AA47405" s="298"/>
      <c r="AC47405" s="206"/>
    </row>
    <row r="47406" spans="27:29">
      <c r="AA47406" s="298"/>
      <c r="AC47406" s="206"/>
    </row>
    <row r="47407" spans="27:29">
      <c r="AA47407" s="298"/>
      <c r="AC47407" s="206"/>
    </row>
    <row r="47408" spans="27:29">
      <c r="AA47408" s="298"/>
      <c r="AC47408" s="206"/>
    </row>
    <row r="47409" spans="27:29">
      <c r="AA47409" s="298"/>
      <c r="AC47409" s="206"/>
    </row>
    <row r="47410" spans="27:29">
      <c r="AA47410" s="298"/>
      <c r="AC47410" s="206"/>
    </row>
    <row r="47411" spans="27:29">
      <c r="AA47411" s="298"/>
      <c r="AC47411" s="206"/>
    </row>
    <row r="47412" spans="27:29">
      <c r="AA47412" s="298"/>
      <c r="AC47412" s="206"/>
    </row>
    <row r="47413" spans="27:29">
      <c r="AA47413" s="298"/>
      <c r="AC47413" s="206"/>
    </row>
    <row r="47414" spans="27:29">
      <c r="AA47414" s="298"/>
      <c r="AC47414" s="206"/>
    </row>
    <row r="47415" spans="27:29">
      <c r="AA47415" s="298"/>
      <c r="AC47415" s="206"/>
    </row>
    <row r="47416" spans="27:29">
      <c r="AA47416" s="298"/>
      <c r="AC47416" s="206"/>
    </row>
    <row r="47417" spans="27:29">
      <c r="AA47417" s="298"/>
      <c r="AC47417" s="206"/>
    </row>
    <row r="47418" spans="27:29">
      <c r="AA47418" s="298"/>
      <c r="AC47418" s="206"/>
    </row>
    <row r="47419" spans="27:29">
      <c r="AA47419" s="298"/>
      <c r="AC47419" s="206"/>
    </row>
    <row r="47420" spans="27:29">
      <c r="AA47420" s="298"/>
      <c r="AC47420" s="206"/>
    </row>
    <row r="47421" spans="27:29">
      <c r="AA47421" s="298"/>
      <c r="AC47421" s="206"/>
    </row>
    <row r="47422" spans="27:29">
      <c r="AA47422" s="298"/>
      <c r="AC47422" s="206"/>
    </row>
    <row r="47423" spans="27:29">
      <c r="AA47423" s="298"/>
      <c r="AC47423" s="206"/>
    </row>
    <row r="47424" spans="27:29">
      <c r="AA47424" s="298"/>
      <c r="AC47424" s="206"/>
    </row>
    <row r="47425" spans="27:29">
      <c r="AA47425" s="298"/>
      <c r="AC47425" s="206"/>
    </row>
    <row r="47426" spans="27:29">
      <c r="AA47426" s="298"/>
      <c r="AC47426" s="206"/>
    </row>
    <row r="47427" spans="27:29">
      <c r="AA47427" s="298"/>
      <c r="AC47427" s="206"/>
    </row>
    <row r="47428" spans="27:29">
      <c r="AA47428" s="298"/>
      <c r="AC47428" s="206"/>
    </row>
    <row r="47429" spans="27:29">
      <c r="AA47429" s="298"/>
      <c r="AC47429" s="206"/>
    </row>
    <row r="47430" spans="27:29">
      <c r="AA47430" s="298"/>
      <c r="AC47430" s="206"/>
    </row>
    <row r="47431" spans="27:29">
      <c r="AA47431" s="298"/>
      <c r="AC47431" s="206"/>
    </row>
    <row r="47432" spans="27:29">
      <c r="AA47432" s="298"/>
      <c r="AC47432" s="206"/>
    </row>
    <row r="47433" spans="27:29">
      <c r="AA47433" s="298"/>
      <c r="AC47433" s="206"/>
    </row>
    <row r="47434" spans="27:29">
      <c r="AA47434" s="298"/>
      <c r="AC47434" s="206"/>
    </row>
    <row r="47435" spans="27:29">
      <c r="AA47435" s="298"/>
      <c r="AC47435" s="206"/>
    </row>
    <row r="47436" spans="27:29">
      <c r="AA47436" s="298"/>
      <c r="AC47436" s="206"/>
    </row>
    <row r="47437" spans="27:29">
      <c r="AA47437" s="298"/>
      <c r="AC47437" s="206"/>
    </row>
    <row r="47438" spans="27:29">
      <c r="AA47438" s="298"/>
      <c r="AC47438" s="206"/>
    </row>
    <row r="47439" spans="27:29">
      <c r="AA47439" s="298"/>
      <c r="AC47439" s="206"/>
    </row>
    <row r="47440" spans="27:29">
      <c r="AA47440" s="298"/>
      <c r="AC47440" s="206"/>
    </row>
    <row r="47441" spans="27:29">
      <c r="AA47441" s="298"/>
      <c r="AC47441" s="206"/>
    </row>
    <row r="47442" spans="27:29">
      <c r="AA47442" s="298"/>
      <c r="AC47442" s="206"/>
    </row>
    <row r="47443" spans="27:29">
      <c r="AA47443" s="298"/>
      <c r="AC47443" s="206"/>
    </row>
    <row r="47444" spans="27:29">
      <c r="AA47444" s="298"/>
      <c r="AC47444" s="206"/>
    </row>
    <row r="47445" spans="27:29">
      <c r="AA47445" s="298"/>
      <c r="AC47445" s="206"/>
    </row>
    <row r="47446" spans="27:29">
      <c r="AA47446" s="298"/>
      <c r="AC47446" s="206"/>
    </row>
    <row r="47447" spans="27:29">
      <c r="AA47447" s="298"/>
      <c r="AC47447" s="206"/>
    </row>
    <row r="47448" spans="27:29">
      <c r="AA47448" s="298"/>
      <c r="AC47448" s="206"/>
    </row>
    <row r="47449" spans="27:29">
      <c r="AA47449" s="298"/>
      <c r="AC47449" s="206"/>
    </row>
    <row r="47450" spans="27:29">
      <c r="AA47450" s="298"/>
      <c r="AC47450" s="206"/>
    </row>
    <row r="47451" spans="27:29">
      <c r="AA47451" s="298"/>
      <c r="AC47451" s="206"/>
    </row>
    <row r="47452" spans="27:29">
      <c r="AA47452" s="298"/>
      <c r="AC47452" s="206"/>
    </row>
    <row r="47453" spans="27:29">
      <c r="AA47453" s="298"/>
      <c r="AC47453" s="206"/>
    </row>
    <row r="47454" spans="27:29">
      <c r="AA47454" s="298"/>
      <c r="AC47454" s="206"/>
    </row>
    <row r="47455" spans="27:29">
      <c r="AA47455" s="298"/>
      <c r="AC47455" s="206"/>
    </row>
    <row r="47456" spans="27:29">
      <c r="AA47456" s="298"/>
      <c r="AC47456" s="206"/>
    </row>
    <row r="47457" spans="27:29">
      <c r="AA47457" s="298"/>
      <c r="AC47457" s="206"/>
    </row>
    <row r="47458" spans="27:29">
      <c r="AA47458" s="298"/>
      <c r="AC47458" s="206"/>
    </row>
    <row r="47459" spans="27:29">
      <c r="AA47459" s="298"/>
      <c r="AC47459" s="206"/>
    </row>
    <row r="47460" spans="27:29">
      <c r="AA47460" s="298"/>
      <c r="AC47460" s="206"/>
    </row>
    <row r="47461" spans="27:29">
      <c r="AA47461" s="298"/>
      <c r="AC47461" s="206"/>
    </row>
    <row r="47462" spans="27:29">
      <c r="AA47462" s="298"/>
      <c r="AC47462" s="206"/>
    </row>
    <row r="47463" spans="27:29">
      <c r="AA47463" s="298"/>
      <c r="AC47463" s="206"/>
    </row>
    <row r="47464" spans="27:29">
      <c r="AA47464" s="298"/>
      <c r="AC47464" s="206"/>
    </row>
    <row r="47465" spans="27:29">
      <c r="AA47465" s="298"/>
      <c r="AC47465" s="206"/>
    </row>
    <row r="47466" spans="27:29">
      <c r="AA47466" s="298"/>
      <c r="AC47466" s="206"/>
    </row>
    <row r="47467" spans="27:29">
      <c r="AA47467" s="298"/>
      <c r="AC47467" s="206"/>
    </row>
    <row r="47468" spans="27:29">
      <c r="AA47468" s="298"/>
      <c r="AC47468" s="206"/>
    </row>
    <row r="47469" spans="27:29">
      <c r="AA47469" s="298"/>
      <c r="AC47469" s="206"/>
    </row>
    <row r="47470" spans="27:29">
      <c r="AA47470" s="298"/>
      <c r="AC47470" s="206"/>
    </row>
    <row r="47471" spans="27:29">
      <c r="AA47471" s="298"/>
      <c r="AC47471" s="206"/>
    </row>
    <row r="47472" spans="27:29">
      <c r="AA47472" s="298"/>
      <c r="AC47472" s="206"/>
    </row>
    <row r="47473" spans="27:29">
      <c r="AA47473" s="298"/>
      <c r="AC47473" s="206"/>
    </row>
    <row r="47474" spans="27:29">
      <c r="AA47474" s="298"/>
      <c r="AC47474" s="206"/>
    </row>
    <row r="47475" spans="27:29">
      <c r="AA47475" s="298"/>
      <c r="AC47475" s="206"/>
    </row>
    <row r="47476" spans="27:29">
      <c r="AA47476" s="298"/>
      <c r="AC47476" s="206"/>
    </row>
    <row r="47477" spans="27:29">
      <c r="AA47477" s="298"/>
      <c r="AC47477" s="206"/>
    </row>
    <row r="47478" spans="27:29">
      <c r="AA47478" s="298"/>
      <c r="AC47478" s="206"/>
    </row>
    <row r="47479" spans="27:29">
      <c r="AA47479" s="298"/>
      <c r="AC47479" s="206"/>
    </row>
    <row r="47480" spans="27:29">
      <c r="AA47480" s="298"/>
      <c r="AC47480" s="206"/>
    </row>
    <row r="47481" spans="27:29">
      <c r="AA47481" s="298"/>
      <c r="AC47481" s="206"/>
    </row>
    <row r="47482" spans="27:29">
      <c r="AA47482" s="298"/>
      <c r="AC47482" s="206"/>
    </row>
    <row r="47483" spans="27:29">
      <c r="AA47483" s="298"/>
      <c r="AC47483" s="206"/>
    </row>
    <row r="47484" spans="27:29">
      <c r="AA47484" s="298"/>
      <c r="AC47484" s="206"/>
    </row>
    <row r="47485" spans="27:29">
      <c r="AA47485" s="298"/>
      <c r="AC47485" s="206"/>
    </row>
    <row r="47486" spans="27:29">
      <c r="AA47486" s="298"/>
      <c r="AC47486" s="206"/>
    </row>
    <row r="47487" spans="27:29">
      <c r="AA47487" s="298"/>
      <c r="AC47487" s="206"/>
    </row>
    <row r="47488" spans="27:29">
      <c r="AA47488" s="298"/>
      <c r="AC47488" s="206"/>
    </row>
    <row r="47489" spans="27:29">
      <c r="AA47489" s="298"/>
      <c r="AC47489" s="206"/>
    </row>
    <row r="47490" spans="27:29">
      <c r="AA47490" s="298"/>
      <c r="AC47490" s="206"/>
    </row>
    <row r="47491" spans="27:29">
      <c r="AA47491" s="298"/>
      <c r="AC47491" s="206"/>
    </row>
    <row r="47492" spans="27:29">
      <c r="AA47492" s="298"/>
      <c r="AC47492" s="206"/>
    </row>
    <row r="47493" spans="27:29">
      <c r="AA47493" s="298"/>
      <c r="AC47493" s="206"/>
    </row>
    <row r="47494" spans="27:29">
      <c r="AA47494" s="298"/>
      <c r="AC47494" s="206"/>
    </row>
    <row r="47495" spans="27:29">
      <c r="AA47495" s="298"/>
      <c r="AC47495" s="206"/>
    </row>
    <row r="47496" spans="27:29">
      <c r="AA47496" s="298"/>
      <c r="AC47496" s="206"/>
    </row>
    <row r="47497" spans="27:29">
      <c r="AA47497" s="298"/>
      <c r="AC47497" s="206"/>
    </row>
    <row r="47498" spans="27:29">
      <c r="AA47498" s="298"/>
      <c r="AC47498" s="206"/>
    </row>
    <row r="47499" spans="27:29">
      <c r="AA47499" s="298"/>
      <c r="AC47499" s="206"/>
    </row>
    <row r="47500" spans="27:29">
      <c r="AA47500" s="298"/>
      <c r="AC47500" s="206"/>
    </row>
    <row r="47501" spans="27:29">
      <c r="AA47501" s="298"/>
      <c r="AC47501" s="206"/>
    </row>
    <row r="47502" spans="27:29">
      <c r="AA47502" s="298"/>
      <c r="AC47502" s="206"/>
    </row>
    <row r="47503" spans="27:29">
      <c r="AA47503" s="298"/>
      <c r="AC47503" s="206"/>
    </row>
    <row r="47504" spans="27:29">
      <c r="AA47504" s="298"/>
      <c r="AC47504" s="206"/>
    </row>
    <row r="47505" spans="27:29">
      <c r="AA47505" s="298"/>
      <c r="AC47505" s="206"/>
    </row>
    <row r="47506" spans="27:29">
      <c r="AA47506" s="298"/>
      <c r="AC47506" s="206"/>
    </row>
    <row r="47507" spans="27:29">
      <c r="AA47507" s="298"/>
      <c r="AC47507" s="206"/>
    </row>
    <row r="47508" spans="27:29">
      <c r="AA47508" s="298"/>
      <c r="AC47508" s="206"/>
    </row>
    <row r="47509" spans="27:29">
      <c r="AA47509" s="298"/>
      <c r="AC47509" s="206"/>
    </row>
    <row r="47510" spans="27:29">
      <c r="AA47510" s="298"/>
      <c r="AC47510" s="206"/>
    </row>
    <row r="47511" spans="27:29">
      <c r="AA47511" s="298"/>
      <c r="AC47511" s="206"/>
    </row>
    <row r="47512" spans="27:29">
      <c r="AA47512" s="298"/>
      <c r="AC47512" s="206"/>
    </row>
    <row r="47513" spans="27:29">
      <c r="AA47513" s="298"/>
      <c r="AC47513" s="206"/>
    </row>
    <row r="47514" spans="27:29">
      <c r="AA47514" s="298"/>
      <c r="AC47514" s="206"/>
    </row>
    <row r="47515" spans="27:29">
      <c r="AA47515" s="298"/>
      <c r="AC47515" s="206"/>
    </row>
    <row r="47516" spans="27:29">
      <c r="AA47516" s="298"/>
      <c r="AC47516" s="206"/>
    </row>
    <row r="47517" spans="27:29">
      <c r="AA47517" s="298"/>
      <c r="AC47517" s="206"/>
    </row>
    <row r="47518" spans="27:29">
      <c r="AA47518" s="298"/>
      <c r="AC47518" s="206"/>
    </row>
    <row r="47519" spans="27:29">
      <c r="AA47519" s="298"/>
      <c r="AC47519" s="206"/>
    </row>
    <row r="47520" spans="27:29">
      <c r="AA47520" s="298"/>
      <c r="AC47520" s="206"/>
    </row>
    <row r="47521" spans="27:29">
      <c r="AA47521" s="298"/>
      <c r="AC47521" s="206"/>
    </row>
    <row r="47522" spans="27:29">
      <c r="AA47522" s="298"/>
      <c r="AC47522" s="206"/>
    </row>
    <row r="47523" spans="27:29">
      <c r="AA47523" s="298"/>
      <c r="AC47523" s="206"/>
    </row>
    <row r="47524" spans="27:29">
      <c r="AA47524" s="298"/>
      <c r="AC47524" s="206"/>
    </row>
    <row r="47525" spans="27:29">
      <c r="AA47525" s="298"/>
      <c r="AC47525" s="206"/>
    </row>
    <row r="47526" spans="27:29">
      <c r="AA47526" s="298"/>
      <c r="AC47526" s="206"/>
    </row>
    <row r="47527" spans="27:29">
      <c r="AA47527" s="298"/>
      <c r="AC47527" s="206"/>
    </row>
    <row r="47528" spans="27:29">
      <c r="AA47528" s="298"/>
      <c r="AC47528" s="206"/>
    </row>
    <row r="47529" spans="27:29">
      <c r="AA47529" s="298"/>
      <c r="AC47529" s="206"/>
    </row>
    <row r="47530" spans="27:29">
      <c r="AA47530" s="298"/>
      <c r="AC47530" s="206"/>
    </row>
    <row r="47531" spans="27:29">
      <c r="AA47531" s="298"/>
      <c r="AC47531" s="206"/>
    </row>
    <row r="47532" spans="27:29">
      <c r="AA47532" s="298"/>
      <c r="AC47532" s="206"/>
    </row>
    <row r="47533" spans="27:29">
      <c r="AA47533" s="298"/>
      <c r="AC47533" s="206"/>
    </row>
    <row r="47534" spans="27:29">
      <c r="AA47534" s="298"/>
      <c r="AC47534" s="206"/>
    </row>
    <row r="47535" spans="27:29">
      <c r="AA47535" s="298"/>
      <c r="AC47535" s="206"/>
    </row>
    <row r="47536" spans="27:29">
      <c r="AA47536" s="298"/>
      <c r="AC47536" s="206"/>
    </row>
    <row r="47537" spans="27:29">
      <c r="AA47537" s="298"/>
      <c r="AC47537" s="206"/>
    </row>
    <row r="47538" spans="27:29">
      <c r="AA47538" s="298"/>
      <c r="AC47538" s="206"/>
    </row>
    <row r="47539" spans="27:29">
      <c r="AA47539" s="298"/>
      <c r="AC47539" s="206"/>
    </row>
    <row r="47540" spans="27:29">
      <c r="AA47540" s="298"/>
      <c r="AC47540" s="206"/>
    </row>
    <row r="47541" spans="27:29">
      <c r="AA47541" s="298"/>
      <c r="AC47541" s="206"/>
    </row>
    <row r="47542" spans="27:29">
      <c r="AA47542" s="298"/>
      <c r="AC47542" s="206"/>
    </row>
    <row r="47543" spans="27:29">
      <c r="AA47543" s="298"/>
      <c r="AC47543" s="206"/>
    </row>
    <row r="47544" spans="27:29">
      <c r="AA47544" s="298"/>
      <c r="AC47544" s="206"/>
    </row>
    <row r="47545" spans="27:29">
      <c r="AA47545" s="298"/>
      <c r="AC47545" s="206"/>
    </row>
    <row r="47546" spans="27:29">
      <c r="AA47546" s="298"/>
      <c r="AC47546" s="206"/>
    </row>
    <row r="47547" spans="27:29">
      <c r="AA47547" s="298"/>
      <c r="AC47547" s="206"/>
    </row>
    <row r="47548" spans="27:29">
      <c r="AA47548" s="298"/>
      <c r="AC47548" s="206"/>
    </row>
    <row r="47549" spans="27:29">
      <c r="AA47549" s="298"/>
      <c r="AC47549" s="206"/>
    </row>
    <row r="47550" spans="27:29">
      <c r="AA47550" s="298"/>
      <c r="AC47550" s="206"/>
    </row>
    <row r="47551" spans="27:29">
      <c r="AA47551" s="298"/>
      <c r="AC47551" s="206"/>
    </row>
    <row r="47552" spans="27:29">
      <c r="AA47552" s="298"/>
      <c r="AC47552" s="206"/>
    </row>
    <row r="47553" spans="27:29">
      <c r="AA47553" s="298"/>
      <c r="AC47553" s="206"/>
    </row>
    <row r="47554" spans="27:29">
      <c r="AA47554" s="298"/>
      <c r="AC47554" s="206"/>
    </row>
    <row r="47555" spans="27:29">
      <c r="AA47555" s="298"/>
      <c r="AC47555" s="206"/>
    </row>
    <row r="47556" spans="27:29">
      <c r="AA47556" s="298"/>
      <c r="AC47556" s="206"/>
    </row>
    <row r="47557" spans="27:29">
      <c r="AA47557" s="298"/>
      <c r="AC47557" s="206"/>
    </row>
    <row r="47558" spans="27:29">
      <c r="AA47558" s="298"/>
      <c r="AC47558" s="206"/>
    </row>
    <row r="47559" spans="27:29">
      <c r="AA47559" s="298"/>
      <c r="AC47559" s="206"/>
    </row>
    <row r="47560" spans="27:29">
      <c r="AA47560" s="298"/>
      <c r="AC47560" s="206"/>
    </row>
    <row r="47561" spans="27:29">
      <c r="AA47561" s="298"/>
      <c r="AC47561" s="206"/>
    </row>
    <row r="47562" spans="27:29">
      <c r="AA47562" s="298"/>
      <c r="AC47562" s="206"/>
    </row>
    <row r="47563" spans="27:29">
      <c r="AA47563" s="298"/>
      <c r="AC47563" s="206"/>
    </row>
    <row r="47564" spans="27:29">
      <c r="AA47564" s="298"/>
      <c r="AC47564" s="206"/>
    </row>
    <row r="47565" spans="27:29">
      <c r="AA47565" s="298"/>
      <c r="AC47565" s="206"/>
    </row>
    <row r="47566" spans="27:29">
      <c r="AA47566" s="298"/>
      <c r="AC47566" s="206"/>
    </row>
    <row r="47567" spans="27:29">
      <c r="AA47567" s="298"/>
      <c r="AC47567" s="206"/>
    </row>
    <row r="47568" spans="27:29">
      <c r="AA47568" s="298"/>
      <c r="AC47568" s="206"/>
    </row>
    <row r="47569" spans="27:29">
      <c r="AA47569" s="298"/>
      <c r="AC47569" s="206"/>
    </row>
    <row r="47570" spans="27:29">
      <c r="AA47570" s="298"/>
      <c r="AC47570" s="206"/>
    </row>
    <row r="47571" spans="27:29">
      <c r="AA47571" s="298"/>
      <c r="AC47571" s="206"/>
    </row>
    <row r="47572" spans="27:29">
      <c r="AA47572" s="298"/>
      <c r="AC47572" s="206"/>
    </row>
    <row r="47573" spans="27:29">
      <c r="AA47573" s="298"/>
      <c r="AC47573" s="206"/>
    </row>
    <row r="47574" spans="27:29">
      <c r="AA47574" s="298"/>
      <c r="AC47574" s="206"/>
    </row>
    <row r="47575" spans="27:29">
      <c r="AA47575" s="298"/>
      <c r="AC47575" s="206"/>
    </row>
    <row r="47576" spans="27:29">
      <c r="AA47576" s="298"/>
      <c r="AC47576" s="206"/>
    </row>
    <row r="47577" spans="27:29">
      <c r="AA47577" s="298"/>
      <c r="AC47577" s="206"/>
    </row>
    <row r="47578" spans="27:29">
      <c r="AA47578" s="298"/>
      <c r="AC47578" s="206"/>
    </row>
    <row r="47579" spans="27:29">
      <c r="AA47579" s="298"/>
      <c r="AC47579" s="206"/>
    </row>
    <row r="47580" spans="27:29">
      <c r="AA47580" s="298"/>
      <c r="AC47580" s="206"/>
    </row>
    <row r="47581" spans="27:29">
      <c r="AA47581" s="298"/>
      <c r="AC47581" s="206"/>
    </row>
    <row r="47582" spans="27:29">
      <c r="AA47582" s="298"/>
      <c r="AC47582" s="206"/>
    </row>
    <row r="47583" spans="27:29">
      <c r="AA47583" s="298"/>
      <c r="AC47583" s="206"/>
    </row>
    <row r="47584" spans="27:29">
      <c r="AA47584" s="298"/>
      <c r="AC47584" s="206"/>
    </row>
    <row r="47585" spans="27:29">
      <c r="AA47585" s="298"/>
      <c r="AC47585" s="206"/>
    </row>
    <row r="47586" spans="27:29">
      <c r="AA47586" s="298"/>
      <c r="AC47586" s="206"/>
    </row>
    <row r="47587" spans="27:29">
      <c r="AA47587" s="298"/>
      <c r="AC47587" s="206"/>
    </row>
    <row r="47588" spans="27:29">
      <c r="AA47588" s="298"/>
      <c r="AC47588" s="206"/>
    </row>
    <row r="47589" spans="27:29">
      <c r="AA47589" s="298"/>
      <c r="AC47589" s="206"/>
    </row>
    <row r="47590" spans="27:29">
      <c r="AA47590" s="298"/>
      <c r="AC47590" s="206"/>
    </row>
    <row r="47591" spans="27:29">
      <c r="AA47591" s="298"/>
      <c r="AC47591" s="206"/>
    </row>
    <row r="47592" spans="27:29">
      <c r="AA47592" s="298"/>
      <c r="AC47592" s="206"/>
    </row>
    <row r="47593" spans="27:29">
      <c r="AA47593" s="298"/>
      <c r="AC47593" s="206"/>
    </row>
    <row r="47594" spans="27:29">
      <c r="AA47594" s="298"/>
      <c r="AC47594" s="206"/>
    </row>
    <row r="47595" spans="27:29">
      <c r="AA47595" s="298"/>
      <c r="AC47595" s="206"/>
    </row>
    <row r="47596" spans="27:29">
      <c r="AA47596" s="298"/>
      <c r="AC47596" s="206"/>
    </row>
    <row r="47597" spans="27:29">
      <c r="AA47597" s="298"/>
      <c r="AC47597" s="206"/>
    </row>
    <row r="47598" spans="27:29">
      <c r="AA47598" s="298"/>
      <c r="AC47598" s="206"/>
    </row>
    <row r="47599" spans="27:29">
      <c r="AA47599" s="298"/>
      <c r="AC47599" s="206"/>
    </row>
    <row r="47600" spans="27:29">
      <c r="AA47600" s="298"/>
      <c r="AC47600" s="206"/>
    </row>
    <row r="47601" spans="27:29">
      <c r="AA47601" s="298"/>
      <c r="AC47601" s="206"/>
    </row>
    <row r="47602" spans="27:29">
      <c r="AA47602" s="298"/>
      <c r="AC47602" s="206"/>
    </row>
    <row r="47603" spans="27:29">
      <c r="AA47603" s="298"/>
      <c r="AC47603" s="206"/>
    </row>
    <row r="47604" spans="27:29">
      <c r="AA47604" s="298"/>
      <c r="AC47604" s="206"/>
    </row>
    <row r="47605" spans="27:29">
      <c r="AA47605" s="298"/>
      <c r="AC47605" s="206"/>
    </row>
    <row r="47606" spans="27:29">
      <c r="AA47606" s="298"/>
      <c r="AC47606" s="206"/>
    </row>
    <row r="47607" spans="27:29">
      <c r="AA47607" s="298"/>
      <c r="AC47607" s="206"/>
    </row>
    <row r="47608" spans="27:29">
      <c r="AA47608" s="298"/>
      <c r="AC47608" s="206"/>
    </row>
    <row r="47609" spans="27:29">
      <c r="AA47609" s="298"/>
      <c r="AC47609" s="206"/>
    </row>
    <row r="47610" spans="27:29">
      <c r="AA47610" s="298"/>
      <c r="AC47610" s="206"/>
    </row>
    <row r="47611" spans="27:29">
      <c r="AA47611" s="298"/>
      <c r="AC47611" s="206"/>
    </row>
    <row r="47612" spans="27:29">
      <c r="AA47612" s="298"/>
      <c r="AC47612" s="206"/>
    </row>
    <row r="47613" spans="27:29">
      <c r="AA47613" s="298"/>
      <c r="AC47613" s="206"/>
    </row>
    <row r="47614" spans="27:29">
      <c r="AA47614" s="298"/>
      <c r="AC47614" s="206"/>
    </row>
    <row r="47615" spans="27:29">
      <c r="AA47615" s="298"/>
      <c r="AC47615" s="206"/>
    </row>
    <row r="47616" spans="27:29">
      <c r="AA47616" s="298"/>
      <c r="AC47616" s="206"/>
    </row>
    <row r="47617" spans="27:29">
      <c r="AA47617" s="298"/>
      <c r="AC47617" s="206"/>
    </row>
    <row r="47618" spans="27:29">
      <c r="AA47618" s="298"/>
      <c r="AC47618" s="206"/>
    </row>
    <row r="47619" spans="27:29">
      <c r="AA47619" s="298"/>
      <c r="AC47619" s="206"/>
    </row>
    <row r="47620" spans="27:29">
      <c r="AA47620" s="298"/>
      <c r="AC47620" s="206"/>
    </row>
    <row r="47621" spans="27:29">
      <c r="AA47621" s="298"/>
      <c r="AC47621" s="206"/>
    </row>
    <row r="47622" spans="27:29">
      <c r="AA47622" s="298"/>
      <c r="AC47622" s="206"/>
    </row>
    <row r="47623" spans="27:29">
      <c r="AA47623" s="298"/>
      <c r="AC47623" s="206"/>
    </row>
    <row r="47624" spans="27:29">
      <c r="AA47624" s="298"/>
      <c r="AC47624" s="206"/>
    </row>
    <row r="47625" spans="27:29">
      <c r="AA47625" s="298"/>
      <c r="AC47625" s="206"/>
    </row>
    <row r="47626" spans="27:29">
      <c r="AA47626" s="298"/>
      <c r="AC47626" s="206"/>
    </row>
    <row r="47627" spans="27:29">
      <c r="AA47627" s="298"/>
      <c r="AC47627" s="206"/>
    </row>
    <row r="47628" spans="27:29">
      <c r="AA47628" s="298"/>
      <c r="AC47628" s="206"/>
    </row>
    <row r="47629" spans="27:29">
      <c r="AA47629" s="298"/>
      <c r="AC47629" s="206"/>
    </row>
    <row r="47630" spans="27:29">
      <c r="AA47630" s="298"/>
      <c r="AC47630" s="206"/>
    </row>
    <row r="47631" spans="27:29">
      <c r="AA47631" s="298"/>
      <c r="AC47631" s="206"/>
    </row>
    <row r="47632" spans="27:29">
      <c r="AA47632" s="298"/>
      <c r="AC47632" s="206"/>
    </row>
    <row r="47633" spans="27:29">
      <c r="AA47633" s="298"/>
      <c r="AC47633" s="206"/>
    </row>
    <row r="47634" spans="27:29">
      <c r="AA47634" s="298"/>
      <c r="AC47634" s="206"/>
    </row>
    <row r="47635" spans="27:29">
      <c r="AA47635" s="298"/>
      <c r="AC47635" s="206"/>
    </row>
    <row r="47636" spans="27:29">
      <c r="AA47636" s="298"/>
      <c r="AC47636" s="206"/>
    </row>
    <row r="47637" spans="27:29">
      <c r="AA47637" s="298"/>
      <c r="AC47637" s="206"/>
    </row>
    <row r="47638" spans="27:29">
      <c r="AA47638" s="298"/>
      <c r="AC47638" s="206"/>
    </row>
    <row r="47639" spans="27:29">
      <c r="AA47639" s="298"/>
      <c r="AC47639" s="206"/>
    </row>
    <row r="47640" spans="27:29">
      <c r="AA47640" s="298"/>
      <c r="AC47640" s="206"/>
    </row>
    <row r="47641" spans="27:29">
      <c r="AA47641" s="298"/>
      <c r="AC47641" s="206"/>
    </row>
    <row r="47642" spans="27:29">
      <c r="AA47642" s="298"/>
      <c r="AC47642" s="206"/>
    </row>
    <row r="47643" spans="27:29">
      <c r="AA47643" s="298"/>
      <c r="AC47643" s="206"/>
    </row>
    <row r="47644" spans="27:29">
      <c r="AA47644" s="298"/>
      <c r="AC47644" s="206"/>
    </row>
    <row r="47645" spans="27:29">
      <c r="AA47645" s="298"/>
      <c r="AC47645" s="206"/>
    </row>
    <row r="47646" spans="27:29">
      <c r="AA47646" s="298"/>
      <c r="AC47646" s="206"/>
    </row>
    <row r="47647" spans="27:29">
      <c r="AA47647" s="298"/>
      <c r="AC47647" s="206"/>
    </row>
    <row r="47648" spans="27:29">
      <c r="AA47648" s="298"/>
      <c r="AC47648" s="206"/>
    </row>
    <row r="47649" spans="27:29">
      <c r="AA47649" s="298"/>
      <c r="AC47649" s="206"/>
    </row>
    <row r="47650" spans="27:29">
      <c r="AA47650" s="298"/>
      <c r="AC47650" s="206"/>
    </row>
    <row r="47651" spans="27:29">
      <c r="AA47651" s="298"/>
      <c r="AC47651" s="206"/>
    </row>
    <row r="47652" spans="27:29">
      <c r="AA47652" s="298"/>
      <c r="AC47652" s="206"/>
    </row>
    <row r="47653" spans="27:29">
      <c r="AA47653" s="298"/>
      <c r="AC47653" s="206"/>
    </row>
    <row r="47654" spans="27:29">
      <c r="AA47654" s="298"/>
      <c r="AC47654" s="206"/>
    </row>
    <row r="47655" spans="27:29">
      <c r="AA47655" s="298"/>
      <c r="AC47655" s="206"/>
    </row>
    <row r="47656" spans="27:29">
      <c r="AA47656" s="298"/>
      <c r="AC47656" s="206"/>
    </row>
    <row r="47657" spans="27:29">
      <c r="AA47657" s="298"/>
      <c r="AC47657" s="206"/>
    </row>
    <row r="47658" spans="27:29">
      <c r="AA47658" s="298"/>
      <c r="AC47658" s="206"/>
    </row>
    <row r="47659" spans="27:29">
      <c r="AA47659" s="298"/>
      <c r="AC47659" s="206"/>
    </row>
    <row r="47660" spans="27:29">
      <c r="AA47660" s="298"/>
      <c r="AC47660" s="206"/>
    </row>
    <row r="47661" spans="27:29">
      <c r="AA47661" s="298"/>
      <c r="AC47661" s="206"/>
    </row>
    <row r="47662" spans="27:29">
      <c r="AA47662" s="298"/>
      <c r="AC47662" s="206"/>
    </row>
    <row r="47663" spans="27:29">
      <c r="AA47663" s="298"/>
      <c r="AC47663" s="206"/>
    </row>
    <row r="47664" spans="27:29">
      <c r="AA47664" s="298"/>
      <c r="AC47664" s="206"/>
    </row>
    <row r="47665" spans="27:29">
      <c r="AA47665" s="298"/>
      <c r="AC47665" s="206"/>
    </row>
    <row r="47666" spans="27:29">
      <c r="AA47666" s="298"/>
      <c r="AC47666" s="206"/>
    </row>
    <row r="47667" spans="27:29">
      <c r="AA47667" s="298"/>
      <c r="AC47667" s="206"/>
    </row>
    <row r="47668" spans="27:29">
      <c r="AA47668" s="298"/>
      <c r="AC47668" s="206"/>
    </row>
    <row r="47669" spans="27:29">
      <c r="AA47669" s="298"/>
      <c r="AC47669" s="206"/>
    </row>
    <row r="47670" spans="27:29">
      <c r="AA47670" s="298"/>
      <c r="AC47670" s="206"/>
    </row>
    <row r="47671" spans="27:29">
      <c r="AA47671" s="298"/>
      <c r="AC47671" s="206"/>
    </row>
    <row r="47672" spans="27:29">
      <c r="AA47672" s="298"/>
      <c r="AC47672" s="206"/>
    </row>
    <row r="47673" spans="27:29">
      <c r="AA47673" s="298"/>
      <c r="AC47673" s="206"/>
    </row>
    <row r="47674" spans="27:29">
      <c r="AA47674" s="298"/>
      <c r="AC47674" s="206"/>
    </row>
    <row r="47675" spans="27:29">
      <c r="AA47675" s="298"/>
      <c r="AC47675" s="206"/>
    </row>
    <row r="47676" spans="27:29">
      <c r="AA47676" s="298"/>
      <c r="AC47676" s="206"/>
    </row>
    <row r="47677" spans="27:29">
      <c r="AA47677" s="298"/>
      <c r="AC47677" s="206"/>
    </row>
    <row r="47678" spans="27:29">
      <c r="AA47678" s="298"/>
      <c r="AC47678" s="206"/>
    </row>
    <row r="47679" spans="27:29">
      <c r="AA47679" s="298"/>
      <c r="AC47679" s="206"/>
    </row>
    <row r="47680" spans="27:29">
      <c r="AA47680" s="298"/>
      <c r="AC47680" s="206"/>
    </row>
    <row r="47681" spans="27:29">
      <c r="AA47681" s="298"/>
      <c r="AC47681" s="206"/>
    </row>
    <row r="47682" spans="27:29">
      <c r="AA47682" s="298"/>
      <c r="AC47682" s="206"/>
    </row>
    <row r="47683" spans="27:29">
      <c r="AA47683" s="298"/>
      <c r="AC47683" s="206"/>
    </row>
    <row r="47684" spans="27:29">
      <c r="AA47684" s="298"/>
      <c r="AC47684" s="206"/>
    </row>
    <row r="47685" spans="27:29">
      <c r="AA47685" s="298"/>
      <c r="AC47685" s="206"/>
    </row>
    <row r="47686" spans="27:29">
      <c r="AA47686" s="298"/>
      <c r="AC47686" s="206"/>
    </row>
    <row r="47687" spans="27:29">
      <c r="AA47687" s="298"/>
      <c r="AC47687" s="206"/>
    </row>
    <row r="47688" spans="27:29">
      <c r="AA47688" s="298"/>
      <c r="AC47688" s="206"/>
    </row>
    <row r="47689" spans="27:29">
      <c r="AA47689" s="298"/>
      <c r="AC47689" s="206"/>
    </row>
    <row r="47690" spans="27:29">
      <c r="AA47690" s="298"/>
      <c r="AC47690" s="206"/>
    </row>
    <row r="47691" spans="27:29">
      <c r="AA47691" s="298"/>
      <c r="AC47691" s="206"/>
    </row>
    <row r="47692" spans="27:29">
      <c r="AA47692" s="298"/>
      <c r="AC47692" s="206"/>
    </row>
    <row r="47693" spans="27:29">
      <c r="AA47693" s="298"/>
      <c r="AC47693" s="206"/>
    </row>
    <row r="47694" spans="27:29">
      <c r="AA47694" s="298"/>
      <c r="AC47694" s="206"/>
    </row>
    <row r="47695" spans="27:29">
      <c r="AA47695" s="298"/>
      <c r="AC47695" s="206"/>
    </row>
    <row r="47696" spans="27:29">
      <c r="AA47696" s="298"/>
      <c r="AC47696" s="206"/>
    </row>
    <row r="47697" spans="27:29">
      <c r="AA47697" s="298"/>
      <c r="AC47697" s="206"/>
    </row>
    <row r="47698" spans="27:29">
      <c r="AA47698" s="298"/>
      <c r="AC47698" s="206"/>
    </row>
    <row r="47699" spans="27:29">
      <c r="AA47699" s="298"/>
      <c r="AC47699" s="206"/>
    </row>
    <row r="47700" spans="27:29">
      <c r="AA47700" s="298"/>
      <c r="AC47700" s="206"/>
    </row>
    <row r="47701" spans="27:29">
      <c r="AA47701" s="298"/>
      <c r="AC47701" s="206"/>
    </row>
    <row r="47702" spans="27:29">
      <c r="AA47702" s="298"/>
      <c r="AC47702" s="206"/>
    </row>
    <row r="47703" spans="27:29">
      <c r="AA47703" s="298"/>
      <c r="AC47703" s="206"/>
    </row>
    <row r="47704" spans="27:29">
      <c r="AA47704" s="298"/>
      <c r="AC47704" s="206"/>
    </row>
    <row r="47705" spans="27:29">
      <c r="AA47705" s="298"/>
      <c r="AC47705" s="206"/>
    </row>
    <row r="47706" spans="27:29">
      <c r="AA47706" s="298"/>
      <c r="AC47706" s="206"/>
    </row>
    <row r="47707" spans="27:29">
      <c r="AA47707" s="298"/>
      <c r="AC47707" s="206"/>
    </row>
    <row r="47708" spans="27:29">
      <c r="AA47708" s="298"/>
      <c r="AC47708" s="206"/>
    </row>
    <row r="47709" spans="27:29">
      <c r="AA47709" s="298"/>
      <c r="AC47709" s="206"/>
    </row>
    <row r="47710" spans="27:29">
      <c r="AA47710" s="298"/>
      <c r="AC47710" s="206"/>
    </row>
    <row r="47711" spans="27:29">
      <c r="AA47711" s="298"/>
      <c r="AC47711" s="206"/>
    </row>
    <row r="47712" spans="27:29">
      <c r="AA47712" s="298"/>
      <c r="AC47712" s="206"/>
    </row>
    <row r="47713" spans="27:29">
      <c r="AA47713" s="298"/>
      <c r="AC47713" s="206"/>
    </row>
    <row r="47714" spans="27:29">
      <c r="AA47714" s="298"/>
      <c r="AC47714" s="206"/>
    </row>
    <row r="47715" spans="27:29">
      <c r="AA47715" s="298"/>
      <c r="AC47715" s="206"/>
    </row>
    <row r="47716" spans="27:29">
      <c r="AA47716" s="298"/>
      <c r="AC47716" s="206"/>
    </row>
    <row r="47717" spans="27:29">
      <c r="AA47717" s="298"/>
      <c r="AC47717" s="206"/>
    </row>
    <row r="47718" spans="27:29">
      <c r="AA47718" s="298"/>
      <c r="AC47718" s="206"/>
    </row>
    <row r="47719" spans="27:29">
      <c r="AA47719" s="298"/>
      <c r="AC47719" s="206"/>
    </row>
    <row r="47720" spans="27:29">
      <c r="AA47720" s="298"/>
      <c r="AC47720" s="206"/>
    </row>
    <row r="47721" spans="27:29">
      <c r="AA47721" s="298"/>
      <c r="AC47721" s="206"/>
    </row>
    <row r="47722" spans="27:29">
      <c r="AA47722" s="298"/>
      <c r="AC47722" s="206"/>
    </row>
    <row r="47723" spans="27:29">
      <c r="AA47723" s="298"/>
      <c r="AC47723" s="206"/>
    </row>
    <row r="47724" spans="27:29">
      <c r="AA47724" s="298"/>
      <c r="AC47724" s="206"/>
    </row>
    <row r="47725" spans="27:29">
      <c r="AA47725" s="298"/>
      <c r="AC47725" s="206"/>
    </row>
    <row r="47726" spans="27:29">
      <c r="AA47726" s="298"/>
      <c r="AC47726" s="206"/>
    </row>
    <row r="47727" spans="27:29">
      <c r="AA47727" s="298"/>
      <c r="AC47727" s="206"/>
    </row>
    <row r="47728" spans="27:29">
      <c r="AA47728" s="298"/>
      <c r="AC47728" s="206"/>
    </row>
    <row r="47729" spans="27:29">
      <c r="AA47729" s="298"/>
      <c r="AC47729" s="206"/>
    </row>
    <row r="47730" spans="27:29">
      <c r="AA47730" s="298"/>
      <c r="AC47730" s="206"/>
    </row>
    <row r="47731" spans="27:29">
      <c r="AA47731" s="298"/>
      <c r="AC47731" s="206"/>
    </row>
    <row r="47732" spans="27:29">
      <c r="AA47732" s="298"/>
      <c r="AC47732" s="206"/>
    </row>
    <row r="47733" spans="27:29">
      <c r="AA47733" s="298"/>
      <c r="AC47733" s="206"/>
    </row>
    <row r="47734" spans="27:29">
      <c r="AA47734" s="298"/>
      <c r="AC47734" s="206"/>
    </row>
    <row r="47735" spans="27:29">
      <c r="AA47735" s="298"/>
      <c r="AC47735" s="206"/>
    </row>
    <row r="47736" spans="27:29">
      <c r="AA47736" s="298"/>
      <c r="AC47736" s="206"/>
    </row>
    <row r="47737" spans="27:29">
      <c r="AA47737" s="298"/>
      <c r="AC47737" s="206"/>
    </row>
    <row r="47738" spans="27:29">
      <c r="AA47738" s="298"/>
      <c r="AC47738" s="206"/>
    </row>
    <row r="47739" spans="27:29">
      <c r="AA47739" s="298"/>
      <c r="AC47739" s="206"/>
    </row>
    <row r="47740" spans="27:29">
      <c r="AA47740" s="298"/>
      <c r="AC47740" s="206"/>
    </row>
    <row r="47741" spans="27:29">
      <c r="AA47741" s="298"/>
      <c r="AC47741" s="206"/>
    </row>
    <row r="47742" spans="27:29">
      <c r="AA47742" s="298"/>
      <c r="AC47742" s="206"/>
    </row>
    <row r="47743" spans="27:29">
      <c r="AA47743" s="298"/>
      <c r="AC47743" s="206"/>
    </row>
    <row r="47744" spans="27:29">
      <c r="AA47744" s="298"/>
      <c r="AC47744" s="206"/>
    </row>
    <row r="47745" spans="27:29">
      <c r="AA47745" s="298"/>
      <c r="AC47745" s="206"/>
    </row>
    <row r="47746" spans="27:29">
      <c r="AA47746" s="298"/>
      <c r="AC47746" s="206"/>
    </row>
    <row r="47747" spans="27:29">
      <c r="AA47747" s="298"/>
      <c r="AC47747" s="206"/>
    </row>
    <row r="47748" spans="27:29">
      <c r="AA47748" s="298"/>
      <c r="AC47748" s="206"/>
    </row>
    <row r="47749" spans="27:29">
      <c r="AA47749" s="298"/>
      <c r="AC47749" s="206"/>
    </row>
    <row r="47750" spans="27:29">
      <c r="AA47750" s="298"/>
      <c r="AC47750" s="206"/>
    </row>
    <row r="47751" spans="27:29">
      <c r="AA47751" s="298"/>
      <c r="AC47751" s="206"/>
    </row>
    <row r="47752" spans="27:29">
      <c r="AA47752" s="298"/>
      <c r="AC47752" s="206"/>
    </row>
    <row r="47753" spans="27:29">
      <c r="AA47753" s="298"/>
      <c r="AC47753" s="206"/>
    </row>
    <row r="47754" spans="27:29">
      <c r="AA47754" s="298"/>
      <c r="AC47754" s="206"/>
    </row>
    <row r="47755" spans="27:29">
      <c r="AA47755" s="298"/>
      <c r="AC47755" s="206"/>
    </row>
    <row r="47756" spans="27:29">
      <c r="AA47756" s="298"/>
      <c r="AC47756" s="206"/>
    </row>
    <row r="47757" spans="27:29">
      <c r="AA47757" s="298"/>
      <c r="AC47757" s="206"/>
    </row>
    <row r="47758" spans="27:29">
      <c r="AA47758" s="298"/>
      <c r="AC47758" s="206"/>
    </row>
    <row r="47759" spans="27:29">
      <c r="AA47759" s="298"/>
      <c r="AC47759" s="206"/>
    </row>
    <row r="47760" spans="27:29">
      <c r="AA47760" s="298"/>
      <c r="AC47760" s="206"/>
    </row>
    <row r="47761" spans="27:29">
      <c r="AA47761" s="298"/>
      <c r="AC47761" s="206"/>
    </row>
    <row r="47762" spans="27:29">
      <c r="AA47762" s="298"/>
      <c r="AC47762" s="206"/>
    </row>
    <row r="47763" spans="27:29">
      <c r="AA47763" s="298"/>
      <c r="AC47763" s="206"/>
    </row>
    <row r="47764" spans="27:29">
      <c r="AA47764" s="298"/>
      <c r="AC47764" s="206"/>
    </row>
    <row r="47765" spans="27:29">
      <c r="AA47765" s="298"/>
      <c r="AC47765" s="206"/>
    </row>
    <row r="47766" spans="27:29">
      <c r="AA47766" s="298"/>
      <c r="AC47766" s="206"/>
    </row>
    <row r="47767" spans="27:29">
      <c r="AA47767" s="298"/>
      <c r="AC47767" s="206"/>
    </row>
    <row r="47768" spans="27:29">
      <c r="AA47768" s="298"/>
      <c r="AC47768" s="206"/>
    </row>
    <row r="47769" spans="27:29">
      <c r="AA47769" s="298"/>
      <c r="AC47769" s="206"/>
    </row>
    <row r="47770" spans="27:29">
      <c r="AA47770" s="298"/>
      <c r="AC47770" s="206"/>
    </row>
    <row r="47771" spans="27:29">
      <c r="AA47771" s="298"/>
      <c r="AC47771" s="206"/>
    </row>
    <row r="47772" spans="27:29">
      <c r="AA47772" s="298"/>
      <c r="AC47772" s="206"/>
    </row>
    <row r="47773" spans="27:29">
      <c r="AA47773" s="298"/>
      <c r="AC47773" s="206"/>
    </row>
    <row r="47774" spans="27:29">
      <c r="AA47774" s="298"/>
      <c r="AC47774" s="206"/>
    </row>
    <row r="47775" spans="27:29">
      <c r="AA47775" s="298"/>
      <c r="AC47775" s="206"/>
    </row>
    <row r="47776" spans="27:29">
      <c r="AA47776" s="298"/>
      <c r="AC47776" s="206"/>
    </row>
    <row r="47777" spans="27:29">
      <c r="AA47777" s="298"/>
      <c r="AC47777" s="206"/>
    </row>
    <row r="47778" spans="27:29">
      <c r="AA47778" s="298"/>
      <c r="AC47778" s="206"/>
    </row>
    <row r="47779" spans="27:29">
      <c r="AA47779" s="298"/>
      <c r="AC47779" s="206"/>
    </row>
    <row r="47780" spans="27:29">
      <c r="AA47780" s="298"/>
      <c r="AC47780" s="206"/>
    </row>
    <row r="47781" spans="27:29">
      <c r="AA47781" s="298"/>
      <c r="AC47781" s="206"/>
    </row>
    <row r="47782" spans="27:29">
      <c r="AA47782" s="298"/>
      <c r="AC47782" s="206"/>
    </row>
    <row r="47783" spans="27:29">
      <c r="AA47783" s="298"/>
      <c r="AC47783" s="206"/>
    </row>
    <row r="47784" spans="27:29">
      <c r="AA47784" s="298"/>
      <c r="AC47784" s="206"/>
    </row>
    <row r="47785" spans="27:29">
      <c r="AA47785" s="298"/>
      <c r="AC47785" s="206"/>
    </row>
    <row r="47786" spans="27:29">
      <c r="AA47786" s="298"/>
      <c r="AC47786" s="206"/>
    </row>
    <row r="47787" spans="27:29">
      <c r="AA47787" s="298"/>
      <c r="AC47787" s="206"/>
    </row>
    <row r="47788" spans="27:29">
      <c r="AA47788" s="298"/>
      <c r="AC47788" s="206"/>
    </row>
    <row r="47789" spans="27:29">
      <c r="AA47789" s="298"/>
      <c r="AC47789" s="206"/>
    </row>
    <row r="47790" spans="27:29">
      <c r="AA47790" s="298"/>
      <c r="AC47790" s="206"/>
    </row>
    <row r="47791" spans="27:29">
      <c r="AA47791" s="298"/>
      <c r="AC47791" s="206"/>
    </row>
    <row r="47792" spans="27:29">
      <c r="AA47792" s="298"/>
      <c r="AC47792" s="206"/>
    </row>
    <row r="47793" spans="27:29">
      <c r="AA47793" s="298"/>
      <c r="AC47793" s="206"/>
    </row>
    <row r="47794" spans="27:29">
      <c r="AA47794" s="298"/>
      <c r="AC47794" s="206"/>
    </row>
    <row r="47795" spans="27:29">
      <c r="AA47795" s="298"/>
      <c r="AC47795" s="206"/>
    </row>
    <row r="47796" spans="27:29">
      <c r="AA47796" s="298"/>
      <c r="AC47796" s="206"/>
    </row>
    <row r="47797" spans="27:29">
      <c r="AA47797" s="298"/>
      <c r="AC47797" s="206"/>
    </row>
    <row r="47798" spans="27:29">
      <c r="AA47798" s="298"/>
      <c r="AC47798" s="206"/>
    </row>
    <row r="47799" spans="27:29">
      <c r="AA47799" s="298"/>
      <c r="AC47799" s="206"/>
    </row>
    <row r="47800" spans="27:29">
      <c r="AA47800" s="298"/>
      <c r="AC47800" s="206"/>
    </row>
    <row r="47801" spans="27:29">
      <c r="AA47801" s="298"/>
      <c r="AC47801" s="206"/>
    </row>
    <row r="47802" spans="27:29">
      <c r="AA47802" s="298"/>
      <c r="AC47802" s="206"/>
    </row>
    <row r="47803" spans="27:29">
      <c r="AA47803" s="298"/>
      <c r="AC47803" s="206"/>
    </row>
    <row r="47804" spans="27:29">
      <c r="AA47804" s="298"/>
      <c r="AC47804" s="206"/>
    </row>
    <row r="47805" spans="27:29">
      <c r="AA47805" s="298"/>
      <c r="AC47805" s="206"/>
    </row>
    <row r="47806" spans="27:29">
      <c r="AA47806" s="298"/>
      <c r="AC47806" s="206"/>
    </row>
    <row r="47807" spans="27:29">
      <c r="AA47807" s="298"/>
      <c r="AC47807" s="206"/>
    </row>
    <row r="47808" spans="27:29">
      <c r="AA47808" s="298"/>
      <c r="AC47808" s="206"/>
    </row>
    <row r="47809" spans="27:29">
      <c r="AA47809" s="298"/>
      <c r="AC47809" s="206"/>
    </row>
    <row r="47810" spans="27:29">
      <c r="AA47810" s="298"/>
      <c r="AC47810" s="206"/>
    </row>
    <row r="47811" spans="27:29">
      <c r="AA47811" s="298"/>
      <c r="AC47811" s="206"/>
    </row>
    <row r="47812" spans="27:29">
      <c r="AA47812" s="298"/>
      <c r="AC47812" s="206"/>
    </row>
    <row r="47813" spans="27:29">
      <c r="AA47813" s="298"/>
      <c r="AC47813" s="206"/>
    </row>
    <row r="47814" spans="27:29">
      <c r="AA47814" s="298"/>
      <c r="AC47814" s="206"/>
    </row>
    <row r="47815" spans="27:29">
      <c r="AA47815" s="298"/>
      <c r="AC47815" s="206"/>
    </row>
    <row r="47816" spans="27:29">
      <c r="AA47816" s="298"/>
      <c r="AC47816" s="206"/>
    </row>
    <row r="47817" spans="27:29">
      <c r="AA47817" s="298"/>
      <c r="AC47817" s="206"/>
    </row>
    <row r="47818" spans="27:29">
      <c r="AA47818" s="298"/>
      <c r="AC47818" s="206"/>
    </row>
    <row r="47819" spans="27:29">
      <c r="AA47819" s="298"/>
      <c r="AC47819" s="206"/>
    </row>
    <row r="47820" spans="27:29">
      <c r="AA47820" s="298"/>
      <c r="AC47820" s="206"/>
    </row>
    <row r="47821" spans="27:29">
      <c r="AA47821" s="298"/>
      <c r="AC47821" s="206"/>
    </row>
    <row r="47822" spans="27:29">
      <c r="AA47822" s="298"/>
      <c r="AC47822" s="206"/>
    </row>
    <row r="47823" spans="27:29">
      <c r="AA47823" s="298"/>
      <c r="AC47823" s="206"/>
    </row>
    <row r="47824" spans="27:29">
      <c r="AA47824" s="298"/>
      <c r="AC47824" s="206"/>
    </row>
    <row r="47825" spans="27:29">
      <c r="AA47825" s="298"/>
      <c r="AC47825" s="206"/>
    </row>
    <row r="47826" spans="27:29">
      <c r="AA47826" s="298"/>
      <c r="AC47826" s="206"/>
    </row>
    <row r="47827" spans="27:29">
      <c r="AA47827" s="298"/>
      <c r="AC47827" s="206"/>
    </row>
    <row r="47828" spans="27:29">
      <c r="AA47828" s="298"/>
      <c r="AC47828" s="206"/>
    </row>
    <row r="47829" spans="27:29">
      <c r="AA47829" s="298"/>
      <c r="AC47829" s="206"/>
    </row>
    <row r="47830" spans="27:29">
      <c r="AA47830" s="298"/>
      <c r="AC47830" s="206"/>
    </row>
    <row r="47831" spans="27:29">
      <c r="AA47831" s="298"/>
      <c r="AC47831" s="206"/>
    </row>
    <row r="47832" spans="27:29">
      <c r="AA47832" s="298"/>
      <c r="AC47832" s="206"/>
    </row>
    <row r="47833" spans="27:29">
      <c r="AA47833" s="298"/>
      <c r="AC47833" s="206"/>
    </row>
    <row r="47834" spans="27:29">
      <c r="AA47834" s="298"/>
      <c r="AC47834" s="206"/>
    </row>
    <row r="47835" spans="27:29">
      <c r="AA47835" s="298"/>
      <c r="AC47835" s="206"/>
    </row>
    <row r="47836" spans="27:29">
      <c r="AA47836" s="298"/>
      <c r="AC47836" s="206"/>
    </row>
    <row r="47837" spans="27:29">
      <c r="AA47837" s="298"/>
      <c r="AC47837" s="206"/>
    </row>
    <row r="47838" spans="27:29">
      <c r="AA47838" s="298"/>
      <c r="AC47838" s="206"/>
    </row>
    <row r="47839" spans="27:29">
      <c r="AA47839" s="298"/>
      <c r="AC47839" s="206"/>
    </row>
    <row r="47840" spans="27:29">
      <c r="AA47840" s="298"/>
      <c r="AC47840" s="206"/>
    </row>
    <row r="47841" spans="27:29">
      <c r="AA47841" s="298"/>
      <c r="AC47841" s="206"/>
    </row>
    <row r="47842" spans="27:29">
      <c r="AA47842" s="298"/>
      <c r="AC47842" s="206"/>
    </row>
    <row r="47843" spans="27:29">
      <c r="AA47843" s="298"/>
      <c r="AC47843" s="206"/>
    </row>
    <row r="47844" spans="27:29">
      <c r="AA47844" s="298"/>
      <c r="AC47844" s="206"/>
    </row>
    <row r="47845" spans="27:29">
      <c r="AA47845" s="298"/>
      <c r="AC47845" s="206"/>
    </row>
    <row r="47846" spans="27:29">
      <c r="AA47846" s="298"/>
      <c r="AC47846" s="206"/>
    </row>
    <row r="47847" spans="27:29">
      <c r="AA47847" s="298"/>
      <c r="AC47847" s="206"/>
    </row>
    <row r="47848" spans="27:29">
      <c r="AA47848" s="298"/>
      <c r="AC47848" s="206"/>
    </row>
    <row r="47849" spans="27:29">
      <c r="AA47849" s="298"/>
      <c r="AC47849" s="206"/>
    </row>
    <row r="47850" spans="27:29">
      <c r="AA47850" s="298"/>
      <c r="AC47850" s="206"/>
    </row>
    <row r="47851" spans="27:29">
      <c r="AA47851" s="298"/>
      <c r="AC47851" s="206"/>
    </row>
    <row r="47852" spans="27:29">
      <c r="AA47852" s="298"/>
      <c r="AC47852" s="206"/>
    </row>
    <row r="47853" spans="27:29">
      <c r="AA47853" s="298"/>
      <c r="AC47853" s="206"/>
    </row>
    <row r="47854" spans="27:29">
      <c r="AA47854" s="298"/>
      <c r="AC47854" s="206"/>
    </row>
    <row r="47855" spans="27:29">
      <c r="AA47855" s="298"/>
      <c r="AC47855" s="206"/>
    </row>
    <row r="47856" spans="27:29">
      <c r="AA47856" s="298"/>
      <c r="AC47856" s="206"/>
    </row>
    <row r="47857" spans="27:29">
      <c r="AA47857" s="298"/>
      <c r="AC47857" s="206"/>
    </row>
    <row r="47858" spans="27:29">
      <c r="AA47858" s="298"/>
      <c r="AC47858" s="206"/>
    </row>
    <row r="47859" spans="27:29">
      <c r="AA47859" s="298"/>
      <c r="AC47859" s="206"/>
    </row>
    <row r="47860" spans="27:29">
      <c r="AA47860" s="298"/>
      <c r="AC47860" s="206"/>
    </row>
    <row r="47861" spans="27:29">
      <c r="AA47861" s="298"/>
      <c r="AC47861" s="206"/>
    </row>
    <row r="47862" spans="27:29">
      <c r="AA47862" s="298"/>
      <c r="AC47862" s="206"/>
    </row>
    <row r="47863" spans="27:29">
      <c r="AA47863" s="298"/>
      <c r="AC47863" s="206"/>
    </row>
    <row r="47864" spans="27:29">
      <c r="AA47864" s="298"/>
      <c r="AC47864" s="206"/>
    </row>
    <row r="47865" spans="27:29">
      <c r="AA47865" s="298"/>
      <c r="AC47865" s="206"/>
    </row>
    <row r="47866" spans="27:29">
      <c r="AA47866" s="298"/>
      <c r="AC47866" s="206"/>
    </row>
    <row r="47867" spans="27:29">
      <c r="AA47867" s="298"/>
      <c r="AC47867" s="206"/>
    </row>
    <row r="47868" spans="27:29">
      <c r="AA47868" s="298"/>
      <c r="AC47868" s="206"/>
    </row>
    <row r="47869" spans="27:29">
      <c r="AA47869" s="298"/>
      <c r="AC47869" s="206"/>
    </row>
    <row r="47870" spans="27:29">
      <c r="AA47870" s="298"/>
      <c r="AC47870" s="206"/>
    </row>
    <row r="47871" spans="27:29">
      <c r="AA47871" s="298"/>
      <c r="AC47871" s="206"/>
    </row>
    <row r="47872" spans="27:29">
      <c r="AA47872" s="298"/>
      <c r="AC47872" s="206"/>
    </row>
    <row r="47873" spans="27:29">
      <c r="AA47873" s="298"/>
      <c r="AC47873" s="206"/>
    </row>
    <row r="47874" spans="27:29">
      <c r="AA47874" s="298"/>
      <c r="AC47874" s="206"/>
    </row>
    <row r="47875" spans="27:29">
      <c r="AA47875" s="298"/>
      <c r="AC47875" s="206"/>
    </row>
    <row r="47876" spans="27:29">
      <c r="AA47876" s="298"/>
      <c r="AC47876" s="206"/>
    </row>
    <row r="47877" spans="27:29">
      <c r="AA47877" s="298"/>
      <c r="AC47877" s="206"/>
    </row>
    <row r="47878" spans="27:29">
      <c r="AA47878" s="298"/>
      <c r="AC47878" s="206"/>
    </row>
    <row r="47879" spans="27:29">
      <c r="AA47879" s="298"/>
      <c r="AC47879" s="206"/>
    </row>
    <row r="47880" spans="27:29">
      <c r="AA47880" s="298"/>
      <c r="AC47880" s="206"/>
    </row>
    <row r="47881" spans="27:29">
      <c r="AA47881" s="298"/>
      <c r="AC47881" s="206"/>
    </row>
    <row r="47882" spans="27:29">
      <c r="AA47882" s="298"/>
      <c r="AC47882" s="206"/>
    </row>
    <row r="47883" spans="27:29">
      <c r="AA47883" s="298"/>
      <c r="AC47883" s="206"/>
    </row>
    <row r="47884" spans="27:29">
      <c r="AA47884" s="298"/>
      <c r="AC47884" s="206"/>
    </row>
    <row r="47885" spans="27:29">
      <c r="AA47885" s="298"/>
      <c r="AC47885" s="206"/>
    </row>
    <row r="47886" spans="27:29">
      <c r="AA47886" s="298"/>
      <c r="AC47886" s="206"/>
    </row>
    <row r="47887" spans="27:29">
      <c r="AA47887" s="298"/>
      <c r="AC47887" s="206"/>
    </row>
    <row r="47888" spans="27:29">
      <c r="AA47888" s="298"/>
      <c r="AC47888" s="206"/>
    </row>
    <row r="47889" spans="27:29">
      <c r="AA47889" s="298"/>
      <c r="AC47889" s="206"/>
    </row>
    <row r="47890" spans="27:29">
      <c r="AA47890" s="298"/>
      <c r="AC47890" s="206"/>
    </row>
    <row r="47891" spans="27:29">
      <c r="AA47891" s="298"/>
      <c r="AC47891" s="206"/>
    </row>
    <row r="47892" spans="27:29">
      <c r="AA47892" s="298"/>
      <c r="AC47892" s="206"/>
    </row>
    <row r="47893" spans="27:29">
      <c r="AA47893" s="298"/>
      <c r="AC47893" s="206"/>
    </row>
    <row r="47894" spans="27:29">
      <c r="AA47894" s="298"/>
      <c r="AC47894" s="206"/>
    </row>
    <row r="47895" spans="27:29">
      <c r="AA47895" s="298"/>
      <c r="AC47895" s="206"/>
    </row>
    <row r="47896" spans="27:29">
      <c r="AA47896" s="298"/>
      <c r="AC47896" s="206"/>
    </row>
    <row r="47897" spans="27:29">
      <c r="AA47897" s="298"/>
      <c r="AC47897" s="206"/>
    </row>
    <row r="47898" spans="27:29">
      <c r="AA47898" s="298"/>
      <c r="AC47898" s="206"/>
    </row>
    <row r="47899" spans="27:29">
      <c r="AA47899" s="298"/>
      <c r="AC47899" s="206"/>
    </row>
    <row r="47900" spans="27:29">
      <c r="AA47900" s="298"/>
      <c r="AC47900" s="206"/>
    </row>
    <row r="47901" spans="27:29">
      <c r="AA47901" s="298"/>
      <c r="AC47901" s="206"/>
    </row>
    <row r="47902" spans="27:29">
      <c r="AA47902" s="298"/>
      <c r="AC47902" s="206"/>
    </row>
    <row r="47903" spans="27:29">
      <c r="AA47903" s="298"/>
      <c r="AC47903" s="206"/>
    </row>
    <row r="47904" spans="27:29">
      <c r="AA47904" s="298"/>
      <c r="AC47904" s="206"/>
    </row>
    <row r="47905" spans="27:29">
      <c r="AA47905" s="298"/>
      <c r="AC47905" s="206"/>
    </row>
    <row r="47906" spans="27:29">
      <c r="AA47906" s="298"/>
      <c r="AC47906" s="206"/>
    </row>
    <row r="47907" spans="27:29">
      <c r="AA47907" s="298"/>
      <c r="AC47907" s="206"/>
    </row>
    <row r="47908" spans="27:29">
      <c r="AA47908" s="298"/>
      <c r="AC47908" s="206"/>
    </row>
    <row r="47909" spans="27:29">
      <c r="AA47909" s="298"/>
      <c r="AC47909" s="206"/>
    </row>
    <row r="47910" spans="27:29">
      <c r="AA47910" s="298"/>
      <c r="AC47910" s="206"/>
    </row>
    <row r="47911" spans="27:29">
      <c r="AA47911" s="298"/>
      <c r="AC47911" s="206"/>
    </row>
    <row r="47912" spans="27:29">
      <c r="AA47912" s="298"/>
      <c r="AC47912" s="206"/>
    </row>
    <row r="47913" spans="27:29">
      <c r="AA47913" s="298"/>
      <c r="AC47913" s="206"/>
    </row>
    <row r="47914" spans="27:29">
      <c r="AA47914" s="298"/>
      <c r="AC47914" s="206"/>
    </row>
    <row r="47915" spans="27:29">
      <c r="AA47915" s="298"/>
      <c r="AC47915" s="206"/>
    </row>
    <row r="47916" spans="27:29">
      <c r="AA47916" s="298"/>
      <c r="AC47916" s="206"/>
    </row>
    <row r="47917" spans="27:29">
      <c r="AA47917" s="298"/>
      <c r="AC47917" s="206"/>
    </row>
    <row r="47918" spans="27:29">
      <c r="AA47918" s="298"/>
      <c r="AC47918" s="206"/>
    </row>
    <row r="47919" spans="27:29">
      <c r="AA47919" s="298"/>
      <c r="AC47919" s="206"/>
    </row>
    <row r="47920" spans="27:29">
      <c r="AA47920" s="298"/>
      <c r="AC47920" s="206"/>
    </row>
    <row r="47921" spans="27:29">
      <c r="AA47921" s="298"/>
      <c r="AC47921" s="206"/>
    </row>
    <row r="47922" spans="27:29">
      <c r="AA47922" s="298"/>
      <c r="AC47922" s="206"/>
    </row>
    <row r="47923" spans="27:29">
      <c r="AA47923" s="298"/>
      <c r="AC47923" s="206"/>
    </row>
    <row r="47924" spans="27:29">
      <c r="AA47924" s="298"/>
      <c r="AC47924" s="206"/>
    </row>
    <row r="47925" spans="27:29">
      <c r="AA47925" s="298"/>
      <c r="AC47925" s="206"/>
    </row>
    <row r="47926" spans="27:29">
      <c r="AA47926" s="298"/>
      <c r="AC47926" s="206"/>
    </row>
    <row r="47927" spans="27:29">
      <c r="AA47927" s="298"/>
      <c r="AC47927" s="206"/>
    </row>
    <row r="47928" spans="27:29">
      <c r="AA47928" s="298"/>
      <c r="AC47928" s="206"/>
    </row>
    <row r="47929" spans="27:29">
      <c r="AA47929" s="298"/>
      <c r="AC47929" s="206"/>
    </row>
    <row r="47930" spans="27:29">
      <c r="AA47930" s="298"/>
      <c r="AC47930" s="206"/>
    </row>
    <row r="47931" spans="27:29">
      <c r="AA47931" s="298"/>
      <c r="AC47931" s="206"/>
    </row>
    <row r="47932" spans="27:29">
      <c r="AA47932" s="298"/>
      <c r="AC47932" s="206"/>
    </row>
    <row r="47933" spans="27:29">
      <c r="AA47933" s="298"/>
      <c r="AC47933" s="206"/>
    </row>
    <row r="47934" spans="27:29">
      <c r="AA47934" s="298"/>
      <c r="AC47934" s="206"/>
    </row>
    <row r="47935" spans="27:29">
      <c r="AA47935" s="298"/>
      <c r="AC47935" s="206"/>
    </row>
    <row r="47936" spans="27:29">
      <c r="AA47936" s="298"/>
      <c r="AC47936" s="206"/>
    </row>
    <row r="47937" spans="27:29">
      <c r="AA47937" s="298"/>
      <c r="AC47937" s="206"/>
    </row>
    <row r="47938" spans="27:29">
      <c r="AA47938" s="298"/>
      <c r="AC47938" s="206"/>
    </row>
    <row r="47939" spans="27:29">
      <c r="AA47939" s="298"/>
      <c r="AC47939" s="206"/>
    </row>
    <row r="47940" spans="27:29">
      <c r="AA47940" s="298"/>
      <c r="AC47940" s="206"/>
    </row>
    <row r="47941" spans="27:29">
      <c r="AA47941" s="298"/>
      <c r="AC47941" s="206"/>
    </row>
    <row r="47942" spans="27:29">
      <c r="AA47942" s="298"/>
      <c r="AC47942" s="206"/>
    </row>
    <row r="47943" spans="27:29">
      <c r="AA47943" s="298"/>
      <c r="AC47943" s="206"/>
    </row>
    <row r="47944" spans="27:29">
      <c r="AA47944" s="298"/>
      <c r="AC47944" s="206"/>
    </row>
    <row r="47945" spans="27:29">
      <c r="AA47945" s="298"/>
      <c r="AC47945" s="206"/>
    </row>
    <row r="47946" spans="27:29">
      <c r="AA47946" s="298"/>
      <c r="AC47946" s="206"/>
    </row>
    <row r="47947" spans="27:29">
      <c r="AA47947" s="298"/>
      <c r="AC47947" s="206"/>
    </row>
    <row r="47948" spans="27:29">
      <c r="AA47948" s="298"/>
      <c r="AC47948" s="206"/>
    </row>
    <row r="47949" spans="27:29">
      <c r="AA47949" s="298"/>
      <c r="AC47949" s="206"/>
    </row>
    <row r="47950" spans="27:29">
      <c r="AA47950" s="298"/>
      <c r="AC47950" s="206"/>
    </row>
    <row r="47951" spans="27:29">
      <c r="AA47951" s="298"/>
      <c r="AC47951" s="206"/>
    </row>
    <row r="47952" spans="27:29">
      <c r="AA47952" s="298"/>
      <c r="AC47952" s="206"/>
    </row>
    <row r="47953" spans="27:29">
      <c r="AA47953" s="298"/>
      <c r="AC47953" s="206"/>
    </row>
    <row r="47954" spans="27:29">
      <c r="AA47954" s="298"/>
      <c r="AC47954" s="206"/>
    </row>
    <row r="47955" spans="27:29">
      <c r="AA47955" s="298"/>
      <c r="AC47955" s="206"/>
    </row>
    <row r="47956" spans="27:29">
      <c r="AA47956" s="298"/>
      <c r="AC47956" s="206"/>
    </row>
    <row r="47957" spans="27:29">
      <c r="AA47957" s="298"/>
      <c r="AC47957" s="206"/>
    </row>
    <row r="47958" spans="27:29">
      <c r="AA47958" s="298"/>
      <c r="AC47958" s="206"/>
    </row>
    <row r="47959" spans="27:29">
      <c r="AA47959" s="298"/>
      <c r="AC47959" s="206"/>
    </row>
    <row r="47960" spans="27:29">
      <c r="AA47960" s="298"/>
      <c r="AC47960" s="206"/>
    </row>
    <row r="47961" spans="27:29">
      <c r="AA47961" s="298"/>
      <c r="AC47961" s="206"/>
    </row>
    <row r="47962" spans="27:29">
      <c r="AA47962" s="298"/>
      <c r="AC47962" s="206"/>
    </row>
    <row r="47963" spans="27:29">
      <c r="AA47963" s="298"/>
      <c r="AC47963" s="206"/>
    </row>
    <row r="47964" spans="27:29">
      <c r="AA47964" s="298"/>
      <c r="AC47964" s="206"/>
    </row>
    <row r="47965" spans="27:29">
      <c r="AA47965" s="298"/>
      <c r="AC47965" s="206"/>
    </row>
    <row r="47966" spans="27:29">
      <c r="AA47966" s="298"/>
      <c r="AC47966" s="206"/>
    </row>
    <row r="47967" spans="27:29">
      <c r="AA47967" s="298"/>
      <c r="AC47967" s="206"/>
    </row>
    <row r="47968" spans="27:29">
      <c r="AA47968" s="298"/>
      <c r="AC47968" s="206"/>
    </row>
    <row r="47969" spans="27:29">
      <c r="AA47969" s="298"/>
      <c r="AC47969" s="206"/>
    </row>
    <row r="47970" spans="27:29">
      <c r="AA47970" s="298"/>
      <c r="AC47970" s="206"/>
    </row>
    <row r="47971" spans="27:29">
      <c r="AA47971" s="298"/>
      <c r="AC47971" s="206"/>
    </row>
    <row r="47972" spans="27:29">
      <c r="AA47972" s="298"/>
      <c r="AC47972" s="206"/>
    </row>
    <row r="47973" spans="27:29">
      <c r="AA47973" s="298"/>
      <c r="AC47973" s="206"/>
    </row>
    <row r="47974" spans="27:29">
      <c r="AA47974" s="298"/>
      <c r="AC47974" s="206"/>
    </row>
    <row r="47975" spans="27:29">
      <c r="AA47975" s="298"/>
      <c r="AC47975" s="206"/>
    </row>
    <row r="47976" spans="27:29">
      <c r="AA47976" s="298"/>
      <c r="AC47976" s="206"/>
    </row>
    <row r="47977" spans="27:29">
      <c r="AA47977" s="298"/>
      <c r="AC47977" s="206"/>
    </row>
    <row r="47978" spans="27:29">
      <c r="AA47978" s="298"/>
      <c r="AC47978" s="206"/>
    </row>
    <row r="47979" spans="27:29">
      <c r="AA47979" s="298"/>
      <c r="AC47979" s="206"/>
    </row>
    <row r="47980" spans="27:29">
      <c r="AA47980" s="298"/>
      <c r="AC47980" s="206"/>
    </row>
    <row r="47981" spans="27:29">
      <c r="AA47981" s="298"/>
      <c r="AC47981" s="206"/>
    </row>
    <row r="47982" spans="27:29">
      <c r="AA47982" s="298"/>
      <c r="AC47982" s="206"/>
    </row>
    <row r="47983" spans="27:29">
      <c r="AA47983" s="298"/>
      <c r="AC47983" s="206"/>
    </row>
    <row r="47984" spans="27:29">
      <c r="AA47984" s="298"/>
      <c r="AC47984" s="206"/>
    </row>
    <row r="47985" spans="27:29">
      <c r="AA47985" s="298"/>
      <c r="AC47985" s="206"/>
    </row>
    <row r="47986" spans="27:29">
      <c r="AA47986" s="298"/>
      <c r="AC47986" s="206"/>
    </row>
    <row r="47987" spans="27:29">
      <c r="AA47987" s="298"/>
      <c r="AC47987" s="206"/>
    </row>
    <row r="47988" spans="27:29">
      <c r="AA47988" s="298"/>
      <c r="AC47988" s="206"/>
    </row>
    <row r="47989" spans="27:29">
      <c r="AA47989" s="298"/>
      <c r="AC47989" s="206"/>
    </row>
    <row r="47990" spans="27:29">
      <c r="AA47990" s="298"/>
      <c r="AC47990" s="206"/>
    </row>
    <row r="47991" spans="27:29">
      <c r="AA47991" s="298"/>
      <c r="AC47991" s="206"/>
    </row>
    <row r="47992" spans="27:29">
      <c r="AA47992" s="298"/>
      <c r="AC47992" s="206"/>
    </row>
    <row r="47993" spans="27:29">
      <c r="AA47993" s="298"/>
      <c r="AC47993" s="206"/>
    </row>
    <row r="47994" spans="27:29">
      <c r="AA47994" s="298"/>
      <c r="AC47994" s="206"/>
    </row>
    <row r="47995" spans="27:29">
      <c r="AA47995" s="298"/>
      <c r="AC47995" s="206"/>
    </row>
    <row r="47996" spans="27:29">
      <c r="AA47996" s="298"/>
      <c r="AC47996" s="206"/>
    </row>
    <row r="47997" spans="27:29">
      <c r="AA47997" s="298"/>
      <c r="AC47997" s="206"/>
    </row>
    <row r="47998" spans="27:29">
      <c r="AA47998" s="298"/>
      <c r="AC47998" s="206"/>
    </row>
    <row r="47999" spans="27:29">
      <c r="AA47999" s="298"/>
      <c r="AC47999" s="206"/>
    </row>
    <row r="48000" spans="27:29">
      <c r="AA48000" s="298"/>
      <c r="AC48000" s="206"/>
    </row>
    <row r="48001" spans="27:29">
      <c r="AA48001" s="298"/>
      <c r="AC48001" s="206"/>
    </row>
    <row r="48002" spans="27:29">
      <c r="AA48002" s="298"/>
      <c r="AC48002" s="206"/>
    </row>
    <row r="48003" spans="27:29">
      <c r="AA48003" s="298"/>
      <c r="AC48003" s="206"/>
    </row>
    <row r="48004" spans="27:29">
      <c r="AA48004" s="298"/>
      <c r="AC48004" s="206"/>
    </row>
    <row r="48005" spans="27:29">
      <c r="AA48005" s="298"/>
      <c r="AC48005" s="206"/>
    </row>
    <row r="48006" spans="27:29">
      <c r="AA48006" s="298"/>
      <c r="AC48006" s="206"/>
    </row>
    <row r="48007" spans="27:29">
      <c r="AA48007" s="298"/>
      <c r="AC48007" s="206"/>
    </row>
    <row r="48008" spans="27:29">
      <c r="AA48008" s="298"/>
      <c r="AC48008" s="206"/>
    </row>
    <row r="48009" spans="27:29">
      <c r="AA48009" s="298"/>
      <c r="AC48009" s="206"/>
    </row>
    <row r="48010" spans="27:29">
      <c r="AA48010" s="298"/>
      <c r="AC48010" s="206"/>
    </row>
    <row r="48011" spans="27:29">
      <c r="AA48011" s="298"/>
      <c r="AC48011" s="206"/>
    </row>
    <row r="48012" spans="27:29">
      <c r="AA48012" s="298"/>
      <c r="AC48012" s="206"/>
    </row>
    <row r="48013" spans="27:29">
      <c r="AA48013" s="298"/>
      <c r="AC48013" s="206"/>
    </row>
    <row r="48014" spans="27:29">
      <c r="AA48014" s="298"/>
      <c r="AC48014" s="206"/>
    </row>
    <row r="48015" spans="27:29">
      <c r="AA48015" s="298"/>
      <c r="AC48015" s="206"/>
    </row>
    <row r="48016" spans="27:29">
      <c r="AA48016" s="298"/>
      <c r="AC48016" s="206"/>
    </row>
    <row r="48017" spans="27:29">
      <c r="AA48017" s="298"/>
      <c r="AC48017" s="206"/>
    </row>
    <row r="48018" spans="27:29">
      <c r="AA48018" s="298"/>
      <c r="AC48018" s="206"/>
    </row>
    <row r="48019" spans="27:29">
      <c r="AA48019" s="298"/>
      <c r="AC48019" s="206"/>
    </row>
    <row r="48020" spans="27:29">
      <c r="AA48020" s="298"/>
      <c r="AC48020" s="206"/>
    </row>
    <row r="48021" spans="27:29">
      <c r="AA48021" s="298"/>
      <c r="AC48021" s="206"/>
    </row>
    <row r="48022" spans="27:29">
      <c r="AA48022" s="298"/>
      <c r="AC48022" s="206"/>
    </row>
    <row r="48023" spans="27:29">
      <c r="AA48023" s="298"/>
      <c r="AC48023" s="206"/>
    </row>
    <row r="48024" spans="27:29">
      <c r="AA48024" s="298"/>
      <c r="AC48024" s="206"/>
    </row>
    <row r="48025" spans="27:29">
      <c r="AA48025" s="298"/>
      <c r="AC48025" s="206"/>
    </row>
    <row r="48026" spans="27:29">
      <c r="AA48026" s="298"/>
      <c r="AC48026" s="206"/>
    </row>
    <row r="48027" spans="27:29">
      <c r="AA48027" s="298"/>
      <c r="AC48027" s="206"/>
    </row>
    <row r="48028" spans="27:29">
      <c r="AA48028" s="298"/>
      <c r="AC48028" s="206"/>
    </row>
    <row r="48029" spans="27:29">
      <c r="AA48029" s="298"/>
      <c r="AC48029" s="206"/>
    </row>
    <row r="48030" spans="27:29">
      <c r="AA48030" s="298"/>
      <c r="AC48030" s="206"/>
    </row>
    <row r="48031" spans="27:29">
      <c r="AA48031" s="298"/>
      <c r="AC48031" s="206"/>
    </row>
    <row r="48032" spans="27:29">
      <c r="AA48032" s="298"/>
      <c r="AC48032" s="206"/>
    </row>
    <row r="48033" spans="27:29">
      <c r="AA48033" s="298"/>
      <c r="AC48033" s="206"/>
    </row>
    <row r="48034" spans="27:29">
      <c r="AA48034" s="298"/>
      <c r="AC48034" s="206"/>
    </row>
    <row r="48035" spans="27:29">
      <c r="AA48035" s="298"/>
      <c r="AC48035" s="206"/>
    </row>
    <row r="48036" spans="27:29">
      <c r="AA48036" s="298"/>
      <c r="AC48036" s="206"/>
    </row>
    <row r="48037" spans="27:29">
      <c r="AA48037" s="298"/>
      <c r="AC48037" s="206"/>
    </row>
    <row r="48038" spans="27:29">
      <c r="AA48038" s="298"/>
      <c r="AC48038" s="206"/>
    </row>
    <row r="48039" spans="27:29">
      <c r="AA48039" s="298"/>
      <c r="AC48039" s="206"/>
    </row>
    <row r="48040" spans="27:29">
      <c r="AA48040" s="298"/>
      <c r="AC48040" s="206"/>
    </row>
    <row r="48041" spans="27:29">
      <c r="AA48041" s="298"/>
      <c r="AC48041" s="206"/>
    </row>
    <row r="48042" spans="27:29">
      <c r="AA48042" s="298"/>
      <c r="AC48042" s="206"/>
    </row>
    <row r="48043" spans="27:29">
      <c r="AA48043" s="298"/>
      <c r="AC48043" s="206"/>
    </row>
    <row r="48044" spans="27:29">
      <c r="AA48044" s="298"/>
      <c r="AC48044" s="206"/>
    </row>
    <row r="48045" spans="27:29">
      <c r="AA48045" s="298"/>
      <c r="AC48045" s="206"/>
    </row>
    <row r="48046" spans="27:29">
      <c r="AA48046" s="298"/>
      <c r="AC48046" s="206"/>
    </row>
    <row r="48047" spans="27:29">
      <c r="AA48047" s="298"/>
      <c r="AC48047" s="206"/>
    </row>
    <row r="48048" spans="27:29">
      <c r="AA48048" s="298"/>
      <c r="AC48048" s="206"/>
    </row>
    <row r="48049" spans="27:29">
      <c r="AA48049" s="298"/>
      <c r="AC48049" s="206"/>
    </row>
    <row r="48050" spans="27:29">
      <c r="AA48050" s="298"/>
      <c r="AC48050" s="206"/>
    </row>
    <row r="48051" spans="27:29">
      <c r="AA48051" s="298"/>
      <c r="AC48051" s="206"/>
    </row>
    <row r="48052" spans="27:29">
      <c r="AA48052" s="298"/>
      <c r="AC48052" s="206"/>
    </row>
    <row r="48053" spans="27:29">
      <c r="AA48053" s="298"/>
      <c r="AC48053" s="206"/>
    </row>
    <row r="48054" spans="27:29">
      <c r="AA48054" s="298"/>
      <c r="AC48054" s="206"/>
    </row>
    <row r="48055" spans="27:29">
      <c r="AA48055" s="298"/>
      <c r="AC48055" s="206"/>
    </row>
    <row r="48056" spans="27:29">
      <c r="AA48056" s="298"/>
      <c r="AC48056" s="206"/>
    </row>
    <row r="48057" spans="27:29">
      <c r="AA48057" s="298"/>
      <c r="AC48057" s="206"/>
    </row>
    <row r="48058" spans="27:29">
      <c r="AA48058" s="298"/>
      <c r="AC48058" s="206"/>
    </row>
    <row r="48059" spans="27:29">
      <c r="AA48059" s="298"/>
      <c r="AC48059" s="206"/>
    </row>
    <row r="48060" spans="27:29">
      <c r="AA48060" s="298"/>
      <c r="AC48060" s="206"/>
    </row>
    <row r="48061" spans="27:29">
      <c r="AA48061" s="298"/>
      <c r="AC48061" s="206"/>
    </row>
    <row r="48062" spans="27:29">
      <c r="AA48062" s="298"/>
      <c r="AC48062" s="206"/>
    </row>
    <row r="48063" spans="27:29">
      <c r="AA48063" s="298"/>
      <c r="AC48063" s="206"/>
    </row>
    <row r="48064" spans="27:29">
      <c r="AA48064" s="298"/>
      <c r="AC48064" s="206"/>
    </row>
    <row r="48065" spans="27:29">
      <c r="AA48065" s="298"/>
      <c r="AC48065" s="206"/>
    </row>
    <row r="48066" spans="27:29">
      <c r="AA48066" s="298"/>
      <c r="AC48066" s="206"/>
    </row>
    <row r="48067" spans="27:29">
      <c r="AA48067" s="298"/>
      <c r="AC48067" s="206"/>
    </row>
    <row r="48068" spans="27:29">
      <c r="AA48068" s="298"/>
      <c r="AC48068" s="206"/>
    </row>
    <row r="48069" spans="27:29">
      <c r="AA48069" s="298"/>
      <c r="AC48069" s="206"/>
    </row>
    <row r="48070" spans="27:29">
      <c r="AA48070" s="298"/>
      <c r="AC48070" s="206"/>
    </row>
    <row r="48071" spans="27:29">
      <c r="AA48071" s="298"/>
      <c r="AC48071" s="206"/>
    </row>
    <row r="48072" spans="27:29">
      <c r="AA48072" s="298"/>
      <c r="AC48072" s="206"/>
    </row>
    <row r="48073" spans="27:29">
      <c r="AA48073" s="298"/>
      <c r="AC48073" s="206"/>
    </row>
    <row r="48074" spans="27:29">
      <c r="AA48074" s="298"/>
      <c r="AC48074" s="206"/>
    </row>
    <row r="48075" spans="27:29">
      <c r="AA48075" s="298"/>
      <c r="AC48075" s="206"/>
    </row>
    <row r="48076" spans="27:29">
      <c r="AA48076" s="298"/>
      <c r="AC48076" s="206"/>
    </row>
    <row r="48077" spans="27:29">
      <c r="AA48077" s="298"/>
      <c r="AC48077" s="206"/>
    </row>
    <row r="48078" spans="27:29">
      <c r="AA48078" s="298"/>
      <c r="AC48078" s="206"/>
    </row>
    <row r="48079" spans="27:29">
      <c r="AA48079" s="298"/>
      <c r="AC48079" s="206"/>
    </row>
    <row r="48080" spans="27:29">
      <c r="AA48080" s="298"/>
      <c r="AC48080" s="206"/>
    </row>
    <row r="48081" spans="27:29">
      <c r="AA48081" s="298"/>
      <c r="AC48081" s="206"/>
    </row>
    <row r="48082" spans="27:29">
      <c r="AA48082" s="298"/>
      <c r="AC48082" s="206"/>
    </row>
    <row r="48083" spans="27:29">
      <c r="AA48083" s="298"/>
      <c r="AC48083" s="206"/>
    </row>
    <row r="48084" spans="27:29">
      <c r="AA48084" s="298"/>
      <c r="AC48084" s="206"/>
    </row>
    <row r="48085" spans="27:29">
      <c r="AA48085" s="298"/>
      <c r="AC48085" s="206"/>
    </row>
    <row r="48086" spans="27:29">
      <c r="AA48086" s="298"/>
      <c r="AC48086" s="206"/>
    </row>
    <row r="48087" spans="27:29">
      <c r="AA48087" s="298"/>
      <c r="AC48087" s="206"/>
    </row>
    <row r="48088" spans="27:29">
      <c r="AA48088" s="298"/>
      <c r="AC48088" s="206"/>
    </row>
    <row r="48089" spans="27:29">
      <c r="AA48089" s="298"/>
      <c r="AC48089" s="206"/>
    </row>
    <row r="48090" spans="27:29">
      <c r="AA48090" s="298"/>
      <c r="AC48090" s="206"/>
    </row>
    <row r="48091" spans="27:29">
      <c r="AA48091" s="298"/>
      <c r="AC48091" s="206"/>
    </row>
    <row r="48092" spans="27:29">
      <c r="AA48092" s="298"/>
      <c r="AC48092" s="206"/>
    </row>
    <row r="48093" spans="27:29">
      <c r="AA48093" s="298"/>
      <c r="AC48093" s="206"/>
    </row>
    <row r="48094" spans="27:29">
      <c r="AA48094" s="298"/>
      <c r="AC48094" s="206"/>
    </row>
    <row r="48095" spans="27:29">
      <c r="AA48095" s="298"/>
      <c r="AC48095" s="206"/>
    </row>
    <row r="48096" spans="27:29">
      <c r="AA48096" s="298"/>
      <c r="AC48096" s="206"/>
    </row>
    <row r="48097" spans="27:29">
      <c r="AA48097" s="298"/>
      <c r="AC48097" s="206"/>
    </row>
    <row r="48098" spans="27:29">
      <c r="AA48098" s="298"/>
      <c r="AC48098" s="206"/>
    </row>
    <row r="48099" spans="27:29">
      <c r="AA48099" s="298"/>
      <c r="AC48099" s="206"/>
    </row>
    <row r="48100" spans="27:29">
      <c r="AA48100" s="298"/>
      <c r="AC48100" s="206"/>
    </row>
    <row r="48101" spans="27:29">
      <c r="AA48101" s="298"/>
      <c r="AC48101" s="206"/>
    </row>
    <row r="48102" spans="27:29">
      <c r="AA48102" s="298"/>
      <c r="AC48102" s="206"/>
    </row>
    <row r="48103" spans="27:29">
      <c r="AA48103" s="298"/>
      <c r="AC48103" s="206"/>
    </row>
    <row r="48104" spans="27:29">
      <c r="AA48104" s="298"/>
      <c r="AC48104" s="206"/>
    </row>
    <row r="48105" spans="27:29">
      <c r="AA48105" s="298"/>
      <c r="AC48105" s="206"/>
    </row>
    <row r="48106" spans="27:29">
      <c r="AA48106" s="298"/>
      <c r="AC48106" s="206"/>
    </row>
    <row r="48107" spans="27:29">
      <c r="AA48107" s="298"/>
      <c r="AC48107" s="206"/>
    </row>
    <row r="48108" spans="27:29">
      <c r="AA48108" s="298"/>
      <c r="AC48108" s="206"/>
    </row>
    <row r="48109" spans="27:29">
      <c r="AA48109" s="298"/>
      <c r="AC48109" s="206"/>
    </row>
    <row r="48110" spans="27:29">
      <c r="AA48110" s="298"/>
      <c r="AC48110" s="206"/>
    </row>
    <row r="48111" spans="27:29">
      <c r="AA48111" s="298"/>
      <c r="AC48111" s="206"/>
    </row>
    <row r="48112" spans="27:29">
      <c r="AA48112" s="298"/>
      <c r="AC48112" s="206"/>
    </row>
    <row r="48113" spans="27:29">
      <c r="AA48113" s="298"/>
      <c r="AC48113" s="206"/>
    </row>
    <row r="48114" spans="27:29">
      <c r="AA48114" s="298"/>
      <c r="AC48114" s="206"/>
    </row>
    <row r="48115" spans="27:29">
      <c r="AA48115" s="298"/>
      <c r="AC48115" s="206"/>
    </row>
    <row r="48116" spans="27:29">
      <c r="AA48116" s="298"/>
      <c r="AC48116" s="206"/>
    </row>
    <row r="48117" spans="27:29">
      <c r="AA48117" s="298"/>
      <c r="AC48117" s="206"/>
    </row>
    <row r="48118" spans="27:29">
      <c r="AA48118" s="298"/>
      <c r="AC48118" s="206"/>
    </row>
    <row r="48119" spans="27:29">
      <c r="AA48119" s="298"/>
      <c r="AC48119" s="206"/>
    </row>
    <row r="48120" spans="27:29">
      <c r="AA48120" s="298"/>
      <c r="AC48120" s="206"/>
    </row>
    <row r="48121" spans="27:29">
      <c r="AA48121" s="298"/>
      <c r="AC48121" s="206"/>
    </row>
    <row r="48122" spans="27:29">
      <c r="AA48122" s="298"/>
      <c r="AC48122" s="206"/>
    </row>
    <row r="48123" spans="27:29">
      <c r="AA48123" s="298"/>
      <c r="AC48123" s="206"/>
    </row>
    <row r="48124" spans="27:29">
      <c r="AA48124" s="298"/>
      <c r="AC48124" s="206"/>
    </row>
    <row r="48125" spans="27:29">
      <c r="AA48125" s="298"/>
      <c r="AC48125" s="206"/>
    </row>
    <row r="48126" spans="27:29">
      <c r="AA48126" s="298"/>
      <c r="AC48126" s="206"/>
    </row>
    <row r="48127" spans="27:29">
      <c r="AA48127" s="298"/>
      <c r="AC48127" s="206"/>
    </row>
    <row r="48128" spans="27:29">
      <c r="AA48128" s="298"/>
      <c r="AC48128" s="206"/>
    </row>
    <row r="48129" spans="27:29">
      <c r="AA48129" s="298"/>
      <c r="AC48129" s="206"/>
    </row>
    <row r="48130" spans="27:29">
      <c r="AA48130" s="298"/>
      <c r="AC48130" s="206"/>
    </row>
    <row r="48131" spans="27:29">
      <c r="AA48131" s="298"/>
      <c r="AC48131" s="206"/>
    </row>
    <row r="48132" spans="27:29">
      <c r="AA48132" s="298"/>
      <c r="AC48132" s="206"/>
    </row>
    <row r="48133" spans="27:29">
      <c r="AA48133" s="298"/>
      <c r="AC48133" s="206"/>
    </row>
    <row r="48134" spans="27:29">
      <c r="AA48134" s="298"/>
      <c r="AC48134" s="206"/>
    </row>
    <row r="48135" spans="27:29">
      <c r="AA48135" s="298"/>
      <c r="AC48135" s="206"/>
    </row>
    <row r="48136" spans="27:29">
      <c r="AA48136" s="298"/>
      <c r="AC48136" s="206"/>
    </row>
    <row r="48137" spans="27:29">
      <c r="AA48137" s="298"/>
      <c r="AC48137" s="206"/>
    </row>
    <row r="48138" spans="27:29">
      <c r="AA48138" s="298"/>
      <c r="AC48138" s="206"/>
    </row>
    <row r="48139" spans="27:29">
      <c r="AA48139" s="298"/>
      <c r="AC48139" s="206"/>
    </row>
    <row r="48140" spans="27:29">
      <c r="AA48140" s="298"/>
      <c r="AC48140" s="206"/>
    </row>
    <row r="48141" spans="27:29">
      <c r="AA48141" s="298"/>
      <c r="AC48141" s="206"/>
    </row>
    <row r="48142" spans="27:29">
      <c r="AA48142" s="298"/>
      <c r="AC48142" s="206"/>
    </row>
    <row r="48143" spans="27:29">
      <c r="AA48143" s="298"/>
      <c r="AC48143" s="206"/>
    </row>
    <row r="48144" spans="27:29">
      <c r="AA48144" s="298"/>
      <c r="AC48144" s="206"/>
    </row>
    <row r="48145" spans="27:29">
      <c r="AA48145" s="298"/>
      <c r="AC48145" s="206"/>
    </row>
    <row r="48146" spans="27:29">
      <c r="AA48146" s="298"/>
      <c r="AC48146" s="206"/>
    </row>
    <row r="48147" spans="27:29">
      <c r="AA48147" s="298"/>
      <c r="AC48147" s="206"/>
    </row>
    <row r="48148" spans="27:29">
      <c r="AA48148" s="298"/>
      <c r="AC48148" s="206"/>
    </row>
    <row r="48149" spans="27:29">
      <c r="AA48149" s="298"/>
      <c r="AC48149" s="206"/>
    </row>
    <row r="48150" spans="27:29">
      <c r="AA48150" s="298"/>
      <c r="AC48150" s="206"/>
    </row>
    <row r="48151" spans="27:29">
      <c r="AA48151" s="298"/>
      <c r="AC48151" s="206"/>
    </row>
    <row r="48152" spans="27:29">
      <c r="AA48152" s="298"/>
      <c r="AC48152" s="206"/>
    </row>
    <row r="48153" spans="27:29">
      <c r="AA48153" s="298"/>
      <c r="AC48153" s="206"/>
    </row>
    <row r="48154" spans="27:29">
      <c r="AA48154" s="298"/>
      <c r="AC48154" s="206"/>
    </row>
    <row r="48155" spans="27:29">
      <c r="AA48155" s="298"/>
      <c r="AC48155" s="206"/>
    </row>
    <row r="48156" spans="27:29">
      <c r="AA48156" s="298"/>
      <c r="AC48156" s="206"/>
    </row>
    <row r="48157" spans="27:29">
      <c r="AA48157" s="298"/>
      <c r="AC48157" s="206"/>
    </row>
    <row r="48158" spans="27:29">
      <c r="AA48158" s="298"/>
      <c r="AC48158" s="206"/>
    </row>
    <row r="48159" spans="27:29">
      <c r="AA48159" s="298"/>
      <c r="AC48159" s="206"/>
    </row>
    <row r="48160" spans="27:29">
      <c r="AA48160" s="298"/>
      <c r="AC48160" s="206"/>
    </row>
    <row r="48161" spans="27:29">
      <c r="AA48161" s="298"/>
      <c r="AC48161" s="206"/>
    </row>
    <row r="48162" spans="27:29">
      <c r="AA48162" s="298"/>
      <c r="AC48162" s="206"/>
    </row>
    <row r="48163" spans="27:29">
      <c r="AA48163" s="298"/>
      <c r="AC48163" s="206"/>
    </row>
    <row r="48164" spans="27:29">
      <c r="AA48164" s="298"/>
      <c r="AC48164" s="206"/>
    </row>
    <row r="48165" spans="27:29">
      <c r="AA48165" s="298"/>
      <c r="AC48165" s="206"/>
    </row>
    <row r="48166" spans="27:29">
      <c r="AA48166" s="298"/>
      <c r="AC48166" s="206"/>
    </row>
    <row r="48167" spans="27:29">
      <c r="AA48167" s="298"/>
      <c r="AC48167" s="206"/>
    </row>
    <row r="48168" spans="27:29">
      <c r="AA48168" s="298"/>
      <c r="AC48168" s="206"/>
    </row>
    <row r="48169" spans="27:29">
      <c r="AA48169" s="298"/>
      <c r="AC48169" s="206"/>
    </row>
    <row r="48170" spans="27:29">
      <c r="AA48170" s="298"/>
      <c r="AC48170" s="206"/>
    </row>
    <row r="48171" spans="27:29">
      <c r="AA48171" s="298"/>
      <c r="AC48171" s="206"/>
    </row>
    <row r="48172" spans="27:29">
      <c r="AA48172" s="298"/>
      <c r="AC48172" s="206"/>
    </row>
    <row r="48173" spans="27:29">
      <c r="AA48173" s="298"/>
      <c r="AC48173" s="206"/>
    </row>
    <row r="48174" spans="27:29">
      <c r="AA48174" s="298"/>
      <c r="AC48174" s="206"/>
    </row>
    <row r="48175" spans="27:29">
      <c r="AA48175" s="298"/>
      <c r="AC48175" s="206"/>
    </row>
    <row r="48176" spans="27:29">
      <c r="AA48176" s="298"/>
      <c r="AC48176" s="206"/>
    </row>
    <row r="48177" spans="27:29">
      <c r="AA48177" s="298"/>
      <c r="AC48177" s="206"/>
    </row>
    <row r="48178" spans="27:29">
      <c r="AA48178" s="298"/>
      <c r="AC48178" s="206"/>
    </row>
    <row r="48179" spans="27:29">
      <c r="AA48179" s="298"/>
      <c r="AC48179" s="206"/>
    </row>
    <row r="48180" spans="27:29">
      <c r="AA48180" s="298"/>
      <c r="AC48180" s="206"/>
    </row>
    <row r="48181" spans="27:29">
      <c r="AA48181" s="298"/>
      <c r="AC48181" s="206"/>
    </row>
    <row r="48182" spans="27:29">
      <c r="AA48182" s="298"/>
      <c r="AC48182" s="206"/>
    </row>
    <row r="48183" spans="27:29">
      <c r="AA48183" s="298"/>
      <c r="AC48183" s="206"/>
    </row>
    <row r="48184" spans="27:29">
      <c r="AA48184" s="298"/>
      <c r="AC48184" s="206"/>
    </row>
    <row r="48185" spans="27:29">
      <c r="AA48185" s="298"/>
      <c r="AC48185" s="206"/>
    </row>
    <row r="48186" spans="27:29">
      <c r="AA48186" s="298"/>
      <c r="AC48186" s="206"/>
    </row>
    <row r="48187" spans="27:29">
      <c r="AA48187" s="298"/>
      <c r="AC48187" s="206"/>
    </row>
    <row r="48188" spans="27:29">
      <c r="AA48188" s="298"/>
      <c r="AC48188" s="206"/>
    </row>
    <row r="48189" spans="27:29">
      <c r="AA48189" s="298"/>
      <c r="AC48189" s="206"/>
    </row>
    <row r="48190" spans="27:29">
      <c r="AA48190" s="298"/>
      <c r="AC48190" s="206"/>
    </row>
    <row r="48191" spans="27:29">
      <c r="AA48191" s="298"/>
      <c r="AC48191" s="206"/>
    </row>
    <row r="48192" spans="27:29">
      <c r="AA48192" s="298"/>
      <c r="AC48192" s="206"/>
    </row>
    <row r="48193" spans="27:29">
      <c r="AA48193" s="298"/>
      <c r="AC48193" s="206"/>
    </row>
    <row r="48194" spans="27:29">
      <c r="AA48194" s="298"/>
      <c r="AC48194" s="206"/>
    </row>
    <row r="48195" spans="27:29">
      <c r="AA48195" s="298"/>
      <c r="AC48195" s="206"/>
    </row>
    <row r="48196" spans="27:29">
      <c r="AA48196" s="298"/>
      <c r="AC48196" s="206"/>
    </row>
    <row r="48197" spans="27:29">
      <c r="AA48197" s="298"/>
      <c r="AC48197" s="206"/>
    </row>
    <row r="48198" spans="27:29">
      <c r="AA48198" s="298"/>
      <c r="AC48198" s="206"/>
    </row>
    <row r="48199" spans="27:29">
      <c r="AA48199" s="298"/>
      <c r="AC48199" s="206"/>
    </row>
    <row r="48200" spans="27:29">
      <c r="AA48200" s="298"/>
      <c r="AC48200" s="206"/>
    </row>
    <row r="48201" spans="27:29">
      <c r="AA48201" s="298"/>
      <c r="AC48201" s="206"/>
    </row>
    <row r="48202" spans="27:29">
      <c r="AA48202" s="298"/>
      <c r="AC48202" s="206"/>
    </row>
    <row r="48203" spans="27:29">
      <c r="AA48203" s="298"/>
      <c r="AC48203" s="206"/>
    </row>
    <row r="48204" spans="27:29">
      <c r="AA48204" s="298"/>
      <c r="AC48204" s="206"/>
    </row>
    <row r="48205" spans="27:29">
      <c r="AA48205" s="298"/>
      <c r="AC48205" s="206"/>
    </row>
    <row r="48206" spans="27:29">
      <c r="AA48206" s="298"/>
      <c r="AC48206" s="206"/>
    </row>
    <row r="48207" spans="27:29">
      <c r="AA48207" s="298"/>
      <c r="AC48207" s="206"/>
    </row>
    <row r="48208" spans="27:29">
      <c r="AA48208" s="298"/>
      <c r="AC48208" s="206"/>
    </row>
    <row r="48209" spans="27:29">
      <c r="AA48209" s="298"/>
      <c r="AC48209" s="206"/>
    </row>
    <row r="48210" spans="27:29">
      <c r="AA48210" s="298"/>
      <c r="AC48210" s="206"/>
    </row>
    <row r="48211" spans="27:29">
      <c r="AA48211" s="298"/>
      <c r="AC48211" s="206"/>
    </row>
    <row r="48212" spans="27:29">
      <c r="AA48212" s="298"/>
      <c r="AC48212" s="206"/>
    </row>
    <row r="48213" spans="27:29">
      <c r="AA48213" s="298"/>
      <c r="AC48213" s="206"/>
    </row>
    <row r="48214" spans="27:29">
      <c r="AA48214" s="298"/>
      <c r="AC48214" s="206"/>
    </row>
    <row r="48215" spans="27:29">
      <c r="AA48215" s="298"/>
      <c r="AC48215" s="206"/>
    </row>
    <row r="48216" spans="27:29">
      <c r="AA48216" s="298"/>
      <c r="AC48216" s="206"/>
    </row>
    <row r="48217" spans="27:29">
      <c r="AA48217" s="298"/>
      <c r="AC48217" s="206"/>
    </row>
    <row r="48218" spans="27:29">
      <c r="AA48218" s="298"/>
      <c r="AC48218" s="206"/>
    </row>
    <row r="48219" spans="27:29">
      <c r="AA48219" s="298"/>
      <c r="AC48219" s="206"/>
    </row>
    <row r="48220" spans="27:29">
      <c r="AA48220" s="298"/>
      <c r="AC48220" s="206"/>
    </row>
    <row r="48221" spans="27:29">
      <c r="AA48221" s="298"/>
      <c r="AC48221" s="206"/>
    </row>
    <row r="48222" spans="27:29">
      <c r="AA48222" s="298"/>
      <c r="AC48222" s="206"/>
    </row>
    <row r="48223" spans="27:29">
      <c r="AA48223" s="298"/>
      <c r="AC48223" s="206"/>
    </row>
    <row r="48224" spans="27:29">
      <c r="AA48224" s="298"/>
      <c r="AC48224" s="206"/>
    </row>
    <row r="48225" spans="27:29">
      <c r="AA48225" s="298"/>
      <c r="AC48225" s="206"/>
    </row>
    <row r="48226" spans="27:29">
      <c r="AA48226" s="298"/>
      <c r="AC48226" s="206"/>
    </row>
    <row r="48227" spans="27:29">
      <c r="AA48227" s="298"/>
      <c r="AC48227" s="206"/>
    </row>
    <row r="48228" spans="27:29">
      <c r="AA48228" s="298"/>
      <c r="AC48228" s="206"/>
    </row>
    <row r="48229" spans="27:29">
      <c r="AA48229" s="298"/>
      <c r="AC48229" s="206"/>
    </row>
    <row r="48230" spans="27:29">
      <c r="AA48230" s="298"/>
      <c r="AC48230" s="206"/>
    </row>
    <row r="48231" spans="27:29">
      <c r="AA48231" s="298"/>
      <c r="AC48231" s="206"/>
    </row>
    <row r="48232" spans="27:29">
      <c r="AA48232" s="298"/>
      <c r="AC48232" s="206"/>
    </row>
    <row r="48233" spans="27:29">
      <c r="AA48233" s="298"/>
      <c r="AC48233" s="206"/>
    </row>
    <row r="48234" spans="27:29">
      <c r="AA48234" s="298"/>
      <c r="AC48234" s="206"/>
    </row>
    <row r="48235" spans="27:29">
      <c r="AA48235" s="298"/>
      <c r="AC48235" s="206"/>
    </row>
    <row r="48236" spans="27:29">
      <c r="AA48236" s="298"/>
      <c r="AC48236" s="206"/>
    </row>
    <row r="48237" spans="27:29">
      <c r="AA48237" s="298"/>
      <c r="AC48237" s="206"/>
    </row>
    <row r="48238" spans="27:29">
      <c r="AA48238" s="298"/>
      <c r="AC48238" s="206"/>
    </row>
    <row r="48239" spans="27:29">
      <c r="AA48239" s="298"/>
      <c r="AC48239" s="206"/>
    </row>
    <row r="48240" spans="27:29">
      <c r="AA48240" s="298"/>
      <c r="AC48240" s="206"/>
    </row>
    <row r="48241" spans="27:29">
      <c r="AA48241" s="298"/>
      <c r="AC48241" s="206"/>
    </row>
    <row r="48242" spans="27:29">
      <c r="AA48242" s="298"/>
      <c r="AC48242" s="206"/>
    </row>
    <row r="48243" spans="27:29">
      <c r="AA48243" s="298"/>
      <c r="AC48243" s="206"/>
    </row>
    <row r="48244" spans="27:29">
      <c r="AA48244" s="298"/>
      <c r="AC48244" s="206"/>
    </row>
    <row r="48245" spans="27:29">
      <c r="AA48245" s="298"/>
      <c r="AC48245" s="206"/>
    </row>
    <row r="48246" spans="27:29">
      <c r="AA48246" s="298"/>
      <c r="AC48246" s="206"/>
    </row>
    <row r="48247" spans="27:29">
      <c r="AA48247" s="298"/>
      <c r="AC48247" s="206"/>
    </row>
    <row r="48248" spans="27:29">
      <c r="AA48248" s="298"/>
      <c r="AC48248" s="206"/>
    </row>
    <row r="48249" spans="27:29">
      <c r="AA48249" s="298"/>
      <c r="AC48249" s="206"/>
    </row>
    <row r="48250" spans="27:29">
      <c r="AA48250" s="298"/>
      <c r="AC48250" s="206"/>
    </row>
    <row r="48251" spans="27:29">
      <c r="AA48251" s="298"/>
      <c r="AC48251" s="206"/>
    </row>
    <row r="48252" spans="27:29">
      <c r="AA48252" s="298"/>
      <c r="AC48252" s="206"/>
    </row>
    <row r="48253" spans="27:29">
      <c r="AA48253" s="298"/>
      <c r="AC48253" s="206"/>
    </row>
    <row r="48254" spans="27:29">
      <c r="AA48254" s="298"/>
      <c r="AC48254" s="206"/>
    </row>
    <row r="48255" spans="27:29">
      <c r="AA48255" s="298"/>
      <c r="AC48255" s="206"/>
    </row>
    <row r="48256" spans="27:29">
      <c r="AA48256" s="298"/>
      <c r="AC48256" s="206"/>
    </row>
    <row r="48257" spans="27:29">
      <c r="AA48257" s="298"/>
      <c r="AC48257" s="206"/>
    </row>
    <row r="48258" spans="27:29">
      <c r="AA48258" s="298"/>
      <c r="AC48258" s="206"/>
    </row>
    <row r="48259" spans="27:29">
      <c r="AA48259" s="298"/>
      <c r="AC48259" s="206"/>
    </row>
    <row r="48260" spans="27:29">
      <c r="AA48260" s="298"/>
      <c r="AC48260" s="206"/>
    </row>
    <row r="48261" spans="27:29">
      <c r="AA48261" s="298"/>
      <c r="AC48261" s="206"/>
    </row>
    <row r="48262" spans="27:29">
      <c r="AA48262" s="298"/>
      <c r="AC48262" s="206"/>
    </row>
    <row r="48263" spans="27:29">
      <c r="AA48263" s="298"/>
      <c r="AC48263" s="206"/>
    </row>
    <row r="48264" spans="27:29">
      <c r="AA48264" s="298"/>
      <c r="AC48264" s="206"/>
    </row>
    <row r="48265" spans="27:29">
      <c r="AA48265" s="298"/>
      <c r="AC48265" s="206"/>
    </row>
    <row r="48266" spans="27:29">
      <c r="AA48266" s="298"/>
      <c r="AC48266" s="206"/>
    </row>
    <row r="48267" spans="27:29">
      <c r="AA48267" s="298"/>
      <c r="AC48267" s="206"/>
    </row>
    <row r="48268" spans="27:29">
      <c r="AA48268" s="298"/>
      <c r="AC48268" s="206"/>
    </row>
    <row r="48269" spans="27:29">
      <c r="AA48269" s="298"/>
      <c r="AC48269" s="206"/>
    </row>
    <row r="48270" spans="27:29">
      <c r="AA48270" s="298"/>
      <c r="AC48270" s="206"/>
    </row>
    <row r="48271" spans="27:29">
      <c r="AA48271" s="298"/>
      <c r="AC48271" s="206"/>
    </row>
    <row r="48272" spans="27:29">
      <c r="AA48272" s="298"/>
      <c r="AC48272" s="206"/>
    </row>
    <row r="48273" spans="27:29">
      <c r="AA48273" s="298"/>
      <c r="AC48273" s="206"/>
    </row>
    <row r="48274" spans="27:29">
      <c r="AA48274" s="298"/>
      <c r="AC48274" s="206"/>
    </row>
    <row r="48275" spans="27:29">
      <c r="AA48275" s="298"/>
      <c r="AC48275" s="206"/>
    </row>
    <row r="48276" spans="27:29">
      <c r="AA48276" s="298"/>
      <c r="AC48276" s="206"/>
    </row>
    <row r="48277" spans="27:29">
      <c r="AA48277" s="298"/>
      <c r="AC48277" s="206"/>
    </row>
    <row r="48278" spans="27:29">
      <c r="AA48278" s="298"/>
      <c r="AC48278" s="206"/>
    </row>
    <row r="48279" spans="27:29">
      <c r="AA48279" s="298"/>
      <c r="AC48279" s="206"/>
    </row>
    <row r="48280" spans="27:29">
      <c r="AA48280" s="298"/>
      <c r="AC48280" s="206"/>
    </row>
    <row r="48281" spans="27:29">
      <c r="AA48281" s="298"/>
      <c r="AC48281" s="206"/>
    </row>
    <row r="48282" spans="27:29">
      <c r="AA48282" s="298"/>
      <c r="AC48282" s="206"/>
    </row>
    <row r="48283" spans="27:29">
      <c r="AA48283" s="298"/>
      <c r="AC48283" s="206"/>
    </row>
    <row r="48284" spans="27:29">
      <c r="AA48284" s="298"/>
      <c r="AC48284" s="206"/>
    </row>
    <row r="48285" spans="27:29">
      <c r="AA48285" s="298"/>
      <c r="AC48285" s="206"/>
    </row>
    <row r="48286" spans="27:29">
      <c r="AA48286" s="298"/>
      <c r="AC48286" s="206"/>
    </row>
    <row r="48287" spans="27:29">
      <c r="AA48287" s="298"/>
      <c r="AC48287" s="206"/>
    </row>
    <row r="48288" spans="27:29">
      <c r="AA48288" s="298"/>
      <c r="AC48288" s="206"/>
    </row>
    <row r="48289" spans="27:29">
      <c r="AA48289" s="298"/>
      <c r="AC48289" s="206"/>
    </row>
    <row r="48290" spans="27:29">
      <c r="AA48290" s="298"/>
      <c r="AC48290" s="206"/>
    </row>
    <row r="48291" spans="27:29">
      <c r="AA48291" s="298"/>
      <c r="AC48291" s="206"/>
    </row>
    <row r="48292" spans="27:29">
      <c r="AA48292" s="298"/>
      <c r="AC48292" s="206"/>
    </row>
    <row r="48293" spans="27:29">
      <c r="AA48293" s="298"/>
      <c r="AC48293" s="206"/>
    </row>
    <row r="48294" spans="27:29">
      <c r="AA48294" s="298"/>
      <c r="AC48294" s="206"/>
    </row>
    <row r="48295" spans="27:29">
      <c r="AA48295" s="298"/>
      <c r="AC48295" s="206"/>
    </row>
    <row r="48296" spans="27:29">
      <c r="AA48296" s="298"/>
      <c r="AC48296" s="206"/>
    </row>
    <row r="48297" spans="27:29">
      <c r="AA48297" s="298"/>
      <c r="AC48297" s="206"/>
    </row>
    <row r="48298" spans="27:29">
      <c r="AA48298" s="298"/>
      <c r="AC48298" s="206"/>
    </row>
    <row r="48299" spans="27:29">
      <c r="AA48299" s="298"/>
      <c r="AC48299" s="206"/>
    </row>
    <row r="48300" spans="27:29">
      <c r="AA48300" s="298"/>
      <c r="AC48300" s="206"/>
    </row>
    <row r="48301" spans="27:29">
      <c r="AA48301" s="298"/>
      <c r="AC48301" s="206"/>
    </row>
    <row r="48302" spans="27:29">
      <c r="AA48302" s="298"/>
      <c r="AC48302" s="206"/>
    </row>
    <row r="48303" spans="27:29">
      <c r="AA48303" s="298"/>
      <c r="AC48303" s="206"/>
    </row>
    <row r="48304" spans="27:29">
      <c r="AA48304" s="298"/>
      <c r="AC48304" s="206"/>
    </row>
    <row r="48305" spans="27:29">
      <c r="AA48305" s="298"/>
      <c r="AC48305" s="206"/>
    </row>
    <row r="48306" spans="27:29">
      <c r="AA48306" s="298"/>
      <c r="AC48306" s="206"/>
    </row>
    <row r="48307" spans="27:29">
      <c r="AA48307" s="298"/>
      <c r="AC48307" s="206"/>
    </row>
    <row r="48308" spans="27:29">
      <c r="AA48308" s="298"/>
      <c r="AC48308" s="206"/>
    </row>
    <row r="48309" spans="27:29">
      <c r="AA48309" s="298"/>
      <c r="AC48309" s="206"/>
    </row>
    <row r="48310" spans="27:29">
      <c r="AA48310" s="298"/>
      <c r="AC48310" s="206"/>
    </row>
    <row r="48311" spans="27:29">
      <c r="AA48311" s="298"/>
      <c r="AC48311" s="206"/>
    </row>
    <row r="48312" spans="27:29">
      <c r="AA48312" s="298"/>
      <c r="AC48312" s="206"/>
    </row>
    <row r="48313" spans="27:29">
      <c r="AA48313" s="298"/>
      <c r="AC48313" s="206"/>
    </row>
    <row r="48314" spans="27:29">
      <c r="AA48314" s="298"/>
      <c r="AC48314" s="206"/>
    </row>
    <row r="48315" spans="27:29">
      <c r="AA48315" s="298"/>
      <c r="AC48315" s="206"/>
    </row>
    <row r="48316" spans="27:29">
      <c r="AA48316" s="298"/>
      <c r="AC48316" s="206"/>
    </row>
    <row r="48317" spans="27:29">
      <c r="AA48317" s="298"/>
      <c r="AC48317" s="206"/>
    </row>
    <row r="48318" spans="27:29">
      <c r="AA48318" s="298"/>
      <c r="AC48318" s="206"/>
    </row>
    <row r="48319" spans="27:29">
      <c r="AA48319" s="298"/>
      <c r="AC48319" s="206"/>
    </row>
    <row r="48320" spans="27:29">
      <c r="AA48320" s="298"/>
      <c r="AC48320" s="206"/>
    </row>
    <row r="48321" spans="27:29">
      <c r="AA48321" s="298"/>
      <c r="AC48321" s="206"/>
    </row>
    <row r="48322" spans="27:29">
      <c r="AA48322" s="298"/>
      <c r="AC48322" s="206"/>
    </row>
    <row r="48323" spans="27:29">
      <c r="AA48323" s="298"/>
      <c r="AC48323" s="206"/>
    </row>
    <row r="48324" spans="27:29">
      <c r="AA48324" s="298"/>
      <c r="AC48324" s="206"/>
    </row>
    <row r="48325" spans="27:29">
      <c r="AA48325" s="298"/>
      <c r="AC48325" s="206"/>
    </row>
    <row r="48326" spans="27:29">
      <c r="AA48326" s="298"/>
      <c r="AC48326" s="206"/>
    </row>
    <row r="48327" spans="27:29">
      <c r="AA48327" s="298"/>
      <c r="AC48327" s="206"/>
    </row>
    <row r="48328" spans="27:29">
      <c r="AA48328" s="298"/>
      <c r="AC48328" s="206"/>
    </row>
    <row r="48329" spans="27:29">
      <c r="AA48329" s="298"/>
      <c r="AC48329" s="206"/>
    </row>
    <row r="48330" spans="27:29">
      <c r="AA48330" s="298"/>
      <c r="AC48330" s="206"/>
    </row>
    <row r="48331" spans="27:29">
      <c r="AA48331" s="298"/>
      <c r="AC48331" s="206"/>
    </row>
    <row r="48332" spans="27:29">
      <c r="AA48332" s="298"/>
      <c r="AC48332" s="206"/>
    </row>
    <row r="48333" spans="27:29">
      <c r="AA48333" s="298"/>
      <c r="AC48333" s="206"/>
    </row>
    <row r="48334" spans="27:29">
      <c r="AA48334" s="298"/>
      <c r="AC48334" s="206"/>
    </row>
    <row r="48335" spans="27:29">
      <c r="AA48335" s="298"/>
      <c r="AC48335" s="206"/>
    </row>
    <row r="48336" spans="27:29">
      <c r="AA48336" s="298"/>
      <c r="AC48336" s="206"/>
    </row>
    <row r="48337" spans="27:29">
      <c r="AA48337" s="298"/>
      <c r="AC48337" s="206"/>
    </row>
    <row r="48338" spans="27:29">
      <c r="AA48338" s="298"/>
      <c r="AC48338" s="206"/>
    </row>
    <row r="48339" spans="27:29">
      <c r="AA48339" s="298"/>
      <c r="AC48339" s="206"/>
    </row>
    <row r="48340" spans="27:29">
      <c r="AA48340" s="298"/>
      <c r="AC48340" s="206"/>
    </row>
    <row r="48341" spans="27:29">
      <c r="AA48341" s="298"/>
      <c r="AC48341" s="206"/>
    </row>
    <row r="48342" spans="27:29">
      <c r="AA48342" s="298"/>
      <c r="AC48342" s="206"/>
    </row>
    <row r="48343" spans="27:29">
      <c r="AA48343" s="298"/>
      <c r="AC48343" s="206"/>
    </row>
    <row r="48344" spans="27:29">
      <c r="AA48344" s="298"/>
      <c r="AC48344" s="206"/>
    </row>
    <row r="48345" spans="27:29">
      <c r="AA48345" s="298"/>
      <c r="AC48345" s="206"/>
    </row>
    <row r="48346" spans="27:29">
      <c r="AA48346" s="298"/>
      <c r="AC48346" s="206"/>
    </row>
    <row r="48347" spans="27:29">
      <c r="AA48347" s="298"/>
      <c r="AC48347" s="206"/>
    </row>
    <row r="48348" spans="27:29">
      <c r="AA48348" s="298"/>
      <c r="AC48348" s="206"/>
    </row>
    <row r="48349" spans="27:29">
      <c r="AA48349" s="298"/>
      <c r="AC48349" s="206"/>
    </row>
    <row r="48350" spans="27:29">
      <c r="AA48350" s="298"/>
      <c r="AC48350" s="206"/>
    </row>
    <row r="48351" spans="27:29">
      <c r="AA48351" s="298"/>
      <c r="AC48351" s="206"/>
    </row>
    <row r="48352" spans="27:29">
      <c r="AA48352" s="298"/>
      <c r="AC48352" s="206"/>
    </row>
    <row r="48353" spans="27:29">
      <c r="AA48353" s="298"/>
      <c r="AC48353" s="206"/>
    </row>
    <row r="48354" spans="27:29">
      <c r="AA48354" s="298"/>
      <c r="AC48354" s="206"/>
    </row>
    <row r="48355" spans="27:29">
      <c r="AA48355" s="298"/>
      <c r="AC48355" s="206"/>
    </row>
    <row r="48356" spans="27:29">
      <c r="AA48356" s="298"/>
      <c r="AC48356" s="206"/>
    </row>
    <row r="48357" spans="27:29">
      <c r="AA48357" s="298"/>
      <c r="AC48357" s="206"/>
    </row>
    <row r="48358" spans="27:29">
      <c r="AA48358" s="298"/>
      <c r="AC48358" s="206"/>
    </row>
    <row r="48359" spans="27:29">
      <c r="AA48359" s="298"/>
      <c r="AC48359" s="206"/>
    </row>
    <row r="48360" spans="27:29">
      <c r="AA48360" s="298"/>
      <c r="AC48360" s="206"/>
    </row>
    <row r="48361" spans="27:29">
      <c r="AA48361" s="298"/>
      <c r="AC48361" s="206"/>
    </row>
    <row r="48362" spans="27:29">
      <c r="AA48362" s="298"/>
      <c r="AC48362" s="206"/>
    </row>
    <row r="48363" spans="27:29">
      <c r="AA48363" s="298"/>
      <c r="AC48363" s="206"/>
    </row>
    <row r="48364" spans="27:29">
      <c r="AA48364" s="298"/>
      <c r="AC48364" s="206"/>
    </row>
    <row r="48365" spans="27:29">
      <c r="AA48365" s="298"/>
      <c r="AC48365" s="206"/>
    </row>
    <row r="48366" spans="27:29">
      <c r="AA48366" s="298"/>
      <c r="AC48366" s="206"/>
    </row>
    <row r="48367" spans="27:29">
      <c r="AA48367" s="298"/>
      <c r="AC48367" s="206"/>
    </row>
    <row r="48368" spans="27:29">
      <c r="AA48368" s="298"/>
      <c r="AC48368" s="206"/>
    </row>
    <row r="48369" spans="27:29">
      <c r="AA48369" s="298"/>
      <c r="AC48369" s="206"/>
    </row>
    <row r="48370" spans="27:29">
      <c r="AA48370" s="298"/>
      <c r="AC48370" s="206"/>
    </row>
    <row r="48371" spans="27:29">
      <c r="AA48371" s="298"/>
      <c r="AC48371" s="206"/>
    </row>
    <row r="48372" spans="27:29">
      <c r="AA48372" s="298"/>
      <c r="AC48372" s="206"/>
    </row>
    <row r="48373" spans="27:29">
      <c r="AA48373" s="298"/>
      <c r="AC48373" s="206"/>
    </row>
    <row r="48374" spans="27:29">
      <c r="AA48374" s="298"/>
      <c r="AC48374" s="206"/>
    </row>
    <row r="48375" spans="27:29">
      <c r="AA48375" s="298"/>
      <c r="AC48375" s="206"/>
    </row>
    <row r="48376" spans="27:29">
      <c r="AA48376" s="298"/>
      <c r="AC48376" s="206"/>
    </row>
    <row r="48377" spans="27:29">
      <c r="AA48377" s="298"/>
      <c r="AC48377" s="206"/>
    </row>
    <row r="48378" spans="27:29">
      <c r="AA48378" s="298"/>
      <c r="AC48378" s="206"/>
    </row>
    <row r="48379" spans="27:29">
      <c r="AA48379" s="298"/>
      <c r="AC48379" s="206"/>
    </row>
    <row r="48380" spans="27:29">
      <c r="AA48380" s="298"/>
      <c r="AC48380" s="206"/>
    </row>
    <row r="48381" spans="27:29">
      <c r="AA48381" s="298"/>
      <c r="AC48381" s="206"/>
    </row>
    <row r="48382" spans="27:29">
      <c r="AA48382" s="298"/>
      <c r="AC48382" s="206"/>
    </row>
    <row r="48383" spans="27:29">
      <c r="AA48383" s="298"/>
      <c r="AC48383" s="206"/>
    </row>
    <row r="48384" spans="27:29">
      <c r="AA48384" s="298"/>
      <c r="AC48384" s="206"/>
    </row>
    <row r="48385" spans="27:29">
      <c r="AA48385" s="298"/>
      <c r="AC48385" s="206"/>
    </row>
    <row r="48386" spans="27:29">
      <c r="AA48386" s="298"/>
      <c r="AC48386" s="206"/>
    </row>
    <row r="48387" spans="27:29">
      <c r="AA48387" s="298"/>
      <c r="AC48387" s="206"/>
    </row>
    <row r="48388" spans="27:29">
      <c r="AA48388" s="298"/>
      <c r="AC48388" s="206"/>
    </row>
    <row r="48389" spans="27:29">
      <c r="AA48389" s="298"/>
      <c r="AC48389" s="206"/>
    </row>
    <row r="48390" spans="27:29">
      <c r="AA48390" s="298"/>
      <c r="AC48390" s="206"/>
    </row>
    <row r="48391" spans="27:29">
      <c r="AA48391" s="298"/>
      <c r="AC48391" s="206"/>
    </row>
    <row r="48392" spans="27:29">
      <c r="AA48392" s="298"/>
      <c r="AC48392" s="206"/>
    </row>
    <row r="48393" spans="27:29">
      <c r="AA48393" s="298"/>
      <c r="AC48393" s="206"/>
    </row>
    <row r="48394" spans="27:29">
      <c r="AA48394" s="298"/>
      <c r="AC48394" s="206"/>
    </row>
    <row r="48395" spans="27:29">
      <c r="AA48395" s="298"/>
      <c r="AC48395" s="206"/>
    </row>
    <row r="48396" spans="27:29">
      <c r="AA48396" s="298"/>
      <c r="AC48396" s="206"/>
    </row>
    <row r="48397" spans="27:29">
      <c r="AA48397" s="298"/>
      <c r="AC48397" s="206"/>
    </row>
    <row r="48398" spans="27:29">
      <c r="AA48398" s="298"/>
      <c r="AC48398" s="206"/>
    </row>
    <row r="48399" spans="27:29">
      <c r="AA48399" s="298"/>
      <c r="AC48399" s="206"/>
    </row>
    <row r="48400" spans="27:29">
      <c r="AA48400" s="298"/>
      <c r="AC48400" s="206"/>
    </row>
    <row r="48401" spans="27:29">
      <c r="AA48401" s="298"/>
      <c r="AC48401" s="206"/>
    </row>
    <row r="48402" spans="27:29">
      <c r="AA48402" s="298"/>
      <c r="AC48402" s="206"/>
    </row>
    <row r="48403" spans="27:29">
      <c r="AA48403" s="298"/>
      <c r="AC48403" s="206"/>
    </row>
    <row r="48404" spans="27:29">
      <c r="AA48404" s="298"/>
      <c r="AC48404" s="206"/>
    </row>
    <row r="48405" spans="27:29">
      <c r="AA48405" s="298"/>
      <c r="AC48405" s="206"/>
    </row>
    <row r="48406" spans="27:29">
      <c r="AA48406" s="298"/>
      <c r="AC48406" s="206"/>
    </row>
    <row r="48407" spans="27:29">
      <c r="AA48407" s="298"/>
      <c r="AC48407" s="206"/>
    </row>
    <row r="48408" spans="27:29">
      <c r="AA48408" s="298"/>
      <c r="AC48408" s="206"/>
    </row>
    <row r="48409" spans="27:29">
      <c r="AA48409" s="298"/>
      <c r="AC48409" s="206"/>
    </row>
    <row r="48410" spans="27:29">
      <c r="AA48410" s="298"/>
      <c r="AC48410" s="206"/>
    </row>
    <row r="48411" spans="27:29">
      <c r="AA48411" s="298"/>
      <c r="AC48411" s="206"/>
    </row>
    <row r="48412" spans="27:29">
      <c r="AA48412" s="298"/>
      <c r="AC48412" s="206"/>
    </row>
    <row r="48413" spans="27:29">
      <c r="AA48413" s="298"/>
      <c r="AC48413" s="206"/>
    </row>
    <row r="48414" spans="27:29">
      <c r="AA48414" s="298"/>
      <c r="AC48414" s="206"/>
    </row>
    <row r="48415" spans="27:29">
      <c r="AA48415" s="298"/>
      <c r="AC48415" s="206"/>
    </row>
    <row r="48416" spans="27:29">
      <c r="AA48416" s="298"/>
      <c r="AC48416" s="206"/>
    </row>
    <row r="48417" spans="27:29">
      <c r="AA48417" s="298"/>
      <c r="AC48417" s="206"/>
    </row>
    <row r="48418" spans="27:29">
      <c r="AA48418" s="298"/>
      <c r="AC48418" s="206"/>
    </row>
    <row r="48419" spans="27:29">
      <c r="AA48419" s="298"/>
      <c r="AC48419" s="206"/>
    </row>
    <row r="48420" spans="27:29">
      <c r="AA48420" s="298"/>
      <c r="AC48420" s="206"/>
    </row>
    <row r="48421" spans="27:29">
      <c r="AA48421" s="298"/>
      <c r="AC48421" s="206"/>
    </row>
    <row r="48422" spans="27:29">
      <c r="AA48422" s="298"/>
      <c r="AC48422" s="206"/>
    </row>
    <row r="48423" spans="27:29">
      <c r="AA48423" s="298"/>
      <c r="AC48423" s="206"/>
    </row>
    <row r="48424" spans="27:29">
      <c r="AA48424" s="298"/>
      <c r="AC48424" s="206"/>
    </row>
    <row r="48425" spans="27:29">
      <c r="AA48425" s="298"/>
      <c r="AC48425" s="206"/>
    </row>
    <row r="48426" spans="27:29">
      <c r="AA48426" s="298"/>
      <c r="AC48426" s="206"/>
    </row>
    <row r="48427" spans="27:29">
      <c r="AA48427" s="298"/>
      <c r="AC48427" s="206"/>
    </row>
    <row r="48428" spans="27:29">
      <c r="AA48428" s="298"/>
      <c r="AC48428" s="206"/>
    </row>
    <row r="48429" spans="27:29">
      <c r="AA48429" s="298"/>
      <c r="AC48429" s="206"/>
    </row>
    <row r="48430" spans="27:29">
      <c r="AA48430" s="298"/>
      <c r="AC48430" s="206"/>
    </row>
    <row r="48431" spans="27:29">
      <c r="AA48431" s="298"/>
      <c r="AC48431" s="206"/>
    </row>
    <row r="48432" spans="27:29">
      <c r="AA48432" s="298"/>
      <c r="AC48432" s="206"/>
    </row>
    <row r="48433" spans="27:29">
      <c r="AA48433" s="298"/>
      <c r="AC48433" s="206"/>
    </row>
    <row r="48434" spans="27:29">
      <c r="AA48434" s="298"/>
      <c r="AC48434" s="206"/>
    </row>
    <row r="48435" spans="27:29">
      <c r="AA48435" s="298"/>
      <c r="AC48435" s="206"/>
    </row>
    <row r="48436" spans="27:29">
      <c r="AA48436" s="298"/>
      <c r="AC48436" s="206"/>
    </row>
    <row r="48437" spans="27:29">
      <c r="AA48437" s="298"/>
      <c r="AC48437" s="206"/>
    </row>
    <row r="48438" spans="27:29">
      <c r="AA48438" s="298"/>
      <c r="AC48438" s="206"/>
    </row>
    <row r="48439" spans="27:29">
      <c r="AA48439" s="298"/>
      <c r="AC48439" s="206"/>
    </row>
    <row r="48440" spans="27:29">
      <c r="AA48440" s="298"/>
      <c r="AC48440" s="206"/>
    </row>
    <row r="48441" spans="27:29">
      <c r="AA48441" s="298"/>
      <c r="AC48441" s="206"/>
    </row>
    <row r="48442" spans="27:29">
      <c r="AA48442" s="298"/>
      <c r="AC48442" s="206"/>
    </row>
    <row r="48443" spans="27:29">
      <c r="AA48443" s="298"/>
      <c r="AC48443" s="206"/>
    </row>
    <row r="48444" spans="27:29">
      <c r="AA48444" s="298"/>
      <c r="AC48444" s="206"/>
    </row>
    <row r="48445" spans="27:29">
      <c r="AA48445" s="298"/>
      <c r="AC48445" s="206"/>
    </row>
    <row r="48446" spans="27:29">
      <c r="AA48446" s="298"/>
      <c r="AC48446" s="206"/>
    </row>
    <row r="48447" spans="27:29">
      <c r="AA48447" s="298"/>
      <c r="AC48447" s="206"/>
    </row>
    <row r="48448" spans="27:29">
      <c r="AA48448" s="298"/>
      <c r="AC48448" s="206"/>
    </row>
    <row r="48449" spans="27:29">
      <c r="AA48449" s="298"/>
      <c r="AC48449" s="206"/>
    </row>
    <row r="48450" spans="27:29">
      <c r="AA48450" s="298"/>
      <c r="AC48450" s="206"/>
    </row>
    <row r="48451" spans="27:29">
      <c r="AA48451" s="298"/>
      <c r="AC48451" s="206"/>
    </row>
    <row r="48452" spans="27:29">
      <c r="AA48452" s="298"/>
      <c r="AC48452" s="206"/>
    </row>
    <row r="48453" spans="27:29">
      <c r="AA48453" s="298"/>
      <c r="AC48453" s="206"/>
    </row>
    <row r="48454" spans="27:29">
      <c r="AA48454" s="298"/>
      <c r="AC48454" s="206"/>
    </row>
    <row r="48455" spans="27:29">
      <c r="AA48455" s="298"/>
      <c r="AC48455" s="206"/>
    </row>
    <row r="48456" spans="27:29">
      <c r="AA48456" s="298"/>
      <c r="AC48456" s="206"/>
    </row>
    <row r="48457" spans="27:29">
      <c r="AA48457" s="298"/>
      <c r="AC48457" s="206"/>
    </row>
    <row r="48458" spans="27:29">
      <c r="AA48458" s="298"/>
      <c r="AC48458" s="206"/>
    </row>
    <row r="48459" spans="27:29">
      <c r="AA48459" s="298"/>
      <c r="AC48459" s="206"/>
    </row>
    <row r="48460" spans="27:29">
      <c r="AA48460" s="298"/>
      <c r="AC48460" s="206"/>
    </row>
    <row r="48461" spans="27:29">
      <c r="AA48461" s="298"/>
      <c r="AC48461" s="206"/>
    </row>
    <row r="48462" spans="27:29">
      <c r="AA48462" s="298"/>
      <c r="AC48462" s="206"/>
    </row>
    <row r="48463" spans="27:29">
      <c r="AA48463" s="298"/>
      <c r="AC48463" s="206"/>
    </row>
    <row r="48464" spans="27:29">
      <c r="AA48464" s="298"/>
      <c r="AC48464" s="206"/>
    </row>
    <row r="48465" spans="27:29">
      <c r="AA48465" s="298"/>
      <c r="AC48465" s="206"/>
    </row>
    <row r="48466" spans="27:29">
      <c r="AA48466" s="298"/>
      <c r="AC48466" s="206"/>
    </row>
    <row r="48467" spans="27:29">
      <c r="AA48467" s="298"/>
      <c r="AC48467" s="206"/>
    </row>
    <row r="48468" spans="27:29">
      <c r="AA48468" s="298"/>
      <c r="AC48468" s="206"/>
    </row>
    <row r="48469" spans="27:29">
      <c r="AA48469" s="298"/>
      <c r="AC48469" s="206"/>
    </row>
    <row r="48470" spans="27:29">
      <c r="AA48470" s="298"/>
      <c r="AC48470" s="206"/>
    </row>
    <row r="48471" spans="27:29">
      <c r="AA48471" s="298"/>
      <c r="AC48471" s="206"/>
    </row>
    <row r="48472" spans="27:29">
      <c r="AA48472" s="298"/>
      <c r="AC48472" s="206"/>
    </row>
    <row r="48473" spans="27:29">
      <c r="AA48473" s="298"/>
      <c r="AC48473" s="206"/>
    </row>
    <row r="48474" spans="27:29">
      <c r="AA48474" s="298"/>
      <c r="AC48474" s="206"/>
    </row>
    <row r="48475" spans="27:29">
      <c r="AA48475" s="298"/>
      <c r="AC48475" s="206"/>
    </row>
    <row r="48476" spans="27:29">
      <c r="AA48476" s="298"/>
      <c r="AC48476" s="206"/>
    </row>
    <row r="48477" spans="27:29">
      <c r="AA48477" s="298"/>
      <c r="AC48477" s="206"/>
    </row>
    <row r="48478" spans="27:29">
      <c r="AA48478" s="298"/>
      <c r="AC48478" s="206"/>
    </row>
    <row r="48479" spans="27:29">
      <c r="AA48479" s="298"/>
      <c r="AC48479" s="206"/>
    </row>
    <row r="48480" spans="27:29">
      <c r="AA48480" s="298"/>
      <c r="AC48480" s="206"/>
    </row>
    <row r="48481" spans="27:29">
      <c r="AA48481" s="298"/>
      <c r="AC48481" s="206"/>
    </row>
    <row r="48482" spans="27:29">
      <c r="AA48482" s="298"/>
      <c r="AC48482" s="206"/>
    </row>
    <row r="48483" spans="27:29">
      <c r="AA48483" s="298"/>
      <c r="AC48483" s="206"/>
    </row>
    <row r="48484" spans="27:29">
      <c r="AA48484" s="298"/>
      <c r="AC48484" s="206"/>
    </row>
    <row r="48485" spans="27:29">
      <c r="AA48485" s="298"/>
      <c r="AC48485" s="206"/>
    </row>
    <row r="48486" spans="27:29">
      <c r="AA48486" s="298"/>
      <c r="AC48486" s="206"/>
    </row>
    <row r="48487" spans="27:29">
      <c r="AA48487" s="298"/>
      <c r="AC48487" s="206"/>
    </row>
    <row r="48488" spans="27:29">
      <c r="AA48488" s="298"/>
      <c r="AC48488" s="206"/>
    </row>
    <row r="48489" spans="27:29">
      <c r="AA48489" s="298"/>
      <c r="AC48489" s="206"/>
    </row>
    <row r="48490" spans="27:29">
      <c r="AA48490" s="298"/>
      <c r="AC48490" s="206"/>
    </row>
    <row r="48491" spans="27:29">
      <c r="AA48491" s="298"/>
      <c r="AC48491" s="206"/>
    </row>
    <row r="48492" spans="27:29">
      <c r="AA48492" s="298"/>
      <c r="AC48492" s="206"/>
    </row>
    <row r="48493" spans="27:29">
      <c r="AA48493" s="298"/>
      <c r="AC48493" s="206"/>
    </row>
    <row r="48494" spans="27:29">
      <c r="AA48494" s="298"/>
      <c r="AC48494" s="206"/>
    </row>
    <row r="48495" spans="27:29">
      <c r="AA48495" s="298"/>
      <c r="AC48495" s="206"/>
    </row>
    <row r="48496" spans="27:29">
      <c r="AA48496" s="298"/>
      <c r="AC48496" s="206"/>
    </row>
    <row r="48497" spans="27:29">
      <c r="AA48497" s="298"/>
      <c r="AC48497" s="206"/>
    </row>
    <row r="48498" spans="27:29">
      <c r="AA48498" s="298"/>
      <c r="AC48498" s="206"/>
    </row>
    <row r="48499" spans="27:29">
      <c r="AA48499" s="298"/>
      <c r="AC48499" s="206"/>
    </row>
    <row r="48500" spans="27:29">
      <c r="AA48500" s="298"/>
      <c r="AC48500" s="206"/>
    </row>
    <row r="48501" spans="27:29">
      <c r="AA48501" s="298"/>
      <c r="AC48501" s="206"/>
    </row>
    <row r="48502" spans="27:29">
      <c r="AA48502" s="298"/>
      <c r="AC48502" s="206"/>
    </row>
    <row r="48503" spans="27:29">
      <c r="AA48503" s="298"/>
      <c r="AC48503" s="206"/>
    </row>
    <row r="48504" spans="27:29">
      <c r="AA48504" s="298"/>
      <c r="AC48504" s="206"/>
    </row>
    <row r="48505" spans="27:29">
      <c r="AA48505" s="298"/>
      <c r="AC48505" s="206"/>
    </row>
    <row r="48506" spans="27:29">
      <c r="AA48506" s="298"/>
      <c r="AC48506" s="206"/>
    </row>
    <row r="48507" spans="27:29">
      <c r="AA48507" s="298"/>
      <c r="AC48507" s="206"/>
    </row>
    <row r="48508" spans="27:29">
      <c r="AA48508" s="298"/>
      <c r="AC48508" s="206"/>
    </row>
    <row r="48509" spans="27:29">
      <c r="AA48509" s="298"/>
      <c r="AC48509" s="206"/>
    </row>
    <row r="48510" spans="27:29">
      <c r="AA48510" s="298"/>
      <c r="AC48510" s="206"/>
    </row>
    <row r="48511" spans="27:29">
      <c r="AA48511" s="298"/>
      <c r="AC48511" s="206"/>
    </row>
    <row r="48512" spans="27:29">
      <c r="AA48512" s="298"/>
      <c r="AC48512" s="206"/>
    </row>
    <row r="48513" spans="27:29">
      <c r="AA48513" s="298"/>
      <c r="AC48513" s="206"/>
    </row>
    <row r="48514" spans="27:29">
      <c r="AA48514" s="298"/>
      <c r="AC48514" s="206"/>
    </row>
    <row r="48515" spans="27:29">
      <c r="AA48515" s="298"/>
      <c r="AC48515" s="206"/>
    </row>
    <row r="48516" spans="27:29">
      <c r="AA48516" s="298"/>
      <c r="AC48516" s="206"/>
    </row>
    <row r="48517" spans="27:29">
      <c r="AA48517" s="298"/>
      <c r="AC48517" s="206"/>
    </row>
    <row r="48518" spans="27:29">
      <c r="AA48518" s="298"/>
      <c r="AC48518" s="206"/>
    </row>
    <row r="48519" spans="27:29">
      <c r="AA48519" s="298"/>
      <c r="AC48519" s="206"/>
    </row>
    <row r="48520" spans="27:29">
      <c r="AA48520" s="298"/>
      <c r="AC48520" s="206"/>
    </row>
    <row r="48521" spans="27:29">
      <c r="AA48521" s="298"/>
      <c r="AC48521" s="206"/>
    </row>
    <row r="48522" spans="27:29">
      <c r="AA48522" s="298"/>
      <c r="AC48522" s="206"/>
    </row>
    <row r="48523" spans="27:29">
      <c r="AA48523" s="298"/>
      <c r="AC48523" s="206"/>
    </row>
    <row r="48524" spans="27:29">
      <c r="AA48524" s="298"/>
      <c r="AC48524" s="206"/>
    </row>
    <row r="48525" spans="27:29">
      <c r="AA48525" s="298"/>
      <c r="AC48525" s="206"/>
    </row>
    <row r="48526" spans="27:29">
      <c r="AA48526" s="298"/>
      <c r="AC48526" s="206"/>
    </row>
    <row r="48527" spans="27:29">
      <c r="AA48527" s="298"/>
      <c r="AC48527" s="206"/>
    </row>
    <row r="48528" spans="27:29">
      <c r="AA48528" s="298"/>
      <c r="AC48528" s="206"/>
    </row>
    <row r="48529" spans="27:29">
      <c r="AA48529" s="298"/>
      <c r="AC48529" s="206"/>
    </row>
    <row r="48530" spans="27:29">
      <c r="AA48530" s="298"/>
      <c r="AC48530" s="206"/>
    </row>
    <row r="48531" spans="27:29">
      <c r="AA48531" s="298"/>
      <c r="AC48531" s="206"/>
    </row>
    <row r="48532" spans="27:29">
      <c r="AA48532" s="298"/>
      <c r="AC48532" s="206"/>
    </row>
    <row r="48533" spans="27:29">
      <c r="AA48533" s="298"/>
      <c r="AC48533" s="206"/>
    </row>
    <row r="48534" spans="27:29">
      <c r="AA48534" s="298"/>
      <c r="AC48534" s="206"/>
    </row>
    <row r="48535" spans="27:29">
      <c r="AA48535" s="298"/>
      <c r="AC48535" s="206"/>
    </row>
    <row r="48536" spans="27:29">
      <c r="AA48536" s="298"/>
      <c r="AC48536" s="206"/>
    </row>
    <row r="48537" spans="27:29">
      <c r="AA48537" s="298"/>
      <c r="AC48537" s="206"/>
    </row>
    <row r="48538" spans="27:29">
      <c r="AA48538" s="298"/>
      <c r="AC48538" s="206"/>
    </row>
    <row r="48539" spans="27:29">
      <c r="AA48539" s="298"/>
      <c r="AC48539" s="206"/>
    </row>
    <row r="48540" spans="27:29">
      <c r="AA48540" s="298"/>
      <c r="AC48540" s="206"/>
    </row>
    <row r="48541" spans="27:29">
      <c r="AA48541" s="298"/>
      <c r="AC48541" s="206"/>
    </row>
    <row r="48542" spans="27:29">
      <c r="AA48542" s="298"/>
      <c r="AC48542" s="206"/>
    </row>
    <row r="48543" spans="27:29">
      <c r="AA48543" s="298"/>
      <c r="AC48543" s="206"/>
    </row>
    <row r="48544" spans="27:29">
      <c r="AA48544" s="298"/>
      <c r="AC48544" s="206"/>
    </row>
    <row r="48545" spans="27:29">
      <c r="AA48545" s="298"/>
      <c r="AC48545" s="206"/>
    </row>
    <row r="48546" spans="27:29">
      <c r="AA48546" s="298"/>
      <c r="AC48546" s="206"/>
    </row>
    <row r="48547" spans="27:29">
      <c r="AA48547" s="298"/>
      <c r="AC48547" s="206"/>
    </row>
    <row r="48548" spans="27:29">
      <c r="AA48548" s="298"/>
      <c r="AC48548" s="206"/>
    </row>
    <row r="48549" spans="27:29">
      <c r="AA48549" s="298"/>
      <c r="AC48549" s="206"/>
    </row>
    <row r="48550" spans="27:29">
      <c r="AA48550" s="298"/>
      <c r="AC48550" s="206"/>
    </row>
    <row r="48551" spans="27:29">
      <c r="AA48551" s="298"/>
      <c r="AC48551" s="206"/>
    </row>
    <row r="48552" spans="27:29">
      <c r="AA48552" s="298"/>
      <c r="AC48552" s="206"/>
    </row>
    <row r="48553" spans="27:29">
      <c r="AA48553" s="298"/>
      <c r="AC48553" s="206"/>
    </row>
    <row r="48554" spans="27:29">
      <c r="AA48554" s="298"/>
      <c r="AC48554" s="206"/>
    </row>
    <row r="48555" spans="27:29">
      <c r="AA48555" s="298"/>
      <c r="AC48555" s="206"/>
    </row>
    <row r="48556" spans="27:29">
      <c r="AA48556" s="298"/>
      <c r="AC48556" s="206"/>
    </row>
    <row r="48557" spans="27:29">
      <c r="AA48557" s="298"/>
      <c r="AC48557" s="206"/>
    </row>
    <row r="48558" spans="27:29">
      <c r="AA48558" s="298"/>
      <c r="AC48558" s="206"/>
    </row>
    <row r="48559" spans="27:29">
      <c r="AA48559" s="298"/>
      <c r="AC48559" s="206"/>
    </row>
    <row r="48560" spans="27:29">
      <c r="AA48560" s="298"/>
      <c r="AC48560" s="206"/>
    </row>
    <row r="48561" spans="27:29">
      <c r="AA48561" s="298"/>
      <c r="AC48561" s="206"/>
    </row>
    <row r="48562" spans="27:29">
      <c r="AA48562" s="298"/>
      <c r="AC48562" s="206"/>
    </row>
    <row r="48563" spans="27:29">
      <c r="AA48563" s="298"/>
      <c r="AC48563" s="206"/>
    </row>
    <row r="48564" spans="27:29">
      <c r="AA48564" s="298"/>
      <c r="AC48564" s="206"/>
    </row>
    <row r="48565" spans="27:29">
      <c r="AA48565" s="298"/>
      <c r="AC48565" s="206"/>
    </row>
    <row r="48566" spans="27:29">
      <c r="AA48566" s="298"/>
      <c r="AC48566" s="206"/>
    </row>
    <row r="48567" spans="27:29">
      <c r="AA48567" s="298"/>
      <c r="AC48567" s="206"/>
    </row>
    <row r="48568" spans="27:29">
      <c r="AA48568" s="298"/>
      <c r="AC48568" s="206"/>
    </row>
    <row r="48569" spans="27:29">
      <c r="AA48569" s="298"/>
      <c r="AC48569" s="206"/>
    </row>
    <row r="48570" spans="27:29">
      <c r="AA48570" s="298"/>
      <c r="AC48570" s="206"/>
    </row>
    <row r="48571" spans="27:29">
      <c r="AA48571" s="298"/>
      <c r="AC48571" s="206"/>
    </row>
    <row r="48572" spans="27:29">
      <c r="AA48572" s="298"/>
      <c r="AC48572" s="206"/>
    </row>
    <row r="48573" spans="27:29">
      <c r="AA48573" s="298"/>
      <c r="AC48573" s="206"/>
    </row>
    <row r="48574" spans="27:29">
      <c r="AA48574" s="298"/>
      <c r="AC48574" s="206"/>
    </row>
    <row r="48575" spans="27:29">
      <c r="AA48575" s="298"/>
      <c r="AC48575" s="206"/>
    </row>
    <row r="48576" spans="27:29">
      <c r="AA48576" s="298"/>
      <c r="AC48576" s="206"/>
    </row>
    <row r="48577" spans="27:29">
      <c r="AA48577" s="298"/>
      <c r="AC48577" s="206"/>
    </row>
    <row r="48578" spans="27:29">
      <c r="AA48578" s="298"/>
      <c r="AC48578" s="206"/>
    </row>
    <row r="48579" spans="27:29">
      <c r="AA48579" s="298"/>
      <c r="AC48579" s="206"/>
    </row>
    <row r="48580" spans="27:29">
      <c r="AA48580" s="298"/>
      <c r="AC48580" s="206"/>
    </row>
    <row r="48581" spans="27:29">
      <c r="AA48581" s="298"/>
      <c r="AC48581" s="206"/>
    </row>
    <row r="48582" spans="27:29">
      <c r="AA48582" s="298"/>
      <c r="AC48582" s="206"/>
    </row>
    <row r="48583" spans="27:29">
      <c r="AA48583" s="298"/>
      <c r="AC48583" s="206"/>
    </row>
    <row r="48584" spans="27:29">
      <c r="AA48584" s="298"/>
      <c r="AC48584" s="206"/>
    </row>
    <row r="48585" spans="27:29">
      <c r="AA48585" s="298"/>
      <c r="AC48585" s="206"/>
    </row>
    <row r="48586" spans="27:29">
      <c r="AA48586" s="298"/>
      <c r="AC48586" s="206"/>
    </row>
    <row r="48587" spans="27:29">
      <c r="AA48587" s="298"/>
      <c r="AC48587" s="206"/>
    </row>
    <row r="48588" spans="27:29">
      <c r="AA48588" s="298"/>
      <c r="AC48588" s="206"/>
    </row>
    <row r="48589" spans="27:29">
      <c r="AA48589" s="298"/>
      <c r="AC48589" s="206"/>
    </row>
    <row r="48590" spans="27:29">
      <c r="AA48590" s="298"/>
      <c r="AC48590" s="206"/>
    </row>
    <row r="48591" spans="27:29">
      <c r="AA48591" s="298"/>
      <c r="AC48591" s="206"/>
    </row>
    <row r="48592" spans="27:29">
      <c r="AA48592" s="298"/>
      <c r="AC48592" s="206"/>
    </row>
    <row r="48593" spans="27:29">
      <c r="AA48593" s="298"/>
      <c r="AC48593" s="206"/>
    </row>
    <row r="48594" spans="27:29">
      <c r="AA48594" s="298"/>
      <c r="AC48594" s="206"/>
    </row>
    <row r="48595" spans="27:29">
      <c r="AA48595" s="298"/>
      <c r="AC48595" s="206"/>
    </row>
    <row r="48596" spans="27:29">
      <c r="AA48596" s="298"/>
      <c r="AC48596" s="206"/>
    </row>
    <row r="48597" spans="27:29">
      <c r="AA48597" s="298"/>
      <c r="AC48597" s="206"/>
    </row>
    <row r="48598" spans="27:29">
      <c r="AA48598" s="298"/>
      <c r="AC48598" s="206"/>
    </row>
    <row r="48599" spans="27:29">
      <c r="AA48599" s="298"/>
      <c r="AC48599" s="206"/>
    </row>
    <row r="48600" spans="27:29">
      <c r="AA48600" s="298"/>
      <c r="AC48600" s="206"/>
    </row>
    <row r="48601" spans="27:29">
      <c r="AA48601" s="298"/>
      <c r="AC48601" s="206"/>
    </row>
    <row r="48602" spans="27:29">
      <c r="AA48602" s="298"/>
      <c r="AC48602" s="206"/>
    </row>
    <row r="48603" spans="27:29">
      <c r="AA48603" s="298"/>
      <c r="AC48603" s="206"/>
    </row>
    <row r="48604" spans="27:29">
      <c r="AA48604" s="298"/>
      <c r="AC48604" s="206"/>
    </row>
    <row r="48605" spans="27:29">
      <c r="AA48605" s="298"/>
      <c r="AC48605" s="206"/>
    </row>
    <row r="48606" spans="27:29">
      <c r="AA48606" s="298"/>
      <c r="AC48606" s="206"/>
    </row>
    <row r="48607" spans="27:29">
      <c r="AA48607" s="298"/>
      <c r="AC48607" s="206"/>
    </row>
    <row r="48608" spans="27:29">
      <c r="AA48608" s="298"/>
      <c r="AC48608" s="206"/>
    </row>
    <row r="48609" spans="27:29">
      <c r="AA48609" s="298"/>
      <c r="AC48609" s="206"/>
    </row>
    <row r="48610" spans="27:29">
      <c r="AA48610" s="298"/>
      <c r="AC48610" s="206"/>
    </row>
    <row r="48611" spans="27:29">
      <c r="AA48611" s="298"/>
      <c r="AC48611" s="206"/>
    </row>
    <row r="48612" spans="27:29">
      <c r="AA48612" s="298"/>
      <c r="AC48612" s="206"/>
    </row>
    <row r="48613" spans="27:29">
      <c r="AA48613" s="298"/>
      <c r="AC48613" s="206"/>
    </row>
    <row r="48614" spans="27:29">
      <c r="AA48614" s="298"/>
      <c r="AC48614" s="206"/>
    </row>
    <row r="48615" spans="27:29">
      <c r="AA48615" s="298"/>
      <c r="AC48615" s="206"/>
    </row>
    <row r="48616" spans="27:29">
      <c r="AA48616" s="298"/>
      <c r="AC48616" s="206"/>
    </row>
    <row r="48617" spans="27:29">
      <c r="AA48617" s="298"/>
      <c r="AC48617" s="206"/>
    </row>
    <row r="48618" spans="27:29">
      <c r="AA48618" s="298"/>
      <c r="AC48618" s="206"/>
    </row>
    <row r="48619" spans="27:29">
      <c r="AA48619" s="298"/>
      <c r="AC48619" s="206"/>
    </row>
    <row r="48620" spans="27:29">
      <c r="AA48620" s="298"/>
      <c r="AC48620" s="206"/>
    </row>
    <row r="48621" spans="27:29">
      <c r="AA48621" s="298"/>
      <c r="AC48621" s="206"/>
    </row>
    <row r="48622" spans="27:29">
      <c r="AA48622" s="298"/>
      <c r="AC48622" s="206"/>
    </row>
    <row r="48623" spans="27:29">
      <c r="AA48623" s="298"/>
      <c r="AC48623" s="206"/>
    </row>
    <row r="48624" spans="27:29">
      <c r="AA48624" s="298"/>
      <c r="AC48624" s="206"/>
    </row>
    <row r="48625" spans="27:29">
      <c r="AA48625" s="298"/>
      <c r="AC48625" s="206"/>
    </row>
    <row r="48626" spans="27:29">
      <c r="AA48626" s="298"/>
      <c r="AC48626" s="206"/>
    </row>
    <row r="48627" spans="27:29">
      <c r="AA48627" s="298"/>
      <c r="AC48627" s="206"/>
    </row>
    <row r="48628" spans="27:29">
      <c r="AA48628" s="298"/>
      <c r="AC48628" s="206"/>
    </row>
    <row r="48629" spans="27:29">
      <c r="AA48629" s="298"/>
      <c r="AC48629" s="206"/>
    </row>
    <row r="48630" spans="27:29">
      <c r="AA48630" s="298"/>
      <c r="AC48630" s="206"/>
    </row>
    <row r="48631" spans="27:29">
      <c r="AA48631" s="298"/>
      <c r="AC48631" s="206"/>
    </row>
    <row r="48632" spans="27:29">
      <c r="AA48632" s="298"/>
      <c r="AC48632" s="206"/>
    </row>
    <row r="48633" spans="27:29">
      <c r="AA48633" s="298"/>
      <c r="AC48633" s="206"/>
    </row>
    <row r="48634" spans="27:29">
      <c r="AA48634" s="298"/>
      <c r="AC48634" s="206"/>
    </row>
    <row r="48635" spans="27:29">
      <c r="AA48635" s="298"/>
      <c r="AC48635" s="206"/>
    </row>
    <row r="48636" spans="27:29">
      <c r="AA48636" s="298"/>
      <c r="AC48636" s="206"/>
    </row>
    <row r="48637" spans="27:29">
      <c r="AA48637" s="298"/>
      <c r="AC48637" s="206"/>
    </row>
    <row r="48638" spans="27:29">
      <c r="AA48638" s="298"/>
      <c r="AC48638" s="206"/>
    </row>
    <row r="48639" spans="27:29">
      <c r="AA48639" s="298"/>
      <c r="AC48639" s="206"/>
    </row>
    <row r="48640" spans="27:29">
      <c r="AA48640" s="298"/>
      <c r="AC48640" s="206"/>
    </row>
    <row r="48641" spans="27:29">
      <c r="AA48641" s="298"/>
      <c r="AC48641" s="206"/>
    </row>
    <row r="48642" spans="27:29">
      <c r="AA48642" s="298"/>
      <c r="AC48642" s="206"/>
    </row>
    <row r="48643" spans="27:29">
      <c r="AA48643" s="298"/>
      <c r="AC48643" s="206"/>
    </row>
    <row r="48644" spans="27:29">
      <c r="AA48644" s="298"/>
      <c r="AC48644" s="206"/>
    </row>
    <row r="48645" spans="27:29">
      <c r="AA48645" s="298"/>
      <c r="AC48645" s="206"/>
    </row>
    <row r="48646" spans="27:29">
      <c r="AA48646" s="298"/>
      <c r="AC48646" s="206"/>
    </row>
    <row r="48647" spans="27:29">
      <c r="AA48647" s="298"/>
      <c r="AC48647" s="206"/>
    </row>
    <row r="48648" spans="27:29">
      <c r="AA48648" s="298"/>
      <c r="AC48648" s="206"/>
    </row>
    <row r="48649" spans="27:29">
      <c r="AA48649" s="298"/>
      <c r="AC48649" s="206"/>
    </row>
    <row r="48650" spans="27:29">
      <c r="AA48650" s="298"/>
      <c r="AC48650" s="206"/>
    </row>
    <row r="48651" spans="27:29">
      <c r="AA48651" s="298"/>
      <c r="AC48651" s="206"/>
    </row>
    <row r="48652" spans="27:29">
      <c r="AA48652" s="298"/>
      <c r="AC48652" s="206"/>
    </row>
    <row r="48653" spans="27:29">
      <c r="AA48653" s="298"/>
      <c r="AC48653" s="206"/>
    </row>
    <row r="48654" spans="27:29">
      <c r="AA48654" s="298"/>
      <c r="AC48654" s="206"/>
    </row>
    <row r="48655" spans="27:29">
      <c r="AA48655" s="298"/>
      <c r="AC48655" s="206"/>
    </row>
    <row r="48656" spans="27:29">
      <c r="AA48656" s="298"/>
      <c r="AC48656" s="206"/>
    </row>
    <row r="48657" spans="27:29">
      <c r="AA48657" s="298"/>
      <c r="AC48657" s="206"/>
    </row>
    <row r="48658" spans="27:29">
      <c r="AA48658" s="298"/>
      <c r="AC48658" s="206"/>
    </row>
    <row r="48659" spans="27:29">
      <c r="AA48659" s="298"/>
      <c r="AC48659" s="206"/>
    </row>
    <row r="48660" spans="27:29">
      <c r="AA48660" s="298"/>
      <c r="AC48660" s="206"/>
    </row>
    <row r="48661" spans="27:29">
      <c r="AA48661" s="298"/>
      <c r="AC48661" s="206"/>
    </row>
    <row r="48662" spans="27:29">
      <c r="AA48662" s="298"/>
      <c r="AC48662" s="206"/>
    </row>
    <row r="48663" spans="27:29">
      <c r="AA48663" s="298"/>
      <c r="AC48663" s="206"/>
    </row>
    <row r="48664" spans="27:29">
      <c r="AA48664" s="298"/>
      <c r="AC48664" s="206"/>
    </row>
    <row r="48665" spans="27:29">
      <c r="AA48665" s="298"/>
      <c r="AC48665" s="206"/>
    </row>
    <row r="48666" spans="27:29">
      <c r="AA48666" s="298"/>
      <c r="AC48666" s="206"/>
    </row>
    <row r="48667" spans="27:29">
      <c r="AA48667" s="298"/>
      <c r="AC48667" s="206"/>
    </row>
    <row r="48668" spans="27:29">
      <c r="AA48668" s="298"/>
      <c r="AC48668" s="206"/>
    </row>
    <row r="48669" spans="27:29">
      <c r="AA48669" s="298"/>
      <c r="AC48669" s="206"/>
    </row>
    <row r="48670" spans="27:29">
      <c r="AA48670" s="298"/>
      <c r="AC48670" s="206"/>
    </row>
    <row r="48671" spans="27:29">
      <c r="AA48671" s="298"/>
      <c r="AC48671" s="206"/>
    </row>
    <row r="48672" spans="27:29">
      <c r="AA48672" s="298"/>
      <c r="AC48672" s="206"/>
    </row>
    <row r="48673" spans="27:29">
      <c r="AA48673" s="298"/>
      <c r="AC48673" s="206"/>
    </row>
    <row r="48674" spans="27:29">
      <c r="AA48674" s="298"/>
      <c r="AC48674" s="206"/>
    </row>
    <row r="48675" spans="27:29">
      <c r="AA48675" s="298"/>
      <c r="AC48675" s="206"/>
    </row>
    <row r="48676" spans="27:29">
      <c r="AA48676" s="298"/>
      <c r="AC48676" s="206"/>
    </row>
    <row r="48677" spans="27:29">
      <c r="AA48677" s="298"/>
      <c r="AC48677" s="206"/>
    </row>
    <row r="48678" spans="27:29">
      <c r="AA48678" s="298"/>
      <c r="AC48678" s="206"/>
    </row>
    <row r="48679" spans="27:29">
      <c r="AA48679" s="298"/>
      <c r="AC48679" s="206"/>
    </row>
    <row r="48680" spans="27:29">
      <c r="AA48680" s="298"/>
      <c r="AC48680" s="206"/>
    </row>
    <row r="48681" spans="27:29">
      <c r="AA48681" s="298"/>
      <c r="AC48681" s="206"/>
    </row>
    <row r="48682" spans="27:29">
      <c r="AA48682" s="298"/>
      <c r="AC48682" s="206"/>
    </row>
    <row r="48683" spans="27:29">
      <c r="AA48683" s="298"/>
      <c r="AC48683" s="206"/>
    </row>
    <row r="48684" spans="27:29">
      <c r="AA48684" s="298"/>
      <c r="AC48684" s="206"/>
    </row>
    <row r="48685" spans="27:29">
      <c r="AA48685" s="298"/>
      <c r="AC48685" s="206"/>
    </row>
    <row r="48686" spans="27:29">
      <c r="AA48686" s="298"/>
      <c r="AC48686" s="206"/>
    </row>
    <row r="48687" spans="27:29">
      <c r="AA48687" s="298"/>
      <c r="AC48687" s="206"/>
    </row>
    <row r="48688" spans="27:29">
      <c r="AA48688" s="298"/>
      <c r="AC48688" s="206"/>
    </row>
    <row r="48689" spans="27:29">
      <c r="AA48689" s="298"/>
      <c r="AC48689" s="206"/>
    </row>
    <row r="48690" spans="27:29">
      <c r="AA48690" s="298"/>
      <c r="AC48690" s="206"/>
    </row>
    <row r="48691" spans="27:29">
      <c r="AA48691" s="298"/>
      <c r="AC48691" s="206"/>
    </row>
    <row r="48692" spans="27:29">
      <c r="AA48692" s="298"/>
      <c r="AC48692" s="206"/>
    </row>
    <row r="48693" spans="27:29">
      <c r="AA48693" s="298"/>
      <c r="AC48693" s="206"/>
    </row>
    <row r="48694" spans="27:29">
      <c r="AA48694" s="298"/>
      <c r="AC48694" s="206"/>
    </row>
    <row r="48695" spans="27:29">
      <c r="AA48695" s="298"/>
      <c r="AC48695" s="206"/>
    </row>
    <row r="48696" spans="27:29">
      <c r="AA48696" s="298"/>
      <c r="AC48696" s="206"/>
    </row>
    <row r="48697" spans="27:29">
      <c r="AA48697" s="298"/>
      <c r="AC48697" s="206"/>
    </row>
    <row r="48698" spans="27:29">
      <c r="AA48698" s="298"/>
      <c r="AC48698" s="206"/>
    </row>
    <row r="48699" spans="27:29">
      <c r="AA48699" s="298"/>
      <c r="AC48699" s="206"/>
    </row>
    <row r="48700" spans="27:29">
      <c r="AA48700" s="298"/>
      <c r="AC48700" s="206"/>
    </row>
    <row r="48701" spans="27:29">
      <c r="AA48701" s="298"/>
      <c r="AC48701" s="206"/>
    </row>
    <row r="48702" spans="27:29">
      <c r="AA48702" s="298"/>
      <c r="AC48702" s="206"/>
    </row>
    <row r="48703" spans="27:29">
      <c r="AA48703" s="298"/>
      <c r="AC48703" s="206"/>
    </row>
    <row r="48704" spans="27:29">
      <c r="AA48704" s="298"/>
      <c r="AC48704" s="206"/>
    </row>
    <row r="48705" spans="27:29">
      <c r="AA48705" s="298"/>
      <c r="AC48705" s="206"/>
    </row>
    <row r="48706" spans="27:29">
      <c r="AA48706" s="298"/>
      <c r="AC48706" s="206"/>
    </row>
    <row r="48707" spans="27:29">
      <c r="AA48707" s="298"/>
      <c r="AC48707" s="206"/>
    </row>
    <row r="48708" spans="27:29">
      <c r="AA48708" s="298"/>
      <c r="AC48708" s="206"/>
    </row>
    <row r="48709" spans="27:29">
      <c r="AA48709" s="298"/>
      <c r="AC48709" s="206"/>
    </row>
    <row r="48710" spans="27:29">
      <c r="AA48710" s="298"/>
      <c r="AC48710" s="206"/>
    </row>
    <row r="48711" spans="27:29">
      <c r="AA48711" s="298"/>
      <c r="AC48711" s="206"/>
    </row>
    <row r="48712" spans="27:29">
      <c r="AA48712" s="298"/>
      <c r="AC48712" s="206"/>
    </row>
    <row r="48713" spans="27:29">
      <c r="AA48713" s="298"/>
      <c r="AC48713" s="206"/>
    </row>
    <row r="48714" spans="27:29">
      <c r="AA48714" s="298"/>
      <c r="AC48714" s="206"/>
    </row>
    <row r="48715" spans="27:29">
      <c r="AA48715" s="298"/>
      <c r="AC48715" s="206"/>
    </row>
    <row r="48716" spans="27:29">
      <c r="AA48716" s="298"/>
      <c r="AC48716" s="206"/>
    </row>
    <row r="48717" spans="27:29">
      <c r="AA48717" s="298"/>
      <c r="AC48717" s="206"/>
    </row>
    <row r="48718" spans="27:29">
      <c r="AA48718" s="298"/>
      <c r="AC48718" s="206"/>
    </row>
    <row r="48719" spans="27:29">
      <c r="AA48719" s="298"/>
      <c r="AC48719" s="206"/>
    </row>
    <row r="48720" spans="27:29">
      <c r="AA48720" s="298"/>
      <c r="AC48720" s="206"/>
    </row>
    <row r="48721" spans="27:29">
      <c r="AA48721" s="298"/>
      <c r="AC48721" s="206"/>
    </row>
    <row r="48722" spans="27:29">
      <c r="AA48722" s="298"/>
      <c r="AC48722" s="206"/>
    </row>
    <row r="48723" spans="27:29">
      <c r="AA48723" s="298"/>
      <c r="AC48723" s="206"/>
    </row>
    <row r="48724" spans="27:29">
      <c r="AA48724" s="298"/>
      <c r="AC48724" s="206"/>
    </row>
    <row r="48725" spans="27:29">
      <c r="AA48725" s="298"/>
      <c r="AC48725" s="206"/>
    </row>
    <row r="48726" spans="27:29">
      <c r="AA48726" s="298"/>
      <c r="AC48726" s="206"/>
    </row>
    <row r="48727" spans="27:29">
      <c r="AA48727" s="298"/>
      <c r="AC48727" s="206"/>
    </row>
    <row r="48728" spans="27:29">
      <c r="AA48728" s="298"/>
      <c r="AC48728" s="206"/>
    </row>
    <row r="48729" spans="27:29">
      <c r="AA48729" s="298"/>
      <c r="AC48729" s="206"/>
    </row>
    <row r="48730" spans="27:29">
      <c r="AA48730" s="298"/>
      <c r="AC48730" s="206"/>
    </row>
    <row r="48731" spans="27:29">
      <c r="AA48731" s="298"/>
      <c r="AC48731" s="206"/>
    </row>
    <row r="48732" spans="27:29">
      <c r="AA48732" s="298"/>
      <c r="AC48732" s="206"/>
    </row>
    <row r="48733" spans="27:29">
      <c r="AA48733" s="298"/>
      <c r="AC48733" s="206"/>
    </row>
    <row r="48734" spans="27:29">
      <c r="AA48734" s="298"/>
      <c r="AC48734" s="206"/>
    </row>
    <row r="48735" spans="27:29">
      <c r="AA48735" s="298"/>
      <c r="AC48735" s="206"/>
    </row>
    <row r="48736" spans="27:29">
      <c r="AA48736" s="298"/>
      <c r="AC48736" s="206"/>
    </row>
    <row r="48737" spans="27:29">
      <c r="AA48737" s="298"/>
      <c r="AC48737" s="206"/>
    </row>
    <row r="48738" spans="27:29">
      <c r="AA48738" s="298"/>
      <c r="AC48738" s="206"/>
    </row>
    <row r="48739" spans="27:29">
      <c r="AA48739" s="298"/>
      <c r="AC48739" s="206"/>
    </row>
    <row r="48740" spans="27:29">
      <c r="AA48740" s="298"/>
      <c r="AC48740" s="206"/>
    </row>
    <row r="48741" spans="27:29">
      <c r="AA48741" s="298"/>
      <c r="AC48741" s="206"/>
    </row>
    <row r="48742" spans="27:29">
      <c r="AA48742" s="298"/>
      <c r="AC48742" s="206"/>
    </row>
    <row r="48743" spans="27:29">
      <c r="AA48743" s="298"/>
      <c r="AC48743" s="206"/>
    </row>
    <row r="48744" spans="27:29">
      <c r="AA48744" s="298"/>
      <c r="AC48744" s="206"/>
    </row>
    <row r="48745" spans="27:29">
      <c r="AA48745" s="298"/>
      <c r="AC48745" s="206"/>
    </row>
    <row r="48746" spans="27:29">
      <c r="AA48746" s="298"/>
      <c r="AC48746" s="206"/>
    </row>
    <row r="48747" spans="27:29">
      <c r="AA48747" s="298"/>
      <c r="AC48747" s="206"/>
    </row>
    <row r="48748" spans="27:29">
      <c r="AA48748" s="298"/>
      <c r="AC48748" s="206"/>
    </row>
    <row r="48749" spans="27:29">
      <c r="AA48749" s="298"/>
      <c r="AC48749" s="206"/>
    </row>
    <row r="48750" spans="27:29">
      <c r="AA48750" s="298"/>
      <c r="AC48750" s="206"/>
    </row>
    <row r="48751" spans="27:29">
      <c r="AA48751" s="298"/>
      <c r="AC48751" s="206"/>
    </row>
    <row r="48752" spans="27:29">
      <c r="AA48752" s="298"/>
      <c r="AC48752" s="206"/>
    </row>
    <row r="48753" spans="27:29">
      <c r="AA48753" s="298"/>
      <c r="AC48753" s="206"/>
    </row>
    <row r="48754" spans="27:29">
      <c r="AA48754" s="298"/>
      <c r="AC48754" s="206"/>
    </row>
    <row r="48755" spans="27:29">
      <c r="AA48755" s="298"/>
      <c r="AC48755" s="206"/>
    </row>
    <row r="48756" spans="27:29">
      <c r="AA48756" s="298"/>
      <c r="AC48756" s="206"/>
    </row>
    <row r="48757" spans="27:29">
      <c r="AA48757" s="298"/>
      <c r="AC48757" s="206"/>
    </row>
    <row r="48758" spans="27:29">
      <c r="AA48758" s="298"/>
      <c r="AC48758" s="206"/>
    </row>
    <row r="48759" spans="27:29">
      <c r="AA48759" s="298"/>
      <c r="AC48759" s="206"/>
    </row>
    <row r="48760" spans="27:29">
      <c r="AA48760" s="298"/>
      <c r="AC48760" s="206"/>
    </row>
    <row r="48761" spans="27:29">
      <c r="AA48761" s="298"/>
      <c r="AC48761" s="206"/>
    </row>
    <row r="48762" spans="27:29">
      <c r="AA48762" s="298"/>
      <c r="AC48762" s="206"/>
    </row>
    <row r="48763" spans="27:29">
      <c r="AA48763" s="298"/>
      <c r="AC48763" s="206"/>
    </row>
    <row r="48764" spans="27:29">
      <c r="AA48764" s="298"/>
      <c r="AC48764" s="206"/>
    </row>
    <row r="48765" spans="27:29">
      <c r="AA48765" s="298"/>
      <c r="AC48765" s="206"/>
    </row>
    <row r="48766" spans="27:29">
      <c r="AA48766" s="298"/>
      <c r="AC48766" s="206"/>
    </row>
    <row r="48767" spans="27:29">
      <c r="AA48767" s="298"/>
      <c r="AC48767" s="206"/>
    </row>
    <row r="48768" spans="27:29">
      <c r="AA48768" s="298"/>
      <c r="AC48768" s="206"/>
    </row>
    <row r="48769" spans="27:29">
      <c r="AA48769" s="298"/>
      <c r="AC48769" s="206"/>
    </row>
    <row r="48770" spans="27:29">
      <c r="AA48770" s="298"/>
      <c r="AC48770" s="206"/>
    </row>
    <row r="48771" spans="27:29">
      <c r="AA48771" s="298"/>
      <c r="AC48771" s="206"/>
    </row>
    <row r="48772" spans="27:29">
      <c r="AA48772" s="298"/>
      <c r="AC48772" s="206"/>
    </row>
    <row r="48773" spans="27:29">
      <c r="AA48773" s="298"/>
      <c r="AC48773" s="206"/>
    </row>
    <row r="48774" spans="27:29">
      <c r="AA48774" s="298"/>
      <c r="AC48774" s="206"/>
    </row>
    <row r="48775" spans="27:29">
      <c r="AA48775" s="298"/>
      <c r="AC48775" s="206"/>
    </row>
    <row r="48776" spans="27:29">
      <c r="AA48776" s="298"/>
      <c r="AC48776" s="206"/>
    </row>
    <row r="48777" spans="27:29">
      <c r="AA48777" s="298"/>
      <c r="AC48777" s="206"/>
    </row>
    <row r="48778" spans="27:29">
      <c r="AA48778" s="298"/>
      <c r="AC48778" s="206"/>
    </row>
    <row r="48779" spans="27:29">
      <c r="AA48779" s="298"/>
      <c r="AC48779" s="206"/>
    </row>
    <row r="48780" spans="27:29">
      <c r="AA48780" s="298"/>
      <c r="AC48780" s="206"/>
    </row>
    <row r="48781" spans="27:29">
      <c r="AA48781" s="298"/>
      <c r="AC48781" s="206"/>
    </row>
    <row r="48782" spans="27:29">
      <c r="AA48782" s="298"/>
      <c r="AC48782" s="206"/>
    </row>
    <row r="48783" spans="27:29">
      <c r="AA48783" s="298"/>
      <c r="AC48783" s="206"/>
    </row>
    <row r="48784" spans="27:29">
      <c r="AA48784" s="298"/>
      <c r="AC48784" s="206"/>
    </row>
    <row r="48785" spans="27:29">
      <c r="AA48785" s="298"/>
      <c r="AC48785" s="206"/>
    </row>
    <row r="48786" spans="27:29">
      <c r="AA48786" s="298"/>
      <c r="AC48786" s="206"/>
    </row>
    <row r="48787" spans="27:29">
      <c r="AA48787" s="298"/>
      <c r="AC48787" s="206"/>
    </row>
    <row r="48788" spans="27:29">
      <c r="AA48788" s="298"/>
      <c r="AC48788" s="206"/>
    </row>
    <row r="48789" spans="27:29">
      <c r="AA48789" s="298"/>
      <c r="AC48789" s="206"/>
    </row>
    <row r="48790" spans="27:29">
      <c r="AA48790" s="298"/>
      <c r="AC48790" s="206"/>
    </row>
    <row r="48791" spans="27:29">
      <c r="AA48791" s="298"/>
      <c r="AC48791" s="206"/>
    </row>
    <row r="48792" spans="27:29">
      <c r="AA48792" s="298"/>
      <c r="AC48792" s="206"/>
    </row>
    <row r="48793" spans="27:29">
      <c r="AA48793" s="298"/>
      <c r="AC48793" s="206"/>
    </row>
    <row r="48794" spans="27:29">
      <c r="AA48794" s="298"/>
      <c r="AC48794" s="206"/>
    </row>
    <row r="48795" spans="27:29">
      <c r="AA48795" s="298"/>
      <c r="AC48795" s="206"/>
    </row>
    <row r="48796" spans="27:29">
      <c r="AA48796" s="298"/>
      <c r="AC48796" s="206"/>
    </row>
    <row r="48797" spans="27:29">
      <c r="AA48797" s="298"/>
      <c r="AC48797" s="206"/>
    </row>
    <row r="48798" spans="27:29">
      <c r="AA48798" s="298"/>
      <c r="AC48798" s="206"/>
    </row>
    <row r="48799" spans="27:29">
      <c r="AA48799" s="298"/>
      <c r="AC48799" s="206"/>
    </row>
    <row r="48800" spans="27:29">
      <c r="AA48800" s="298"/>
      <c r="AC48800" s="206"/>
    </row>
    <row r="48801" spans="27:29">
      <c r="AA48801" s="298"/>
      <c r="AC48801" s="206"/>
    </row>
    <row r="48802" spans="27:29">
      <c r="AA48802" s="298"/>
      <c r="AC48802" s="206"/>
    </row>
    <row r="48803" spans="27:29">
      <c r="AA48803" s="298"/>
      <c r="AC48803" s="206"/>
    </row>
    <row r="48804" spans="27:29">
      <c r="AA48804" s="298"/>
      <c r="AC48804" s="206"/>
    </row>
    <row r="48805" spans="27:29">
      <c r="AA48805" s="298"/>
      <c r="AC48805" s="206"/>
    </row>
    <row r="48806" spans="27:29">
      <c r="AA48806" s="298"/>
      <c r="AC48806" s="206"/>
    </row>
    <row r="48807" spans="27:29">
      <c r="AA48807" s="298"/>
      <c r="AC48807" s="206"/>
    </row>
    <row r="48808" spans="27:29">
      <c r="AA48808" s="298"/>
      <c r="AC48808" s="206"/>
    </row>
    <row r="48809" spans="27:29">
      <c r="AA48809" s="298"/>
      <c r="AC48809" s="206"/>
    </row>
    <row r="48810" spans="27:29">
      <c r="AA48810" s="298"/>
      <c r="AC48810" s="206"/>
    </row>
    <row r="48811" spans="27:29">
      <c r="AA48811" s="298"/>
      <c r="AC48811" s="206"/>
    </row>
    <row r="48812" spans="27:29">
      <c r="AA48812" s="298"/>
      <c r="AC48812" s="206"/>
    </row>
    <row r="48813" spans="27:29">
      <c r="AA48813" s="298"/>
      <c r="AC48813" s="206"/>
    </row>
    <row r="48814" spans="27:29">
      <c r="AA48814" s="298"/>
      <c r="AC48814" s="206"/>
    </row>
    <row r="48815" spans="27:29">
      <c r="AA48815" s="298"/>
      <c r="AC48815" s="206"/>
    </row>
    <row r="48816" spans="27:29">
      <c r="AA48816" s="298"/>
      <c r="AC48816" s="206"/>
    </row>
    <row r="48817" spans="27:29">
      <c r="AA48817" s="298"/>
      <c r="AC48817" s="206"/>
    </row>
    <row r="48818" spans="27:29">
      <c r="AA48818" s="298"/>
      <c r="AC48818" s="206"/>
    </row>
    <row r="48819" spans="27:29">
      <c r="AA48819" s="298"/>
      <c r="AC48819" s="206"/>
    </row>
    <row r="48820" spans="27:29">
      <c r="AA48820" s="298"/>
      <c r="AC48820" s="206"/>
    </row>
    <row r="48821" spans="27:29">
      <c r="AA48821" s="298"/>
      <c r="AC48821" s="206"/>
    </row>
    <row r="48822" spans="27:29">
      <c r="AA48822" s="298"/>
      <c r="AC48822" s="206"/>
    </row>
    <row r="48823" spans="27:29">
      <c r="AA48823" s="298"/>
      <c r="AC48823" s="206"/>
    </row>
    <row r="48824" spans="27:29">
      <c r="AA48824" s="298"/>
      <c r="AC48824" s="206"/>
    </row>
    <row r="48825" spans="27:29">
      <c r="AA48825" s="298"/>
      <c r="AC48825" s="206"/>
    </row>
    <row r="48826" spans="27:29">
      <c r="AA48826" s="298"/>
      <c r="AC48826" s="206"/>
    </row>
    <row r="48827" spans="27:29">
      <c r="AA48827" s="298"/>
      <c r="AC48827" s="206"/>
    </row>
    <row r="48828" spans="27:29">
      <c r="AA48828" s="298"/>
      <c r="AC48828" s="206"/>
    </row>
    <row r="48829" spans="27:29">
      <c r="AA48829" s="298"/>
      <c r="AC48829" s="206"/>
    </row>
    <row r="48830" spans="27:29">
      <c r="AA48830" s="298"/>
      <c r="AC48830" s="206"/>
    </row>
    <row r="48831" spans="27:29">
      <c r="AA48831" s="298"/>
      <c r="AC48831" s="206"/>
    </row>
    <row r="48832" spans="27:29">
      <c r="AA48832" s="298"/>
      <c r="AC48832" s="206"/>
    </row>
    <row r="48833" spans="27:29">
      <c r="AA48833" s="298"/>
      <c r="AC48833" s="206"/>
    </row>
    <row r="48834" spans="27:29">
      <c r="AA48834" s="298"/>
      <c r="AC48834" s="206"/>
    </row>
    <row r="48835" spans="27:29">
      <c r="AA48835" s="298"/>
      <c r="AC48835" s="206"/>
    </row>
    <row r="48836" spans="27:29">
      <c r="AA48836" s="298"/>
      <c r="AC48836" s="206"/>
    </row>
    <row r="48837" spans="27:29">
      <c r="AA48837" s="298"/>
      <c r="AC48837" s="206"/>
    </row>
    <row r="48838" spans="27:29">
      <c r="AA48838" s="298"/>
      <c r="AC48838" s="206"/>
    </row>
    <row r="48839" spans="27:29">
      <c r="AA48839" s="298"/>
      <c r="AC48839" s="206"/>
    </row>
    <row r="48840" spans="27:29">
      <c r="AA48840" s="298"/>
      <c r="AC48840" s="206"/>
    </row>
    <row r="48841" spans="27:29">
      <c r="AA48841" s="298"/>
      <c r="AC48841" s="206"/>
    </row>
    <row r="48842" spans="27:29">
      <c r="AA48842" s="298"/>
      <c r="AC48842" s="206"/>
    </row>
    <row r="48843" spans="27:29">
      <c r="AA48843" s="298"/>
      <c r="AC48843" s="206"/>
    </row>
    <row r="48844" spans="27:29">
      <c r="AA48844" s="298"/>
      <c r="AC48844" s="206"/>
    </row>
    <row r="48845" spans="27:29">
      <c r="AA48845" s="298"/>
      <c r="AC48845" s="206"/>
    </row>
    <row r="48846" spans="27:29">
      <c r="AA48846" s="298"/>
      <c r="AC48846" s="206"/>
    </row>
    <row r="48847" spans="27:29">
      <c r="AA48847" s="298"/>
      <c r="AC48847" s="206"/>
    </row>
    <row r="48848" spans="27:29">
      <c r="AA48848" s="298"/>
      <c r="AC48848" s="206"/>
    </row>
    <row r="48849" spans="27:29">
      <c r="AA48849" s="298"/>
      <c r="AC48849" s="206"/>
    </row>
    <row r="48850" spans="27:29">
      <c r="AA48850" s="298"/>
      <c r="AC48850" s="206"/>
    </row>
    <row r="48851" spans="27:29">
      <c r="AA48851" s="298"/>
      <c r="AC48851" s="206"/>
    </row>
    <row r="48852" spans="27:29">
      <c r="AA48852" s="298"/>
      <c r="AC48852" s="206"/>
    </row>
    <row r="48853" spans="27:29">
      <c r="AA48853" s="298"/>
      <c r="AC48853" s="206"/>
    </row>
    <row r="48854" spans="27:29">
      <c r="AA48854" s="298"/>
      <c r="AC48854" s="206"/>
    </row>
    <row r="48855" spans="27:29">
      <c r="AA48855" s="298"/>
      <c r="AC48855" s="206"/>
    </row>
    <row r="48856" spans="27:29">
      <c r="AA48856" s="298"/>
      <c r="AC48856" s="206"/>
    </row>
    <row r="48857" spans="27:29">
      <c r="AA48857" s="298"/>
      <c r="AC48857" s="206"/>
    </row>
    <row r="48858" spans="27:29">
      <c r="AA48858" s="298"/>
      <c r="AC48858" s="206"/>
    </row>
    <row r="48859" spans="27:29">
      <c r="AA48859" s="298"/>
      <c r="AC48859" s="206"/>
    </row>
    <row r="48860" spans="27:29">
      <c r="AA48860" s="298"/>
      <c r="AC48860" s="206"/>
    </row>
    <row r="48861" spans="27:29">
      <c r="AA48861" s="298"/>
      <c r="AC48861" s="206"/>
    </row>
    <row r="48862" spans="27:29">
      <c r="AA48862" s="298"/>
      <c r="AC48862" s="206"/>
    </row>
    <row r="48863" spans="27:29">
      <c r="AA48863" s="298"/>
      <c r="AC48863" s="206"/>
    </row>
    <row r="48864" spans="27:29">
      <c r="AA48864" s="298"/>
      <c r="AC48864" s="206"/>
    </row>
    <row r="48865" spans="27:29">
      <c r="AA48865" s="298"/>
      <c r="AC48865" s="206"/>
    </row>
    <row r="48866" spans="27:29">
      <c r="AA48866" s="298"/>
      <c r="AC48866" s="206"/>
    </row>
    <row r="48867" spans="27:29">
      <c r="AA48867" s="298"/>
      <c r="AC48867" s="206"/>
    </row>
    <row r="48868" spans="27:29">
      <c r="AA48868" s="298"/>
      <c r="AC48868" s="206"/>
    </row>
    <row r="48869" spans="27:29">
      <c r="AA48869" s="298"/>
      <c r="AC48869" s="206"/>
    </row>
    <row r="48870" spans="27:29">
      <c r="AA48870" s="298"/>
      <c r="AC48870" s="206"/>
    </row>
    <row r="48871" spans="27:29">
      <c r="AA48871" s="298"/>
      <c r="AC48871" s="206"/>
    </row>
    <row r="48872" spans="27:29">
      <c r="AA48872" s="298"/>
      <c r="AC48872" s="206"/>
    </row>
    <row r="48873" spans="27:29">
      <c r="AA48873" s="298"/>
      <c r="AC48873" s="206"/>
    </row>
    <row r="48874" spans="27:29">
      <c r="AA48874" s="298"/>
      <c r="AC48874" s="206"/>
    </row>
    <row r="48875" spans="27:29">
      <c r="AA48875" s="298"/>
      <c r="AC48875" s="206"/>
    </row>
    <row r="48876" spans="27:29">
      <c r="AA48876" s="298"/>
      <c r="AC48876" s="206"/>
    </row>
    <row r="48877" spans="27:29">
      <c r="AA48877" s="298"/>
      <c r="AC48877" s="206"/>
    </row>
    <row r="48878" spans="27:29">
      <c r="AA48878" s="298"/>
      <c r="AC48878" s="206"/>
    </row>
    <row r="48879" spans="27:29">
      <c r="AA48879" s="298"/>
      <c r="AC48879" s="206"/>
    </row>
    <row r="48880" spans="27:29">
      <c r="AA48880" s="298"/>
      <c r="AC48880" s="206"/>
    </row>
    <row r="48881" spans="27:29">
      <c r="AA48881" s="298"/>
      <c r="AC48881" s="206"/>
    </row>
    <row r="48882" spans="27:29">
      <c r="AA48882" s="298"/>
      <c r="AC48882" s="206"/>
    </row>
    <row r="48883" spans="27:29">
      <c r="AA48883" s="298"/>
      <c r="AC48883" s="206"/>
    </row>
    <row r="48884" spans="27:29">
      <c r="AA48884" s="298"/>
      <c r="AC48884" s="206"/>
    </row>
    <row r="48885" spans="27:29">
      <c r="AA48885" s="298"/>
      <c r="AC48885" s="206"/>
    </row>
    <row r="48886" spans="27:29">
      <c r="AA48886" s="298"/>
      <c r="AC48886" s="206"/>
    </row>
    <row r="48887" spans="27:29">
      <c r="AA48887" s="298"/>
      <c r="AC48887" s="206"/>
    </row>
    <row r="48888" spans="27:29">
      <c r="AA48888" s="298"/>
      <c r="AC48888" s="206"/>
    </row>
    <row r="48889" spans="27:29">
      <c r="AA48889" s="298"/>
      <c r="AC48889" s="206"/>
    </row>
    <row r="48890" spans="27:29">
      <c r="AA48890" s="298"/>
      <c r="AC48890" s="206"/>
    </row>
    <row r="48891" spans="27:29">
      <c r="AA48891" s="298"/>
      <c r="AC48891" s="206"/>
    </row>
    <row r="48892" spans="27:29">
      <c r="AA48892" s="298"/>
      <c r="AC48892" s="206"/>
    </row>
    <row r="48893" spans="27:29">
      <c r="AA48893" s="298"/>
      <c r="AC48893" s="206"/>
    </row>
    <row r="48894" spans="27:29">
      <c r="AA48894" s="298"/>
      <c r="AC48894" s="206"/>
    </row>
    <row r="48895" spans="27:29">
      <c r="AA48895" s="298"/>
      <c r="AC48895" s="206"/>
    </row>
    <row r="48896" spans="27:29">
      <c r="AA48896" s="298"/>
      <c r="AC48896" s="206"/>
    </row>
    <row r="48897" spans="27:29">
      <c r="AA48897" s="298"/>
      <c r="AC48897" s="206"/>
    </row>
    <row r="48898" spans="27:29">
      <c r="AA48898" s="298"/>
      <c r="AC48898" s="206"/>
    </row>
    <row r="48899" spans="27:29">
      <c r="AA48899" s="298"/>
      <c r="AC48899" s="206"/>
    </row>
    <row r="48900" spans="27:29">
      <c r="AA48900" s="298"/>
      <c r="AC48900" s="206"/>
    </row>
    <row r="48901" spans="27:29">
      <c r="AA48901" s="298"/>
      <c r="AC48901" s="206"/>
    </row>
    <row r="48902" spans="27:29">
      <c r="AA48902" s="298"/>
      <c r="AC48902" s="206"/>
    </row>
    <row r="48903" spans="27:29">
      <c r="AA48903" s="298"/>
      <c r="AC48903" s="206"/>
    </row>
    <row r="48904" spans="27:29">
      <c r="AA48904" s="298"/>
      <c r="AC48904" s="206"/>
    </row>
    <row r="48905" spans="27:29">
      <c r="AA48905" s="298"/>
      <c r="AC48905" s="206"/>
    </row>
    <row r="48906" spans="27:29">
      <c r="AA48906" s="298"/>
      <c r="AC48906" s="206"/>
    </row>
    <row r="48907" spans="27:29">
      <c r="AA48907" s="298"/>
      <c r="AC48907" s="206"/>
    </row>
    <row r="48908" spans="27:29">
      <c r="AA48908" s="298"/>
      <c r="AC48908" s="206"/>
    </row>
    <row r="48909" spans="27:29">
      <c r="AA48909" s="298"/>
      <c r="AC48909" s="206"/>
    </row>
    <row r="48910" spans="27:29">
      <c r="AA48910" s="298"/>
      <c r="AC48910" s="206"/>
    </row>
    <row r="48911" spans="27:29">
      <c r="AA48911" s="298"/>
      <c r="AC48911" s="206"/>
    </row>
    <row r="48912" spans="27:29">
      <c r="AA48912" s="298"/>
      <c r="AC48912" s="206"/>
    </row>
    <row r="48913" spans="27:29">
      <c r="AA48913" s="298"/>
      <c r="AC48913" s="206"/>
    </row>
    <row r="48914" spans="27:29">
      <c r="AA48914" s="298"/>
      <c r="AC48914" s="206"/>
    </row>
    <row r="48915" spans="27:29">
      <c r="AA48915" s="298"/>
      <c r="AC48915" s="206"/>
    </row>
    <row r="48916" spans="27:29">
      <c r="AA48916" s="298"/>
      <c r="AC48916" s="206"/>
    </row>
    <row r="48917" spans="27:29">
      <c r="AA48917" s="298"/>
      <c r="AC48917" s="206"/>
    </row>
    <row r="48918" spans="27:29">
      <c r="AA48918" s="298"/>
      <c r="AC48918" s="206"/>
    </row>
    <row r="48919" spans="27:29">
      <c r="AA48919" s="298"/>
      <c r="AC48919" s="206"/>
    </row>
    <row r="48920" spans="27:29">
      <c r="AA48920" s="298"/>
      <c r="AC48920" s="206"/>
    </row>
    <row r="48921" spans="27:29">
      <c r="AA48921" s="298"/>
      <c r="AC48921" s="206"/>
    </row>
    <row r="48922" spans="27:29">
      <c r="AA48922" s="298"/>
      <c r="AC48922" s="206"/>
    </row>
    <row r="48923" spans="27:29">
      <c r="AA48923" s="298"/>
      <c r="AC48923" s="206"/>
    </row>
    <row r="48924" spans="27:29">
      <c r="AA48924" s="298"/>
      <c r="AC48924" s="206"/>
    </row>
    <row r="48925" spans="27:29">
      <c r="AA48925" s="298"/>
      <c r="AC48925" s="206"/>
    </row>
    <row r="48926" spans="27:29">
      <c r="AA48926" s="298"/>
      <c r="AC48926" s="206"/>
    </row>
    <row r="48927" spans="27:29">
      <c r="AA48927" s="298"/>
      <c r="AC48927" s="206"/>
    </row>
    <row r="48928" spans="27:29">
      <c r="AA48928" s="298"/>
      <c r="AC48928" s="206"/>
    </row>
    <row r="48929" spans="27:29">
      <c r="AA48929" s="298"/>
      <c r="AC48929" s="206"/>
    </row>
    <row r="48930" spans="27:29">
      <c r="AA48930" s="298"/>
      <c r="AC48930" s="206"/>
    </row>
    <row r="48931" spans="27:29">
      <c r="AA48931" s="298"/>
      <c r="AC48931" s="206"/>
    </row>
    <row r="48932" spans="27:29">
      <c r="AA48932" s="298"/>
      <c r="AC48932" s="206"/>
    </row>
    <row r="48933" spans="27:29">
      <c r="AA48933" s="298"/>
      <c r="AC48933" s="206"/>
    </row>
    <row r="48934" spans="27:29">
      <c r="AA48934" s="298"/>
      <c r="AC48934" s="206"/>
    </row>
    <row r="48935" spans="27:29">
      <c r="AA48935" s="298"/>
      <c r="AC48935" s="206"/>
    </row>
    <row r="48936" spans="27:29">
      <c r="AA48936" s="298"/>
      <c r="AC48936" s="206"/>
    </row>
    <row r="48937" spans="27:29">
      <c r="AA48937" s="298"/>
      <c r="AC48937" s="206"/>
    </row>
    <row r="48938" spans="27:29">
      <c r="AA48938" s="298"/>
      <c r="AC48938" s="206"/>
    </row>
    <row r="48939" spans="27:29">
      <c r="AA48939" s="298"/>
      <c r="AC48939" s="206"/>
    </row>
    <row r="48940" spans="27:29">
      <c r="AA48940" s="298"/>
      <c r="AC48940" s="206"/>
    </row>
    <row r="48941" spans="27:29">
      <c r="AA48941" s="298"/>
      <c r="AC48941" s="206"/>
    </row>
    <row r="48942" spans="27:29">
      <c r="AA48942" s="298"/>
      <c r="AC48942" s="206"/>
    </row>
    <row r="48943" spans="27:29">
      <c r="AA48943" s="298"/>
      <c r="AC48943" s="206"/>
    </row>
    <row r="48944" spans="27:29">
      <c r="AA48944" s="298"/>
      <c r="AC48944" s="206"/>
    </row>
    <row r="48945" spans="27:29">
      <c r="AA48945" s="298"/>
      <c r="AC48945" s="206"/>
    </row>
    <row r="48946" spans="27:29">
      <c r="AA48946" s="298"/>
      <c r="AC48946" s="206"/>
    </row>
    <row r="48947" spans="27:29">
      <c r="AA48947" s="298"/>
      <c r="AC48947" s="206"/>
    </row>
    <row r="48948" spans="27:29">
      <c r="AA48948" s="298"/>
      <c r="AC48948" s="206"/>
    </row>
    <row r="48949" spans="27:29">
      <c r="AA48949" s="298"/>
      <c r="AC48949" s="206"/>
    </row>
    <row r="48950" spans="27:29">
      <c r="AA48950" s="298"/>
      <c r="AC48950" s="206"/>
    </row>
    <row r="48951" spans="27:29">
      <c r="AA48951" s="298"/>
      <c r="AC48951" s="206"/>
    </row>
    <row r="48952" spans="27:29">
      <c r="AA48952" s="298"/>
      <c r="AC48952" s="206"/>
    </row>
    <row r="48953" spans="27:29">
      <c r="AA48953" s="298"/>
      <c r="AC48953" s="206"/>
    </row>
    <row r="48954" spans="27:29">
      <c r="AA48954" s="298"/>
      <c r="AC48954" s="206"/>
    </row>
    <row r="48955" spans="27:29">
      <c r="AA48955" s="298"/>
      <c r="AC48955" s="206"/>
    </row>
    <row r="48956" spans="27:29">
      <c r="AA48956" s="298"/>
      <c r="AC48956" s="206"/>
    </row>
    <row r="48957" spans="27:29">
      <c r="AA48957" s="298"/>
      <c r="AC48957" s="206"/>
    </row>
    <row r="48958" spans="27:29">
      <c r="AA48958" s="298"/>
      <c r="AC48958" s="206"/>
    </row>
    <row r="48959" spans="27:29">
      <c r="AA48959" s="298"/>
      <c r="AC48959" s="206"/>
    </row>
    <row r="48960" spans="27:29">
      <c r="AA48960" s="298"/>
      <c r="AC48960" s="206"/>
    </row>
    <row r="48961" spans="27:29">
      <c r="AA48961" s="298"/>
      <c r="AC48961" s="206"/>
    </row>
    <row r="48962" spans="27:29">
      <c r="AA48962" s="298"/>
      <c r="AC48962" s="206"/>
    </row>
    <row r="48963" spans="27:29">
      <c r="AA48963" s="298"/>
      <c r="AC48963" s="206"/>
    </row>
    <row r="48964" spans="27:29">
      <c r="AA48964" s="298"/>
      <c r="AC48964" s="206"/>
    </row>
    <row r="48965" spans="27:29">
      <c r="AA48965" s="298"/>
      <c r="AC48965" s="206"/>
    </row>
    <row r="48966" spans="27:29">
      <c r="AA48966" s="298"/>
      <c r="AC48966" s="206"/>
    </row>
    <row r="48967" spans="27:29">
      <c r="AA48967" s="298"/>
      <c r="AC48967" s="206"/>
    </row>
    <row r="48968" spans="27:29">
      <c r="AA48968" s="298"/>
      <c r="AC48968" s="206"/>
    </row>
    <row r="48969" spans="27:29">
      <c r="AA48969" s="298"/>
      <c r="AC48969" s="206"/>
    </row>
    <row r="48970" spans="27:29">
      <c r="AA48970" s="298"/>
      <c r="AC48970" s="206"/>
    </row>
    <row r="48971" spans="27:29">
      <c r="AA48971" s="298"/>
      <c r="AC48971" s="206"/>
    </row>
    <row r="48972" spans="27:29">
      <c r="AA48972" s="298"/>
      <c r="AC48972" s="206"/>
    </row>
    <row r="48973" spans="27:29">
      <c r="AA48973" s="298"/>
      <c r="AC48973" s="206"/>
    </row>
    <row r="48974" spans="27:29">
      <c r="AA48974" s="298"/>
      <c r="AC48974" s="206"/>
    </row>
    <row r="48975" spans="27:29">
      <c r="AA48975" s="298"/>
      <c r="AC48975" s="206"/>
    </row>
    <row r="48976" spans="27:29">
      <c r="AA48976" s="298"/>
      <c r="AC48976" s="206"/>
    </row>
    <row r="48977" spans="27:29">
      <c r="AA48977" s="298"/>
      <c r="AC48977" s="206"/>
    </row>
    <row r="48978" spans="27:29">
      <c r="AA48978" s="298"/>
      <c r="AC48978" s="206"/>
    </row>
    <row r="48979" spans="27:29">
      <c r="AA48979" s="298"/>
      <c r="AC48979" s="206"/>
    </row>
    <row r="48980" spans="27:29">
      <c r="AA48980" s="298"/>
      <c r="AC48980" s="206"/>
    </row>
    <row r="48981" spans="27:29">
      <c r="AA48981" s="298"/>
      <c r="AC48981" s="206"/>
    </row>
    <row r="48982" spans="27:29">
      <c r="AA48982" s="298"/>
      <c r="AC48982" s="206"/>
    </row>
    <row r="48983" spans="27:29">
      <c r="AA48983" s="298"/>
      <c r="AC48983" s="206"/>
    </row>
    <row r="48984" spans="27:29">
      <c r="AA48984" s="298"/>
      <c r="AC48984" s="206"/>
    </row>
    <row r="48985" spans="27:29">
      <c r="AA48985" s="298"/>
      <c r="AC48985" s="206"/>
    </row>
    <row r="48986" spans="27:29">
      <c r="AA48986" s="298"/>
      <c r="AC48986" s="206"/>
    </row>
    <row r="48987" spans="27:29">
      <c r="AA48987" s="298"/>
      <c r="AC48987" s="206"/>
    </row>
    <row r="48988" spans="27:29">
      <c r="AA48988" s="298"/>
      <c r="AC48988" s="206"/>
    </row>
    <row r="48989" spans="27:29">
      <c r="AA48989" s="298"/>
      <c r="AC48989" s="206"/>
    </row>
    <row r="48990" spans="27:29">
      <c r="AA48990" s="298"/>
      <c r="AC48990" s="206"/>
    </row>
    <row r="48991" spans="27:29">
      <c r="AA48991" s="298"/>
      <c r="AC48991" s="206"/>
    </row>
    <row r="48992" spans="27:29">
      <c r="AA48992" s="298"/>
      <c r="AC48992" s="206"/>
    </row>
    <row r="48993" spans="27:29">
      <c r="AA48993" s="298"/>
      <c r="AC48993" s="206"/>
    </row>
    <row r="48994" spans="27:29">
      <c r="AA48994" s="298"/>
      <c r="AC48994" s="206"/>
    </row>
    <row r="48995" spans="27:29">
      <c r="AA48995" s="298"/>
      <c r="AC48995" s="206"/>
    </row>
    <row r="48996" spans="27:29">
      <c r="AA48996" s="298"/>
      <c r="AC48996" s="206"/>
    </row>
    <row r="48997" spans="27:29">
      <c r="AA48997" s="298"/>
      <c r="AC48997" s="206"/>
    </row>
    <row r="48998" spans="27:29">
      <c r="AA48998" s="298"/>
      <c r="AC48998" s="206"/>
    </row>
    <row r="48999" spans="27:29">
      <c r="AA48999" s="298"/>
      <c r="AC48999" s="206"/>
    </row>
    <row r="49000" spans="27:29">
      <c r="AA49000" s="298"/>
      <c r="AC49000" s="206"/>
    </row>
    <row r="49001" spans="27:29">
      <c r="AA49001" s="298"/>
      <c r="AC49001" s="206"/>
    </row>
    <row r="49002" spans="27:29">
      <c r="AA49002" s="298"/>
      <c r="AC49002" s="206"/>
    </row>
    <row r="49003" spans="27:29">
      <c r="AA49003" s="298"/>
      <c r="AC49003" s="206"/>
    </row>
    <row r="49004" spans="27:29">
      <c r="AA49004" s="298"/>
      <c r="AC49004" s="206"/>
    </row>
    <row r="49005" spans="27:29">
      <c r="AA49005" s="298"/>
      <c r="AC49005" s="206"/>
    </row>
    <row r="49006" spans="27:29">
      <c r="AA49006" s="298"/>
      <c r="AC49006" s="206"/>
    </row>
    <row r="49007" spans="27:29">
      <c r="AA49007" s="298"/>
      <c r="AC49007" s="206"/>
    </row>
    <row r="49008" spans="27:29">
      <c r="AA49008" s="298"/>
      <c r="AC49008" s="206"/>
    </row>
    <row r="49009" spans="27:29">
      <c r="AA49009" s="298"/>
      <c r="AC49009" s="206"/>
    </row>
    <row r="49010" spans="27:29">
      <c r="AA49010" s="298"/>
      <c r="AC49010" s="206"/>
    </row>
    <row r="49011" spans="27:29">
      <c r="AA49011" s="298"/>
      <c r="AC49011" s="206"/>
    </row>
    <row r="49012" spans="27:29">
      <c r="AA49012" s="298"/>
      <c r="AC49012" s="206"/>
    </row>
    <row r="49013" spans="27:29">
      <c r="AA49013" s="298"/>
      <c r="AC49013" s="206"/>
    </row>
    <row r="49014" spans="27:29">
      <c r="AA49014" s="298"/>
      <c r="AC49014" s="206"/>
    </row>
    <row r="49015" spans="27:29">
      <c r="AA49015" s="298"/>
      <c r="AC49015" s="206"/>
    </row>
    <row r="49016" spans="27:29">
      <c r="AA49016" s="298"/>
      <c r="AC49016" s="206"/>
    </row>
    <row r="49017" spans="27:29">
      <c r="AA49017" s="298"/>
      <c r="AC49017" s="206"/>
    </row>
    <row r="49018" spans="27:29">
      <c r="AA49018" s="298"/>
      <c r="AC49018" s="206"/>
    </row>
    <row r="49019" spans="27:29">
      <c r="AA49019" s="298"/>
      <c r="AC49019" s="206"/>
    </row>
    <row r="49020" spans="27:29">
      <c r="AA49020" s="298"/>
      <c r="AC49020" s="206"/>
    </row>
    <row r="49021" spans="27:29">
      <c r="AA49021" s="298"/>
      <c r="AC49021" s="206"/>
    </row>
    <row r="49022" spans="27:29">
      <c r="AA49022" s="298"/>
      <c r="AC49022" s="206"/>
    </row>
    <row r="49023" spans="27:29">
      <c r="AA49023" s="298"/>
      <c r="AC49023" s="206"/>
    </row>
    <row r="49024" spans="27:29">
      <c r="AA49024" s="298"/>
      <c r="AC49024" s="206"/>
    </row>
    <row r="49025" spans="27:29">
      <c r="AA49025" s="298"/>
      <c r="AC49025" s="206"/>
    </row>
    <row r="49026" spans="27:29">
      <c r="AA49026" s="298"/>
      <c r="AC49026" s="206"/>
    </row>
    <row r="49027" spans="27:29">
      <c r="AA49027" s="298"/>
      <c r="AC49027" s="206"/>
    </row>
    <row r="49028" spans="27:29">
      <c r="AA49028" s="298"/>
      <c r="AC49028" s="206"/>
    </row>
    <row r="49029" spans="27:29">
      <c r="AA49029" s="298"/>
      <c r="AC49029" s="206"/>
    </row>
    <row r="49030" spans="27:29">
      <c r="AA49030" s="298"/>
      <c r="AC49030" s="206"/>
    </row>
    <row r="49031" spans="27:29">
      <c r="AA49031" s="298"/>
      <c r="AC49031" s="206"/>
    </row>
    <row r="49032" spans="27:29">
      <c r="AA49032" s="298"/>
      <c r="AC49032" s="206"/>
    </row>
    <row r="49033" spans="27:29">
      <c r="AA49033" s="298"/>
      <c r="AC49033" s="206"/>
    </row>
    <row r="49034" spans="27:29">
      <c r="AA49034" s="298"/>
      <c r="AC49034" s="206"/>
    </row>
    <row r="49035" spans="27:29">
      <c r="AA49035" s="298"/>
      <c r="AC49035" s="206"/>
    </row>
    <row r="49036" spans="27:29">
      <c r="AA49036" s="298"/>
      <c r="AC49036" s="206"/>
    </row>
    <row r="49037" spans="27:29">
      <c r="AA49037" s="298"/>
      <c r="AC49037" s="206"/>
    </row>
    <row r="49038" spans="27:29">
      <c r="AA49038" s="298"/>
      <c r="AC49038" s="206"/>
    </row>
    <row r="49039" spans="27:29">
      <c r="AA49039" s="298"/>
      <c r="AC49039" s="206"/>
    </row>
    <row r="49040" spans="27:29">
      <c r="AA49040" s="298"/>
      <c r="AC49040" s="206"/>
    </row>
    <row r="49041" spans="27:29">
      <c r="AA49041" s="298"/>
      <c r="AC49041" s="206"/>
    </row>
    <row r="49042" spans="27:29">
      <c r="AA49042" s="298"/>
      <c r="AC49042" s="206"/>
    </row>
    <row r="49043" spans="27:29">
      <c r="AA49043" s="298"/>
      <c r="AC49043" s="206"/>
    </row>
    <row r="49044" spans="27:29">
      <c r="AA49044" s="298"/>
      <c r="AC49044" s="206"/>
    </row>
    <row r="49045" spans="27:29">
      <c r="AA49045" s="298"/>
      <c r="AC49045" s="206"/>
    </row>
    <row r="49046" spans="27:29">
      <c r="AA49046" s="298"/>
      <c r="AC49046" s="206"/>
    </row>
    <row r="49047" spans="27:29">
      <c r="AA49047" s="298"/>
      <c r="AC49047" s="206"/>
    </row>
    <row r="49048" spans="27:29">
      <c r="AA49048" s="298"/>
      <c r="AC49048" s="206"/>
    </row>
    <row r="49049" spans="27:29">
      <c r="AA49049" s="298"/>
      <c r="AC49049" s="206"/>
    </row>
    <row r="49050" spans="27:29">
      <c r="AA49050" s="298"/>
      <c r="AC49050" s="206"/>
    </row>
    <row r="49051" spans="27:29">
      <c r="AA49051" s="298"/>
      <c r="AC49051" s="206"/>
    </row>
    <row r="49052" spans="27:29">
      <c r="AA49052" s="298"/>
      <c r="AC49052" s="206"/>
    </row>
    <row r="49053" spans="27:29">
      <c r="AA49053" s="298"/>
      <c r="AC49053" s="206"/>
    </row>
    <row r="49054" spans="27:29">
      <c r="AA49054" s="298"/>
      <c r="AC49054" s="206"/>
    </row>
    <row r="49055" spans="27:29">
      <c r="AA49055" s="298"/>
      <c r="AC49055" s="206"/>
    </row>
    <row r="49056" spans="27:29">
      <c r="AA49056" s="298"/>
      <c r="AC49056" s="206"/>
    </row>
    <row r="49057" spans="27:29">
      <c r="AA49057" s="298"/>
      <c r="AC49057" s="206"/>
    </row>
    <row r="49058" spans="27:29">
      <c r="AA49058" s="298"/>
      <c r="AC49058" s="206"/>
    </row>
    <row r="49059" spans="27:29">
      <c r="AA49059" s="298"/>
      <c r="AC49059" s="206"/>
    </row>
    <row r="49060" spans="27:29">
      <c r="AA49060" s="298"/>
      <c r="AC49060" s="206"/>
    </row>
    <row r="49061" spans="27:29">
      <c r="AA49061" s="298"/>
      <c r="AC49061" s="206"/>
    </row>
    <row r="49062" spans="27:29">
      <c r="AA49062" s="298"/>
      <c r="AC49062" s="206"/>
    </row>
    <row r="49063" spans="27:29">
      <c r="AA49063" s="298"/>
      <c r="AC49063" s="206"/>
    </row>
    <row r="49064" spans="27:29">
      <c r="AA49064" s="298"/>
      <c r="AC49064" s="206"/>
    </row>
    <row r="49065" spans="27:29">
      <c r="AA49065" s="298"/>
      <c r="AC49065" s="206"/>
    </row>
    <row r="49066" spans="27:29">
      <c r="AA49066" s="298"/>
      <c r="AC49066" s="206"/>
    </row>
    <row r="49067" spans="27:29">
      <c r="AA49067" s="298"/>
      <c r="AC49067" s="206"/>
    </row>
    <row r="49068" spans="27:29">
      <c r="AA49068" s="298"/>
      <c r="AC49068" s="206"/>
    </row>
    <row r="49069" spans="27:29">
      <c r="AA49069" s="298"/>
      <c r="AC49069" s="206"/>
    </row>
    <row r="49070" spans="27:29">
      <c r="AA49070" s="298"/>
      <c r="AC49070" s="206"/>
    </row>
    <row r="49071" spans="27:29">
      <c r="AA49071" s="298"/>
      <c r="AC49071" s="206"/>
    </row>
    <row r="49072" spans="27:29">
      <c r="AA49072" s="298"/>
      <c r="AC49072" s="206"/>
    </row>
    <row r="49073" spans="27:29">
      <c r="AA49073" s="298"/>
      <c r="AC49073" s="206"/>
    </row>
    <row r="49074" spans="27:29">
      <c r="AA49074" s="298"/>
      <c r="AC49074" s="206"/>
    </row>
    <row r="49075" spans="27:29">
      <c r="AA49075" s="298"/>
      <c r="AC49075" s="206"/>
    </row>
    <row r="49076" spans="27:29">
      <c r="AA49076" s="298"/>
      <c r="AC49076" s="206"/>
    </row>
    <row r="49077" spans="27:29">
      <c r="AA49077" s="298"/>
      <c r="AC49077" s="206"/>
    </row>
    <row r="49078" spans="27:29">
      <c r="AA49078" s="298"/>
      <c r="AC49078" s="206"/>
    </row>
    <row r="49079" spans="27:29">
      <c r="AA49079" s="298"/>
      <c r="AC49079" s="206"/>
    </row>
    <row r="49080" spans="27:29">
      <c r="AA49080" s="298"/>
      <c r="AC49080" s="206"/>
    </row>
    <row r="49081" spans="27:29">
      <c r="AA49081" s="298"/>
      <c r="AC49081" s="206"/>
    </row>
    <row r="49082" spans="27:29">
      <c r="AA49082" s="298"/>
      <c r="AC49082" s="206"/>
    </row>
    <row r="49083" spans="27:29">
      <c r="AA49083" s="298"/>
      <c r="AC49083" s="206"/>
    </row>
    <row r="49084" spans="27:29">
      <c r="AA49084" s="298"/>
      <c r="AC49084" s="206"/>
    </row>
    <row r="49085" spans="27:29">
      <c r="AA49085" s="298"/>
      <c r="AC49085" s="206"/>
    </row>
    <row r="49086" spans="27:29">
      <c r="AA49086" s="298"/>
      <c r="AC49086" s="206"/>
    </row>
    <row r="49087" spans="27:29">
      <c r="AA49087" s="298"/>
      <c r="AC49087" s="206"/>
    </row>
    <row r="49088" spans="27:29">
      <c r="AA49088" s="298"/>
      <c r="AC49088" s="206"/>
    </row>
    <row r="49089" spans="27:29">
      <c r="AA49089" s="298"/>
      <c r="AC49089" s="206"/>
    </row>
    <row r="49090" spans="27:29">
      <c r="AA49090" s="298"/>
      <c r="AC49090" s="206"/>
    </row>
    <row r="49091" spans="27:29">
      <c r="AA49091" s="298"/>
      <c r="AC49091" s="206"/>
    </row>
    <row r="49092" spans="27:29">
      <c r="AA49092" s="298"/>
      <c r="AC49092" s="206"/>
    </row>
    <row r="49093" spans="27:29">
      <c r="AA49093" s="298"/>
      <c r="AC49093" s="206"/>
    </row>
    <row r="49094" spans="27:29">
      <c r="AA49094" s="298"/>
      <c r="AC49094" s="206"/>
    </row>
    <row r="49095" spans="27:29">
      <c r="AA49095" s="298"/>
      <c r="AC49095" s="206"/>
    </row>
    <row r="49096" spans="27:29">
      <c r="AA49096" s="298"/>
      <c r="AC49096" s="206"/>
    </row>
    <row r="49097" spans="27:29">
      <c r="AA49097" s="298"/>
      <c r="AC49097" s="206"/>
    </row>
    <row r="49098" spans="27:29">
      <c r="AA49098" s="298"/>
      <c r="AC49098" s="206"/>
    </row>
    <row r="49099" spans="27:29">
      <c r="AA49099" s="298"/>
      <c r="AC49099" s="206"/>
    </row>
    <row r="49100" spans="27:29">
      <c r="AA49100" s="298"/>
      <c r="AC49100" s="206"/>
    </row>
    <row r="49101" spans="27:29">
      <c r="AA49101" s="298"/>
      <c r="AC49101" s="206"/>
    </row>
    <row r="49102" spans="27:29">
      <c r="AA49102" s="298"/>
      <c r="AC49102" s="206"/>
    </row>
    <row r="49103" spans="27:29">
      <c r="AA49103" s="298"/>
      <c r="AC49103" s="206"/>
    </row>
    <row r="49104" spans="27:29">
      <c r="AA49104" s="298"/>
      <c r="AC49104" s="206"/>
    </row>
    <row r="49105" spans="27:29">
      <c r="AA49105" s="298"/>
      <c r="AC49105" s="206"/>
    </row>
    <row r="49106" spans="27:29">
      <c r="AA49106" s="298"/>
      <c r="AC49106" s="206"/>
    </row>
    <row r="49107" spans="27:29">
      <c r="AA49107" s="298"/>
      <c r="AC49107" s="206"/>
    </row>
    <row r="49108" spans="27:29">
      <c r="AA49108" s="298"/>
      <c r="AC49108" s="206"/>
    </row>
    <row r="49109" spans="27:29">
      <c r="AA49109" s="298"/>
      <c r="AC49109" s="206"/>
    </row>
    <row r="49110" spans="27:29">
      <c r="AA49110" s="298"/>
      <c r="AC49110" s="206"/>
    </row>
    <row r="49111" spans="27:29">
      <c r="AA49111" s="298"/>
      <c r="AC49111" s="206"/>
    </row>
    <row r="49112" spans="27:29">
      <c r="AA49112" s="298"/>
      <c r="AC49112" s="206"/>
    </row>
    <row r="49113" spans="27:29">
      <c r="AA49113" s="298"/>
      <c r="AC49113" s="206"/>
    </row>
    <row r="49114" spans="27:29">
      <c r="AA49114" s="298"/>
      <c r="AC49114" s="206"/>
    </row>
    <row r="49115" spans="27:29">
      <c r="AA49115" s="298"/>
      <c r="AC49115" s="206"/>
    </row>
    <row r="49116" spans="27:29">
      <c r="AA49116" s="298"/>
      <c r="AC49116" s="206"/>
    </row>
    <row r="49117" spans="27:29">
      <c r="AA49117" s="298"/>
      <c r="AC49117" s="206"/>
    </row>
    <row r="49118" spans="27:29">
      <c r="AA49118" s="298"/>
      <c r="AC49118" s="206"/>
    </row>
    <row r="49119" spans="27:29">
      <c r="AA49119" s="298"/>
      <c r="AC49119" s="206"/>
    </row>
    <row r="49120" spans="27:29">
      <c r="AA49120" s="298"/>
      <c r="AC49120" s="206"/>
    </row>
    <row r="49121" spans="27:29">
      <c r="AA49121" s="298"/>
      <c r="AC49121" s="206"/>
    </row>
    <row r="49122" spans="27:29">
      <c r="AA49122" s="298"/>
      <c r="AC49122" s="206"/>
    </row>
    <row r="49123" spans="27:29">
      <c r="AA49123" s="298"/>
      <c r="AC49123" s="206"/>
    </row>
    <row r="49124" spans="27:29">
      <c r="AA49124" s="298"/>
      <c r="AC49124" s="206"/>
    </row>
    <row r="49125" spans="27:29">
      <c r="AA49125" s="298"/>
      <c r="AC49125" s="206"/>
    </row>
    <row r="49126" spans="27:29">
      <c r="AA49126" s="298"/>
      <c r="AC49126" s="206"/>
    </row>
    <row r="49127" spans="27:29">
      <c r="AA49127" s="298"/>
      <c r="AC49127" s="206"/>
    </row>
    <row r="49128" spans="27:29">
      <c r="AA49128" s="298"/>
      <c r="AC49128" s="206"/>
    </row>
    <row r="49129" spans="27:29">
      <c r="AA49129" s="298"/>
      <c r="AC49129" s="206"/>
    </row>
    <row r="49130" spans="27:29">
      <c r="AA49130" s="298"/>
      <c r="AC49130" s="206"/>
    </row>
    <row r="49131" spans="27:29">
      <c r="AA49131" s="298"/>
      <c r="AC49131" s="206"/>
    </row>
    <row r="49132" spans="27:29">
      <c r="AA49132" s="298"/>
      <c r="AC49132" s="206"/>
    </row>
    <row r="49133" spans="27:29">
      <c r="AA49133" s="298"/>
      <c r="AC49133" s="206"/>
    </row>
    <row r="49134" spans="27:29">
      <c r="AA49134" s="298"/>
      <c r="AC49134" s="206"/>
    </row>
    <row r="49135" spans="27:29">
      <c r="AA49135" s="298"/>
      <c r="AC49135" s="206"/>
    </row>
    <row r="49136" spans="27:29">
      <c r="AA49136" s="298"/>
      <c r="AC49136" s="206"/>
    </row>
    <row r="49137" spans="27:29">
      <c r="AA49137" s="298"/>
      <c r="AC49137" s="206"/>
    </row>
    <row r="49138" spans="27:29">
      <c r="AA49138" s="298"/>
      <c r="AC49138" s="206"/>
    </row>
    <row r="49139" spans="27:29">
      <c r="AA49139" s="298"/>
      <c r="AC49139" s="206"/>
    </row>
    <row r="49140" spans="27:29">
      <c r="AA49140" s="298"/>
      <c r="AC49140" s="206"/>
    </row>
    <row r="49141" spans="27:29">
      <c r="AA49141" s="298"/>
      <c r="AC49141" s="206"/>
    </row>
    <row r="49142" spans="27:29">
      <c r="AA49142" s="298"/>
      <c r="AC49142" s="206"/>
    </row>
    <row r="49143" spans="27:29">
      <c r="AA49143" s="298"/>
      <c r="AC49143" s="206"/>
    </row>
    <row r="49144" spans="27:29">
      <c r="AA49144" s="298"/>
      <c r="AC49144" s="206"/>
    </row>
    <row r="49145" spans="27:29">
      <c r="AA49145" s="298"/>
      <c r="AC49145" s="206"/>
    </row>
    <row r="49146" spans="27:29">
      <c r="AA49146" s="298"/>
      <c r="AC49146" s="206"/>
    </row>
    <row r="49147" spans="27:29">
      <c r="AA49147" s="298"/>
      <c r="AC49147" s="206"/>
    </row>
    <row r="49148" spans="27:29">
      <c r="AA49148" s="298"/>
      <c r="AC49148" s="206"/>
    </row>
    <row r="49149" spans="27:29">
      <c r="AA49149" s="298"/>
      <c r="AC49149" s="206"/>
    </row>
    <row r="49150" spans="27:29">
      <c r="AA49150" s="298"/>
      <c r="AC49150" s="206"/>
    </row>
    <row r="49151" spans="27:29">
      <c r="AA49151" s="298"/>
      <c r="AC49151" s="206"/>
    </row>
    <row r="49152" spans="27:29">
      <c r="AA49152" s="298"/>
      <c r="AC49152" s="206"/>
    </row>
    <row r="49153" spans="27:29">
      <c r="AA49153" s="298"/>
      <c r="AC49153" s="206"/>
    </row>
    <row r="49154" spans="27:29">
      <c r="AA49154" s="298"/>
      <c r="AC49154" s="206"/>
    </row>
    <row r="49155" spans="27:29">
      <c r="AA49155" s="298"/>
      <c r="AC49155" s="206"/>
    </row>
    <row r="49156" spans="27:29">
      <c r="AA49156" s="298"/>
      <c r="AC49156" s="206"/>
    </row>
    <row r="49157" spans="27:29">
      <c r="AA49157" s="298"/>
      <c r="AC49157" s="206"/>
    </row>
    <row r="49158" spans="27:29">
      <c r="AA49158" s="298"/>
      <c r="AC49158" s="206"/>
    </row>
    <row r="49159" spans="27:29">
      <c r="AA49159" s="298"/>
      <c r="AC49159" s="206"/>
    </row>
    <row r="49160" spans="27:29">
      <c r="AA49160" s="298"/>
      <c r="AC49160" s="206"/>
    </row>
    <row r="49161" spans="27:29">
      <c r="AA49161" s="298"/>
      <c r="AC49161" s="206"/>
    </row>
    <row r="49162" spans="27:29">
      <c r="AA49162" s="298"/>
      <c r="AC49162" s="206"/>
    </row>
    <row r="49163" spans="27:29">
      <c r="AA49163" s="298"/>
      <c r="AC49163" s="206"/>
    </row>
    <row r="49164" spans="27:29">
      <c r="AA49164" s="298"/>
      <c r="AC49164" s="206"/>
    </row>
    <row r="49165" spans="27:29">
      <c r="AA49165" s="298"/>
      <c r="AC49165" s="206"/>
    </row>
    <row r="49166" spans="27:29">
      <c r="AA49166" s="298"/>
      <c r="AC49166" s="206"/>
    </row>
    <row r="49167" spans="27:29">
      <c r="AA49167" s="298"/>
      <c r="AC49167" s="206"/>
    </row>
    <row r="49168" spans="27:29">
      <c r="AA49168" s="298"/>
      <c r="AC49168" s="206"/>
    </row>
    <row r="49169" spans="27:29">
      <c r="AA49169" s="298"/>
      <c r="AC49169" s="206"/>
    </row>
    <row r="49170" spans="27:29">
      <c r="AA49170" s="298"/>
      <c r="AC49170" s="206"/>
    </row>
    <row r="49171" spans="27:29">
      <c r="AA49171" s="298"/>
      <c r="AC49171" s="206"/>
    </row>
    <row r="49172" spans="27:29">
      <c r="AA49172" s="298"/>
      <c r="AC49172" s="206"/>
    </row>
    <row r="49173" spans="27:29">
      <c r="AA49173" s="298"/>
      <c r="AC49173" s="206"/>
    </row>
    <row r="49174" spans="27:29">
      <c r="AA49174" s="298"/>
      <c r="AC49174" s="206"/>
    </row>
    <row r="49175" spans="27:29">
      <c r="AA49175" s="298"/>
      <c r="AC49175" s="206"/>
    </row>
    <row r="49176" spans="27:29">
      <c r="AA49176" s="298"/>
      <c r="AC49176" s="206"/>
    </row>
    <row r="49177" spans="27:29">
      <c r="AA49177" s="298"/>
      <c r="AC49177" s="206"/>
    </row>
    <row r="49178" spans="27:29">
      <c r="AA49178" s="298"/>
      <c r="AC49178" s="206"/>
    </row>
    <row r="49179" spans="27:29">
      <c r="AA49179" s="298"/>
      <c r="AC49179" s="206"/>
    </row>
    <row r="49180" spans="27:29">
      <c r="AA49180" s="298"/>
      <c r="AC49180" s="206"/>
    </row>
    <row r="49181" spans="27:29">
      <c r="AA49181" s="298"/>
      <c r="AC49181" s="206"/>
    </row>
    <row r="49182" spans="27:29">
      <c r="AA49182" s="298"/>
      <c r="AC49182" s="206"/>
    </row>
    <row r="49183" spans="27:29">
      <c r="AA49183" s="298"/>
      <c r="AC49183" s="206"/>
    </row>
    <row r="49184" spans="27:29">
      <c r="AA49184" s="298"/>
      <c r="AC49184" s="206"/>
    </row>
    <row r="49185" spans="27:29">
      <c r="AA49185" s="298"/>
      <c r="AC49185" s="206"/>
    </row>
    <row r="49186" spans="27:29">
      <c r="AA49186" s="298"/>
      <c r="AC49186" s="206"/>
    </row>
    <row r="49187" spans="27:29">
      <c r="AA49187" s="298"/>
      <c r="AC49187" s="206"/>
    </row>
    <row r="49188" spans="27:29">
      <c r="AA49188" s="298"/>
      <c r="AC49188" s="206"/>
    </row>
    <row r="49189" spans="27:29">
      <c r="AA49189" s="298"/>
      <c r="AC49189" s="206"/>
    </row>
    <row r="49190" spans="27:29">
      <c r="AA49190" s="298"/>
      <c r="AC49190" s="206"/>
    </row>
    <row r="49191" spans="27:29">
      <c r="AA49191" s="298"/>
      <c r="AC49191" s="206"/>
    </row>
    <row r="49192" spans="27:29">
      <c r="AA49192" s="298"/>
      <c r="AC49192" s="206"/>
    </row>
    <row r="49193" spans="27:29">
      <c r="AA49193" s="298"/>
      <c r="AC49193" s="206"/>
    </row>
    <row r="49194" spans="27:29">
      <c r="AA49194" s="298"/>
      <c r="AC49194" s="206"/>
    </row>
    <row r="49195" spans="27:29">
      <c r="AA49195" s="298"/>
      <c r="AC49195" s="206"/>
    </row>
    <row r="49196" spans="27:29">
      <c r="AA49196" s="298"/>
      <c r="AC49196" s="206"/>
    </row>
    <row r="49197" spans="27:29">
      <c r="AA49197" s="298"/>
      <c r="AC49197" s="206"/>
    </row>
    <row r="49198" spans="27:29">
      <c r="AA49198" s="298"/>
      <c r="AC49198" s="206"/>
    </row>
    <row r="49199" spans="27:29">
      <c r="AA49199" s="298"/>
      <c r="AC49199" s="206"/>
    </row>
    <row r="49200" spans="27:29">
      <c r="AA49200" s="298"/>
      <c r="AC49200" s="206"/>
    </row>
    <row r="49201" spans="27:29">
      <c r="AA49201" s="298"/>
      <c r="AC49201" s="206"/>
    </row>
    <row r="49202" spans="27:29">
      <c r="AA49202" s="298"/>
      <c r="AC49202" s="206"/>
    </row>
    <row r="49203" spans="27:29">
      <c r="AA49203" s="298"/>
      <c r="AC49203" s="206"/>
    </row>
    <row r="49204" spans="27:29">
      <c r="AA49204" s="298"/>
      <c r="AC49204" s="206"/>
    </row>
    <row r="49205" spans="27:29">
      <c r="AA49205" s="298"/>
      <c r="AC49205" s="206"/>
    </row>
    <row r="49206" spans="27:29">
      <c r="AA49206" s="298"/>
      <c r="AC49206" s="206"/>
    </row>
    <row r="49207" spans="27:29">
      <c r="AA49207" s="298"/>
      <c r="AC49207" s="206"/>
    </row>
    <row r="49208" spans="27:29">
      <c r="AA49208" s="298"/>
      <c r="AC49208" s="206"/>
    </row>
    <row r="49209" spans="27:29">
      <c r="AA49209" s="298"/>
      <c r="AC49209" s="206"/>
    </row>
    <row r="49210" spans="27:29">
      <c r="AA49210" s="298"/>
      <c r="AC49210" s="206"/>
    </row>
    <row r="49211" spans="27:29">
      <c r="AA49211" s="298"/>
      <c r="AC49211" s="206"/>
    </row>
    <row r="49212" spans="27:29">
      <c r="AA49212" s="298"/>
      <c r="AC49212" s="206"/>
    </row>
    <row r="49213" spans="27:29">
      <c r="AA49213" s="298"/>
      <c r="AC49213" s="206"/>
    </row>
    <row r="49214" spans="27:29">
      <c r="AA49214" s="298"/>
      <c r="AC49214" s="206"/>
    </row>
    <row r="49215" spans="27:29">
      <c r="AA49215" s="298"/>
      <c r="AC49215" s="206"/>
    </row>
    <row r="49216" spans="27:29">
      <c r="AA49216" s="298"/>
      <c r="AC49216" s="206"/>
    </row>
    <row r="49217" spans="27:29">
      <c r="AA49217" s="298"/>
      <c r="AC49217" s="206"/>
    </row>
    <row r="49218" spans="27:29">
      <c r="AA49218" s="298"/>
      <c r="AC49218" s="206"/>
    </row>
    <row r="49219" spans="27:29">
      <c r="AA49219" s="298"/>
      <c r="AC49219" s="206"/>
    </row>
    <row r="49220" spans="27:29">
      <c r="AA49220" s="298"/>
      <c r="AC49220" s="206"/>
    </row>
    <row r="49221" spans="27:29">
      <c r="AA49221" s="298"/>
      <c r="AC49221" s="206"/>
    </row>
    <row r="49222" spans="27:29">
      <c r="AA49222" s="298"/>
      <c r="AC49222" s="206"/>
    </row>
    <row r="49223" spans="27:29">
      <c r="AA49223" s="298"/>
      <c r="AC49223" s="206"/>
    </row>
    <row r="49224" spans="27:29">
      <c r="AA49224" s="298"/>
      <c r="AC49224" s="206"/>
    </row>
    <row r="49225" spans="27:29">
      <c r="AA49225" s="298"/>
      <c r="AC49225" s="206"/>
    </row>
    <row r="49226" spans="27:29">
      <c r="AA49226" s="298"/>
      <c r="AC49226" s="206"/>
    </row>
    <row r="49227" spans="27:29">
      <c r="AA49227" s="298"/>
      <c r="AC49227" s="206"/>
    </row>
    <row r="49228" spans="27:29">
      <c r="AA49228" s="298"/>
      <c r="AC49228" s="206"/>
    </row>
    <row r="49229" spans="27:29">
      <c r="AA49229" s="298"/>
      <c r="AC49229" s="206"/>
    </row>
    <row r="49230" spans="27:29">
      <c r="AA49230" s="298"/>
      <c r="AC49230" s="206"/>
    </row>
    <row r="49231" spans="27:29">
      <c r="AA49231" s="298"/>
      <c r="AC49231" s="206"/>
    </row>
    <row r="49232" spans="27:29">
      <c r="AA49232" s="298"/>
      <c r="AC49232" s="206"/>
    </row>
    <row r="49233" spans="27:29">
      <c r="AA49233" s="298"/>
      <c r="AC49233" s="206"/>
    </row>
    <row r="49234" spans="27:29">
      <c r="AA49234" s="298"/>
      <c r="AC49234" s="206"/>
    </row>
    <row r="49235" spans="27:29">
      <c r="AA49235" s="298"/>
      <c r="AC49235" s="206"/>
    </row>
    <row r="49236" spans="27:29">
      <c r="AA49236" s="298"/>
      <c r="AC49236" s="206"/>
    </row>
    <row r="49237" spans="27:29">
      <c r="AA49237" s="298"/>
      <c r="AC49237" s="206"/>
    </row>
    <row r="49238" spans="27:29">
      <c r="AA49238" s="298"/>
      <c r="AC49238" s="206"/>
    </row>
    <row r="49239" spans="27:29">
      <c r="AA49239" s="298"/>
      <c r="AC49239" s="206"/>
    </row>
    <row r="49240" spans="27:29">
      <c r="AA49240" s="298"/>
      <c r="AC49240" s="206"/>
    </row>
    <row r="49241" spans="27:29">
      <c r="AA49241" s="298"/>
      <c r="AC49241" s="206"/>
    </row>
    <row r="49242" spans="27:29">
      <c r="AA49242" s="298"/>
      <c r="AC49242" s="206"/>
    </row>
    <row r="49243" spans="27:29">
      <c r="AA49243" s="298"/>
      <c r="AC49243" s="206"/>
    </row>
    <row r="49244" spans="27:29">
      <c r="AA49244" s="298"/>
      <c r="AC49244" s="206"/>
    </row>
    <row r="49245" spans="27:29">
      <c r="AA49245" s="298"/>
      <c r="AC49245" s="206"/>
    </row>
    <row r="49246" spans="27:29">
      <c r="AA49246" s="298"/>
      <c r="AC49246" s="206"/>
    </row>
    <row r="49247" spans="27:29">
      <c r="AA49247" s="298"/>
      <c r="AC49247" s="206"/>
    </row>
    <row r="49248" spans="27:29">
      <c r="AA49248" s="298"/>
      <c r="AC49248" s="206"/>
    </row>
    <row r="49249" spans="27:29">
      <c r="AA49249" s="298"/>
      <c r="AC49249" s="206"/>
    </row>
    <row r="49250" spans="27:29">
      <c r="AA49250" s="298"/>
      <c r="AC49250" s="206"/>
    </row>
    <row r="49251" spans="27:29">
      <c r="AA49251" s="298"/>
      <c r="AC49251" s="206"/>
    </row>
    <row r="49252" spans="27:29">
      <c r="AA49252" s="298"/>
      <c r="AC49252" s="206"/>
    </row>
    <row r="49253" spans="27:29">
      <c r="AA49253" s="298"/>
      <c r="AC49253" s="206"/>
    </row>
    <row r="49254" spans="27:29">
      <c r="AA49254" s="298"/>
      <c r="AC49254" s="206"/>
    </row>
    <row r="49255" spans="27:29">
      <c r="AA49255" s="298"/>
      <c r="AC49255" s="206"/>
    </row>
    <row r="49256" spans="27:29">
      <c r="AA49256" s="298"/>
      <c r="AC49256" s="206"/>
    </row>
    <row r="49257" spans="27:29">
      <c r="AA49257" s="298"/>
      <c r="AC49257" s="206"/>
    </row>
    <row r="49258" spans="27:29">
      <c r="AA49258" s="298"/>
      <c r="AC49258" s="206"/>
    </row>
    <row r="49259" spans="27:29">
      <c r="AA49259" s="298"/>
      <c r="AC49259" s="206"/>
    </row>
    <row r="49260" spans="27:29">
      <c r="AA49260" s="298"/>
      <c r="AC49260" s="206"/>
    </row>
    <row r="49261" spans="27:29">
      <c r="AA49261" s="298"/>
      <c r="AC49261" s="206"/>
    </row>
    <row r="49262" spans="27:29">
      <c r="AA49262" s="298"/>
      <c r="AC49262" s="206"/>
    </row>
    <row r="49263" spans="27:29">
      <c r="AA49263" s="298"/>
      <c r="AC49263" s="206"/>
    </row>
    <row r="49264" spans="27:29">
      <c r="AA49264" s="298"/>
      <c r="AC49264" s="206"/>
    </row>
    <row r="49265" spans="27:29">
      <c r="AA49265" s="298"/>
      <c r="AC49265" s="206"/>
    </row>
    <row r="49266" spans="27:29">
      <c r="AA49266" s="298"/>
      <c r="AC49266" s="206"/>
    </row>
    <row r="49267" spans="27:29">
      <c r="AA49267" s="298"/>
      <c r="AC49267" s="206"/>
    </row>
    <row r="49268" spans="27:29">
      <c r="AA49268" s="298"/>
      <c r="AC49268" s="206"/>
    </row>
    <row r="49269" spans="27:29">
      <c r="AA49269" s="298"/>
      <c r="AC49269" s="206"/>
    </row>
    <row r="49270" spans="27:29">
      <c r="AA49270" s="298"/>
      <c r="AC49270" s="206"/>
    </row>
    <row r="49271" spans="27:29">
      <c r="AA49271" s="298"/>
      <c r="AC49271" s="206"/>
    </row>
    <row r="49272" spans="27:29">
      <c r="AA49272" s="298"/>
      <c r="AC49272" s="206"/>
    </row>
    <row r="49273" spans="27:29">
      <c r="AA49273" s="298"/>
      <c r="AC49273" s="206"/>
    </row>
    <row r="49274" spans="27:29">
      <c r="AA49274" s="298"/>
      <c r="AC49274" s="206"/>
    </row>
    <row r="49275" spans="27:29">
      <c r="AA49275" s="298"/>
      <c r="AC49275" s="206"/>
    </row>
    <row r="49276" spans="27:29">
      <c r="AA49276" s="298"/>
      <c r="AC49276" s="206"/>
    </row>
    <row r="49277" spans="27:29">
      <c r="AA49277" s="298"/>
      <c r="AC49277" s="206"/>
    </row>
    <row r="49278" spans="27:29">
      <c r="AA49278" s="298"/>
      <c r="AC49278" s="206"/>
    </row>
    <row r="49279" spans="27:29">
      <c r="AA49279" s="298"/>
      <c r="AC49279" s="206"/>
    </row>
    <row r="49280" spans="27:29">
      <c r="AA49280" s="298"/>
      <c r="AC49280" s="206"/>
    </row>
    <row r="49281" spans="27:29">
      <c r="AA49281" s="298"/>
      <c r="AC49281" s="206"/>
    </row>
    <row r="49282" spans="27:29">
      <c r="AA49282" s="298"/>
      <c r="AC49282" s="206"/>
    </row>
    <row r="49283" spans="27:29">
      <c r="AA49283" s="298"/>
      <c r="AC49283" s="206"/>
    </row>
    <row r="49284" spans="27:29">
      <c r="AA49284" s="298"/>
      <c r="AC49284" s="206"/>
    </row>
    <row r="49285" spans="27:29">
      <c r="AA49285" s="298"/>
      <c r="AC49285" s="206"/>
    </row>
    <row r="49286" spans="27:29">
      <c r="AA49286" s="298"/>
      <c r="AC49286" s="206"/>
    </row>
    <row r="49287" spans="27:29">
      <c r="AA49287" s="298"/>
      <c r="AC49287" s="206"/>
    </row>
    <row r="49288" spans="27:29">
      <c r="AA49288" s="298"/>
      <c r="AC49288" s="206"/>
    </row>
    <row r="49289" spans="27:29">
      <c r="AA49289" s="298"/>
      <c r="AC49289" s="206"/>
    </row>
    <row r="49290" spans="27:29">
      <c r="AA49290" s="298"/>
      <c r="AC49290" s="206"/>
    </row>
    <row r="49291" spans="27:29">
      <c r="AA49291" s="298"/>
      <c r="AC49291" s="206"/>
    </row>
    <row r="49292" spans="27:29">
      <c r="AA49292" s="298"/>
      <c r="AC49292" s="206"/>
    </row>
    <row r="49293" spans="27:29">
      <c r="AA49293" s="298"/>
      <c r="AC49293" s="206"/>
    </row>
    <row r="49294" spans="27:29">
      <c r="AA49294" s="298"/>
      <c r="AC49294" s="206"/>
    </row>
    <row r="49295" spans="27:29">
      <c r="AA49295" s="298"/>
      <c r="AC49295" s="206"/>
    </row>
    <row r="49296" spans="27:29">
      <c r="AA49296" s="298"/>
      <c r="AC49296" s="206"/>
    </row>
    <row r="49297" spans="27:29">
      <c r="AA49297" s="298"/>
      <c r="AC49297" s="206"/>
    </row>
    <row r="49298" spans="27:29">
      <c r="AA49298" s="298"/>
      <c r="AC49298" s="206"/>
    </row>
    <row r="49299" spans="27:29">
      <c r="AA49299" s="298"/>
      <c r="AC49299" s="206"/>
    </row>
    <row r="49300" spans="27:29">
      <c r="AA49300" s="298"/>
      <c r="AC49300" s="206"/>
    </row>
    <row r="49301" spans="27:29">
      <c r="AA49301" s="298"/>
      <c r="AC49301" s="206"/>
    </row>
    <row r="49302" spans="27:29">
      <c r="AA49302" s="298"/>
      <c r="AC49302" s="206"/>
    </row>
    <row r="49303" spans="27:29">
      <c r="AA49303" s="298"/>
      <c r="AC49303" s="206"/>
    </row>
    <row r="49304" spans="27:29">
      <c r="AA49304" s="298"/>
      <c r="AC49304" s="206"/>
    </row>
    <row r="49305" spans="27:29">
      <c r="AA49305" s="298"/>
      <c r="AC49305" s="206"/>
    </row>
    <row r="49306" spans="27:29">
      <c r="AA49306" s="298"/>
      <c r="AC49306" s="206"/>
    </row>
    <row r="49307" spans="27:29">
      <c r="AA49307" s="298"/>
      <c r="AC49307" s="206"/>
    </row>
    <row r="49308" spans="27:29">
      <c r="AA49308" s="298"/>
      <c r="AC49308" s="206"/>
    </row>
    <row r="49309" spans="27:29">
      <c r="AA49309" s="298"/>
      <c r="AC49309" s="206"/>
    </row>
    <row r="49310" spans="27:29">
      <c r="AA49310" s="298"/>
      <c r="AC49310" s="206"/>
    </row>
    <row r="49311" spans="27:29">
      <c r="AA49311" s="298"/>
      <c r="AC49311" s="206"/>
    </row>
    <row r="49312" spans="27:29">
      <c r="AA49312" s="298"/>
      <c r="AC49312" s="206"/>
    </row>
    <row r="49313" spans="27:29">
      <c r="AA49313" s="298"/>
      <c r="AC49313" s="206"/>
    </row>
    <row r="49314" spans="27:29">
      <c r="AA49314" s="298"/>
      <c r="AC49314" s="206"/>
    </row>
    <row r="49315" spans="27:29">
      <c r="AA49315" s="298"/>
      <c r="AC49315" s="206"/>
    </row>
    <row r="49316" spans="27:29">
      <c r="AA49316" s="298"/>
      <c r="AC49316" s="206"/>
    </row>
    <row r="49317" spans="27:29">
      <c r="AA49317" s="298"/>
      <c r="AC49317" s="206"/>
    </row>
    <row r="49318" spans="27:29">
      <c r="AA49318" s="298"/>
      <c r="AC49318" s="206"/>
    </row>
    <row r="49319" spans="27:29">
      <c r="AA49319" s="298"/>
      <c r="AC49319" s="206"/>
    </row>
    <row r="49320" spans="27:29">
      <c r="AA49320" s="298"/>
      <c r="AC49320" s="206"/>
    </row>
    <row r="49321" spans="27:29">
      <c r="AA49321" s="298"/>
      <c r="AC49321" s="206"/>
    </row>
    <row r="49322" spans="27:29">
      <c r="AA49322" s="298"/>
      <c r="AC49322" s="206"/>
    </row>
    <row r="49323" spans="27:29">
      <c r="AA49323" s="298"/>
      <c r="AC49323" s="206"/>
    </row>
    <row r="49324" spans="27:29">
      <c r="AA49324" s="298"/>
      <c r="AC49324" s="206"/>
    </row>
    <row r="49325" spans="27:29">
      <c r="AA49325" s="298"/>
      <c r="AC49325" s="206"/>
    </row>
    <row r="49326" spans="27:29">
      <c r="AA49326" s="298"/>
      <c r="AC49326" s="206"/>
    </row>
    <row r="49327" spans="27:29">
      <c r="AA49327" s="298"/>
      <c r="AC49327" s="206"/>
    </row>
    <row r="49328" spans="27:29">
      <c r="AA49328" s="298"/>
      <c r="AC49328" s="206"/>
    </row>
    <row r="49329" spans="27:29">
      <c r="AA49329" s="298"/>
      <c r="AC49329" s="206"/>
    </row>
    <row r="49330" spans="27:29">
      <c r="AA49330" s="298"/>
      <c r="AC49330" s="206"/>
    </row>
    <row r="49331" spans="27:29">
      <c r="AA49331" s="298"/>
      <c r="AC49331" s="206"/>
    </row>
    <row r="49332" spans="27:29">
      <c r="AA49332" s="298"/>
      <c r="AC49332" s="206"/>
    </row>
    <row r="49333" spans="27:29">
      <c r="AA49333" s="298"/>
      <c r="AC49333" s="206"/>
    </row>
    <row r="49334" spans="27:29">
      <c r="AA49334" s="298"/>
      <c r="AC49334" s="206"/>
    </row>
    <row r="49335" spans="27:29">
      <c r="AA49335" s="298"/>
      <c r="AC49335" s="206"/>
    </row>
    <row r="49336" spans="27:29">
      <c r="AA49336" s="298"/>
      <c r="AC49336" s="206"/>
    </row>
    <row r="49337" spans="27:29">
      <c r="AA49337" s="298"/>
      <c r="AC49337" s="206"/>
    </row>
    <row r="49338" spans="27:29">
      <c r="AA49338" s="298"/>
      <c r="AC49338" s="206"/>
    </row>
    <row r="49339" spans="27:29">
      <c r="AA49339" s="298"/>
      <c r="AC49339" s="206"/>
    </row>
    <row r="49340" spans="27:29">
      <c r="AA49340" s="298"/>
      <c r="AC49340" s="206"/>
    </row>
    <row r="49341" spans="27:29">
      <c r="AA49341" s="298"/>
      <c r="AC49341" s="206"/>
    </row>
    <row r="49342" spans="27:29">
      <c r="AA49342" s="298"/>
      <c r="AC49342" s="206"/>
    </row>
    <row r="49343" spans="27:29">
      <c r="AA49343" s="298"/>
      <c r="AC49343" s="206"/>
    </row>
    <row r="49344" spans="27:29">
      <c r="AA49344" s="298"/>
      <c r="AC49344" s="206"/>
    </row>
    <row r="49345" spans="27:29">
      <c r="AA49345" s="298"/>
      <c r="AC49345" s="206"/>
    </row>
    <row r="49346" spans="27:29">
      <c r="AA49346" s="298"/>
      <c r="AC49346" s="206"/>
    </row>
    <row r="49347" spans="27:29">
      <c r="AA49347" s="298"/>
      <c r="AC49347" s="206"/>
    </row>
    <row r="49348" spans="27:29">
      <c r="AA49348" s="298"/>
      <c r="AC49348" s="206"/>
    </row>
    <row r="49349" spans="27:29">
      <c r="AA49349" s="298"/>
      <c r="AC49349" s="206"/>
    </row>
    <row r="49350" spans="27:29">
      <c r="AA49350" s="298"/>
      <c r="AC49350" s="206"/>
    </row>
    <row r="49351" spans="27:29">
      <c r="AA49351" s="298"/>
      <c r="AC49351" s="206"/>
    </row>
    <row r="49352" spans="27:29">
      <c r="AA49352" s="298"/>
      <c r="AC49352" s="206"/>
    </row>
    <row r="49353" spans="27:29">
      <c r="AA49353" s="298"/>
      <c r="AC49353" s="206"/>
    </row>
    <row r="49354" spans="27:29">
      <c r="AA49354" s="298"/>
      <c r="AC49354" s="206"/>
    </row>
    <row r="49355" spans="27:29">
      <c r="AA49355" s="298"/>
      <c r="AC49355" s="206"/>
    </row>
    <row r="49356" spans="27:29">
      <c r="AA49356" s="298"/>
      <c r="AC49356" s="206"/>
    </row>
    <row r="49357" spans="27:29">
      <c r="AA49357" s="298"/>
      <c r="AC49357" s="206"/>
    </row>
    <row r="49358" spans="27:29">
      <c r="AA49358" s="298"/>
      <c r="AC49358" s="206"/>
    </row>
    <row r="49359" spans="27:29">
      <c r="AA49359" s="298"/>
      <c r="AC49359" s="206"/>
    </row>
    <row r="49360" spans="27:29">
      <c r="AA49360" s="298"/>
      <c r="AC49360" s="206"/>
    </row>
    <row r="49361" spans="27:29">
      <c r="AA49361" s="298"/>
      <c r="AC49361" s="206"/>
    </row>
    <row r="49362" spans="27:29">
      <c r="AA49362" s="298"/>
      <c r="AC49362" s="206"/>
    </row>
    <row r="49363" spans="27:29">
      <c r="AA49363" s="298"/>
      <c r="AC49363" s="206"/>
    </row>
    <row r="49364" spans="27:29">
      <c r="AA49364" s="298"/>
      <c r="AC49364" s="206"/>
    </row>
    <row r="49365" spans="27:29">
      <c r="AA49365" s="298"/>
      <c r="AC49365" s="206"/>
    </row>
    <row r="49366" spans="27:29">
      <c r="AA49366" s="298"/>
      <c r="AC49366" s="206"/>
    </row>
    <row r="49367" spans="27:29">
      <c r="AA49367" s="298"/>
      <c r="AC49367" s="206"/>
    </row>
    <row r="49368" spans="27:29">
      <c r="AA49368" s="298"/>
      <c r="AC49368" s="206"/>
    </row>
    <row r="49369" spans="27:29">
      <c r="AA49369" s="298"/>
      <c r="AC49369" s="206"/>
    </row>
    <row r="49370" spans="27:29">
      <c r="AA49370" s="298"/>
      <c r="AC49370" s="206"/>
    </row>
    <row r="49371" spans="27:29">
      <c r="AA49371" s="298"/>
      <c r="AC49371" s="206"/>
    </row>
    <row r="49372" spans="27:29">
      <c r="AA49372" s="298"/>
      <c r="AC49372" s="206"/>
    </row>
    <row r="49373" spans="27:29">
      <c r="AA49373" s="298"/>
      <c r="AC49373" s="206"/>
    </row>
    <row r="49374" spans="27:29">
      <c r="AA49374" s="298"/>
      <c r="AC49374" s="206"/>
    </row>
    <row r="49375" spans="27:29">
      <c r="AA49375" s="298"/>
      <c r="AC49375" s="206"/>
    </row>
    <row r="49376" spans="27:29">
      <c r="AA49376" s="298"/>
      <c r="AC49376" s="206"/>
    </row>
    <row r="49377" spans="27:29">
      <c r="AA49377" s="298"/>
      <c r="AC49377" s="206"/>
    </row>
    <row r="49378" spans="27:29">
      <c r="AA49378" s="298"/>
      <c r="AC49378" s="206"/>
    </row>
    <row r="49379" spans="27:29">
      <c r="AA49379" s="298"/>
      <c r="AC49379" s="206"/>
    </row>
    <row r="49380" spans="27:29">
      <c r="AA49380" s="298"/>
      <c r="AC49380" s="206"/>
    </row>
    <row r="49381" spans="27:29">
      <c r="AA49381" s="298"/>
      <c r="AC49381" s="206"/>
    </row>
    <row r="49382" spans="27:29">
      <c r="AA49382" s="298"/>
      <c r="AC49382" s="206"/>
    </row>
    <row r="49383" spans="27:29">
      <c r="AA49383" s="298"/>
      <c r="AC49383" s="206"/>
    </row>
    <row r="49384" spans="27:29">
      <c r="AA49384" s="298"/>
      <c r="AC49384" s="206"/>
    </row>
    <row r="49385" spans="27:29">
      <c r="AA49385" s="298"/>
      <c r="AC49385" s="206"/>
    </row>
    <row r="49386" spans="27:29">
      <c r="AA49386" s="298"/>
      <c r="AC49386" s="206"/>
    </row>
    <row r="49387" spans="27:29">
      <c r="AA49387" s="298"/>
      <c r="AC49387" s="206"/>
    </row>
    <row r="49388" spans="27:29">
      <c r="AA49388" s="298"/>
      <c r="AC49388" s="206"/>
    </row>
    <row r="49389" spans="27:29">
      <c r="AA49389" s="298"/>
      <c r="AC49389" s="206"/>
    </row>
    <row r="49390" spans="27:29">
      <c r="AA49390" s="298"/>
      <c r="AC49390" s="206"/>
    </row>
    <row r="49391" spans="27:29">
      <c r="AA49391" s="298"/>
      <c r="AC49391" s="206"/>
    </row>
    <row r="49392" spans="27:29">
      <c r="AA49392" s="298"/>
      <c r="AC49392" s="206"/>
    </row>
    <row r="49393" spans="27:29">
      <c r="AA49393" s="298"/>
      <c r="AC49393" s="206"/>
    </row>
    <row r="49394" spans="27:29">
      <c r="AA49394" s="298"/>
      <c r="AC49394" s="206"/>
    </row>
    <row r="49395" spans="27:29">
      <c r="AA49395" s="298"/>
      <c r="AC49395" s="206"/>
    </row>
    <row r="49396" spans="27:29">
      <c r="AA49396" s="298"/>
      <c r="AC49396" s="206"/>
    </row>
    <row r="49397" spans="27:29">
      <c r="AA49397" s="298"/>
      <c r="AC49397" s="206"/>
    </row>
    <row r="49398" spans="27:29">
      <c r="AA49398" s="298"/>
      <c r="AC49398" s="206"/>
    </row>
    <row r="49399" spans="27:29">
      <c r="AA49399" s="298"/>
      <c r="AC49399" s="206"/>
    </row>
    <row r="49400" spans="27:29">
      <c r="AA49400" s="298"/>
      <c r="AC49400" s="206"/>
    </row>
    <row r="49401" spans="27:29">
      <c r="AA49401" s="298"/>
      <c r="AC49401" s="206"/>
    </row>
    <row r="49402" spans="27:29">
      <c r="AA49402" s="298"/>
      <c r="AC49402" s="206"/>
    </row>
    <row r="49403" spans="27:29">
      <c r="AA49403" s="298"/>
      <c r="AC49403" s="206"/>
    </row>
    <row r="49404" spans="27:29">
      <c r="AA49404" s="298"/>
      <c r="AC49404" s="206"/>
    </row>
    <row r="49405" spans="27:29">
      <c r="AA49405" s="298"/>
      <c r="AC49405" s="206"/>
    </row>
    <row r="49406" spans="27:29">
      <c r="AA49406" s="298"/>
      <c r="AC49406" s="206"/>
    </row>
    <row r="49407" spans="27:29">
      <c r="AA49407" s="298"/>
      <c r="AC49407" s="206"/>
    </row>
    <row r="49408" spans="27:29">
      <c r="AA49408" s="298"/>
      <c r="AC49408" s="206"/>
    </row>
    <row r="49409" spans="27:29">
      <c r="AA49409" s="298"/>
      <c r="AC49409" s="206"/>
    </row>
    <row r="49410" spans="27:29">
      <c r="AA49410" s="298"/>
      <c r="AC49410" s="206"/>
    </row>
    <row r="49411" spans="27:29">
      <c r="AA49411" s="298"/>
      <c r="AC49411" s="206"/>
    </row>
    <row r="49412" spans="27:29">
      <c r="AA49412" s="298"/>
      <c r="AC49412" s="206"/>
    </row>
    <row r="49413" spans="27:29">
      <c r="AA49413" s="298"/>
      <c r="AC49413" s="206"/>
    </row>
    <row r="49414" spans="27:29">
      <c r="AA49414" s="298"/>
      <c r="AC49414" s="206"/>
    </row>
    <row r="49415" spans="27:29">
      <c r="AA49415" s="298"/>
      <c r="AC49415" s="206"/>
    </row>
    <row r="49416" spans="27:29">
      <c r="AA49416" s="298"/>
      <c r="AC49416" s="206"/>
    </row>
    <row r="49417" spans="27:29">
      <c r="AA49417" s="298"/>
      <c r="AC49417" s="206"/>
    </row>
    <row r="49418" spans="27:29">
      <c r="AA49418" s="298"/>
      <c r="AC49418" s="206"/>
    </row>
    <row r="49419" spans="27:29">
      <c r="AA49419" s="298"/>
      <c r="AC49419" s="206"/>
    </row>
    <row r="49420" spans="27:29">
      <c r="AA49420" s="298"/>
      <c r="AC49420" s="206"/>
    </row>
    <row r="49421" spans="27:29">
      <c r="AA49421" s="298"/>
      <c r="AC49421" s="206"/>
    </row>
    <row r="49422" spans="27:29">
      <c r="AA49422" s="298"/>
      <c r="AC49422" s="206"/>
    </row>
    <row r="49423" spans="27:29">
      <c r="AA49423" s="298"/>
      <c r="AC49423" s="206"/>
    </row>
    <row r="49424" spans="27:29">
      <c r="AA49424" s="298"/>
      <c r="AC49424" s="206"/>
    </row>
    <row r="49425" spans="27:29">
      <c r="AA49425" s="298"/>
      <c r="AC49425" s="206"/>
    </row>
    <row r="49426" spans="27:29">
      <c r="AA49426" s="298"/>
      <c r="AC49426" s="206"/>
    </row>
    <row r="49427" spans="27:29">
      <c r="AA49427" s="298"/>
      <c r="AC49427" s="206"/>
    </row>
    <row r="49428" spans="27:29">
      <c r="AA49428" s="298"/>
      <c r="AC49428" s="206"/>
    </row>
    <row r="49429" spans="27:29">
      <c r="AA49429" s="298"/>
      <c r="AC49429" s="206"/>
    </row>
    <row r="49430" spans="27:29">
      <c r="AA49430" s="298"/>
      <c r="AC49430" s="206"/>
    </row>
    <row r="49431" spans="27:29">
      <c r="AA49431" s="298"/>
      <c r="AC49431" s="206"/>
    </row>
    <row r="49432" spans="27:29">
      <c r="AA49432" s="298"/>
      <c r="AC49432" s="206"/>
    </row>
    <row r="49433" spans="27:29">
      <c r="AA49433" s="298"/>
      <c r="AC49433" s="206"/>
    </row>
    <row r="49434" spans="27:29">
      <c r="AA49434" s="298"/>
      <c r="AC49434" s="206"/>
    </row>
    <row r="49435" spans="27:29">
      <c r="AA49435" s="298"/>
      <c r="AC49435" s="206"/>
    </row>
    <row r="49436" spans="27:29">
      <c r="AA49436" s="298"/>
      <c r="AC49436" s="206"/>
    </row>
    <row r="49437" spans="27:29">
      <c r="AA49437" s="298"/>
      <c r="AC49437" s="206"/>
    </row>
    <row r="49438" spans="27:29">
      <c r="AA49438" s="298"/>
      <c r="AC49438" s="206"/>
    </row>
    <row r="49439" spans="27:29">
      <c r="AA49439" s="298"/>
      <c r="AC49439" s="206"/>
    </row>
    <row r="49440" spans="27:29">
      <c r="AA49440" s="298"/>
      <c r="AC49440" s="206"/>
    </row>
    <row r="49441" spans="27:29">
      <c r="AA49441" s="298"/>
      <c r="AC49441" s="206"/>
    </row>
    <row r="49442" spans="27:29">
      <c r="AA49442" s="298"/>
      <c r="AC49442" s="206"/>
    </row>
    <row r="49443" spans="27:29">
      <c r="AA49443" s="298"/>
      <c r="AC49443" s="206"/>
    </row>
    <row r="49444" spans="27:29">
      <c r="AA49444" s="298"/>
      <c r="AC49444" s="206"/>
    </row>
    <row r="49445" spans="27:29">
      <c r="AA49445" s="298"/>
      <c r="AC49445" s="206"/>
    </row>
    <row r="49446" spans="27:29">
      <c r="AA49446" s="298"/>
      <c r="AC49446" s="206"/>
    </row>
    <row r="49447" spans="27:29">
      <c r="AA49447" s="298"/>
      <c r="AC49447" s="206"/>
    </row>
    <row r="49448" spans="27:29">
      <c r="AA49448" s="298"/>
      <c r="AC49448" s="206"/>
    </row>
    <row r="49449" spans="27:29">
      <c r="AA49449" s="298"/>
      <c r="AC49449" s="206"/>
    </row>
    <row r="49450" spans="27:29">
      <c r="AA49450" s="298"/>
      <c r="AC49450" s="206"/>
    </row>
    <row r="49451" spans="27:29">
      <c r="AA49451" s="298"/>
      <c r="AC49451" s="206"/>
    </row>
    <row r="49452" spans="27:29">
      <c r="AA49452" s="298"/>
      <c r="AC49452" s="206"/>
    </row>
    <row r="49453" spans="27:29">
      <c r="AA49453" s="298"/>
      <c r="AC49453" s="206"/>
    </row>
    <row r="49454" spans="27:29">
      <c r="AA49454" s="298"/>
      <c r="AC49454" s="206"/>
    </row>
    <row r="49455" spans="27:29">
      <c r="AA49455" s="298"/>
      <c r="AC49455" s="206"/>
    </row>
    <row r="49456" spans="27:29">
      <c r="AA49456" s="298"/>
      <c r="AC49456" s="206"/>
    </row>
    <row r="49457" spans="27:29">
      <c r="AA49457" s="298"/>
      <c r="AC49457" s="206"/>
    </row>
    <row r="49458" spans="27:29">
      <c r="AA49458" s="298"/>
      <c r="AC49458" s="206"/>
    </row>
    <row r="49459" spans="27:29">
      <c r="AA49459" s="298"/>
      <c r="AC49459" s="206"/>
    </row>
    <row r="49460" spans="27:29">
      <c r="AA49460" s="298"/>
      <c r="AC49460" s="206"/>
    </row>
    <row r="49461" spans="27:29">
      <c r="AA49461" s="298"/>
      <c r="AC49461" s="206"/>
    </row>
    <row r="49462" spans="27:29">
      <c r="AA49462" s="298"/>
      <c r="AC49462" s="206"/>
    </row>
    <row r="49463" spans="27:29">
      <c r="AA49463" s="298"/>
      <c r="AC49463" s="206"/>
    </row>
    <row r="49464" spans="27:29">
      <c r="AA49464" s="298"/>
      <c r="AC49464" s="206"/>
    </row>
    <row r="49465" spans="27:29">
      <c r="AA49465" s="298"/>
      <c r="AC49465" s="206"/>
    </row>
    <row r="49466" spans="27:29">
      <c r="AA49466" s="298"/>
      <c r="AC49466" s="206"/>
    </row>
    <row r="49467" spans="27:29">
      <c r="AA49467" s="298"/>
      <c r="AC49467" s="206"/>
    </row>
    <row r="49468" spans="27:29">
      <c r="AA49468" s="298"/>
      <c r="AC49468" s="206"/>
    </row>
    <row r="49469" spans="27:29">
      <c r="AA49469" s="298"/>
      <c r="AC49469" s="206"/>
    </row>
    <row r="49470" spans="27:29">
      <c r="AA49470" s="298"/>
      <c r="AC49470" s="206"/>
    </row>
    <row r="49471" spans="27:29">
      <c r="AA49471" s="298"/>
      <c r="AC49471" s="206"/>
    </row>
    <row r="49472" spans="27:29">
      <c r="AA49472" s="298"/>
      <c r="AC49472" s="206"/>
    </row>
    <row r="49473" spans="27:29">
      <c r="AA49473" s="298"/>
      <c r="AC49473" s="206"/>
    </row>
    <row r="49474" spans="27:29">
      <c r="AA49474" s="298"/>
      <c r="AC49474" s="206"/>
    </row>
    <row r="49475" spans="27:29">
      <c r="AA49475" s="298"/>
      <c r="AC49475" s="206"/>
    </row>
    <row r="49476" spans="27:29">
      <c r="AA49476" s="298"/>
      <c r="AC49476" s="206"/>
    </row>
    <row r="49477" spans="27:29">
      <c r="AA49477" s="298"/>
      <c r="AC49477" s="206"/>
    </row>
    <row r="49478" spans="27:29">
      <c r="AA49478" s="298"/>
      <c r="AC49478" s="206"/>
    </row>
    <row r="49479" spans="27:29">
      <c r="AA49479" s="298"/>
      <c r="AC49479" s="206"/>
    </row>
    <row r="49480" spans="27:29">
      <c r="AA49480" s="298"/>
      <c r="AC49480" s="206"/>
    </row>
    <row r="49481" spans="27:29">
      <c r="AA49481" s="298"/>
      <c r="AC49481" s="206"/>
    </row>
    <row r="49482" spans="27:29">
      <c r="AA49482" s="298"/>
      <c r="AC49482" s="206"/>
    </row>
    <row r="49483" spans="27:29">
      <c r="AA49483" s="298"/>
      <c r="AC49483" s="206"/>
    </row>
    <row r="49484" spans="27:29">
      <c r="AA49484" s="298"/>
      <c r="AC49484" s="206"/>
    </row>
    <row r="49485" spans="27:29">
      <c r="AA49485" s="298"/>
      <c r="AC49485" s="206"/>
    </row>
    <row r="49486" spans="27:29">
      <c r="AA49486" s="298"/>
      <c r="AC49486" s="206"/>
    </row>
    <row r="49487" spans="27:29">
      <c r="AA49487" s="298"/>
      <c r="AC49487" s="206"/>
    </row>
    <row r="49488" spans="27:29">
      <c r="AA49488" s="298"/>
      <c r="AC49488" s="206"/>
    </row>
    <row r="49489" spans="27:29">
      <c r="AA49489" s="298"/>
      <c r="AC49489" s="206"/>
    </row>
    <row r="49490" spans="27:29">
      <c r="AA49490" s="298"/>
      <c r="AC49490" s="206"/>
    </row>
    <row r="49491" spans="27:29">
      <c r="AA49491" s="298"/>
      <c r="AC49491" s="206"/>
    </row>
    <row r="49492" spans="27:29">
      <c r="AA49492" s="298"/>
      <c r="AC49492" s="206"/>
    </row>
    <row r="49493" spans="27:29">
      <c r="AA49493" s="298"/>
      <c r="AC49493" s="206"/>
    </row>
    <row r="49494" spans="27:29">
      <c r="AA49494" s="298"/>
      <c r="AC49494" s="206"/>
    </row>
    <row r="49495" spans="27:29">
      <c r="AA49495" s="298"/>
      <c r="AC49495" s="206"/>
    </row>
    <row r="49496" spans="27:29">
      <c r="AA49496" s="298"/>
      <c r="AC49496" s="206"/>
    </row>
    <row r="49497" spans="27:29">
      <c r="AA49497" s="298"/>
      <c r="AC49497" s="206"/>
    </row>
    <row r="49498" spans="27:29">
      <c r="AA49498" s="298"/>
      <c r="AC49498" s="206"/>
    </row>
    <row r="49499" spans="27:29">
      <c r="AA49499" s="298"/>
      <c r="AC49499" s="206"/>
    </row>
    <row r="49500" spans="27:29">
      <c r="AA49500" s="298"/>
      <c r="AC49500" s="206"/>
    </row>
    <row r="49501" spans="27:29">
      <c r="AA49501" s="298"/>
      <c r="AC49501" s="206"/>
    </row>
    <row r="49502" spans="27:29">
      <c r="AA49502" s="298"/>
      <c r="AC49502" s="206"/>
    </row>
    <row r="49503" spans="27:29">
      <c r="AA49503" s="298"/>
      <c r="AC49503" s="206"/>
    </row>
    <row r="49504" spans="27:29">
      <c r="AA49504" s="298"/>
      <c r="AC49504" s="206"/>
    </row>
    <row r="49505" spans="27:29">
      <c r="AA49505" s="298"/>
      <c r="AC49505" s="206"/>
    </row>
    <row r="49506" spans="27:29">
      <c r="AA49506" s="298"/>
      <c r="AC49506" s="206"/>
    </row>
    <row r="49507" spans="27:29">
      <c r="AA49507" s="298"/>
      <c r="AC49507" s="206"/>
    </row>
    <row r="49508" spans="27:29">
      <c r="AA49508" s="298"/>
      <c r="AC49508" s="206"/>
    </row>
    <row r="49509" spans="27:29">
      <c r="AA49509" s="298"/>
      <c r="AC49509" s="206"/>
    </row>
    <row r="49510" spans="27:29">
      <c r="AA49510" s="298"/>
      <c r="AC49510" s="206"/>
    </row>
    <row r="49511" spans="27:29">
      <c r="AA49511" s="298"/>
      <c r="AC49511" s="206"/>
    </row>
    <row r="49512" spans="27:29">
      <c r="AA49512" s="298"/>
      <c r="AC49512" s="206"/>
    </row>
    <row r="49513" spans="27:29">
      <c r="AA49513" s="298"/>
      <c r="AC49513" s="206"/>
    </row>
    <row r="49514" spans="27:29">
      <c r="AA49514" s="298"/>
      <c r="AC49514" s="206"/>
    </row>
    <row r="49515" spans="27:29">
      <c r="AA49515" s="298"/>
      <c r="AC49515" s="206"/>
    </row>
    <row r="49516" spans="27:29">
      <c r="AA49516" s="298"/>
      <c r="AC49516" s="206"/>
    </row>
    <row r="49517" spans="27:29">
      <c r="AA49517" s="298"/>
      <c r="AC49517" s="206"/>
    </row>
    <row r="49518" spans="27:29">
      <c r="AA49518" s="298"/>
      <c r="AC49518" s="206"/>
    </row>
    <row r="49519" spans="27:29">
      <c r="AA49519" s="298"/>
      <c r="AC49519" s="206"/>
    </row>
    <row r="49520" spans="27:29">
      <c r="AA49520" s="298"/>
      <c r="AC49520" s="206"/>
    </row>
    <row r="49521" spans="27:29">
      <c r="AA49521" s="298"/>
      <c r="AC49521" s="206"/>
    </row>
    <row r="49522" spans="27:29">
      <c r="AA49522" s="298"/>
      <c r="AC49522" s="206"/>
    </row>
    <row r="49523" spans="27:29">
      <c r="AA49523" s="298"/>
      <c r="AC49523" s="206"/>
    </row>
    <row r="49524" spans="27:29">
      <c r="AA49524" s="298"/>
      <c r="AC49524" s="206"/>
    </row>
    <row r="49525" spans="27:29">
      <c r="AA49525" s="298"/>
      <c r="AC49525" s="206"/>
    </row>
    <row r="49526" spans="27:29">
      <c r="AA49526" s="298"/>
      <c r="AC49526" s="206"/>
    </row>
    <row r="49527" spans="27:29">
      <c r="AA49527" s="298"/>
      <c r="AC49527" s="206"/>
    </row>
    <row r="49528" spans="27:29">
      <c r="AA49528" s="298"/>
      <c r="AC49528" s="206"/>
    </row>
    <row r="49529" spans="27:29">
      <c r="AA49529" s="298"/>
      <c r="AC49529" s="206"/>
    </row>
    <row r="49530" spans="27:29">
      <c r="AA49530" s="298"/>
      <c r="AC49530" s="206"/>
    </row>
    <row r="49531" spans="27:29">
      <c r="AA49531" s="298"/>
      <c r="AC49531" s="206"/>
    </row>
    <row r="49532" spans="27:29">
      <c r="AA49532" s="298"/>
      <c r="AC49532" s="206"/>
    </row>
    <row r="49533" spans="27:29">
      <c r="AA49533" s="298"/>
      <c r="AC49533" s="206"/>
    </row>
    <row r="49534" spans="27:29">
      <c r="AA49534" s="298"/>
      <c r="AC49534" s="206"/>
    </row>
    <row r="49535" spans="27:29">
      <c r="AA49535" s="298"/>
      <c r="AC49535" s="206"/>
    </row>
    <row r="49536" spans="27:29">
      <c r="AA49536" s="298"/>
      <c r="AC49536" s="206"/>
    </row>
    <row r="49537" spans="27:29">
      <c r="AA49537" s="298"/>
      <c r="AC49537" s="206"/>
    </row>
    <row r="49538" spans="27:29">
      <c r="AA49538" s="298"/>
      <c r="AC49538" s="206"/>
    </row>
    <row r="49539" spans="27:29">
      <c r="AA49539" s="298"/>
      <c r="AC49539" s="206"/>
    </row>
    <row r="49540" spans="27:29">
      <c r="AA49540" s="298"/>
      <c r="AC49540" s="206"/>
    </row>
    <row r="49541" spans="27:29">
      <c r="AA49541" s="298"/>
      <c r="AC49541" s="206"/>
    </row>
    <row r="49542" spans="27:29">
      <c r="AA49542" s="298"/>
      <c r="AC49542" s="206"/>
    </row>
    <row r="49543" spans="27:29">
      <c r="AA49543" s="298"/>
      <c r="AC49543" s="206"/>
    </row>
    <row r="49544" spans="27:29">
      <c r="AA49544" s="298"/>
      <c r="AC49544" s="206"/>
    </row>
    <row r="49545" spans="27:29">
      <c r="AA49545" s="298"/>
      <c r="AC49545" s="206"/>
    </row>
    <row r="49546" spans="27:29">
      <c r="AA49546" s="298"/>
      <c r="AC49546" s="206"/>
    </row>
    <row r="49547" spans="27:29">
      <c r="AA49547" s="298"/>
      <c r="AC49547" s="206"/>
    </row>
    <row r="49548" spans="27:29">
      <c r="AA49548" s="298"/>
      <c r="AC49548" s="206"/>
    </row>
    <row r="49549" spans="27:29">
      <c r="AA49549" s="298"/>
      <c r="AC49549" s="206"/>
    </row>
    <row r="49550" spans="27:29">
      <c r="AA49550" s="298"/>
      <c r="AC49550" s="206"/>
    </row>
    <row r="49551" spans="27:29">
      <c r="AA49551" s="298"/>
      <c r="AC49551" s="206"/>
    </row>
    <row r="49552" spans="27:29">
      <c r="AA49552" s="298"/>
      <c r="AC49552" s="206"/>
    </row>
    <row r="49553" spans="27:29">
      <c r="AA49553" s="298"/>
      <c r="AC49553" s="206"/>
    </row>
    <row r="49554" spans="27:29">
      <c r="AA49554" s="298"/>
      <c r="AC49554" s="206"/>
    </row>
    <row r="49555" spans="27:29">
      <c r="AA49555" s="298"/>
      <c r="AC49555" s="206"/>
    </row>
    <row r="49556" spans="27:29">
      <c r="AA49556" s="298"/>
      <c r="AC49556" s="206"/>
    </row>
    <row r="49557" spans="27:29">
      <c r="AA49557" s="298"/>
      <c r="AC49557" s="206"/>
    </row>
    <row r="49558" spans="27:29">
      <c r="AA49558" s="298"/>
      <c r="AC49558" s="206"/>
    </row>
    <row r="49559" spans="27:29">
      <c r="AA49559" s="298"/>
      <c r="AC49559" s="206"/>
    </row>
    <row r="49560" spans="27:29">
      <c r="AA49560" s="298"/>
      <c r="AC49560" s="206"/>
    </row>
    <row r="49561" spans="27:29">
      <c r="AA49561" s="298"/>
      <c r="AC49561" s="206"/>
    </row>
    <row r="49562" spans="27:29">
      <c r="AA49562" s="298"/>
      <c r="AC49562" s="206"/>
    </row>
    <row r="49563" spans="27:29">
      <c r="AA49563" s="298"/>
      <c r="AC49563" s="206"/>
    </row>
    <row r="49564" spans="27:29">
      <c r="AA49564" s="298"/>
      <c r="AC49564" s="206"/>
    </row>
    <row r="49565" spans="27:29">
      <c r="AA49565" s="298"/>
      <c r="AC49565" s="206"/>
    </row>
    <row r="49566" spans="27:29">
      <c r="AA49566" s="298"/>
      <c r="AC49566" s="206"/>
    </row>
    <row r="49567" spans="27:29">
      <c r="AA49567" s="298"/>
      <c r="AC49567" s="206"/>
    </row>
    <row r="49568" spans="27:29">
      <c r="AA49568" s="298"/>
      <c r="AC49568" s="206"/>
    </row>
    <row r="49569" spans="27:29">
      <c r="AA49569" s="298"/>
      <c r="AC49569" s="206"/>
    </row>
    <row r="49570" spans="27:29">
      <c r="AA49570" s="298"/>
      <c r="AC49570" s="206"/>
    </row>
    <row r="49571" spans="27:29">
      <c r="AA49571" s="298"/>
      <c r="AC49571" s="206"/>
    </row>
    <row r="49572" spans="27:29">
      <c r="AA49572" s="298"/>
      <c r="AC49572" s="206"/>
    </row>
    <row r="49573" spans="27:29">
      <c r="AA49573" s="298"/>
      <c r="AC49573" s="206"/>
    </row>
    <row r="49574" spans="27:29">
      <c r="AA49574" s="298"/>
      <c r="AC49574" s="206"/>
    </row>
    <row r="49575" spans="27:29">
      <c r="AA49575" s="298"/>
      <c r="AC49575" s="206"/>
    </row>
    <row r="49576" spans="27:29">
      <c r="AA49576" s="298"/>
      <c r="AC49576" s="206"/>
    </row>
    <row r="49577" spans="27:29">
      <c r="AA49577" s="298"/>
      <c r="AC49577" s="206"/>
    </row>
    <row r="49578" spans="27:29">
      <c r="AA49578" s="298"/>
      <c r="AC49578" s="206"/>
    </row>
    <row r="49579" spans="27:29">
      <c r="AA49579" s="298"/>
      <c r="AC49579" s="206"/>
    </row>
    <row r="49580" spans="27:29">
      <c r="AA49580" s="298"/>
      <c r="AC49580" s="206"/>
    </row>
    <row r="49581" spans="27:29">
      <c r="AA49581" s="298"/>
      <c r="AC49581" s="206"/>
    </row>
    <row r="49582" spans="27:29">
      <c r="AA49582" s="298"/>
      <c r="AC49582" s="206"/>
    </row>
    <row r="49583" spans="27:29">
      <c r="AA49583" s="298"/>
      <c r="AC49583" s="206"/>
    </row>
    <row r="49584" spans="27:29">
      <c r="AA49584" s="298"/>
      <c r="AC49584" s="206"/>
    </row>
    <row r="49585" spans="27:29">
      <c r="AA49585" s="298"/>
      <c r="AC49585" s="206"/>
    </row>
    <row r="49586" spans="27:29">
      <c r="AA49586" s="298"/>
      <c r="AC49586" s="206"/>
    </row>
    <row r="49587" spans="27:29">
      <c r="AA49587" s="298"/>
      <c r="AC49587" s="206"/>
    </row>
    <row r="49588" spans="27:29">
      <c r="AA49588" s="298"/>
      <c r="AC49588" s="206"/>
    </row>
    <row r="49589" spans="27:29">
      <c r="AA49589" s="298"/>
      <c r="AC49589" s="206"/>
    </row>
    <row r="49590" spans="27:29">
      <c r="AA49590" s="298"/>
      <c r="AC49590" s="206"/>
    </row>
    <row r="49591" spans="27:29">
      <c r="AA49591" s="298"/>
      <c r="AC49591" s="206"/>
    </row>
    <row r="49592" spans="27:29">
      <c r="AA49592" s="298"/>
      <c r="AC49592" s="206"/>
    </row>
    <row r="49593" spans="27:29">
      <c r="AA49593" s="298"/>
      <c r="AC49593" s="206"/>
    </row>
    <row r="49594" spans="27:29">
      <c r="AA49594" s="298"/>
      <c r="AC49594" s="206"/>
    </row>
    <row r="49595" spans="27:29">
      <c r="AA49595" s="298"/>
      <c r="AC49595" s="206"/>
    </row>
    <row r="49596" spans="27:29">
      <c r="AA49596" s="298"/>
      <c r="AC49596" s="206"/>
    </row>
    <row r="49597" spans="27:29">
      <c r="AA49597" s="298"/>
      <c r="AC49597" s="206"/>
    </row>
    <row r="49598" spans="27:29">
      <c r="AA49598" s="298"/>
      <c r="AC49598" s="206"/>
    </row>
    <row r="49599" spans="27:29">
      <c r="AA49599" s="298"/>
      <c r="AC49599" s="206"/>
    </row>
    <row r="49600" spans="27:29">
      <c r="AA49600" s="298"/>
      <c r="AC49600" s="206"/>
    </row>
    <row r="49601" spans="27:29">
      <c r="AA49601" s="298"/>
      <c r="AC49601" s="206"/>
    </row>
    <row r="49602" spans="27:29">
      <c r="AA49602" s="298"/>
      <c r="AC49602" s="206"/>
    </row>
    <row r="49603" spans="27:29">
      <c r="AA49603" s="298"/>
      <c r="AC49603" s="206"/>
    </row>
    <row r="49604" spans="27:29">
      <c r="AA49604" s="298"/>
      <c r="AC49604" s="206"/>
    </row>
    <row r="49605" spans="27:29">
      <c r="AA49605" s="298"/>
      <c r="AC49605" s="206"/>
    </row>
    <row r="49606" spans="27:29">
      <c r="AA49606" s="298"/>
      <c r="AC49606" s="206"/>
    </row>
    <row r="49607" spans="27:29">
      <c r="AA49607" s="298"/>
      <c r="AC49607" s="206"/>
    </row>
    <row r="49608" spans="27:29">
      <c r="AA49608" s="298"/>
      <c r="AC49608" s="206"/>
    </row>
    <row r="49609" spans="27:29">
      <c r="AA49609" s="298"/>
      <c r="AC49609" s="206"/>
    </row>
    <row r="49610" spans="27:29">
      <c r="AA49610" s="298"/>
      <c r="AC49610" s="206"/>
    </row>
    <row r="49611" spans="27:29">
      <c r="AA49611" s="298"/>
      <c r="AC49611" s="206"/>
    </row>
    <row r="49612" spans="27:29">
      <c r="AA49612" s="298"/>
      <c r="AC49612" s="206"/>
    </row>
    <row r="49613" spans="27:29">
      <c r="AA49613" s="298"/>
      <c r="AC49613" s="206"/>
    </row>
    <row r="49614" spans="27:29">
      <c r="AA49614" s="298"/>
      <c r="AC49614" s="206"/>
    </row>
    <row r="49615" spans="27:29">
      <c r="AA49615" s="298"/>
      <c r="AC49615" s="206"/>
    </row>
    <row r="49616" spans="27:29">
      <c r="AA49616" s="298"/>
      <c r="AC49616" s="206"/>
    </row>
    <row r="49617" spans="27:29">
      <c r="AA49617" s="298"/>
      <c r="AC49617" s="206"/>
    </row>
    <row r="49618" spans="27:29">
      <c r="AA49618" s="298"/>
      <c r="AC49618" s="206"/>
    </row>
    <row r="49619" spans="27:29">
      <c r="AA49619" s="298"/>
      <c r="AC49619" s="206"/>
    </row>
    <row r="49620" spans="27:29">
      <c r="AA49620" s="298"/>
      <c r="AC49620" s="206"/>
    </row>
    <row r="49621" spans="27:29">
      <c r="AA49621" s="298"/>
      <c r="AC49621" s="206"/>
    </row>
    <row r="49622" spans="27:29">
      <c r="AA49622" s="298"/>
      <c r="AC49622" s="206"/>
    </row>
    <row r="49623" spans="27:29">
      <c r="AA49623" s="298"/>
      <c r="AC49623" s="206"/>
    </row>
    <row r="49624" spans="27:29">
      <c r="AA49624" s="298"/>
      <c r="AC49624" s="206"/>
    </row>
    <row r="49625" spans="27:29">
      <c r="AA49625" s="298"/>
      <c r="AC49625" s="206"/>
    </row>
    <row r="49626" spans="27:29">
      <c r="AA49626" s="298"/>
      <c r="AC49626" s="206"/>
    </row>
    <row r="49627" spans="27:29">
      <c r="AA49627" s="298"/>
      <c r="AC49627" s="206"/>
    </row>
    <row r="49628" spans="27:29">
      <c r="AA49628" s="298"/>
      <c r="AC49628" s="206"/>
    </row>
    <row r="49629" spans="27:29">
      <c r="AA49629" s="298"/>
      <c r="AC49629" s="206"/>
    </row>
    <row r="49630" spans="27:29">
      <c r="AA49630" s="298"/>
      <c r="AC49630" s="206"/>
    </row>
    <row r="49631" spans="27:29">
      <c r="AA49631" s="298"/>
      <c r="AC49631" s="206"/>
    </row>
    <row r="49632" spans="27:29">
      <c r="AA49632" s="298"/>
      <c r="AC49632" s="206"/>
    </row>
    <row r="49633" spans="27:29">
      <c r="AA49633" s="298"/>
      <c r="AC49633" s="206"/>
    </row>
    <row r="49634" spans="27:29">
      <c r="AA49634" s="298"/>
      <c r="AC49634" s="206"/>
    </row>
    <row r="49635" spans="27:29">
      <c r="AA49635" s="298"/>
      <c r="AC49635" s="206"/>
    </row>
    <row r="49636" spans="27:29">
      <c r="AA49636" s="298"/>
      <c r="AC49636" s="206"/>
    </row>
    <row r="49637" spans="27:29">
      <c r="AA49637" s="298"/>
      <c r="AC49637" s="206"/>
    </row>
    <row r="49638" spans="27:29">
      <c r="AA49638" s="298"/>
      <c r="AC49638" s="206"/>
    </row>
    <row r="49639" spans="27:29">
      <c r="AA49639" s="298"/>
      <c r="AC49639" s="206"/>
    </row>
    <row r="49640" spans="27:29">
      <c r="AA49640" s="298"/>
      <c r="AC49640" s="206"/>
    </row>
    <row r="49641" spans="27:29">
      <c r="AA49641" s="298"/>
      <c r="AC49641" s="206"/>
    </row>
    <row r="49642" spans="27:29">
      <c r="AA49642" s="298"/>
      <c r="AC49642" s="206"/>
    </row>
    <row r="49643" spans="27:29">
      <c r="AA49643" s="298"/>
      <c r="AC49643" s="206"/>
    </row>
    <row r="49644" spans="27:29">
      <c r="AA49644" s="298"/>
      <c r="AC49644" s="206"/>
    </row>
    <row r="49645" spans="27:29">
      <c r="AA49645" s="298"/>
      <c r="AC49645" s="206"/>
    </row>
    <row r="49646" spans="27:29">
      <c r="AA49646" s="298"/>
      <c r="AC49646" s="206"/>
    </row>
    <row r="49647" spans="27:29">
      <c r="AA49647" s="298"/>
      <c r="AC49647" s="206"/>
    </row>
    <row r="49648" spans="27:29">
      <c r="AA49648" s="298"/>
      <c r="AC49648" s="206"/>
    </row>
    <row r="49649" spans="27:29">
      <c r="AA49649" s="298"/>
      <c r="AC49649" s="206"/>
    </row>
    <row r="49650" spans="27:29">
      <c r="AA49650" s="298"/>
      <c r="AC49650" s="206"/>
    </row>
    <row r="49651" spans="27:29">
      <c r="AA49651" s="298"/>
      <c r="AC49651" s="206"/>
    </row>
    <row r="49652" spans="27:29">
      <c r="AA49652" s="298"/>
      <c r="AC49652" s="206"/>
    </row>
    <row r="49653" spans="27:29">
      <c r="AA49653" s="298"/>
      <c r="AC49653" s="206"/>
    </row>
    <row r="49654" spans="27:29">
      <c r="AA49654" s="298"/>
      <c r="AC49654" s="206"/>
    </row>
    <row r="49655" spans="27:29">
      <c r="AA49655" s="298"/>
      <c r="AC49655" s="206"/>
    </row>
    <row r="49656" spans="27:29">
      <c r="AA49656" s="298"/>
      <c r="AC49656" s="206"/>
    </row>
    <row r="49657" spans="27:29">
      <c r="AA49657" s="298"/>
      <c r="AC49657" s="206"/>
    </row>
    <row r="49658" spans="27:29">
      <c r="AA49658" s="298"/>
      <c r="AC49658" s="206"/>
    </row>
    <row r="49659" spans="27:29">
      <c r="AA49659" s="298"/>
      <c r="AC49659" s="206"/>
    </row>
    <row r="49660" spans="27:29">
      <c r="AA49660" s="298"/>
      <c r="AC49660" s="206"/>
    </row>
    <row r="49661" spans="27:29">
      <c r="AA49661" s="298"/>
      <c r="AC49661" s="206"/>
    </row>
    <row r="49662" spans="27:29">
      <c r="AA49662" s="298"/>
      <c r="AC49662" s="206"/>
    </row>
    <row r="49663" spans="27:29">
      <c r="AA49663" s="298"/>
      <c r="AC49663" s="206"/>
    </row>
    <row r="49664" spans="27:29">
      <c r="AA49664" s="298"/>
      <c r="AC49664" s="206"/>
    </row>
    <row r="49665" spans="27:29">
      <c r="AA49665" s="298"/>
      <c r="AC49665" s="206"/>
    </row>
    <row r="49666" spans="27:29">
      <c r="AA49666" s="298"/>
      <c r="AC49666" s="206"/>
    </row>
    <row r="49667" spans="27:29">
      <c r="AA49667" s="298"/>
      <c r="AC49667" s="206"/>
    </row>
    <row r="49668" spans="27:29">
      <c r="AA49668" s="298"/>
      <c r="AC49668" s="206"/>
    </row>
    <row r="49669" spans="27:29">
      <c r="AA49669" s="298"/>
      <c r="AC49669" s="206"/>
    </row>
    <row r="49670" spans="27:29">
      <c r="AA49670" s="298"/>
      <c r="AC49670" s="206"/>
    </row>
    <row r="49671" spans="27:29">
      <c r="AA49671" s="298"/>
      <c r="AC49671" s="206"/>
    </row>
    <row r="49672" spans="27:29">
      <c r="AA49672" s="298"/>
      <c r="AC49672" s="206"/>
    </row>
    <row r="49673" spans="27:29">
      <c r="AA49673" s="298"/>
      <c r="AC49673" s="206"/>
    </row>
    <row r="49674" spans="27:29">
      <c r="AA49674" s="298"/>
      <c r="AC49674" s="206"/>
    </row>
    <row r="49675" spans="27:29">
      <c r="AA49675" s="298"/>
      <c r="AC49675" s="206"/>
    </row>
    <row r="49676" spans="27:29">
      <c r="AA49676" s="298"/>
      <c r="AC49676" s="206"/>
    </row>
    <row r="49677" spans="27:29">
      <c r="AA49677" s="298"/>
      <c r="AC49677" s="206"/>
    </row>
    <row r="49678" spans="27:29">
      <c r="AA49678" s="298"/>
      <c r="AC49678" s="206"/>
    </row>
    <row r="49679" spans="27:29">
      <c r="AA49679" s="298"/>
      <c r="AC49679" s="206"/>
    </row>
    <row r="49680" spans="27:29">
      <c r="AA49680" s="298"/>
      <c r="AC49680" s="206"/>
    </row>
    <row r="49681" spans="27:29">
      <c r="AA49681" s="298"/>
      <c r="AC49681" s="206"/>
    </row>
    <row r="49682" spans="27:29">
      <c r="AA49682" s="298"/>
      <c r="AC49682" s="206"/>
    </row>
    <row r="49683" spans="27:29">
      <c r="AA49683" s="298"/>
      <c r="AC49683" s="206"/>
    </row>
    <row r="49684" spans="27:29">
      <c r="AA49684" s="298"/>
      <c r="AC49684" s="206"/>
    </row>
    <row r="49685" spans="27:29">
      <c r="AA49685" s="298"/>
      <c r="AC49685" s="206"/>
    </row>
    <row r="49686" spans="27:29">
      <c r="AA49686" s="298"/>
      <c r="AC49686" s="206"/>
    </row>
    <row r="49687" spans="27:29">
      <c r="AA49687" s="298"/>
      <c r="AC49687" s="206"/>
    </row>
    <row r="49688" spans="27:29">
      <c r="AA49688" s="298"/>
      <c r="AC49688" s="206"/>
    </row>
    <row r="49689" spans="27:29">
      <c r="AA49689" s="298"/>
      <c r="AC49689" s="206"/>
    </row>
    <row r="49690" spans="27:29">
      <c r="AA49690" s="298"/>
      <c r="AC49690" s="206"/>
    </row>
    <row r="49691" spans="27:29">
      <c r="AA49691" s="298"/>
      <c r="AC49691" s="206"/>
    </row>
    <row r="49692" spans="27:29">
      <c r="AA49692" s="298"/>
      <c r="AC49692" s="206"/>
    </row>
    <row r="49693" spans="27:29">
      <c r="AA49693" s="298"/>
      <c r="AC49693" s="206"/>
    </row>
    <row r="49694" spans="27:29">
      <c r="AA49694" s="298"/>
      <c r="AC49694" s="206"/>
    </row>
    <row r="49695" spans="27:29">
      <c r="AA49695" s="298"/>
      <c r="AC49695" s="206"/>
    </row>
    <row r="49696" spans="27:29">
      <c r="AA49696" s="298"/>
      <c r="AC49696" s="206"/>
    </row>
    <row r="49697" spans="27:29">
      <c r="AA49697" s="298"/>
      <c r="AC49697" s="206"/>
    </row>
    <row r="49698" spans="27:29">
      <c r="AA49698" s="298"/>
      <c r="AC49698" s="206"/>
    </row>
    <row r="49699" spans="27:29">
      <c r="AA49699" s="298"/>
      <c r="AC49699" s="206"/>
    </row>
    <row r="49700" spans="27:29">
      <c r="AA49700" s="298"/>
      <c r="AC49700" s="206"/>
    </row>
    <row r="49701" spans="27:29">
      <c r="AA49701" s="298"/>
      <c r="AC49701" s="206"/>
    </row>
    <row r="49702" spans="27:29">
      <c r="AA49702" s="298"/>
      <c r="AC49702" s="206"/>
    </row>
    <row r="49703" spans="27:29">
      <c r="AA49703" s="298"/>
      <c r="AC49703" s="206"/>
    </row>
    <row r="49704" spans="27:29">
      <c r="AA49704" s="298"/>
      <c r="AC49704" s="206"/>
    </row>
    <row r="49705" spans="27:29">
      <c r="AA49705" s="298"/>
      <c r="AC49705" s="206"/>
    </row>
    <row r="49706" spans="27:29">
      <c r="AA49706" s="298"/>
      <c r="AC49706" s="206"/>
    </row>
    <row r="49707" spans="27:29">
      <c r="AA49707" s="298"/>
      <c r="AC49707" s="206"/>
    </row>
    <row r="49708" spans="27:29">
      <c r="AA49708" s="298"/>
      <c r="AC49708" s="206"/>
    </row>
    <row r="49709" spans="27:29">
      <c r="AA49709" s="298"/>
      <c r="AC49709" s="206"/>
    </row>
    <row r="49710" spans="27:29">
      <c r="AA49710" s="298"/>
      <c r="AC49710" s="206"/>
    </row>
    <row r="49711" spans="27:29">
      <c r="AA49711" s="298"/>
      <c r="AC49711" s="206"/>
    </row>
    <row r="49712" spans="27:29">
      <c r="AA49712" s="298"/>
      <c r="AC49712" s="206"/>
    </row>
    <row r="49713" spans="27:29">
      <c r="AA49713" s="298"/>
      <c r="AC49713" s="206"/>
    </row>
    <row r="49714" spans="27:29">
      <c r="AA49714" s="298"/>
      <c r="AC49714" s="206"/>
    </row>
    <row r="49715" spans="27:29">
      <c r="AA49715" s="298"/>
      <c r="AC49715" s="206"/>
    </row>
    <row r="49716" spans="27:29">
      <c r="AA49716" s="298"/>
      <c r="AC49716" s="206"/>
    </row>
    <row r="49717" spans="27:29">
      <c r="AA49717" s="298"/>
      <c r="AC49717" s="206"/>
    </row>
    <row r="49718" spans="27:29">
      <c r="AA49718" s="298"/>
      <c r="AC49718" s="206"/>
    </row>
    <row r="49719" spans="27:29">
      <c r="AA49719" s="298"/>
      <c r="AC49719" s="206"/>
    </row>
    <row r="49720" spans="27:29">
      <c r="AA49720" s="298"/>
      <c r="AC49720" s="206"/>
    </row>
    <row r="49721" spans="27:29">
      <c r="AA49721" s="298"/>
      <c r="AC49721" s="206"/>
    </row>
    <row r="49722" spans="27:29">
      <c r="AA49722" s="298"/>
      <c r="AC49722" s="206"/>
    </row>
    <row r="49723" spans="27:29">
      <c r="AA49723" s="298"/>
      <c r="AC49723" s="206"/>
    </row>
    <row r="49724" spans="27:29">
      <c r="AA49724" s="298"/>
      <c r="AC49724" s="206"/>
    </row>
    <row r="49725" spans="27:29">
      <c r="AA49725" s="298"/>
      <c r="AC49725" s="206"/>
    </row>
    <row r="49726" spans="27:29">
      <c r="AA49726" s="298"/>
      <c r="AC49726" s="206"/>
    </row>
    <row r="49727" spans="27:29">
      <c r="AA49727" s="298"/>
      <c r="AC49727" s="206"/>
    </row>
    <row r="49728" spans="27:29">
      <c r="AA49728" s="298"/>
      <c r="AC49728" s="206"/>
    </row>
    <row r="49729" spans="27:29">
      <c r="AA49729" s="298"/>
      <c r="AC49729" s="206"/>
    </row>
    <row r="49730" spans="27:29">
      <c r="AA49730" s="298"/>
      <c r="AC49730" s="206"/>
    </row>
    <row r="49731" spans="27:29">
      <c r="AA49731" s="298"/>
      <c r="AC49731" s="206"/>
    </row>
    <row r="49732" spans="27:29">
      <c r="AA49732" s="298"/>
      <c r="AC49732" s="206"/>
    </row>
    <row r="49733" spans="27:29">
      <c r="AA49733" s="298"/>
      <c r="AC49733" s="206"/>
    </row>
    <row r="49734" spans="27:29">
      <c r="AA49734" s="298"/>
      <c r="AC49734" s="206"/>
    </row>
    <row r="49735" spans="27:29">
      <c r="AA49735" s="298"/>
      <c r="AC49735" s="206"/>
    </row>
    <row r="49736" spans="27:29">
      <c r="AA49736" s="298"/>
      <c r="AC49736" s="206"/>
    </row>
    <row r="49737" spans="27:29">
      <c r="AA49737" s="298"/>
      <c r="AC49737" s="206"/>
    </row>
    <row r="49738" spans="27:29">
      <c r="AA49738" s="298"/>
      <c r="AC49738" s="206"/>
    </row>
    <row r="49739" spans="27:29">
      <c r="AA49739" s="298"/>
      <c r="AC49739" s="206"/>
    </row>
    <row r="49740" spans="27:29">
      <c r="AA49740" s="298"/>
      <c r="AC49740" s="206"/>
    </row>
    <row r="49741" spans="27:29">
      <c r="AA49741" s="298"/>
      <c r="AC49741" s="206"/>
    </row>
    <row r="49742" spans="27:29">
      <c r="AA49742" s="298"/>
      <c r="AC49742" s="206"/>
    </row>
    <row r="49743" spans="27:29">
      <c r="AA49743" s="298"/>
      <c r="AC49743" s="206"/>
    </row>
    <row r="49744" spans="27:29">
      <c r="AA49744" s="298"/>
      <c r="AC49744" s="206"/>
    </row>
    <row r="49745" spans="27:29">
      <c r="AA49745" s="298"/>
      <c r="AC49745" s="206"/>
    </row>
    <row r="49746" spans="27:29">
      <c r="AA49746" s="298"/>
      <c r="AC49746" s="206"/>
    </row>
    <row r="49747" spans="27:29">
      <c r="AA49747" s="298"/>
      <c r="AC49747" s="206"/>
    </row>
    <row r="49748" spans="27:29">
      <c r="AA49748" s="298"/>
      <c r="AC49748" s="206"/>
    </row>
    <row r="49749" spans="27:29">
      <c r="AA49749" s="298"/>
      <c r="AC49749" s="206"/>
    </row>
    <row r="49750" spans="27:29">
      <c r="AA49750" s="298"/>
      <c r="AC49750" s="206"/>
    </row>
    <row r="49751" spans="27:29">
      <c r="AA49751" s="298"/>
      <c r="AC49751" s="206"/>
    </row>
    <row r="49752" spans="27:29">
      <c r="AA49752" s="298"/>
      <c r="AC49752" s="206"/>
    </row>
    <row r="49753" spans="27:29">
      <c r="AA49753" s="298"/>
      <c r="AC49753" s="206"/>
    </row>
    <row r="49754" spans="27:29">
      <c r="AA49754" s="298"/>
      <c r="AC49754" s="206"/>
    </row>
    <row r="49755" spans="27:29">
      <c r="AA49755" s="298"/>
      <c r="AC49755" s="206"/>
    </row>
    <row r="49756" spans="27:29">
      <c r="AA49756" s="298"/>
      <c r="AC49756" s="206"/>
    </row>
    <row r="49757" spans="27:29">
      <c r="AA49757" s="298"/>
      <c r="AC49757" s="206"/>
    </row>
    <row r="49758" spans="27:29">
      <c r="AA49758" s="298"/>
      <c r="AC49758" s="206"/>
    </row>
    <row r="49759" spans="27:29">
      <c r="AA49759" s="298"/>
      <c r="AC49759" s="206"/>
    </row>
    <row r="49760" spans="27:29">
      <c r="AA49760" s="298"/>
      <c r="AC49760" s="206"/>
    </row>
    <row r="49761" spans="27:29">
      <c r="AA49761" s="298"/>
      <c r="AC49761" s="206"/>
    </row>
    <row r="49762" spans="27:29">
      <c r="AA49762" s="298"/>
      <c r="AC49762" s="206"/>
    </row>
    <row r="49763" spans="27:29">
      <c r="AA49763" s="298"/>
      <c r="AC49763" s="206"/>
    </row>
    <row r="49764" spans="27:29">
      <c r="AA49764" s="298"/>
      <c r="AC49764" s="206"/>
    </row>
    <row r="49765" spans="27:29">
      <c r="AA49765" s="298"/>
      <c r="AC49765" s="206"/>
    </row>
    <row r="49766" spans="27:29">
      <c r="AA49766" s="298"/>
      <c r="AC49766" s="206"/>
    </row>
    <row r="49767" spans="27:29">
      <c r="AA49767" s="298"/>
      <c r="AC49767" s="206"/>
    </row>
    <row r="49768" spans="27:29">
      <c r="AA49768" s="298"/>
      <c r="AC49768" s="206"/>
    </row>
    <row r="49769" spans="27:29">
      <c r="AA49769" s="298"/>
      <c r="AC49769" s="206"/>
    </row>
    <row r="49770" spans="27:29">
      <c r="AA49770" s="298"/>
      <c r="AC49770" s="206"/>
    </row>
    <row r="49771" spans="27:29">
      <c r="AA49771" s="298"/>
      <c r="AC49771" s="206"/>
    </row>
    <row r="49772" spans="27:29">
      <c r="AA49772" s="298"/>
      <c r="AC49772" s="206"/>
    </row>
    <row r="49773" spans="27:29">
      <c r="AA49773" s="298"/>
      <c r="AC49773" s="206"/>
    </row>
    <row r="49774" spans="27:29">
      <c r="AA49774" s="298"/>
      <c r="AC49774" s="206"/>
    </row>
    <row r="49775" spans="27:29">
      <c r="AA49775" s="298"/>
      <c r="AC49775" s="206"/>
    </row>
    <row r="49776" spans="27:29">
      <c r="AA49776" s="298"/>
      <c r="AC49776" s="206"/>
    </row>
    <row r="49777" spans="27:29">
      <c r="AA49777" s="298"/>
      <c r="AC49777" s="206"/>
    </row>
    <row r="49778" spans="27:29">
      <c r="AA49778" s="298"/>
      <c r="AC49778" s="206"/>
    </row>
    <row r="49779" spans="27:29">
      <c r="AA49779" s="298"/>
      <c r="AC49779" s="206"/>
    </row>
    <row r="49780" spans="27:29">
      <c r="AA49780" s="298"/>
      <c r="AC49780" s="206"/>
    </row>
    <row r="49781" spans="27:29">
      <c r="AA49781" s="298"/>
      <c r="AC49781" s="206"/>
    </row>
    <row r="49782" spans="27:29">
      <c r="AA49782" s="298"/>
      <c r="AC49782" s="206"/>
    </row>
    <row r="49783" spans="27:29">
      <c r="AA49783" s="298"/>
      <c r="AC49783" s="206"/>
    </row>
    <row r="49784" spans="27:29">
      <c r="AA49784" s="298"/>
      <c r="AC49784" s="206"/>
    </row>
    <row r="49785" spans="27:29">
      <c r="AA49785" s="298"/>
      <c r="AC49785" s="206"/>
    </row>
    <row r="49786" spans="27:29">
      <c r="AA49786" s="298"/>
      <c r="AC49786" s="206"/>
    </row>
    <row r="49787" spans="27:29">
      <c r="AA49787" s="298"/>
      <c r="AC49787" s="206"/>
    </row>
    <row r="49788" spans="27:29">
      <c r="AA49788" s="298"/>
      <c r="AC49788" s="206"/>
    </row>
    <row r="49789" spans="27:29">
      <c r="AA49789" s="298"/>
      <c r="AC49789" s="206"/>
    </row>
    <row r="49790" spans="27:29">
      <c r="AA49790" s="298"/>
      <c r="AC49790" s="206"/>
    </row>
    <row r="49791" spans="27:29">
      <c r="AA49791" s="298"/>
      <c r="AC49791" s="206"/>
    </row>
    <row r="49792" spans="27:29">
      <c r="AA49792" s="298"/>
      <c r="AC49792" s="206"/>
    </row>
    <row r="49793" spans="27:29">
      <c r="AA49793" s="298"/>
      <c r="AC49793" s="206"/>
    </row>
    <row r="49794" spans="27:29">
      <c r="AA49794" s="298"/>
      <c r="AC49794" s="206"/>
    </row>
    <row r="49795" spans="27:29">
      <c r="AA49795" s="298"/>
      <c r="AC49795" s="206"/>
    </row>
    <row r="49796" spans="27:29">
      <c r="AA49796" s="298"/>
      <c r="AC49796" s="206"/>
    </row>
    <row r="49797" spans="27:29">
      <c r="AA49797" s="298"/>
      <c r="AC49797" s="206"/>
    </row>
    <row r="49798" spans="27:29">
      <c r="AA49798" s="298"/>
      <c r="AC49798" s="206"/>
    </row>
    <row r="49799" spans="27:29">
      <c r="AA49799" s="298"/>
      <c r="AC49799" s="206"/>
    </row>
    <row r="49800" spans="27:29">
      <c r="AA49800" s="298"/>
      <c r="AC49800" s="206"/>
    </row>
    <row r="49801" spans="27:29">
      <c r="AA49801" s="298"/>
      <c r="AC49801" s="206"/>
    </row>
    <row r="49802" spans="27:29">
      <c r="AA49802" s="298"/>
      <c r="AC49802" s="206"/>
    </row>
    <row r="49803" spans="27:29">
      <c r="AA49803" s="298"/>
      <c r="AC49803" s="206"/>
    </row>
    <row r="49804" spans="27:29">
      <c r="AA49804" s="298"/>
      <c r="AC49804" s="206"/>
    </row>
    <row r="49805" spans="27:29">
      <c r="AA49805" s="298"/>
      <c r="AC49805" s="206"/>
    </row>
    <row r="49806" spans="27:29">
      <c r="AA49806" s="298"/>
      <c r="AC49806" s="206"/>
    </row>
    <row r="49807" spans="27:29">
      <c r="AA49807" s="298"/>
      <c r="AC49807" s="206"/>
    </row>
    <row r="49808" spans="27:29">
      <c r="AA49808" s="298"/>
      <c r="AC49808" s="206"/>
    </row>
    <row r="49809" spans="27:29">
      <c r="AA49809" s="298"/>
      <c r="AC49809" s="206"/>
    </row>
    <row r="49810" spans="27:29">
      <c r="AA49810" s="298"/>
      <c r="AC49810" s="206"/>
    </row>
    <row r="49811" spans="27:29">
      <c r="AA49811" s="298"/>
      <c r="AC49811" s="206"/>
    </row>
    <row r="49812" spans="27:29">
      <c r="AA49812" s="298"/>
      <c r="AC49812" s="206"/>
    </row>
    <row r="49813" spans="27:29">
      <c r="AA49813" s="298"/>
      <c r="AC49813" s="206"/>
    </row>
    <row r="49814" spans="27:29">
      <c r="AA49814" s="298"/>
      <c r="AC49814" s="206"/>
    </row>
    <row r="49815" spans="27:29">
      <c r="AA49815" s="298"/>
      <c r="AC49815" s="206"/>
    </row>
    <row r="49816" spans="27:29">
      <c r="AA49816" s="298"/>
      <c r="AC49816" s="206"/>
    </row>
    <row r="49817" spans="27:29">
      <c r="AA49817" s="298"/>
      <c r="AC49817" s="206"/>
    </row>
    <row r="49818" spans="27:29">
      <c r="AA49818" s="298"/>
      <c r="AC49818" s="206"/>
    </row>
    <row r="49819" spans="27:29">
      <c r="AA49819" s="298"/>
      <c r="AC49819" s="206"/>
    </row>
    <row r="49820" spans="27:29">
      <c r="AA49820" s="298"/>
      <c r="AC49820" s="206"/>
    </row>
    <row r="49821" spans="27:29">
      <c r="AA49821" s="298"/>
      <c r="AC49821" s="206"/>
    </row>
    <row r="49822" spans="27:29">
      <c r="AA49822" s="298"/>
      <c r="AC49822" s="206"/>
    </row>
    <row r="49823" spans="27:29">
      <c r="AA49823" s="298"/>
      <c r="AC49823" s="206"/>
    </row>
    <row r="49824" spans="27:29">
      <c r="AA49824" s="298"/>
      <c r="AC49824" s="206"/>
    </row>
    <row r="49825" spans="27:29">
      <c r="AA49825" s="298"/>
      <c r="AC49825" s="206"/>
    </row>
    <row r="49826" spans="27:29">
      <c r="AA49826" s="298"/>
      <c r="AC49826" s="206"/>
    </row>
    <row r="49827" spans="27:29">
      <c r="AA49827" s="298"/>
      <c r="AC49827" s="206"/>
    </row>
    <row r="49828" spans="27:29">
      <c r="AA49828" s="298"/>
      <c r="AC49828" s="206"/>
    </row>
    <row r="49829" spans="27:29">
      <c r="AA49829" s="298"/>
      <c r="AC49829" s="206"/>
    </row>
    <row r="49830" spans="27:29">
      <c r="AA49830" s="298"/>
      <c r="AC49830" s="206"/>
    </row>
    <row r="49831" spans="27:29">
      <c r="AA49831" s="298"/>
      <c r="AC49831" s="206"/>
    </row>
    <row r="49832" spans="27:29">
      <c r="AA49832" s="298"/>
      <c r="AC49832" s="206"/>
    </row>
    <row r="49833" spans="27:29">
      <c r="AA49833" s="298"/>
      <c r="AC49833" s="206"/>
    </row>
    <row r="49834" spans="27:29">
      <c r="AA49834" s="298"/>
      <c r="AC49834" s="206"/>
    </row>
    <row r="49835" spans="27:29">
      <c r="AA49835" s="298"/>
      <c r="AC49835" s="206"/>
    </row>
    <row r="49836" spans="27:29">
      <c r="AA49836" s="298"/>
      <c r="AC49836" s="206"/>
    </row>
    <row r="49837" spans="27:29">
      <c r="AA49837" s="298"/>
      <c r="AC49837" s="206"/>
    </row>
    <row r="49838" spans="27:29">
      <c r="AA49838" s="298"/>
      <c r="AC49838" s="206"/>
    </row>
    <row r="49839" spans="27:29">
      <c r="AA49839" s="298"/>
      <c r="AC49839" s="206"/>
    </row>
    <row r="49840" spans="27:29">
      <c r="AA49840" s="298"/>
      <c r="AC49840" s="206"/>
    </row>
    <row r="49841" spans="27:29">
      <c r="AA49841" s="298"/>
      <c r="AC49841" s="206"/>
    </row>
    <row r="49842" spans="27:29">
      <c r="AA49842" s="298"/>
      <c r="AC49842" s="206"/>
    </row>
    <row r="49843" spans="27:29">
      <c r="AA49843" s="298"/>
      <c r="AC49843" s="206"/>
    </row>
    <row r="49844" spans="27:29">
      <c r="AA49844" s="298"/>
      <c r="AC49844" s="206"/>
    </row>
    <row r="49845" spans="27:29">
      <c r="AA49845" s="298"/>
      <c r="AC49845" s="206"/>
    </row>
    <row r="49846" spans="27:29">
      <c r="AA49846" s="298"/>
      <c r="AC49846" s="206"/>
    </row>
    <row r="49847" spans="27:29">
      <c r="AA49847" s="298"/>
      <c r="AC49847" s="206"/>
    </row>
    <row r="49848" spans="27:29">
      <c r="AA49848" s="298"/>
      <c r="AC49848" s="206"/>
    </row>
    <row r="49849" spans="27:29">
      <c r="AA49849" s="298"/>
      <c r="AC49849" s="206"/>
    </row>
    <row r="49850" spans="27:29">
      <c r="AA49850" s="298"/>
      <c r="AC49850" s="206"/>
    </row>
    <row r="49851" spans="27:29">
      <c r="AA49851" s="298"/>
      <c r="AC49851" s="206"/>
    </row>
    <row r="49852" spans="27:29">
      <c r="AA49852" s="298"/>
      <c r="AC49852" s="206"/>
    </row>
    <row r="49853" spans="27:29">
      <c r="AA49853" s="298"/>
      <c r="AC49853" s="206"/>
    </row>
    <row r="49854" spans="27:29">
      <c r="AA49854" s="298"/>
      <c r="AC49854" s="206"/>
    </row>
    <row r="49855" spans="27:29">
      <c r="AA49855" s="298"/>
      <c r="AC49855" s="206"/>
    </row>
    <row r="49856" spans="27:29">
      <c r="AA49856" s="298"/>
      <c r="AC49856" s="206"/>
    </row>
    <row r="49857" spans="27:29">
      <c r="AA49857" s="298"/>
      <c r="AC49857" s="206"/>
    </row>
    <row r="49858" spans="27:29">
      <c r="AA49858" s="298"/>
      <c r="AC49858" s="206"/>
    </row>
    <row r="49859" spans="27:29">
      <c r="AA49859" s="298"/>
      <c r="AC49859" s="206"/>
    </row>
    <row r="49860" spans="27:29">
      <c r="AA49860" s="298"/>
      <c r="AC49860" s="206"/>
    </row>
    <row r="49861" spans="27:29">
      <c r="AA49861" s="298"/>
      <c r="AC49861" s="206"/>
    </row>
    <row r="49862" spans="27:29">
      <c r="AA49862" s="298"/>
      <c r="AC49862" s="206"/>
    </row>
    <row r="49863" spans="27:29">
      <c r="AA49863" s="298"/>
      <c r="AC49863" s="206"/>
    </row>
    <row r="49864" spans="27:29">
      <c r="AA49864" s="298"/>
      <c r="AC49864" s="206"/>
    </row>
    <row r="49865" spans="27:29">
      <c r="AA49865" s="298"/>
      <c r="AC49865" s="206"/>
    </row>
    <row r="49866" spans="27:29">
      <c r="AA49866" s="298"/>
      <c r="AC49866" s="206"/>
    </row>
    <row r="49867" spans="27:29">
      <c r="AA49867" s="298"/>
      <c r="AC49867" s="206"/>
    </row>
    <row r="49868" spans="27:29">
      <c r="AA49868" s="298"/>
      <c r="AC49868" s="206"/>
    </row>
    <row r="49869" spans="27:29">
      <c r="AA49869" s="298"/>
      <c r="AC49869" s="206"/>
    </row>
    <row r="49870" spans="27:29">
      <c r="AA49870" s="298"/>
      <c r="AC49870" s="206"/>
    </row>
    <row r="49871" spans="27:29">
      <c r="AA49871" s="298"/>
      <c r="AC49871" s="206"/>
    </row>
    <row r="49872" spans="27:29">
      <c r="AA49872" s="298"/>
      <c r="AC49872" s="206"/>
    </row>
    <row r="49873" spans="27:29">
      <c r="AA49873" s="298"/>
      <c r="AC49873" s="206"/>
    </row>
    <row r="49874" spans="27:29">
      <c r="AA49874" s="298"/>
      <c r="AC49874" s="206"/>
    </row>
    <row r="49875" spans="27:29">
      <c r="AA49875" s="298"/>
      <c r="AC49875" s="206"/>
    </row>
    <row r="49876" spans="27:29">
      <c r="AA49876" s="298"/>
      <c r="AC49876" s="206"/>
    </row>
    <row r="49877" spans="27:29">
      <c r="AA49877" s="298"/>
      <c r="AC49877" s="206"/>
    </row>
    <row r="49878" spans="27:29">
      <c r="AA49878" s="298"/>
      <c r="AC49878" s="206"/>
    </row>
    <row r="49879" spans="27:29">
      <c r="AA49879" s="298"/>
      <c r="AC49879" s="206"/>
    </row>
    <row r="49880" spans="27:29">
      <c r="AA49880" s="298"/>
      <c r="AC49880" s="206"/>
    </row>
    <row r="49881" spans="27:29">
      <c r="AA49881" s="298"/>
      <c r="AC49881" s="206"/>
    </row>
    <row r="49882" spans="27:29">
      <c r="AA49882" s="298"/>
      <c r="AC49882" s="206"/>
    </row>
    <row r="49883" spans="27:29">
      <c r="AA49883" s="298"/>
      <c r="AC49883" s="206"/>
    </row>
    <row r="49884" spans="27:29">
      <c r="AA49884" s="298"/>
      <c r="AC49884" s="206"/>
    </row>
    <row r="49885" spans="27:29">
      <c r="AA49885" s="298"/>
      <c r="AC49885" s="206"/>
    </row>
    <row r="49886" spans="27:29">
      <c r="AA49886" s="298"/>
      <c r="AC49886" s="206"/>
    </row>
    <row r="49887" spans="27:29">
      <c r="AA49887" s="298"/>
      <c r="AC49887" s="206"/>
    </row>
    <row r="49888" spans="27:29">
      <c r="AA49888" s="298"/>
      <c r="AC49888" s="206"/>
    </row>
    <row r="49889" spans="27:29">
      <c r="AA49889" s="298"/>
      <c r="AC49889" s="206"/>
    </row>
    <row r="49890" spans="27:29">
      <c r="AA49890" s="298"/>
      <c r="AC49890" s="206"/>
    </row>
    <row r="49891" spans="27:29">
      <c r="AA49891" s="298"/>
      <c r="AC49891" s="206"/>
    </row>
    <row r="49892" spans="27:29">
      <c r="AA49892" s="298"/>
      <c r="AC49892" s="206"/>
    </row>
    <row r="49893" spans="27:29">
      <c r="AA49893" s="298"/>
      <c r="AC49893" s="206"/>
    </row>
    <row r="49894" spans="27:29">
      <c r="AA49894" s="298"/>
      <c r="AC49894" s="206"/>
    </row>
    <row r="49895" spans="27:29">
      <c r="AA49895" s="298"/>
      <c r="AC49895" s="206"/>
    </row>
    <row r="49896" spans="27:29">
      <c r="AA49896" s="298"/>
      <c r="AC49896" s="206"/>
    </row>
    <row r="49897" spans="27:29">
      <c r="AA49897" s="298"/>
      <c r="AC49897" s="206"/>
    </row>
    <row r="49898" spans="27:29">
      <c r="AA49898" s="298"/>
      <c r="AC49898" s="206"/>
    </row>
    <row r="49899" spans="27:29">
      <c r="AA49899" s="298"/>
      <c r="AC49899" s="206"/>
    </row>
    <row r="49900" spans="27:29">
      <c r="AA49900" s="298"/>
      <c r="AC49900" s="206"/>
    </row>
    <row r="49901" spans="27:29">
      <c r="AA49901" s="298"/>
      <c r="AC49901" s="206"/>
    </row>
    <row r="49902" spans="27:29">
      <c r="AA49902" s="298"/>
      <c r="AC49902" s="206"/>
    </row>
    <row r="49903" spans="27:29">
      <c r="AA49903" s="298"/>
      <c r="AC49903" s="206"/>
    </row>
    <row r="49904" spans="27:29">
      <c r="AA49904" s="298"/>
      <c r="AC49904" s="206"/>
    </row>
    <row r="49905" spans="27:29">
      <c r="AA49905" s="298"/>
      <c r="AC49905" s="206"/>
    </row>
    <row r="49906" spans="27:29">
      <c r="AA49906" s="298"/>
      <c r="AC49906" s="206"/>
    </row>
    <row r="49907" spans="27:29">
      <c r="AA49907" s="298"/>
      <c r="AC49907" s="206"/>
    </row>
    <row r="49908" spans="27:29">
      <c r="AA49908" s="298"/>
      <c r="AC49908" s="206"/>
    </row>
    <row r="49909" spans="27:29">
      <c r="AA49909" s="298"/>
      <c r="AC49909" s="206"/>
    </row>
    <row r="49910" spans="27:29">
      <c r="AA49910" s="298"/>
      <c r="AC49910" s="206"/>
    </row>
    <row r="49911" spans="27:29">
      <c r="AA49911" s="298"/>
      <c r="AC49911" s="206"/>
    </row>
    <row r="49912" spans="27:29">
      <c r="AA49912" s="298"/>
      <c r="AC49912" s="206"/>
    </row>
    <row r="49913" spans="27:29">
      <c r="AA49913" s="298"/>
      <c r="AC49913" s="206"/>
    </row>
    <row r="49914" spans="27:29">
      <c r="AA49914" s="298"/>
      <c r="AC49914" s="206"/>
    </row>
    <row r="49915" spans="27:29">
      <c r="AA49915" s="298"/>
      <c r="AC49915" s="206"/>
    </row>
    <row r="49916" spans="27:29">
      <c r="AA49916" s="298"/>
      <c r="AC49916" s="206"/>
    </row>
    <row r="49917" spans="27:29">
      <c r="AA49917" s="298"/>
      <c r="AC49917" s="206"/>
    </row>
    <row r="49918" spans="27:29">
      <c r="AA49918" s="298"/>
      <c r="AC49918" s="206"/>
    </row>
    <row r="49919" spans="27:29">
      <c r="AA49919" s="298"/>
      <c r="AC49919" s="206"/>
    </row>
    <row r="49920" spans="27:29">
      <c r="AA49920" s="298"/>
      <c r="AC49920" s="206"/>
    </row>
    <row r="49921" spans="27:29">
      <c r="AA49921" s="298"/>
      <c r="AC49921" s="206"/>
    </row>
    <row r="49922" spans="27:29">
      <c r="AA49922" s="298"/>
      <c r="AC49922" s="206"/>
    </row>
    <row r="49923" spans="27:29">
      <c r="AA49923" s="298"/>
      <c r="AC49923" s="206"/>
    </row>
    <row r="49924" spans="27:29">
      <c r="AA49924" s="298"/>
      <c r="AC49924" s="206"/>
    </row>
    <row r="49925" spans="27:29">
      <c r="AA49925" s="298"/>
      <c r="AC49925" s="206"/>
    </row>
    <row r="49926" spans="27:29">
      <c r="AA49926" s="298"/>
      <c r="AC49926" s="206"/>
    </row>
    <row r="49927" spans="27:29">
      <c r="AA49927" s="298"/>
      <c r="AC49927" s="206"/>
    </row>
    <row r="49928" spans="27:29">
      <c r="AA49928" s="298"/>
      <c r="AC49928" s="206"/>
    </row>
    <row r="49929" spans="27:29">
      <c r="AA49929" s="298"/>
      <c r="AC49929" s="206"/>
    </row>
    <row r="49930" spans="27:29">
      <c r="AA49930" s="298"/>
      <c r="AC49930" s="206"/>
    </row>
    <row r="49931" spans="27:29">
      <c r="AA49931" s="298"/>
      <c r="AC49931" s="206"/>
    </row>
    <row r="49932" spans="27:29">
      <c r="AA49932" s="298"/>
      <c r="AC49932" s="206"/>
    </row>
    <row r="49933" spans="27:29">
      <c r="AA49933" s="298"/>
      <c r="AC49933" s="206"/>
    </row>
    <row r="49934" spans="27:29">
      <c r="AA49934" s="298"/>
      <c r="AC49934" s="206"/>
    </row>
    <row r="49935" spans="27:29">
      <c r="AA49935" s="298"/>
      <c r="AC49935" s="206"/>
    </row>
    <row r="49936" spans="27:29">
      <c r="AA49936" s="298"/>
      <c r="AC49936" s="206"/>
    </row>
    <row r="49937" spans="27:29">
      <c r="AA49937" s="298"/>
      <c r="AC49937" s="206"/>
    </row>
    <row r="49938" spans="27:29">
      <c r="AA49938" s="298"/>
      <c r="AC49938" s="206"/>
    </row>
    <row r="49939" spans="27:29">
      <c r="AA49939" s="298"/>
      <c r="AC49939" s="206"/>
    </row>
    <row r="49940" spans="27:29">
      <c r="AA49940" s="298"/>
      <c r="AC49940" s="206"/>
    </row>
    <row r="49941" spans="27:29">
      <c r="AA49941" s="298"/>
      <c r="AC49941" s="206"/>
    </row>
    <row r="49942" spans="27:29">
      <c r="AA49942" s="298"/>
      <c r="AC49942" s="206"/>
    </row>
    <row r="49943" spans="27:29">
      <c r="AA49943" s="298"/>
      <c r="AC49943" s="206"/>
    </row>
    <row r="49944" spans="27:29">
      <c r="AA49944" s="298"/>
      <c r="AC49944" s="206"/>
    </row>
    <row r="49945" spans="27:29">
      <c r="AA49945" s="298"/>
      <c r="AC49945" s="206"/>
    </row>
    <row r="49946" spans="27:29">
      <c r="AA49946" s="298"/>
      <c r="AC49946" s="206"/>
    </row>
    <row r="49947" spans="27:29">
      <c r="AA49947" s="298"/>
      <c r="AC49947" s="206"/>
    </row>
    <row r="49948" spans="27:29">
      <c r="AA49948" s="298"/>
      <c r="AC49948" s="206"/>
    </row>
    <row r="49949" spans="27:29">
      <c r="AA49949" s="298"/>
      <c r="AC49949" s="206"/>
    </row>
    <row r="49950" spans="27:29">
      <c r="AA49950" s="298"/>
      <c r="AC49950" s="206"/>
    </row>
    <row r="49951" spans="27:29">
      <c r="AA49951" s="298"/>
      <c r="AC49951" s="206"/>
    </row>
    <row r="49952" spans="27:29">
      <c r="AA49952" s="298"/>
      <c r="AC49952" s="206"/>
    </row>
    <row r="49953" spans="27:29">
      <c r="AA49953" s="298"/>
      <c r="AC49953" s="206"/>
    </row>
    <row r="49954" spans="27:29">
      <c r="AA49954" s="298"/>
      <c r="AC49954" s="206"/>
    </row>
    <row r="49955" spans="27:29">
      <c r="AA49955" s="298"/>
      <c r="AC49955" s="206"/>
    </row>
    <row r="49956" spans="27:29">
      <c r="AA49956" s="298"/>
      <c r="AC49956" s="206"/>
    </row>
    <row r="49957" spans="27:29">
      <c r="AA49957" s="298"/>
      <c r="AC49957" s="206"/>
    </row>
    <row r="49958" spans="27:29">
      <c r="AA49958" s="298"/>
      <c r="AC49958" s="206"/>
    </row>
    <row r="49959" spans="27:29">
      <c r="AA49959" s="298"/>
      <c r="AC49959" s="206"/>
    </row>
    <row r="49960" spans="27:29">
      <c r="AA49960" s="298"/>
      <c r="AC49960" s="206"/>
    </row>
    <row r="49961" spans="27:29">
      <c r="AA49961" s="298"/>
      <c r="AC49961" s="206"/>
    </row>
    <row r="49962" spans="27:29">
      <c r="AA49962" s="298"/>
      <c r="AC49962" s="206"/>
    </row>
    <row r="49963" spans="27:29">
      <c r="AA49963" s="298"/>
      <c r="AC49963" s="206"/>
    </row>
    <row r="49964" spans="27:29">
      <c r="AA49964" s="298"/>
      <c r="AC49964" s="206"/>
    </row>
    <row r="49965" spans="27:29">
      <c r="AA49965" s="298"/>
      <c r="AC49965" s="206"/>
    </row>
    <row r="49966" spans="27:29">
      <c r="AA49966" s="298"/>
      <c r="AC49966" s="206"/>
    </row>
    <row r="49967" spans="27:29">
      <c r="AA49967" s="298"/>
      <c r="AC49967" s="206"/>
    </row>
    <row r="49968" spans="27:29">
      <c r="AA49968" s="298"/>
      <c r="AC49968" s="206"/>
    </row>
    <row r="49969" spans="27:29">
      <c r="AA49969" s="298"/>
      <c r="AC49969" s="206"/>
    </row>
    <row r="49970" spans="27:29">
      <c r="AA49970" s="298"/>
      <c r="AC49970" s="206"/>
    </row>
    <row r="49971" spans="27:29">
      <c r="AA49971" s="298"/>
      <c r="AC49971" s="206"/>
    </row>
    <row r="49972" spans="27:29">
      <c r="AA49972" s="298"/>
      <c r="AC49972" s="206"/>
    </row>
    <row r="49973" spans="27:29">
      <c r="AA49973" s="298"/>
      <c r="AC49973" s="206"/>
    </row>
    <row r="49974" spans="27:29">
      <c r="AA49974" s="298"/>
      <c r="AC49974" s="206"/>
    </row>
    <row r="49975" spans="27:29">
      <c r="AA49975" s="298"/>
      <c r="AC49975" s="206"/>
    </row>
    <row r="49976" spans="27:29">
      <c r="AA49976" s="298"/>
      <c r="AC49976" s="206"/>
    </row>
    <row r="49977" spans="27:29">
      <c r="AA49977" s="298"/>
      <c r="AC49977" s="206"/>
    </row>
    <row r="49978" spans="27:29">
      <c r="AA49978" s="298"/>
      <c r="AC49978" s="206"/>
    </row>
    <row r="49979" spans="27:29">
      <c r="AA49979" s="298"/>
      <c r="AC49979" s="206"/>
    </row>
    <row r="49980" spans="27:29">
      <c r="AA49980" s="298"/>
      <c r="AC49980" s="206"/>
    </row>
    <row r="49981" spans="27:29">
      <c r="AA49981" s="298"/>
      <c r="AC49981" s="206"/>
    </row>
    <row r="49982" spans="27:29">
      <c r="AA49982" s="298"/>
      <c r="AC49982" s="206"/>
    </row>
    <row r="49983" spans="27:29">
      <c r="AA49983" s="298"/>
      <c r="AC49983" s="206"/>
    </row>
    <row r="49984" spans="27:29">
      <c r="AA49984" s="298"/>
      <c r="AC49984" s="206"/>
    </row>
    <row r="49985" spans="27:29">
      <c r="AA49985" s="298"/>
      <c r="AC49985" s="206"/>
    </row>
    <row r="49986" spans="27:29">
      <c r="AA49986" s="298"/>
      <c r="AC49986" s="206"/>
    </row>
    <row r="49987" spans="27:29">
      <c r="AA49987" s="298"/>
      <c r="AC49987" s="206"/>
    </row>
    <row r="49988" spans="27:29">
      <c r="AA49988" s="298"/>
      <c r="AC49988" s="206"/>
    </row>
    <row r="49989" spans="27:29">
      <c r="AA49989" s="298"/>
      <c r="AC49989" s="206"/>
    </row>
    <row r="49990" spans="27:29">
      <c r="AA49990" s="298"/>
      <c r="AC49990" s="206"/>
    </row>
    <row r="49991" spans="27:29">
      <c r="AA49991" s="298"/>
      <c r="AC49991" s="206"/>
    </row>
    <row r="49992" spans="27:29">
      <c r="AA49992" s="298"/>
      <c r="AC49992" s="206"/>
    </row>
    <row r="49993" spans="27:29">
      <c r="AA49993" s="298"/>
      <c r="AC49993" s="206"/>
    </row>
    <row r="49994" spans="27:29">
      <c r="AA49994" s="298"/>
      <c r="AC49994" s="206"/>
    </row>
    <row r="49995" spans="27:29">
      <c r="AA49995" s="298"/>
      <c r="AC49995" s="206"/>
    </row>
    <row r="49996" spans="27:29">
      <c r="AA49996" s="298"/>
      <c r="AC49996" s="206"/>
    </row>
    <row r="49997" spans="27:29">
      <c r="AA49997" s="298"/>
      <c r="AC49997" s="206"/>
    </row>
    <row r="49998" spans="27:29">
      <c r="AA49998" s="298"/>
      <c r="AC49998" s="206"/>
    </row>
    <row r="49999" spans="27:29">
      <c r="AA49999" s="298"/>
      <c r="AC49999" s="206"/>
    </row>
    <row r="50000" spans="27:29">
      <c r="AA50000" s="298"/>
      <c r="AC50000" s="206"/>
    </row>
    <row r="50001" spans="27:29">
      <c r="AA50001" s="298"/>
      <c r="AC50001" s="206"/>
    </row>
    <row r="50002" spans="27:29">
      <c r="AA50002" s="298"/>
      <c r="AC50002" s="206"/>
    </row>
    <row r="50003" spans="27:29">
      <c r="AA50003" s="298"/>
      <c r="AC50003" s="206"/>
    </row>
    <row r="50004" spans="27:29">
      <c r="AA50004" s="298"/>
      <c r="AC50004" s="206"/>
    </row>
    <row r="50005" spans="27:29">
      <c r="AA50005" s="298"/>
      <c r="AC50005" s="206"/>
    </row>
    <row r="50006" spans="27:29">
      <c r="AA50006" s="298"/>
      <c r="AC50006" s="206"/>
    </row>
    <row r="50007" spans="27:29">
      <c r="AA50007" s="298"/>
      <c r="AC50007" s="206"/>
    </row>
    <row r="50008" spans="27:29">
      <c r="AA50008" s="298"/>
      <c r="AC50008" s="206"/>
    </row>
    <row r="50009" spans="27:29">
      <c r="AA50009" s="298"/>
      <c r="AC50009" s="206"/>
    </row>
    <row r="50010" spans="27:29">
      <c r="AA50010" s="298"/>
      <c r="AC50010" s="206"/>
    </row>
    <row r="50011" spans="27:29">
      <c r="AA50011" s="298"/>
      <c r="AC50011" s="206"/>
    </row>
    <row r="50012" spans="27:29">
      <c r="AA50012" s="298"/>
      <c r="AC50012" s="206"/>
    </row>
    <row r="50013" spans="27:29">
      <c r="AA50013" s="298"/>
      <c r="AC50013" s="206"/>
    </row>
    <row r="50014" spans="27:29">
      <c r="AA50014" s="298"/>
      <c r="AC50014" s="206"/>
    </row>
    <row r="50015" spans="27:29">
      <c r="AA50015" s="298"/>
      <c r="AC50015" s="206"/>
    </row>
    <row r="50016" spans="27:29">
      <c r="AA50016" s="298"/>
      <c r="AC50016" s="206"/>
    </row>
    <row r="50017" spans="27:29">
      <c r="AA50017" s="298"/>
      <c r="AC50017" s="206"/>
    </row>
    <row r="50018" spans="27:29">
      <c r="AA50018" s="298"/>
      <c r="AC50018" s="206"/>
    </row>
    <row r="50019" spans="27:29">
      <c r="AA50019" s="298"/>
      <c r="AC50019" s="206"/>
    </row>
    <row r="50020" spans="27:29">
      <c r="AA50020" s="298"/>
      <c r="AC50020" s="206"/>
    </row>
    <row r="50021" spans="27:29">
      <c r="AA50021" s="298"/>
      <c r="AC50021" s="206"/>
    </row>
    <row r="50022" spans="27:29">
      <c r="AA50022" s="298"/>
      <c r="AC50022" s="206"/>
    </row>
    <row r="50023" spans="27:29">
      <c r="AA50023" s="298"/>
      <c r="AC50023" s="206"/>
    </row>
    <row r="50024" spans="27:29">
      <c r="AA50024" s="298"/>
      <c r="AC50024" s="206"/>
    </row>
    <row r="50025" spans="27:29">
      <c r="AA50025" s="298"/>
      <c r="AC50025" s="206"/>
    </row>
    <row r="50026" spans="27:29">
      <c r="AA50026" s="298"/>
      <c r="AC50026" s="206"/>
    </row>
    <row r="50027" spans="27:29">
      <c r="AA50027" s="298"/>
      <c r="AC50027" s="206"/>
    </row>
    <row r="50028" spans="27:29">
      <c r="AA50028" s="298"/>
      <c r="AC50028" s="206"/>
    </row>
    <row r="50029" spans="27:29">
      <c r="AA50029" s="298"/>
      <c r="AC50029" s="206"/>
    </row>
    <row r="50030" spans="27:29">
      <c r="AA50030" s="298"/>
      <c r="AC50030" s="206"/>
    </row>
    <row r="50031" spans="27:29">
      <c r="AA50031" s="298"/>
      <c r="AC50031" s="206"/>
    </row>
    <row r="50032" spans="27:29">
      <c r="AA50032" s="298"/>
      <c r="AC50032" s="206"/>
    </row>
    <row r="50033" spans="27:29">
      <c r="AA50033" s="298"/>
      <c r="AC50033" s="206"/>
    </row>
    <row r="50034" spans="27:29">
      <c r="AA50034" s="298"/>
      <c r="AC50034" s="206"/>
    </row>
    <row r="50035" spans="27:29">
      <c r="AA50035" s="298"/>
      <c r="AC50035" s="206"/>
    </row>
    <row r="50036" spans="27:29">
      <c r="AA50036" s="298"/>
      <c r="AC50036" s="206"/>
    </row>
    <row r="50037" spans="27:29">
      <c r="AA50037" s="298"/>
      <c r="AC50037" s="206"/>
    </row>
    <row r="50038" spans="27:29">
      <c r="AA50038" s="298"/>
      <c r="AC50038" s="206"/>
    </row>
    <row r="50039" spans="27:29">
      <c r="AA50039" s="298"/>
      <c r="AC50039" s="206"/>
    </row>
    <row r="50040" spans="27:29">
      <c r="AA50040" s="298"/>
      <c r="AC50040" s="206"/>
    </row>
    <row r="50041" spans="27:29">
      <c r="AA50041" s="298"/>
      <c r="AC50041" s="206"/>
    </row>
    <row r="50042" spans="27:29">
      <c r="AA50042" s="298"/>
      <c r="AC50042" s="206"/>
    </row>
    <row r="50043" spans="27:29">
      <c r="AA50043" s="298"/>
      <c r="AC50043" s="206"/>
    </row>
    <row r="50044" spans="27:29">
      <c r="AA50044" s="298"/>
      <c r="AC50044" s="206"/>
    </row>
    <row r="50045" spans="27:29">
      <c r="AA50045" s="298"/>
      <c r="AC50045" s="206"/>
    </row>
    <row r="50046" spans="27:29">
      <c r="AA50046" s="298"/>
      <c r="AC50046" s="206"/>
    </row>
    <row r="50047" spans="27:29">
      <c r="AA50047" s="298"/>
      <c r="AC50047" s="206"/>
    </row>
    <row r="50048" spans="27:29">
      <c r="AA50048" s="298"/>
      <c r="AC50048" s="206"/>
    </row>
    <row r="50049" spans="27:29">
      <c r="AA50049" s="298"/>
      <c r="AC50049" s="206"/>
    </row>
    <row r="50050" spans="27:29">
      <c r="AA50050" s="298"/>
      <c r="AC50050" s="206"/>
    </row>
    <row r="50051" spans="27:29">
      <c r="AA50051" s="298"/>
      <c r="AC50051" s="206"/>
    </row>
    <row r="50052" spans="27:29">
      <c r="AA50052" s="298"/>
      <c r="AC50052" s="206"/>
    </row>
    <row r="50053" spans="27:29">
      <c r="AA50053" s="298"/>
      <c r="AC50053" s="206"/>
    </row>
    <row r="50054" spans="27:29">
      <c r="AA50054" s="298"/>
      <c r="AC50054" s="206"/>
    </row>
    <row r="50055" spans="27:29">
      <c r="AA50055" s="298"/>
      <c r="AC50055" s="206"/>
    </row>
    <row r="50056" spans="27:29">
      <c r="AA50056" s="298"/>
      <c r="AC50056" s="206"/>
    </row>
    <row r="50057" spans="27:29">
      <c r="AA50057" s="298"/>
      <c r="AC50057" s="206"/>
    </row>
    <row r="50058" spans="27:29">
      <c r="AA50058" s="298"/>
      <c r="AC50058" s="206"/>
    </row>
    <row r="50059" spans="27:29">
      <c r="AA50059" s="298"/>
      <c r="AC50059" s="206"/>
    </row>
    <row r="50060" spans="27:29">
      <c r="AA50060" s="298"/>
      <c r="AC50060" s="206"/>
    </row>
    <row r="50061" spans="27:29">
      <c r="AA50061" s="298"/>
      <c r="AC50061" s="206"/>
    </row>
    <row r="50062" spans="27:29">
      <c r="AA50062" s="298"/>
      <c r="AC50062" s="206"/>
    </row>
    <row r="50063" spans="27:29">
      <c r="AA50063" s="298"/>
      <c r="AC50063" s="206"/>
    </row>
    <row r="50064" spans="27:29">
      <c r="AA50064" s="298"/>
      <c r="AC50064" s="206"/>
    </row>
    <row r="50065" spans="27:29">
      <c r="AA50065" s="298"/>
      <c r="AC50065" s="206"/>
    </row>
    <row r="50066" spans="27:29">
      <c r="AA50066" s="298"/>
      <c r="AC50066" s="206"/>
    </row>
    <row r="50067" spans="27:29">
      <c r="AA50067" s="298"/>
      <c r="AC50067" s="206"/>
    </row>
    <row r="50068" spans="27:29">
      <c r="AA50068" s="298"/>
      <c r="AC50068" s="206"/>
    </row>
    <row r="50069" spans="27:29">
      <c r="AA50069" s="298"/>
      <c r="AC50069" s="206"/>
    </row>
    <row r="50070" spans="27:29">
      <c r="AA50070" s="298"/>
      <c r="AC50070" s="206"/>
    </row>
    <row r="50071" spans="27:29">
      <c r="AA50071" s="298"/>
      <c r="AC50071" s="206"/>
    </row>
    <row r="50072" spans="27:29">
      <c r="AA50072" s="298"/>
      <c r="AC50072" s="206"/>
    </row>
    <row r="50073" spans="27:29">
      <c r="AA50073" s="298"/>
      <c r="AC50073" s="206"/>
    </row>
    <row r="50074" spans="27:29">
      <c r="AA50074" s="298"/>
      <c r="AC50074" s="206"/>
    </row>
    <row r="50075" spans="27:29">
      <c r="AA50075" s="298"/>
      <c r="AC50075" s="206"/>
    </row>
    <row r="50076" spans="27:29">
      <c r="AA50076" s="298"/>
      <c r="AC50076" s="206"/>
    </row>
    <row r="50077" spans="27:29">
      <c r="AA50077" s="298"/>
      <c r="AC50077" s="206"/>
    </row>
    <row r="50078" spans="27:29">
      <c r="AA50078" s="298"/>
      <c r="AC50078" s="206"/>
    </row>
    <row r="50079" spans="27:29">
      <c r="AA50079" s="298"/>
      <c r="AC50079" s="206"/>
    </row>
    <row r="50080" spans="27:29">
      <c r="AA50080" s="298"/>
      <c r="AC50080" s="206"/>
    </row>
    <row r="50081" spans="27:29">
      <c r="AA50081" s="298"/>
      <c r="AC50081" s="206"/>
    </row>
    <row r="50082" spans="27:29">
      <c r="AA50082" s="298"/>
      <c r="AC50082" s="206"/>
    </row>
    <row r="50083" spans="27:29">
      <c r="AA50083" s="298"/>
      <c r="AC50083" s="206"/>
    </row>
    <row r="50084" spans="27:29">
      <c r="AA50084" s="298"/>
      <c r="AC50084" s="206"/>
    </row>
    <row r="50085" spans="27:29">
      <c r="AA50085" s="298"/>
      <c r="AC50085" s="206"/>
    </row>
    <row r="50086" spans="27:29">
      <c r="AA50086" s="298"/>
      <c r="AC50086" s="206"/>
    </row>
    <row r="50087" spans="27:29">
      <c r="AA50087" s="298"/>
      <c r="AC50087" s="206"/>
    </row>
    <row r="50088" spans="27:29">
      <c r="AA50088" s="298"/>
      <c r="AC50088" s="206"/>
    </row>
    <row r="50089" spans="27:29">
      <c r="AA50089" s="298"/>
      <c r="AC50089" s="206"/>
    </row>
    <row r="50090" spans="27:29">
      <c r="AA50090" s="298"/>
      <c r="AC50090" s="206"/>
    </row>
    <row r="50091" spans="27:29">
      <c r="AA50091" s="298"/>
      <c r="AC50091" s="206"/>
    </row>
    <row r="50092" spans="27:29">
      <c r="AA50092" s="298"/>
      <c r="AC50092" s="206"/>
    </row>
    <row r="50093" spans="27:29">
      <c r="AA50093" s="298"/>
      <c r="AC50093" s="206"/>
    </row>
    <row r="50094" spans="27:29">
      <c r="AA50094" s="298"/>
      <c r="AC50094" s="206"/>
    </row>
    <row r="50095" spans="27:29">
      <c r="AA50095" s="298"/>
      <c r="AC50095" s="206"/>
    </row>
    <row r="50096" spans="27:29">
      <c r="AA50096" s="298"/>
      <c r="AC50096" s="206"/>
    </row>
    <row r="50097" spans="27:29">
      <c r="AA50097" s="298"/>
      <c r="AC50097" s="206"/>
    </row>
    <row r="50098" spans="27:29">
      <c r="AA50098" s="298"/>
      <c r="AC50098" s="206"/>
    </row>
    <row r="50099" spans="27:29">
      <c r="AA50099" s="298"/>
      <c r="AC50099" s="206"/>
    </row>
    <row r="50100" spans="27:29">
      <c r="AA50100" s="298"/>
      <c r="AC50100" s="206"/>
    </row>
    <row r="50101" spans="27:29">
      <c r="AA50101" s="298"/>
      <c r="AC50101" s="206"/>
    </row>
    <row r="50102" spans="27:29">
      <c r="AA50102" s="298"/>
      <c r="AC50102" s="206"/>
    </row>
    <row r="50103" spans="27:29">
      <c r="AA50103" s="298"/>
      <c r="AC50103" s="206"/>
    </row>
    <row r="50104" spans="27:29">
      <c r="AA50104" s="298"/>
      <c r="AC50104" s="206"/>
    </row>
    <row r="50105" spans="27:29">
      <c r="AA50105" s="298"/>
      <c r="AC50105" s="206"/>
    </row>
    <row r="50106" spans="27:29">
      <c r="AA50106" s="298"/>
      <c r="AC50106" s="206"/>
    </row>
    <row r="50107" spans="27:29">
      <c r="AA50107" s="298"/>
      <c r="AC50107" s="206"/>
    </row>
    <row r="50108" spans="27:29">
      <c r="AA50108" s="298"/>
      <c r="AC50108" s="206"/>
    </row>
    <row r="50109" spans="27:29">
      <c r="AA50109" s="298"/>
      <c r="AC50109" s="206"/>
    </row>
    <row r="50110" spans="27:29">
      <c r="AA50110" s="298"/>
      <c r="AC50110" s="206"/>
    </row>
    <row r="50111" spans="27:29">
      <c r="AA50111" s="298"/>
      <c r="AC50111" s="206"/>
    </row>
    <row r="50112" spans="27:29">
      <c r="AA50112" s="298"/>
      <c r="AC50112" s="206"/>
    </row>
    <row r="50113" spans="27:29">
      <c r="AA50113" s="298"/>
      <c r="AC50113" s="206"/>
    </row>
    <row r="50114" spans="27:29">
      <c r="AA50114" s="298"/>
      <c r="AC50114" s="206"/>
    </row>
    <row r="50115" spans="27:29">
      <c r="AA50115" s="298"/>
      <c r="AC50115" s="206"/>
    </row>
    <row r="50116" spans="27:29">
      <c r="AA50116" s="298"/>
      <c r="AC50116" s="206"/>
    </row>
    <row r="50117" spans="27:29">
      <c r="AA50117" s="298"/>
      <c r="AC50117" s="206"/>
    </row>
    <row r="50118" spans="27:29">
      <c r="AA50118" s="298"/>
      <c r="AC50118" s="206"/>
    </row>
    <row r="50119" spans="27:29">
      <c r="AA50119" s="298"/>
      <c r="AC50119" s="206"/>
    </row>
    <row r="50120" spans="27:29">
      <c r="AA50120" s="298"/>
      <c r="AC50120" s="206"/>
    </row>
    <row r="50121" spans="27:29">
      <c r="AA50121" s="298"/>
      <c r="AC50121" s="206"/>
    </row>
    <row r="50122" spans="27:29">
      <c r="AA50122" s="298"/>
      <c r="AC50122" s="206"/>
    </row>
    <row r="50123" spans="27:29">
      <c r="AA50123" s="298"/>
      <c r="AC50123" s="206"/>
    </row>
    <row r="50124" spans="27:29">
      <c r="AA50124" s="298"/>
      <c r="AC50124" s="206"/>
    </row>
    <row r="50125" spans="27:29">
      <c r="AA50125" s="298"/>
      <c r="AC50125" s="206"/>
    </row>
    <row r="50126" spans="27:29">
      <c r="AA50126" s="298"/>
      <c r="AC50126" s="206"/>
    </row>
    <row r="50127" spans="27:29">
      <c r="AA50127" s="298"/>
      <c r="AC50127" s="206"/>
    </row>
    <row r="50128" spans="27:29">
      <c r="AA50128" s="298"/>
      <c r="AC50128" s="206"/>
    </row>
    <row r="50129" spans="27:29">
      <c r="AA50129" s="298"/>
      <c r="AC50129" s="206"/>
    </row>
    <row r="50130" spans="27:29">
      <c r="AA50130" s="298"/>
      <c r="AC50130" s="206"/>
    </row>
    <row r="50131" spans="27:29">
      <c r="AA50131" s="298"/>
      <c r="AC50131" s="206"/>
    </row>
    <row r="50132" spans="27:29">
      <c r="AA50132" s="298"/>
      <c r="AC50132" s="206"/>
    </row>
    <row r="50133" spans="27:29">
      <c r="AA50133" s="298"/>
      <c r="AC50133" s="206"/>
    </row>
    <row r="50134" spans="27:29">
      <c r="AA50134" s="298"/>
      <c r="AC50134" s="206"/>
    </row>
    <row r="50135" spans="27:29">
      <c r="AA50135" s="298"/>
      <c r="AC50135" s="206"/>
    </row>
    <row r="50136" spans="27:29">
      <c r="AA50136" s="298"/>
      <c r="AC50136" s="206"/>
    </row>
    <row r="50137" spans="27:29">
      <c r="AA50137" s="298"/>
      <c r="AC50137" s="206"/>
    </row>
    <row r="50138" spans="27:29">
      <c r="AA50138" s="298"/>
      <c r="AC50138" s="206"/>
    </row>
    <row r="50139" spans="27:29">
      <c r="AA50139" s="298"/>
      <c r="AC50139" s="206"/>
    </row>
    <row r="50140" spans="27:29">
      <c r="AA50140" s="298"/>
      <c r="AC50140" s="206"/>
    </row>
    <row r="50141" spans="27:29">
      <c r="AA50141" s="298"/>
      <c r="AC50141" s="206"/>
    </row>
    <row r="50142" spans="27:29">
      <c r="AA50142" s="298"/>
      <c r="AC50142" s="206"/>
    </row>
    <row r="50143" spans="27:29">
      <c r="AA50143" s="298"/>
      <c r="AC50143" s="206"/>
    </row>
    <row r="50144" spans="27:29">
      <c r="AA50144" s="298"/>
      <c r="AC50144" s="206"/>
    </row>
    <row r="50145" spans="27:29">
      <c r="AA50145" s="298"/>
      <c r="AC50145" s="206"/>
    </row>
    <row r="50146" spans="27:29">
      <c r="AA50146" s="298"/>
      <c r="AC50146" s="206"/>
    </row>
    <row r="50147" spans="27:29">
      <c r="AA50147" s="298"/>
      <c r="AC50147" s="206"/>
    </row>
    <row r="50148" spans="27:29">
      <c r="AA50148" s="298"/>
      <c r="AC50148" s="206"/>
    </row>
    <row r="50149" spans="27:29">
      <c r="AA50149" s="298"/>
      <c r="AC50149" s="206"/>
    </row>
    <row r="50150" spans="27:29">
      <c r="AA50150" s="298"/>
      <c r="AC50150" s="206"/>
    </row>
    <row r="50151" spans="27:29">
      <c r="AA50151" s="298"/>
      <c r="AC50151" s="206"/>
    </row>
    <row r="50152" spans="27:29">
      <c r="AA50152" s="298"/>
      <c r="AC50152" s="206"/>
    </row>
    <row r="50153" spans="27:29">
      <c r="AA50153" s="298"/>
      <c r="AC50153" s="206"/>
    </row>
    <row r="50154" spans="27:29">
      <c r="AA50154" s="298"/>
      <c r="AC50154" s="206"/>
    </row>
    <row r="50155" spans="27:29">
      <c r="AA50155" s="298"/>
      <c r="AC50155" s="206"/>
    </row>
    <row r="50156" spans="27:29">
      <c r="AA50156" s="298"/>
      <c r="AC50156" s="206"/>
    </row>
    <row r="50157" spans="27:29">
      <c r="AA50157" s="298"/>
      <c r="AC50157" s="206"/>
    </row>
    <row r="50158" spans="27:29">
      <c r="AA50158" s="298"/>
      <c r="AC50158" s="206"/>
    </row>
    <row r="50159" spans="27:29">
      <c r="AA50159" s="298"/>
      <c r="AC50159" s="206"/>
    </row>
    <row r="50160" spans="27:29">
      <c r="AA50160" s="298"/>
      <c r="AC50160" s="206"/>
    </row>
    <row r="50161" spans="27:29">
      <c r="AA50161" s="298"/>
      <c r="AC50161" s="206"/>
    </row>
    <row r="50162" spans="27:29">
      <c r="AA50162" s="298"/>
      <c r="AC50162" s="206"/>
    </row>
    <row r="50163" spans="27:29">
      <c r="AA50163" s="298"/>
      <c r="AC50163" s="206"/>
    </row>
    <row r="50164" spans="27:29">
      <c r="AA50164" s="298"/>
      <c r="AC50164" s="206"/>
    </row>
    <row r="50165" spans="27:29">
      <c r="AA50165" s="298"/>
      <c r="AC50165" s="206"/>
    </row>
    <row r="50166" spans="27:29">
      <c r="AA50166" s="298"/>
      <c r="AC50166" s="206"/>
    </row>
    <row r="50167" spans="27:29">
      <c r="AA50167" s="298"/>
      <c r="AC50167" s="206"/>
    </row>
    <row r="50168" spans="27:29">
      <c r="AA50168" s="298"/>
      <c r="AC50168" s="206"/>
    </row>
    <row r="50169" spans="27:29">
      <c r="AA50169" s="298"/>
      <c r="AC50169" s="206"/>
    </row>
    <row r="50170" spans="27:29">
      <c r="AA50170" s="298"/>
      <c r="AC50170" s="206"/>
    </row>
    <row r="50171" spans="27:29">
      <c r="AA50171" s="298"/>
      <c r="AC50171" s="206"/>
    </row>
    <row r="50172" spans="27:29">
      <c r="AA50172" s="298"/>
      <c r="AC50172" s="206"/>
    </row>
    <row r="50173" spans="27:29">
      <c r="AA50173" s="298"/>
      <c r="AC50173" s="206"/>
    </row>
    <row r="50174" spans="27:29">
      <c r="AA50174" s="298"/>
      <c r="AC50174" s="206"/>
    </row>
    <row r="50175" spans="27:29">
      <c r="AA50175" s="298"/>
      <c r="AC50175" s="206"/>
    </row>
    <row r="50176" spans="27:29">
      <c r="AA50176" s="298"/>
      <c r="AC50176" s="206"/>
    </row>
    <row r="50177" spans="27:29">
      <c r="AA50177" s="298"/>
      <c r="AC50177" s="206"/>
    </row>
    <row r="50178" spans="27:29">
      <c r="AA50178" s="298"/>
      <c r="AC50178" s="206"/>
    </row>
    <row r="50179" spans="27:29">
      <c r="AA50179" s="298"/>
      <c r="AC50179" s="206"/>
    </row>
    <row r="50180" spans="27:29">
      <c r="AA50180" s="298"/>
      <c r="AC50180" s="206"/>
    </row>
    <row r="50181" spans="27:29">
      <c r="AA50181" s="298"/>
      <c r="AC50181" s="206"/>
    </row>
    <row r="50182" spans="27:29">
      <c r="AA50182" s="298"/>
      <c r="AC50182" s="206"/>
    </row>
    <row r="50183" spans="27:29">
      <c r="AA50183" s="298"/>
      <c r="AC50183" s="206"/>
    </row>
    <row r="50184" spans="27:29">
      <c r="AA50184" s="298"/>
      <c r="AC50184" s="206"/>
    </row>
    <row r="50185" spans="27:29">
      <c r="AA50185" s="298"/>
      <c r="AC50185" s="206"/>
    </row>
    <row r="50186" spans="27:29">
      <c r="AA50186" s="298"/>
      <c r="AC50186" s="206"/>
    </row>
    <row r="50187" spans="27:29">
      <c r="AA50187" s="298"/>
      <c r="AC50187" s="206"/>
    </row>
    <row r="50188" spans="27:29">
      <c r="AA50188" s="298"/>
      <c r="AC50188" s="206"/>
    </row>
    <row r="50189" spans="27:29">
      <c r="AA50189" s="298"/>
      <c r="AC50189" s="206"/>
    </row>
    <row r="50190" spans="27:29">
      <c r="AA50190" s="298"/>
      <c r="AC50190" s="206"/>
    </row>
    <row r="50191" spans="27:29">
      <c r="AA50191" s="298"/>
      <c r="AC50191" s="206"/>
    </row>
    <row r="50192" spans="27:29">
      <c r="AA50192" s="298"/>
      <c r="AC50192" s="206"/>
    </row>
    <row r="50193" spans="27:29">
      <c r="AA50193" s="298"/>
      <c r="AC50193" s="206"/>
    </row>
    <row r="50194" spans="27:29">
      <c r="AA50194" s="298"/>
      <c r="AC50194" s="206"/>
    </row>
    <row r="50195" spans="27:29">
      <c r="AA50195" s="298"/>
      <c r="AC50195" s="206"/>
    </row>
    <row r="50196" spans="27:29">
      <c r="AA50196" s="298"/>
      <c r="AC50196" s="206"/>
    </row>
    <row r="50197" spans="27:29">
      <c r="AA50197" s="298"/>
      <c r="AC50197" s="206"/>
    </row>
    <row r="50198" spans="27:29">
      <c r="AA50198" s="298"/>
      <c r="AC50198" s="206"/>
    </row>
    <row r="50199" spans="27:29">
      <c r="AA50199" s="298"/>
      <c r="AC50199" s="206"/>
    </row>
    <row r="50200" spans="27:29">
      <c r="AA50200" s="298"/>
      <c r="AC50200" s="206"/>
    </row>
    <row r="50201" spans="27:29">
      <c r="AA50201" s="298"/>
      <c r="AC50201" s="206"/>
    </row>
    <row r="50202" spans="27:29">
      <c r="AA50202" s="298"/>
      <c r="AC50202" s="206"/>
    </row>
    <row r="50203" spans="27:29">
      <c r="AA50203" s="298"/>
      <c r="AC50203" s="206"/>
    </row>
    <row r="50204" spans="27:29">
      <c r="AA50204" s="298"/>
      <c r="AC50204" s="206"/>
    </row>
    <row r="50205" spans="27:29">
      <c r="AA50205" s="298"/>
      <c r="AC50205" s="206"/>
    </row>
    <row r="50206" spans="27:29">
      <c r="AA50206" s="298"/>
      <c r="AC50206" s="206"/>
    </row>
    <row r="50207" spans="27:29">
      <c r="AA50207" s="298"/>
      <c r="AC50207" s="206"/>
    </row>
    <row r="50208" spans="27:29">
      <c r="AA50208" s="298"/>
      <c r="AC50208" s="206"/>
    </row>
    <row r="50209" spans="27:29">
      <c r="AA50209" s="298"/>
      <c r="AC50209" s="206"/>
    </row>
    <row r="50210" spans="27:29">
      <c r="AA50210" s="298"/>
      <c r="AC50210" s="206"/>
    </row>
    <row r="50211" spans="27:29">
      <c r="AA50211" s="298"/>
      <c r="AC50211" s="206"/>
    </row>
    <row r="50212" spans="27:29">
      <c r="AA50212" s="298"/>
      <c r="AC50212" s="206"/>
    </row>
    <row r="50213" spans="27:29">
      <c r="AA50213" s="298"/>
      <c r="AC50213" s="206"/>
    </row>
    <row r="50214" spans="27:29">
      <c r="AA50214" s="298"/>
      <c r="AC50214" s="206"/>
    </row>
    <row r="50215" spans="27:29">
      <c r="AA50215" s="298"/>
      <c r="AC50215" s="206"/>
    </row>
    <row r="50216" spans="27:29">
      <c r="AA50216" s="298"/>
      <c r="AC50216" s="206"/>
    </row>
    <row r="50217" spans="27:29">
      <c r="AA50217" s="298"/>
      <c r="AC50217" s="206"/>
    </row>
    <row r="50218" spans="27:29">
      <c r="AA50218" s="298"/>
      <c r="AC50218" s="206"/>
    </row>
    <row r="50219" spans="27:29">
      <c r="AA50219" s="298"/>
      <c r="AC50219" s="206"/>
    </row>
    <row r="50220" spans="27:29">
      <c r="AA50220" s="298"/>
      <c r="AC50220" s="206"/>
    </row>
    <row r="50221" spans="27:29">
      <c r="AA50221" s="298"/>
      <c r="AC50221" s="206"/>
    </row>
    <row r="50222" spans="27:29">
      <c r="AA50222" s="298"/>
      <c r="AC50222" s="206"/>
    </row>
    <row r="50223" spans="27:29">
      <c r="AA50223" s="298"/>
      <c r="AC50223" s="206"/>
    </row>
    <row r="50224" spans="27:29">
      <c r="AA50224" s="298"/>
      <c r="AC50224" s="206"/>
    </row>
    <row r="50225" spans="27:29">
      <c r="AA50225" s="298"/>
      <c r="AC50225" s="206"/>
    </row>
    <row r="50226" spans="27:29">
      <c r="AA50226" s="298"/>
      <c r="AC50226" s="206"/>
    </row>
    <row r="50227" spans="27:29">
      <c r="AA50227" s="298"/>
      <c r="AC50227" s="206"/>
    </row>
    <row r="50228" spans="27:29">
      <c r="AA50228" s="298"/>
      <c r="AC50228" s="206"/>
    </row>
    <row r="50229" spans="27:29">
      <c r="AA50229" s="298"/>
      <c r="AC50229" s="206"/>
    </row>
    <row r="50230" spans="27:29">
      <c r="AA50230" s="298"/>
      <c r="AC50230" s="206"/>
    </row>
    <row r="50231" spans="27:29">
      <c r="AA50231" s="298"/>
      <c r="AC50231" s="206"/>
    </row>
    <row r="50232" spans="27:29">
      <c r="AA50232" s="298"/>
      <c r="AC50232" s="206"/>
    </row>
    <row r="50233" spans="27:29">
      <c r="AA50233" s="298"/>
      <c r="AC50233" s="206"/>
    </row>
    <row r="50234" spans="27:29">
      <c r="AA50234" s="298"/>
      <c r="AC50234" s="206"/>
    </row>
    <row r="50235" spans="27:29">
      <c r="AA50235" s="298"/>
      <c r="AC50235" s="206"/>
    </row>
    <row r="50236" spans="27:29">
      <c r="AA50236" s="298"/>
      <c r="AC50236" s="206"/>
    </row>
    <row r="50237" spans="27:29">
      <c r="AA50237" s="298"/>
      <c r="AC50237" s="206"/>
    </row>
    <row r="50238" spans="27:29">
      <c r="AA50238" s="298"/>
      <c r="AC50238" s="206"/>
    </row>
    <row r="50239" spans="27:29">
      <c r="AA50239" s="298"/>
      <c r="AC50239" s="206"/>
    </row>
    <row r="50240" spans="27:29">
      <c r="AA50240" s="298"/>
      <c r="AC50240" s="206"/>
    </row>
    <row r="50241" spans="27:29">
      <c r="AA50241" s="298"/>
      <c r="AC50241" s="206"/>
    </row>
    <row r="50242" spans="27:29">
      <c r="AA50242" s="298"/>
      <c r="AC50242" s="206"/>
    </row>
    <row r="50243" spans="27:29">
      <c r="AA50243" s="298"/>
      <c r="AC50243" s="206"/>
    </row>
    <row r="50244" spans="27:29">
      <c r="AA50244" s="298"/>
      <c r="AC50244" s="206"/>
    </row>
    <row r="50245" spans="27:29">
      <c r="AA50245" s="298"/>
      <c r="AC50245" s="206"/>
    </row>
    <row r="50246" spans="27:29">
      <c r="AA50246" s="298"/>
      <c r="AC50246" s="206"/>
    </row>
    <row r="50247" spans="27:29">
      <c r="AA50247" s="298"/>
      <c r="AC50247" s="206"/>
    </row>
    <row r="50248" spans="27:29">
      <c r="AA50248" s="298"/>
      <c r="AC50248" s="206"/>
    </row>
    <row r="50249" spans="27:29">
      <c r="AA50249" s="298"/>
      <c r="AC50249" s="206"/>
    </row>
    <row r="50250" spans="27:29">
      <c r="AA50250" s="298"/>
      <c r="AC50250" s="206"/>
    </row>
    <row r="50251" spans="27:29">
      <c r="AA50251" s="298"/>
      <c r="AC50251" s="206"/>
    </row>
    <row r="50252" spans="27:29">
      <c r="AA50252" s="298"/>
      <c r="AC50252" s="206"/>
    </row>
    <row r="50253" spans="27:29">
      <c r="AA50253" s="298"/>
      <c r="AC50253" s="206"/>
    </row>
    <row r="50254" spans="27:29">
      <c r="AA50254" s="298"/>
      <c r="AC50254" s="206"/>
    </row>
    <row r="50255" spans="27:29">
      <c r="AA50255" s="298"/>
      <c r="AC50255" s="206"/>
    </row>
    <row r="50256" spans="27:29">
      <c r="AA50256" s="298"/>
      <c r="AC50256" s="206"/>
    </row>
    <row r="50257" spans="27:29">
      <c r="AA50257" s="298"/>
      <c r="AC50257" s="206"/>
    </row>
    <row r="50258" spans="27:29">
      <c r="AA50258" s="298"/>
      <c r="AC50258" s="206"/>
    </row>
    <row r="50259" spans="27:29">
      <c r="AA50259" s="298"/>
      <c r="AC50259" s="206"/>
    </row>
    <row r="50260" spans="27:29">
      <c r="AA50260" s="298"/>
      <c r="AC50260" s="206"/>
    </row>
    <row r="50261" spans="27:29">
      <c r="AA50261" s="298"/>
      <c r="AC50261" s="206"/>
    </row>
    <row r="50262" spans="27:29">
      <c r="AA50262" s="298"/>
      <c r="AC50262" s="206"/>
    </row>
    <row r="50263" spans="27:29">
      <c r="AA50263" s="298"/>
      <c r="AC50263" s="206"/>
    </row>
    <row r="50264" spans="27:29">
      <c r="AA50264" s="298"/>
      <c r="AC50264" s="206"/>
    </row>
    <row r="50265" spans="27:29">
      <c r="AA50265" s="298"/>
      <c r="AC50265" s="206"/>
    </row>
    <row r="50266" spans="27:29">
      <c r="AA50266" s="298"/>
      <c r="AC50266" s="206"/>
    </row>
    <row r="50267" spans="27:29">
      <c r="AA50267" s="298"/>
      <c r="AC50267" s="206"/>
    </row>
    <row r="50268" spans="27:29">
      <c r="AA50268" s="298"/>
      <c r="AC50268" s="206"/>
    </row>
    <row r="50269" spans="27:29">
      <c r="AA50269" s="298"/>
      <c r="AC50269" s="206"/>
    </row>
    <row r="50270" spans="27:29">
      <c r="AA50270" s="298"/>
      <c r="AC50270" s="206"/>
    </row>
    <row r="50271" spans="27:29">
      <c r="AA50271" s="298"/>
      <c r="AC50271" s="206"/>
    </row>
    <row r="50272" spans="27:29">
      <c r="AA50272" s="298"/>
      <c r="AC50272" s="206"/>
    </row>
    <row r="50273" spans="27:29">
      <c r="AA50273" s="298"/>
      <c r="AC50273" s="206"/>
    </row>
    <row r="50274" spans="27:29">
      <c r="AA50274" s="298"/>
      <c r="AC50274" s="206"/>
    </row>
    <row r="50275" spans="27:29">
      <c r="AA50275" s="298"/>
      <c r="AC50275" s="206"/>
    </row>
    <row r="50276" spans="27:29">
      <c r="AA50276" s="298"/>
      <c r="AC50276" s="206"/>
    </row>
    <row r="50277" spans="27:29">
      <c r="AA50277" s="298"/>
      <c r="AC50277" s="206"/>
    </row>
    <row r="50278" spans="27:29">
      <c r="AA50278" s="298"/>
      <c r="AC50278" s="206"/>
    </row>
    <row r="50279" spans="27:29">
      <c r="AA50279" s="298"/>
      <c r="AC50279" s="206"/>
    </row>
    <row r="50280" spans="27:29">
      <c r="AA50280" s="298"/>
      <c r="AC50280" s="206"/>
    </row>
    <row r="50281" spans="27:29">
      <c r="AA50281" s="298"/>
      <c r="AC50281" s="206"/>
    </row>
    <row r="50282" spans="27:29">
      <c r="AA50282" s="298"/>
      <c r="AC50282" s="206"/>
    </row>
    <row r="50283" spans="27:29">
      <c r="AA50283" s="298"/>
      <c r="AC50283" s="206"/>
    </row>
    <row r="50284" spans="27:29">
      <c r="AA50284" s="298"/>
      <c r="AC50284" s="206"/>
    </row>
    <row r="50285" spans="27:29">
      <c r="AA50285" s="298"/>
      <c r="AC50285" s="206"/>
    </row>
    <row r="50286" spans="27:29">
      <c r="AA50286" s="298"/>
      <c r="AC50286" s="206"/>
    </row>
    <row r="50287" spans="27:29">
      <c r="AA50287" s="298"/>
      <c r="AC50287" s="206"/>
    </row>
    <row r="50288" spans="27:29">
      <c r="AA50288" s="298"/>
      <c r="AC50288" s="206"/>
    </row>
    <row r="50289" spans="27:29">
      <c r="AA50289" s="298"/>
      <c r="AC50289" s="206"/>
    </row>
    <row r="50290" spans="27:29">
      <c r="AA50290" s="298"/>
      <c r="AC50290" s="206"/>
    </row>
    <row r="50291" spans="27:29">
      <c r="AA50291" s="298"/>
      <c r="AC50291" s="206"/>
    </row>
    <row r="50292" spans="27:29">
      <c r="AA50292" s="298"/>
      <c r="AC50292" s="206"/>
    </row>
    <row r="50293" spans="27:29">
      <c r="AA50293" s="298"/>
      <c r="AC50293" s="206"/>
    </row>
    <row r="50294" spans="27:29">
      <c r="AA50294" s="298"/>
      <c r="AC50294" s="206"/>
    </row>
    <row r="50295" spans="27:29">
      <c r="AA50295" s="298"/>
      <c r="AC50295" s="206"/>
    </row>
    <row r="50296" spans="27:29">
      <c r="AA50296" s="298"/>
      <c r="AC50296" s="206"/>
    </row>
    <row r="50297" spans="27:29">
      <c r="AA50297" s="298"/>
      <c r="AC50297" s="206"/>
    </row>
    <row r="50298" spans="27:29">
      <c r="AA50298" s="298"/>
      <c r="AC50298" s="206"/>
    </row>
    <row r="50299" spans="27:29">
      <c r="AA50299" s="298"/>
      <c r="AC50299" s="206"/>
    </row>
    <row r="50300" spans="27:29">
      <c r="AA50300" s="298"/>
      <c r="AC50300" s="206"/>
    </row>
    <row r="50301" spans="27:29">
      <c r="AA50301" s="298"/>
      <c r="AC50301" s="206"/>
    </row>
    <row r="50302" spans="27:29">
      <c r="AA50302" s="298"/>
      <c r="AC50302" s="206"/>
    </row>
    <row r="50303" spans="27:29">
      <c r="AA50303" s="298"/>
      <c r="AC50303" s="206"/>
    </row>
    <row r="50304" spans="27:29">
      <c r="AA50304" s="298"/>
      <c r="AC50304" s="206"/>
    </row>
    <row r="50305" spans="27:29">
      <c r="AA50305" s="298"/>
      <c r="AC50305" s="206"/>
    </row>
    <row r="50306" spans="27:29">
      <c r="AA50306" s="298"/>
      <c r="AC50306" s="206"/>
    </row>
    <row r="50307" spans="27:29">
      <c r="AA50307" s="298"/>
      <c r="AC50307" s="206"/>
    </row>
    <row r="50308" spans="27:29">
      <c r="AA50308" s="298"/>
      <c r="AC50308" s="206"/>
    </row>
    <row r="50309" spans="27:29">
      <c r="AA50309" s="298"/>
      <c r="AC50309" s="206"/>
    </row>
    <row r="50310" spans="27:29">
      <c r="AA50310" s="298"/>
      <c r="AC50310" s="206"/>
    </row>
    <row r="50311" spans="27:29">
      <c r="AA50311" s="298"/>
      <c r="AC50311" s="206"/>
    </row>
    <row r="50312" spans="27:29">
      <c r="AA50312" s="298"/>
      <c r="AC50312" s="206"/>
    </row>
    <row r="50313" spans="27:29">
      <c r="AA50313" s="298"/>
      <c r="AC50313" s="206"/>
    </row>
    <row r="50314" spans="27:29">
      <c r="AA50314" s="298"/>
      <c r="AC50314" s="206"/>
    </row>
    <row r="50315" spans="27:29">
      <c r="AA50315" s="298"/>
      <c r="AC50315" s="206"/>
    </row>
    <row r="50316" spans="27:29">
      <c r="AA50316" s="298"/>
      <c r="AC50316" s="206"/>
    </row>
    <row r="50317" spans="27:29">
      <c r="AA50317" s="298"/>
      <c r="AC50317" s="206"/>
    </row>
    <row r="50318" spans="27:29">
      <c r="AA50318" s="298"/>
      <c r="AC50318" s="206"/>
    </row>
    <row r="50319" spans="27:29">
      <c r="AA50319" s="298"/>
      <c r="AC50319" s="206"/>
    </row>
    <row r="50320" spans="27:29">
      <c r="AA50320" s="298"/>
      <c r="AC50320" s="206"/>
    </row>
    <row r="50321" spans="27:29">
      <c r="AA50321" s="298"/>
      <c r="AC50321" s="206"/>
    </row>
    <row r="50322" spans="27:29">
      <c r="AA50322" s="298"/>
      <c r="AC50322" s="206"/>
    </row>
    <row r="50323" spans="27:29">
      <c r="AA50323" s="298"/>
      <c r="AC50323" s="206"/>
    </row>
    <row r="50324" spans="27:29">
      <c r="AA50324" s="298"/>
      <c r="AC50324" s="206"/>
    </row>
    <row r="50325" spans="27:29">
      <c r="AA50325" s="298"/>
      <c r="AC50325" s="206"/>
    </row>
    <row r="50326" spans="27:29">
      <c r="AA50326" s="298"/>
      <c r="AC50326" s="206"/>
    </row>
    <row r="50327" spans="27:29">
      <c r="AA50327" s="298"/>
      <c r="AC50327" s="206"/>
    </row>
    <row r="50328" spans="27:29">
      <c r="AA50328" s="298"/>
      <c r="AC50328" s="206"/>
    </row>
    <row r="50329" spans="27:29">
      <c r="AA50329" s="298"/>
      <c r="AC50329" s="206"/>
    </row>
    <row r="50330" spans="27:29">
      <c r="AA50330" s="298"/>
      <c r="AC50330" s="206"/>
    </row>
    <row r="50331" spans="27:29">
      <c r="AA50331" s="298"/>
      <c r="AC50331" s="206"/>
    </row>
    <row r="50332" spans="27:29">
      <c r="AA50332" s="298"/>
      <c r="AC50332" s="206"/>
    </row>
    <row r="50333" spans="27:29">
      <c r="AA50333" s="298"/>
      <c r="AC50333" s="206"/>
    </row>
    <row r="50334" spans="27:29">
      <c r="AA50334" s="298"/>
      <c r="AC50334" s="206"/>
    </row>
    <row r="50335" spans="27:29">
      <c r="AA50335" s="298"/>
      <c r="AC50335" s="206"/>
    </row>
    <row r="50336" spans="27:29">
      <c r="AA50336" s="298"/>
      <c r="AC50336" s="206"/>
    </row>
    <row r="50337" spans="27:29">
      <c r="AA50337" s="298"/>
      <c r="AC50337" s="206"/>
    </row>
    <row r="50338" spans="27:29">
      <c r="AA50338" s="298"/>
      <c r="AC50338" s="206"/>
    </row>
    <row r="50339" spans="27:29">
      <c r="AA50339" s="298"/>
      <c r="AC50339" s="206"/>
    </row>
    <row r="50340" spans="27:29">
      <c r="AA50340" s="298"/>
      <c r="AC50340" s="206"/>
    </row>
    <row r="50341" spans="27:29">
      <c r="AA50341" s="298"/>
      <c r="AC50341" s="206"/>
    </row>
    <row r="50342" spans="27:29">
      <c r="AA50342" s="298"/>
      <c r="AC50342" s="206"/>
    </row>
    <row r="50343" spans="27:29">
      <c r="AA50343" s="298"/>
      <c r="AC50343" s="206"/>
    </row>
    <row r="50344" spans="27:29">
      <c r="AA50344" s="298"/>
      <c r="AC50344" s="206"/>
    </row>
    <row r="50345" spans="27:29">
      <c r="AA50345" s="298"/>
      <c r="AC50345" s="206"/>
    </row>
    <row r="50346" spans="27:29">
      <c r="AA50346" s="298"/>
      <c r="AC50346" s="206"/>
    </row>
    <row r="50347" spans="27:29">
      <c r="AA50347" s="298"/>
      <c r="AC50347" s="206"/>
    </row>
    <row r="50348" spans="27:29">
      <c r="AA50348" s="298"/>
      <c r="AC50348" s="206"/>
    </row>
    <row r="50349" spans="27:29">
      <c r="AA50349" s="298"/>
      <c r="AC50349" s="206"/>
    </row>
    <row r="50350" spans="27:29">
      <c r="AA50350" s="298"/>
      <c r="AC50350" s="206"/>
    </row>
    <row r="50351" spans="27:29">
      <c r="AA50351" s="298"/>
      <c r="AC50351" s="206"/>
    </row>
    <row r="50352" spans="27:29">
      <c r="AA50352" s="298"/>
      <c r="AC50352" s="206"/>
    </row>
    <row r="50353" spans="27:29">
      <c r="AA50353" s="298"/>
      <c r="AC50353" s="206"/>
    </row>
    <row r="50354" spans="27:29">
      <c r="AA50354" s="298"/>
      <c r="AC50354" s="206"/>
    </row>
    <row r="50355" spans="27:29">
      <c r="AA50355" s="298"/>
      <c r="AC50355" s="206"/>
    </row>
    <row r="50356" spans="27:29">
      <c r="AA50356" s="298"/>
      <c r="AC50356" s="206"/>
    </row>
    <row r="50357" spans="27:29">
      <c r="AA50357" s="298"/>
      <c r="AC50357" s="206"/>
    </row>
    <row r="50358" spans="27:29">
      <c r="AA50358" s="298"/>
      <c r="AC50358" s="206"/>
    </row>
    <row r="50359" spans="27:29">
      <c r="AA50359" s="298"/>
      <c r="AC50359" s="206"/>
    </row>
    <row r="50360" spans="27:29">
      <c r="AA50360" s="298"/>
      <c r="AC50360" s="206"/>
    </row>
    <row r="50361" spans="27:29">
      <c r="AA50361" s="298"/>
      <c r="AC50361" s="206"/>
    </row>
    <row r="50362" spans="27:29">
      <c r="AA50362" s="298"/>
      <c r="AC50362" s="206"/>
    </row>
    <row r="50363" spans="27:29">
      <c r="AA50363" s="298"/>
      <c r="AC50363" s="206"/>
    </row>
    <row r="50364" spans="27:29">
      <c r="AA50364" s="298"/>
      <c r="AC50364" s="206"/>
    </row>
    <row r="50365" spans="27:29">
      <c r="AA50365" s="298"/>
      <c r="AC50365" s="206"/>
    </row>
    <row r="50366" spans="27:29">
      <c r="AA50366" s="298"/>
      <c r="AC50366" s="206"/>
    </row>
    <row r="50367" spans="27:29">
      <c r="AA50367" s="298"/>
      <c r="AC50367" s="206"/>
    </row>
    <row r="50368" spans="27:29">
      <c r="AA50368" s="298"/>
      <c r="AC50368" s="206"/>
    </row>
    <row r="50369" spans="27:29">
      <c r="AA50369" s="298"/>
      <c r="AC50369" s="206"/>
    </row>
    <row r="50370" spans="27:29">
      <c r="AA50370" s="298"/>
      <c r="AC50370" s="206"/>
    </row>
    <row r="50371" spans="27:29">
      <c r="AA50371" s="298"/>
      <c r="AC50371" s="206"/>
    </row>
    <row r="50372" spans="27:29">
      <c r="AA50372" s="298"/>
      <c r="AC50372" s="206"/>
    </row>
    <row r="50373" spans="27:29">
      <c r="AA50373" s="298"/>
      <c r="AC50373" s="206"/>
    </row>
    <row r="50374" spans="27:29">
      <c r="AA50374" s="298"/>
      <c r="AC50374" s="206"/>
    </row>
    <row r="50375" spans="27:29">
      <c r="AA50375" s="298"/>
      <c r="AC50375" s="206"/>
    </row>
    <row r="50376" spans="27:29">
      <c r="AA50376" s="298"/>
      <c r="AC50376" s="206"/>
    </row>
    <row r="50377" spans="27:29">
      <c r="AA50377" s="298"/>
      <c r="AC50377" s="206"/>
    </row>
    <row r="50378" spans="27:29">
      <c r="AA50378" s="298"/>
      <c r="AC50378" s="206"/>
    </row>
    <row r="50379" spans="27:29">
      <c r="AA50379" s="298"/>
      <c r="AC50379" s="206"/>
    </row>
    <row r="50380" spans="27:29">
      <c r="AA50380" s="298"/>
      <c r="AC50380" s="206"/>
    </row>
    <row r="50381" spans="27:29">
      <c r="AA50381" s="298"/>
      <c r="AC50381" s="206"/>
    </row>
    <row r="50382" spans="27:29">
      <c r="AA50382" s="298"/>
      <c r="AC50382" s="206"/>
    </row>
    <row r="50383" spans="27:29">
      <c r="AA50383" s="298"/>
      <c r="AC50383" s="206"/>
    </row>
    <row r="50384" spans="27:29">
      <c r="AA50384" s="298"/>
      <c r="AC50384" s="206"/>
    </row>
    <row r="50385" spans="27:29">
      <c r="AA50385" s="298"/>
      <c r="AC50385" s="206"/>
    </row>
    <row r="50386" spans="27:29">
      <c r="AA50386" s="298"/>
      <c r="AC50386" s="206"/>
    </row>
    <row r="50387" spans="27:29">
      <c r="AA50387" s="298"/>
      <c r="AC50387" s="206"/>
    </row>
    <row r="50388" spans="27:29">
      <c r="AA50388" s="298"/>
      <c r="AC50388" s="206"/>
    </row>
    <row r="50389" spans="27:29">
      <c r="AA50389" s="298"/>
      <c r="AC50389" s="206"/>
    </row>
    <row r="50390" spans="27:29">
      <c r="AA50390" s="298"/>
      <c r="AC50390" s="206"/>
    </row>
    <row r="50391" spans="27:29">
      <c r="AA50391" s="298"/>
      <c r="AC50391" s="206"/>
    </row>
    <row r="50392" spans="27:29">
      <c r="AA50392" s="298"/>
      <c r="AC50392" s="206"/>
    </row>
    <row r="50393" spans="27:29">
      <c r="AA50393" s="298"/>
      <c r="AC50393" s="206"/>
    </row>
    <row r="50394" spans="27:29">
      <c r="AA50394" s="298"/>
      <c r="AC50394" s="206"/>
    </row>
    <row r="50395" spans="27:29">
      <c r="AA50395" s="298"/>
      <c r="AC50395" s="206"/>
    </row>
    <row r="50396" spans="27:29">
      <c r="AA50396" s="298"/>
      <c r="AC50396" s="206"/>
    </row>
    <row r="50397" spans="27:29">
      <c r="AA50397" s="298"/>
      <c r="AC50397" s="206"/>
    </row>
    <row r="50398" spans="27:29">
      <c r="AA50398" s="298"/>
      <c r="AC50398" s="206"/>
    </row>
    <row r="50399" spans="27:29">
      <c r="AA50399" s="298"/>
      <c r="AC50399" s="206"/>
    </row>
    <row r="50400" spans="27:29">
      <c r="AA50400" s="298"/>
      <c r="AC50400" s="206"/>
    </row>
    <row r="50401" spans="27:29">
      <c r="AA50401" s="298"/>
      <c r="AC50401" s="206"/>
    </row>
    <row r="50402" spans="27:29">
      <c r="AA50402" s="298"/>
      <c r="AC50402" s="206"/>
    </row>
    <row r="50403" spans="27:29">
      <c r="AA50403" s="298"/>
      <c r="AC50403" s="206"/>
    </row>
    <row r="50404" spans="27:29">
      <c r="AA50404" s="298"/>
      <c r="AC50404" s="206"/>
    </row>
    <row r="50405" spans="27:29">
      <c r="AA50405" s="298"/>
      <c r="AC50405" s="206"/>
    </row>
    <row r="50406" spans="27:29">
      <c r="AA50406" s="298"/>
      <c r="AC50406" s="206"/>
    </row>
    <row r="50407" spans="27:29">
      <c r="AA50407" s="298"/>
      <c r="AC50407" s="206"/>
    </row>
    <row r="50408" spans="27:29">
      <c r="AA50408" s="298"/>
      <c r="AC50408" s="206"/>
    </row>
    <row r="50409" spans="27:29">
      <c r="AA50409" s="298"/>
      <c r="AC50409" s="206"/>
    </row>
    <row r="50410" spans="27:29">
      <c r="AA50410" s="298"/>
      <c r="AC50410" s="206"/>
    </row>
    <row r="50411" spans="27:29">
      <c r="AA50411" s="298"/>
      <c r="AC50411" s="206"/>
    </row>
    <row r="50412" spans="27:29">
      <c r="AA50412" s="298"/>
      <c r="AC50412" s="206"/>
    </row>
    <row r="50413" spans="27:29">
      <c r="AA50413" s="298"/>
      <c r="AC50413" s="206"/>
    </row>
    <row r="50414" spans="27:29">
      <c r="AA50414" s="298"/>
      <c r="AC50414" s="206"/>
    </row>
    <row r="50415" spans="27:29">
      <c r="AA50415" s="298"/>
      <c r="AC50415" s="206"/>
    </row>
    <row r="50416" spans="27:29">
      <c r="AA50416" s="298"/>
      <c r="AC50416" s="206"/>
    </row>
    <row r="50417" spans="27:29">
      <c r="AA50417" s="298"/>
      <c r="AC50417" s="206"/>
    </row>
    <row r="50418" spans="27:29">
      <c r="AA50418" s="298"/>
      <c r="AC50418" s="206"/>
    </row>
    <row r="50419" spans="27:29">
      <c r="AA50419" s="298"/>
      <c r="AC50419" s="206"/>
    </row>
    <row r="50420" spans="27:29">
      <c r="AA50420" s="298"/>
      <c r="AC50420" s="206"/>
    </row>
    <row r="50421" spans="27:29">
      <c r="AA50421" s="298"/>
      <c r="AC50421" s="206"/>
    </row>
    <row r="50422" spans="27:29">
      <c r="AA50422" s="298"/>
      <c r="AC50422" s="206"/>
    </row>
    <row r="50423" spans="27:29">
      <c r="AA50423" s="298"/>
      <c r="AC50423" s="206"/>
    </row>
    <row r="50424" spans="27:29">
      <c r="AA50424" s="298"/>
      <c r="AC50424" s="206"/>
    </row>
    <row r="50425" spans="27:29">
      <c r="AA50425" s="298"/>
      <c r="AC50425" s="206"/>
    </row>
    <row r="50426" spans="27:29">
      <c r="AA50426" s="298"/>
      <c r="AC50426" s="206"/>
    </row>
    <row r="50427" spans="27:29">
      <c r="AA50427" s="298"/>
      <c r="AC50427" s="206"/>
    </row>
    <row r="50428" spans="27:29">
      <c r="AA50428" s="298"/>
      <c r="AC50428" s="206"/>
    </row>
    <row r="50429" spans="27:29">
      <c r="AA50429" s="298"/>
      <c r="AC50429" s="206"/>
    </row>
    <row r="50430" spans="27:29">
      <c r="AA50430" s="298"/>
      <c r="AC50430" s="206"/>
    </row>
    <row r="50431" spans="27:29">
      <c r="AA50431" s="298"/>
      <c r="AC50431" s="206"/>
    </row>
    <row r="50432" spans="27:29">
      <c r="AA50432" s="298"/>
      <c r="AC50432" s="206"/>
    </row>
    <row r="50433" spans="27:29">
      <c r="AA50433" s="298"/>
      <c r="AC50433" s="206"/>
    </row>
    <row r="50434" spans="27:29">
      <c r="AA50434" s="298"/>
      <c r="AC50434" s="206"/>
    </row>
    <row r="50435" spans="27:29">
      <c r="AA50435" s="298"/>
      <c r="AC50435" s="206"/>
    </row>
    <row r="50436" spans="27:29">
      <c r="AA50436" s="298"/>
      <c r="AC50436" s="206"/>
    </row>
    <row r="50437" spans="27:29">
      <c r="AA50437" s="298"/>
      <c r="AC50437" s="206"/>
    </row>
    <row r="50438" spans="27:29">
      <c r="AA50438" s="298"/>
      <c r="AC50438" s="206"/>
    </row>
    <row r="50439" spans="27:29">
      <c r="AA50439" s="298"/>
      <c r="AC50439" s="206"/>
    </row>
    <row r="50440" spans="27:29">
      <c r="AA50440" s="298"/>
      <c r="AC50440" s="206"/>
    </row>
    <row r="50441" spans="27:29">
      <c r="AA50441" s="298"/>
      <c r="AC50441" s="206"/>
    </row>
    <row r="50442" spans="27:29">
      <c r="AA50442" s="298"/>
      <c r="AC50442" s="206"/>
    </row>
    <row r="50443" spans="27:29">
      <c r="AA50443" s="298"/>
      <c r="AC50443" s="206"/>
    </row>
    <row r="50444" spans="27:29">
      <c r="AA50444" s="298"/>
      <c r="AC50444" s="206"/>
    </row>
    <row r="50445" spans="27:29">
      <c r="AA50445" s="298"/>
      <c r="AC50445" s="206"/>
    </row>
    <row r="50446" spans="27:29">
      <c r="AA50446" s="298"/>
      <c r="AC50446" s="206"/>
    </row>
    <row r="50447" spans="27:29">
      <c r="AA50447" s="298"/>
      <c r="AC50447" s="206"/>
    </row>
    <row r="50448" spans="27:29">
      <c r="AA50448" s="298"/>
      <c r="AC50448" s="206"/>
    </row>
    <row r="50449" spans="27:29">
      <c r="AA50449" s="298"/>
      <c r="AC50449" s="206"/>
    </row>
    <row r="50450" spans="27:29">
      <c r="AA50450" s="298"/>
      <c r="AC50450" s="206"/>
    </row>
    <row r="50451" spans="27:29">
      <c r="AA50451" s="298"/>
      <c r="AC50451" s="206"/>
    </row>
    <row r="50452" spans="27:29">
      <c r="AA50452" s="298"/>
      <c r="AC50452" s="206"/>
    </row>
    <row r="50453" spans="27:29">
      <c r="AA50453" s="298"/>
      <c r="AC50453" s="206"/>
    </row>
    <row r="50454" spans="27:29">
      <c r="AA50454" s="298"/>
      <c r="AC50454" s="206"/>
    </row>
    <row r="50455" spans="27:29">
      <c r="AA50455" s="298"/>
      <c r="AC50455" s="206"/>
    </row>
    <row r="50456" spans="27:29">
      <c r="AA50456" s="298"/>
      <c r="AC50456" s="206"/>
    </row>
    <row r="50457" spans="27:29">
      <c r="AA50457" s="298"/>
      <c r="AC50457" s="206"/>
    </row>
    <row r="50458" spans="27:29">
      <c r="AA50458" s="298"/>
      <c r="AC50458" s="206"/>
    </row>
    <row r="50459" spans="27:29">
      <c r="AA50459" s="298"/>
      <c r="AC50459" s="206"/>
    </row>
    <row r="50460" spans="27:29">
      <c r="AA50460" s="298"/>
      <c r="AC50460" s="206"/>
    </row>
    <row r="50461" spans="27:29">
      <c r="AA50461" s="298"/>
      <c r="AC50461" s="206"/>
    </row>
    <row r="50462" spans="27:29">
      <c r="AA50462" s="298"/>
      <c r="AC50462" s="206"/>
    </row>
    <row r="50463" spans="27:29">
      <c r="AA50463" s="298"/>
      <c r="AC50463" s="206"/>
    </row>
    <row r="50464" spans="27:29">
      <c r="AA50464" s="298"/>
      <c r="AC50464" s="206"/>
    </row>
    <row r="50465" spans="27:29">
      <c r="AA50465" s="298"/>
      <c r="AC50465" s="206"/>
    </row>
    <row r="50466" spans="27:29">
      <c r="AA50466" s="298"/>
      <c r="AC50466" s="206"/>
    </row>
    <row r="50467" spans="27:29">
      <c r="AA50467" s="298"/>
      <c r="AC50467" s="206"/>
    </row>
    <row r="50468" spans="27:29">
      <c r="AA50468" s="298"/>
      <c r="AC50468" s="206"/>
    </row>
    <row r="50469" spans="27:29">
      <c r="AA50469" s="298"/>
      <c r="AC50469" s="206"/>
    </row>
    <row r="50470" spans="27:29">
      <c r="AA50470" s="298"/>
      <c r="AC50470" s="206"/>
    </row>
    <row r="50471" spans="27:29">
      <c r="AA50471" s="298"/>
      <c r="AC50471" s="206"/>
    </row>
    <row r="50472" spans="27:29">
      <c r="AA50472" s="298"/>
      <c r="AC50472" s="206"/>
    </row>
    <row r="50473" spans="27:29">
      <c r="AA50473" s="298"/>
      <c r="AC50473" s="206"/>
    </row>
    <row r="50474" spans="27:29">
      <c r="AA50474" s="298"/>
      <c r="AC50474" s="206"/>
    </row>
    <row r="50475" spans="27:29">
      <c r="AA50475" s="298"/>
      <c r="AC50475" s="206"/>
    </row>
    <row r="50476" spans="27:29">
      <c r="AA50476" s="298"/>
      <c r="AC50476" s="206"/>
    </row>
    <row r="50477" spans="27:29">
      <c r="AA50477" s="298"/>
      <c r="AC50477" s="206"/>
    </row>
    <row r="50478" spans="27:29">
      <c r="AA50478" s="298"/>
      <c r="AC50478" s="206"/>
    </row>
    <row r="50479" spans="27:29">
      <c r="AA50479" s="298"/>
      <c r="AC50479" s="206"/>
    </row>
    <row r="50480" spans="27:29">
      <c r="AA50480" s="298"/>
      <c r="AC50480" s="206"/>
    </row>
    <row r="50481" spans="27:29">
      <c r="AA50481" s="298"/>
      <c r="AC50481" s="206"/>
    </row>
    <row r="50482" spans="27:29">
      <c r="AA50482" s="298"/>
      <c r="AC50482" s="206"/>
    </row>
    <row r="50483" spans="27:29">
      <c r="AA50483" s="298"/>
      <c r="AC50483" s="206"/>
    </row>
    <row r="50484" spans="27:29">
      <c r="AA50484" s="298"/>
      <c r="AC50484" s="206"/>
    </row>
    <row r="50485" spans="27:29">
      <c r="AA50485" s="298"/>
      <c r="AC50485" s="206"/>
    </row>
    <row r="50486" spans="27:29">
      <c r="AA50486" s="298"/>
      <c r="AC50486" s="206"/>
    </row>
    <row r="50487" spans="27:29">
      <c r="AA50487" s="298"/>
      <c r="AC50487" s="206"/>
    </row>
    <row r="50488" spans="27:29">
      <c r="AA50488" s="298"/>
      <c r="AC50488" s="206"/>
    </row>
    <row r="50489" spans="27:29">
      <c r="AA50489" s="298"/>
      <c r="AC50489" s="206"/>
    </row>
    <row r="50490" spans="27:29">
      <c r="AA50490" s="298"/>
      <c r="AC50490" s="206"/>
    </row>
    <row r="50491" spans="27:29">
      <c r="AA50491" s="298"/>
      <c r="AC50491" s="206"/>
    </row>
    <row r="50492" spans="27:29">
      <c r="AA50492" s="298"/>
      <c r="AC50492" s="206"/>
    </row>
    <row r="50493" spans="27:29">
      <c r="AA50493" s="298"/>
      <c r="AC50493" s="206"/>
    </row>
    <row r="50494" spans="27:29">
      <c r="AA50494" s="298"/>
      <c r="AC50494" s="206"/>
    </row>
    <row r="50495" spans="27:29">
      <c r="AA50495" s="298"/>
      <c r="AC50495" s="206"/>
    </row>
    <row r="50496" spans="27:29">
      <c r="AA50496" s="298"/>
      <c r="AC50496" s="206"/>
    </row>
    <row r="50497" spans="27:29">
      <c r="AA50497" s="298"/>
      <c r="AC50497" s="206"/>
    </row>
    <row r="50498" spans="27:29">
      <c r="AA50498" s="298"/>
      <c r="AC50498" s="206"/>
    </row>
    <row r="50499" spans="27:29">
      <c r="AA50499" s="298"/>
      <c r="AC50499" s="206"/>
    </row>
    <row r="50500" spans="27:29">
      <c r="AA50500" s="298"/>
      <c r="AC50500" s="206"/>
    </row>
    <row r="50501" spans="27:29">
      <c r="AA50501" s="298"/>
      <c r="AC50501" s="206"/>
    </row>
    <row r="50502" spans="27:29">
      <c r="AA50502" s="298"/>
      <c r="AC50502" s="206"/>
    </row>
    <row r="50503" spans="27:29">
      <c r="AA50503" s="298"/>
      <c r="AC50503" s="206"/>
    </row>
    <row r="50504" spans="27:29">
      <c r="AA50504" s="298"/>
      <c r="AC50504" s="206"/>
    </row>
    <row r="50505" spans="27:29">
      <c r="AA50505" s="298"/>
      <c r="AC50505" s="206"/>
    </row>
    <row r="50506" spans="27:29">
      <c r="AA50506" s="298"/>
      <c r="AC50506" s="206"/>
    </row>
    <row r="50507" spans="27:29">
      <c r="AA50507" s="298"/>
      <c r="AC50507" s="206"/>
    </row>
    <row r="50508" spans="27:29">
      <c r="AA50508" s="298"/>
      <c r="AC50508" s="206"/>
    </row>
    <row r="50509" spans="27:29">
      <c r="AA50509" s="298"/>
      <c r="AC50509" s="206"/>
    </row>
    <row r="50510" spans="27:29">
      <c r="AA50510" s="298"/>
      <c r="AC50510" s="206"/>
    </row>
    <row r="50511" spans="27:29">
      <c r="AA50511" s="298"/>
      <c r="AC50511" s="206"/>
    </row>
    <row r="50512" spans="27:29">
      <c r="AA50512" s="298"/>
      <c r="AC50512" s="206"/>
    </row>
    <row r="50513" spans="27:29">
      <c r="AA50513" s="298"/>
      <c r="AC50513" s="206"/>
    </row>
    <row r="50514" spans="27:29">
      <c r="AA50514" s="298"/>
      <c r="AC50514" s="206"/>
    </row>
    <row r="50515" spans="27:29">
      <c r="AA50515" s="298"/>
      <c r="AC50515" s="206"/>
    </row>
    <row r="50516" spans="27:29">
      <c r="AA50516" s="298"/>
      <c r="AC50516" s="206"/>
    </row>
    <row r="50517" spans="27:29">
      <c r="AA50517" s="298"/>
      <c r="AC50517" s="206"/>
    </row>
    <row r="50518" spans="27:29">
      <c r="AA50518" s="298"/>
      <c r="AC50518" s="206"/>
    </row>
    <row r="50519" spans="27:29">
      <c r="AA50519" s="298"/>
      <c r="AC50519" s="206"/>
    </row>
    <row r="50520" spans="27:29">
      <c r="AA50520" s="298"/>
      <c r="AC50520" s="206"/>
    </row>
    <row r="50521" spans="27:29">
      <c r="AA50521" s="298"/>
      <c r="AC50521" s="206"/>
    </row>
    <row r="50522" spans="27:29">
      <c r="AA50522" s="298"/>
      <c r="AC50522" s="206"/>
    </row>
    <row r="50523" spans="27:29">
      <c r="AA50523" s="298"/>
      <c r="AC50523" s="206"/>
    </row>
    <row r="50524" spans="27:29">
      <c r="AA50524" s="298"/>
      <c r="AC50524" s="206"/>
    </row>
    <row r="50525" spans="27:29">
      <c r="AA50525" s="298"/>
      <c r="AC50525" s="206"/>
    </row>
    <row r="50526" spans="27:29">
      <c r="AA50526" s="298"/>
      <c r="AC50526" s="206"/>
    </row>
    <row r="50527" spans="27:29">
      <c r="AA50527" s="298"/>
      <c r="AC50527" s="206"/>
    </row>
    <row r="50528" spans="27:29">
      <c r="AA50528" s="298"/>
      <c r="AC50528" s="206"/>
    </row>
    <row r="50529" spans="27:29">
      <c r="AA50529" s="298"/>
      <c r="AC50529" s="206"/>
    </row>
    <row r="50530" spans="27:29">
      <c r="AA50530" s="298"/>
      <c r="AC50530" s="206"/>
    </row>
    <row r="50531" spans="27:29">
      <c r="AA50531" s="298"/>
      <c r="AC50531" s="206"/>
    </row>
    <row r="50532" spans="27:29">
      <c r="AA50532" s="298"/>
      <c r="AC50532" s="206"/>
    </row>
    <row r="50533" spans="27:29">
      <c r="AA50533" s="298"/>
      <c r="AC50533" s="206"/>
    </row>
    <row r="50534" spans="27:29">
      <c r="AA50534" s="298"/>
      <c r="AC50534" s="206"/>
    </row>
    <row r="50535" spans="27:29">
      <c r="AA50535" s="298"/>
      <c r="AC50535" s="206"/>
    </row>
    <row r="50536" spans="27:29">
      <c r="AA50536" s="298"/>
      <c r="AC50536" s="206"/>
    </row>
    <row r="50537" spans="27:29">
      <c r="AA50537" s="298"/>
      <c r="AC50537" s="206"/>
    </row>
    <row r="50538" spans="27:29">
      <c r="AA50538" s="298"/>
      <c r="AC50538" s="206"/>
    </row>
    <row r="50539" spans="27:29">
      <c r="AA50539" s="298"/>
      <c r="AC50539" s="206"/>
    </row>
    <row r="50540" spans="27:29">
      <c r="AA50540" s="298"/>
      <c r="AC50540" s="206"/>
    </row>
    <row r="50541" spans="27:29">
      <c r="AA50541" s="298"/>
      <c r="AC50541" s="206"/>
    </row>
    <row r="50542" spans="27:29">
      <c r="AA50542" s="298"/>
      <c r="AC50542" s="206"/>
    </row>
    <row r="50543" spans="27:29">
      <c r="AA50543" s="298"/>
      <c r="AC50543" s="206"/>
    </row>
    <row r="50544" spans="27:29">
      <c r="AA50544" s="298"/>
      <c r="AC50544" s="206"/>
    </row>
    <row r="50545" spans="27:29">
      <c r="AA50545" s="298"/>
      <c r="AC50545" s="206"/>
    </row>
    <row r="50546" spans="27:29">
      <c r="AA50546" s="298"/>
      <c r="AC50546" s="206"/>
    </row>
    <row r="50547" spans="27:29">
      <c r="AA50547" s="298"/>
      <c r="AC50547" s="206"/>
    </row>
    <row r="50548" spans="27:29">
      <c r="AA50548" s="298"/>
      <c r="AC50548" s="206"/>
    </row>
    <row r="50549" spans="27:29">
      <c r="AA50549" s="298"/>
      <c r="AC50549" s="206"/>
    </row>
    <row r="50550" spans="27:29">
      <c r="AA50550" s="298"/>
      <c r="AC50550" s="206"/>
    </row>
    <row r="50551" spans="27:29">
      <c r="AA50551" s="298"/>
      <c r="AC50551" s="206"/>
    </row>
    <row r="50552" spans="27:29">
      <c r="AA50552" s="298"/>
      <c r="AC50552" s="206"/>
    </row>
    <row r="50553" spans="27:29">
      <c r="AA50553" s="298"/>
      <c r="AC50553" s="206"/>
    </row>
    <row r="50554" spans="27:29">
      <c r="AA50554" s="298"/>
      <c r="AC50554" s="206"/>
    </row>
    <row r="50555" spans="27:29">
      <c r="AA50555" s="298"/>
      <c r="AC50555" s="206"/>
    </row>
    <row r="50556" spans="27:29">
      <c r="AA50556" s="298"/>
      <c r="AC50556" s="206"/>
    </row>
    <row r="50557" spans="27:29">
      <c r="AA50557" s="298"/>
      <c r="AC50557" s="206"/>
    </row>
    <row r="50558" spans="27:29">
      <c r="AA50558" s="298"/>
      <c r="AC50558" s="206"/>
    </row>
    <row r="50559" spans="27:29">
      <c r="AA50559" s="298"/>
      <c r="AC50559" s="206"/>
    </row>
    <row r="50560" spans="27:29">
      <c r="AA50560" s="298"/>
      <c r="AC50560" s="206"/>
    </row>
    <row r="50561" spans="27:29">
      <c r="AA50561" s="298"/>
      <c r="AC50561" s="206"/>
    </row>
    <row r="50562" spans="27:29">
      <c r="AA50562" s="298"/>
      <c r="AC50562" s="206"/>
    </row>
    <row r="50563" spans="27:29">
      <c r="AA50563" s="298"/>
      <c r="AC50563" s="206"/>
    </row>
    <row r="50564" spans="27:29">
      <c r="AA50564" s="298"/>
      <c r="AC50564" s="206"/>
    </row>
    <row r="50565" spans="27:29">
      <c r="AA50565" s="298"/>
      <c r="AC50565" s="206"/>
    </row>
    <row r="50566" spans="27:29">
      <c r="AA50566" s="298"/>
      <c r="AC50566" s="206"/>
    </row>
    <row r="50567" spans="27:29">
      <c r="AA50567" s="298"/>
      <c r="AC50567" s="206"/>
    </row>
    <row r="50568" spans="27:29">
      <c r="AA50568" s="298"/>
      <c r="AC50568" s="206"/>
    </row>
    <row r="50569" spans="27:29">
      <c r="AA50569" s="298"/>
      <c r="AC50569" s="206"/>
    </row>
    <row r="50570" spans="27:29">
      <c r="AA50570" s="298"/>
      <c r="AC50570" s="206"/>
    </row>
    <row r="50571" spans="27:29">
      <c r="AA50571" s="298"/>
      <c r="AC50571" s="206"/>
    </row>
    <row r="50572" spans="27:29">
      <c r="AA50572" s="298"/>
      <c r="AC50572" s="206"/>
    </row>
    <row r="50573" spans="27:29">
      <c r="AA50573" s="298"/>
      <c r="AC50573" s="206"/>
    </row>
    <row r="50574" spans="27:29">
      <c r="AA50574" s="298"/>
      <c r="AC50574" s="206"/>
    </row>
    <row r="50575" spans="27:29">
      <c r="AA50575" s="298"/>
      <c r="AC50575" s="206"/>
    </row>
    <row r="50576" spans="27:29">
      <c r="AA50576" s="298"/>
      <c r="AC50576" s="206"/>
    </row>
    <row r="50577" spans="27:29">
      <c r="AA50577" s="298"/>
      <c r="AC50577" s="206"/>
    </row>
    <row r="50578" spans="27:29">
      <c r="AA50578" s="298"/>
      <c r="AC50578" s="206"/>
    </row>
    <row r="50579" spans="27:29">
      <c r="AA50579" s="298"/>
      <c r="AC50579" s="206"/>
    </row>
    <row r="50580" spans="27:29">
      <c r="AA50580" s="298"/>
      <c r="AC50580" s="206"/>
    </row>
    <row r="50581" spans="27:29">
      <c r="AA50581" s="298"/>
      <c r="AC50581" s="206"/>
    </row>
    <row r="50582" spans="27:29">
      <c r="AA50582" s="298"/>
      <c r="AC50582" s="206"/>
    </row>
    <row r="50583" spans="27:29">
      <c r="AA50583" s="298"/>
      <c r="AC50583" s="206"/>
    </row>
    <row r="50584" spans="27:29">
      <c r="AA50584" s="298"/>
      <c r="AC50584" s="206"/>
    </row>
    <row r="50585" spans="27:29">
      <c r="AA50585" s="298"/>
      <c r="AC50585" s="206"/>
    </row>
    <row r="50586" spans="27:29">
      <c r="AA50586" s="298"/>
      <c r="AC50586" s="206"/>
    </row>
    <row r="50587" spans="27:29">
      <c r="AA50587" s="298"/>
      <c r="AC50587" s="206"/>
    </row>
    <row r="50588" spans="27:29">
      <c r="AA50588" s="298"/>
      <c r="AC50588" s="206"/>
    </row>
    <row r="50589" spans="27:29">
      <c r="AA50589" s="298"/>
      <c r="AC50589" s="206"/>
    </row>
    <row r="50590" spans="27:29">
      <c r="AA50590" s="298"/>
      <c r="AC50590" s="206"/>
    </row>
    <row r="50591" spans="27:29">
      <c r="AA50591" s="298"/>
      <c r="AC50591" s="206"/>
    </row>
    <row r="50592" spans="27:29">
      <c r="AA50592" s="298"/>
      <c r="AC50592" s="206"/>
    </row>
    <row r="50593" spans="27:29">
      <c r="AA50593" s="298"/>
      <c r="AC50593" s="206"/>
    </row>
    <row r="50594" spans="27:29">
      <c r="AA50594" s="298"/>
      <c r="AC50594" s="206"/>
    </row>
    <row r="50595" spans="27:29">
      <c r="AA50595" s="298"/>
      <c r="AC50595" s="206"/>
    </row>
    <row r="50596" spans="27:29">
      <c r="AA50596" s="298"/>
      <c r="AC50596" s="206"/>
    </row>
    <row r="50597" spans="27:29">
      <c r="AA50597" s="298"/>
      <c r="AC50597" s="206"/>
    </row>
    <row r="50598" spans="27:29">
      <c r="AA50598" s="298"/>
      <c r="AC50598" s="206"/>
    </row>
    <row r="50599" spans="27:29">
      <c r="AA50599" s="298"/>
      <c r="AC50599" s="206"/>
    </row>
    <row r="50600" spans="27:29">
      <c r="AA50600" s="298"/>
      <c r="AC50600" s="206"/>
    </row>
    <row r="50601" spans="27:29">
      <c r="AA50601" s="298"/>
      <c r="AC50601" s="206"/>
    </row>
    <row r="50602" spans="27:29">
      <c r="AA50602" s="298"/>
      <c r="AC50602" s="206"/>
    </row>
    <row r="50603" spans="27:29">
      <c r="AA50603" s="298"/>
      <c r="AC50603" s="206"/>
    </row>
    <row r="50604" spans="27:29">
      <c r="AA50604" s="298"/>
      <c r="AC50604" s="206"/>
    </row>
    <row r="50605" spans="27:29">
      <c r="AA50605" s="298"/>
      <c r="AC50605" s="206"/>
    </row>
    <row r="50606" spans="27:29">
      <c r="AA50606" s="298"/>
      <c r="AC50606" s="206"/>
    </row>
    <row r="50607" spans="27:29">
      <c r="AA50607" s="298"/>
      <c r="AC50607" s="206"/>
    </row>
    <row r="50608" spans="27:29">
      <c r="AA50608" s="298"/>
      <c r="AC50608" s="206"/>
    </row>
    <row r="50609" spans="27:29">
      <c r="AA50609" s="298"/>
      <c r="AC50609" s="206"/>
    </row>
    <row r="50610" spans="27:29">
      <c r="AA50610" s="298"/>
      <c r="AC50610" s="206"/>
    </row>
    <row r="50611" spans="27:29">
      <c r="AA50611" s="298"/>
      <c r="AC50611" s="206"/>
    </row>
    <row r="50612" spans="27:29">
      <c r="AA50612" s="298"/>
      <c r="AC50612" s="206"/>
    </row>
    <row r="50613" spans="27:29">
      <c r="AA50613" s="298"/>
      <c r="AC50613" s="206"/>
    </row>
    <row r="50614" spans="27:29">
      <c r="AA50614" s="298"/>
      <c r="AC50614" s="206"/>
    </row>
    <row r="50615" spans="27:29">
      <c r="AA50615" s="298"/>
      <c r="AC50615" s="206"/>
    </row>
    <row r="50616" spans="27:29">
      <c r="AA50616" s="298"/>
      <c r="AC50616" s="206"/>
    </row>
    <row r="50617" spans="27:29">
      <c r="AA50617" s="298"/>
      <c r="AC50617" s="206"/>
    </row>
    <row r="50618" spans="27:29">
      <c r="AA50618" s="298"/>
      <c r="AC50618" s="206"/>
    </row>
    <row r="50619" spans="27:29">
      <c r="AA50619" s="298"/>
      <c r="AC50619" s="206"/>
    </row>
    <row r="50620" spans="27:29">
      <c r="AA50620" s="298"/>
      <c r="AC50620" s="206"/>
    </row>
    <row r="50621" spans="27:29">
      <c r="AA50621" s="298"/>
      <c r="AC50621" s="206"/>
    </row>
    <row r="50622" spans="27:29">
      <c r="AA50622" s="298"/>
      <c r="AC50622" s="206"/>
    </row>
    <row r="50623" spans="27:29">
      <c r="AA50623" s="298"/>
      <c r="AC50623" s="206"/>
    </row>
    <row r="50624" spans="27:29">
      <c r="AA50624" s="298"/>
      <c r="AC50624" s="206"/>
    </row>
    <row r="50625" spans="27:29">
      <c r="AA50625" s="298"/>
      <c r="AC50625" s="206"/>
    </row>
    <row r="50626" spans="27:29">
      <c r="AA50626" s="298"/>
      <c r="AC50626" s="206"/>
    </row>
    <row r="50627" spans="27:29">
      <c r="AA50627" s="298"/>
      <c r="AC50627" s="206"/>
    </row>
    <row r="50628" spans="27:29">
      <c r="AA50628" s="298"/>
      <c r="AC50628" s="206"/>
    </row>
    <row r="50629" spans="27:29">
      <c r="AA50629" s="298"/>
      <c r="AC50629" s="206"/>
    </row>
    <row r="50630" spans="27:29">
      <c r="AA50630" s="298"/>
      <c r="AC50630" s="206"/>
    </row>
    <row r="50631" spans="27:29">
      <c r="AA50631" s="298"/>
      <c r="AC50631" s="206"/>
    </row>
    <row r="50632" spans="27:29">
      <c r="AA50632" s="298"/>
      <c r="AC50632" s="206"/>
    </row>
    <row r="50633" spans="27:29">
      <c r="AA50633" s="298"/>
      <c r="AC50633" s="206"/>
    </row>
    <row r="50634" spans="27:29">
      <c r="AA50634" s="298"/>
      <c r="AC50634" s="206"/>
    </row>
    <row r="50635" spans="27:29">
      <c r="AA50635" s="298"/>
      <c r="AC50635" s="206"/>
    </row>
    <row r="50636" spans="27:29">
      <c r="AA50636" s="298"/>
      <c r="AC50636" s="206"/>
    </row>
    <row r="50637" spans="27:29">
      <c r="AA50637" s="298"/>
      <c r="AC50637" s="206"/>
    </row>
    <row r="50638" spans="27:29">
      <c r="AA50638" s="298"/>
      <c r="AC50638" s="206"/>
    </row>
    <row r="50639" spans="27:29">
      <c r="AA50639" s="298"/>
      <c r="AC50639" s="206"/>
    </row>
    <row r="50640" spans="27:29">
      <c r="AA50640" s="298"/>
      <c r="AC50640" s="206"/>
    </row>
    <row r="50641" spans="27:29">
      <c r="AA50641" s="298"/>
      <c r="AC50641" s="206"/>
    </row>
    <row r="50642" spans="27:29">
      <c r="AA50642" s="298"/>
      <c r="AC50642" s="206"/>
    </row>
    <row r="50643" spans="27:29">
      <c r="AA50643" s="298"/>
      <c r="AC50643" s="206"/>
    </row>
    <row r="50644" spans="27:29">
      <c r="AA50644" s="298"/>
      <c r="AC50644" s="206"/>
    </row>
    <row r="50645" spans="27:29">
      <c r="AA50645" s="298"/>
      <c r="AC50645" s="206"/>
    </row>
    <row r="50646" spans="27:29">
      <c r="AA50646" s="298"/>
      <c r="AC50646" s="206"/>
    </row>
    <row r="50647" spans="27:29">
      <c r="AA50647" s="298"/>
      <c r="AC50647" s="206"/>
    </row>
    <row r="50648" spans="27:29">
      <c r="AA50648" s="298"/>
      <c r="AC50648" s="206"/>
    </row>
    <row r="50649" spans="27:29">
      <c r="AA50649" s="298"/>
      <c r="AC50649" s="206"/>
    </row>
    <row r="50650" spans="27:29">
      <c r="AA50650" s="298"/>
      <c r="AC50650" s="206"/>
    </row>
    <row r="50651" spans="27:29">
      <c r="AA50651" s="298"/>
      <c r="AC50651" s="206"/>
    </row>
    <row r="50652" spans="27:29">
      <c r="AA50652" s="298"/>
      <c r="AC50652" s="206"/>
    </row>
    <row r="50653" spans="27:29">
      <c r="AA50653" s="298"/>
      <c r="AC50653" s="206"/>
    </row>
    <row r="50654" spans="27:29">
      <c r="AA50654" s="298"/>
      <c r="AC50654" s="206"/>
    </row>
    <row r="50655" spans="27:29">
      <c r="AA50655" s="298"/>
      <c r="AC50655" s="206"/>
    </row>
    <row r="50656" spans="27:29">
      <c r="AA50656" s="298"/>
      <c r="AC50656" s="206"/>
    </row>
    <row r="50657" spans="27:29">
      <c r="AA50657" s="298"/>
      <c r="AC50657" s="206"/>
    </row>
    <row r="50658" spans="27:29">
      <c r="AA50658" s="298"/>
      <c r="AC50658" s="206"/>
    </row>
    <row r="50659" spans="27:29">
      <c r="AA50659" s="298"/>
      <c r="AC50659" s="206"/>
    </row>
    <row r="50660" spans="27:29">
      <c r="AA50660" s="298"/>
      <c r="AC50660" s="206"/>
    </row>
    <row r="50661" spans="27:29">
      <c r="AA50661" s="298"/>
      <c r="AC50661" s="206"/>
    </row>
    <row r="50662" spans="27:29">
      <c r="AA50662" s="298"/>
      <c r="AC50662" s="206"/>
    </row>
    <row r="50663" spans="27:29">
      <c r="AA50663" s="298"/>
      <c r="AC50663" s="206"/>
    </row>
    <row r="50664" spans="27:29">
      <c r="AA50664" s="298"/>
      <c r="AC50664" s="206"/>
    </row>
    <row r="50665" spans="27:29">
      <c r="AA50665" s="298"/>
      <c r="AC50665" s="206"/>
    </row>
    <row r="50666" spans="27:29">
      <c r="AA50666" s="298"/>
      <c r="AC50666" s="206"/>
    </row>
    <row r="50667" spans="27:29">
      <c r="AA50667" s="298"/>
      <c r="AC50667" s="206"/>
    </row>
    <row r="50668" spans="27:29">
      <c r="AA50668" s="298"/>
      <c r="AC50668" s="206"/>
    </row>
    <row r="50669" spans="27:29">
      <c r="AA50669" s="298"/>
      <c r="AC50669" s="206"/>
    </row>
    <row r="50670" spans="27:29">
      <c r="AA50670" s="298"/>
      <c r="AC50670" s="206"/>
    </row>
    <row r="50671" spans="27:29">
      <c r="AA50671" s="298"/>
      <c r="AC50671" s="206"/>
    </row>
    <row r="50672" spans="27:29">
      <c r="AA50672" s="298"/>
      <c r="AC50672" s="206"/>
    </row>
    <row r="50673" spans="27:29">
      <c r="AA50673" s="298"/>
      <c r="AC50673" s="206"/>
    </row>
    <row r="50674" spans="27:29">
      <c r="AA50674" s="298"/>
      <c r="AC50674" s="206"/>
    </row>
    <row r="50675" spans="27:29">
      <c r="AA50675" s="298"/>
      <c r="AC50675" s="206"/>
    </row>
    <row r="50676" spans="27:29">
      <c r="AA50676" s="298"/>
      <c r="AC50676" s="206"/>
    </row>
    <row r="50677" spans="27:29">
      <c r="AA50677" s="298"/>
      <c r="AC50677" s="206"/>
    </row>
    <row r="50678" spans="27:29">
      <c r="AA50678" s="298"/>
      <c r="AC50678" s="206"/>
    </row>
    <row r="50679" spans="27:29">
      <c r="AA50679" s="298"/>
      <c r="AC50679" s="206"/>
    </row>
    <row r="50680" spans="27:29">
      <c r="AA50680" s="298"/>
      <c r="AC50680" s="206"/>
    </row>
    <row r="50681" spans="27:29">
      <c r="AA50681" s="298"/>
      <c r="AC50681" s="206"/>
    </row>
    <row r="50682" spans="27:29">
      <c r="AA50682" s="298"/>
      <c r="AC50682" s="206"/>
    </row>
    <row r="50683" spans="27:29">
      <c r="AA50683" s="298"/>
      <c r="AC50683" s="206"/>
    </row>
    <row r="50684" spans="27:29">
      <c r="AA50684" s="298"/>
      <c r="AC50684" s="206"/>
    </row>
    <row r="50685" spans="27:29">
      <c r="AA50685" s="298"/>
      <c r="AC50685" s="206"/>
    </row>
    <row r="50686" spans="27:29">
      <c r="AA50686" s="298"/>
      <c r="AC50686" s="206"/>
    </row>
    <row r="50687" spans="27:29">
      <c r="AA50687" s="298"/>
      <c r="AC50687" s="206"/>
    </row>
    <row r="50688" spans="27:29">
      <c r="AA50688" s="298"/>
      <c r="AC50688" s="206"/>
    </row>
    <row r="50689" spans="27:29">
      <c r="AA50689" s="298"/>
      <c r="AC50689" s="206"/>
    </row>
    <row r="50690" spans="27:29">
      <c r="AA50690" s="298"/>
      <c r="AC50690" s="206"/>
    </row>
    <row r="50691" spans="27:29">
      <c r="AA50691" s="298"/>
      <c r="AC50691" s="206"/>
    </row>
    <row r="50692" spans="27:29">
      <c r="AA50692" s="298"/>
      <c r="AC50692" s="206"/>
    </row>
    <row r="50693" spans="27:29">
      <c r="AA50693" s="298"/>
      <c r="AC50693" s="206"/>
    </row>
    <row r="50694" spans="27:29">
      <c r="AA50694" s="298"/>
      <c r="AC50694" s="206"/>
    </row>
    <row r="50695" spans="27:29">
      <c r="AA50695" s="298"/>
      <c r="AC50695" s="206"/>
    </row>
    <row r="50696" spans="27:29">
      <c r="AA50696" s="298"/>
      <c r="AC50696" s="206"/>
    </row>
    <row r="50697" spans="27:29">
      <c r="AA50697" s="298"/>
      <c r="AC50697" s="206"/>
    </row>
    <row r="50698" spans="27:29">
      <c r="AA50698" s="298"/>
      <c r="AC50698" s="206"/>
    </row>
    <row r="50699" spans="27:29">
      <c r="AA50699" s="298"/>
      <c r="AC50699" s="206"/>
    </row>
    <row r="50700" spans="27:29">
      <c r="AA50700" s="298"/>
      <c r="AC50700" s="206"/>
    </row>
    <row r="50701" spans="27:29">
      <c r="AA50701" s="298"/>
      <c r="AC50701" s="206"/>
    </row>
    <row r="50702" spans="27:29">
      <c r="AA50702" s="298"/>
      <c r="AC50702" s="206"/>
    </row>
    <row r="50703" spans="27:29">
      <c r="AA50703" s="298"/>
      <c r="AC50703" s="206"/>
    </row>
    <row r="50704" spans="27:29">
      <c r="AA50704" s="298"/>
      <c r="AC50704" s="206"/>
    </row>
    <row r="50705" spans="27:29">
      <c r="AA50705" s="298"/>
      <c r="AC50705" s="206"/>
    </row>
    <row r="50706" spans="27:29">
      <c r="AA50706" s="298"/>
      <c r="AC50706" s="206"/>
    </row>
    <row r="50707" spans="27:29">
      <c r="AA50707" s="298"/>
      <c r="AC50707" s="206"/>
    </row>
    <row r="50708" spans="27:29">
      <c r="AA50708" s="298"/>
      <c r="AC50708" s="206"/>
    </row>
    <row r="50709" spans="27:29">
      <c r="AA50709" s="298"/>
      <c r="AC50709" s="206"/>
    </row>
    <row r="50710" spans="27:29">
      <c r="AA50710" s="298"/>
      <c r="AC50710" s="206"/>
    </row>
    <row r="50711" spans="27:29">
      <c r="AA50711" s="298"/>
      <c r="AC50711" s="206"/>
    </row>
    <row r="50712" spans="27:29">
      <c r="AA50712" s="298"/>
      <c r="AC50712" s="206"/>
    </row>
    <row r="50713" spans="27:29">
      <c r="AA50713" s="298"/>
      <c r="AC50713" s="206"/>
    </row>
    <row r="50714" spans="27:29">
      <c r="AA50714" s="298"/>
      <c r="AC50714" s="206"/>
    </row>
    <row r="50715" spans="27:29">
      <c r="AA50715" s="298"/>
      <c r="AC50715" s="206"/>
    </row>
    <row r="50716" spans="27:29">
      <c r="AA50716" s="298"/>
      <c r="AC50716" s="206"/>
    </row>
    <row r="50717" spans="27:29">
      <c r="AA50717" s="298"/>
      <c r="AC50717" s="206"/>
    </row>
    <row r="50718" spans="27:29">
      <c r="AA50718" s="298"/>
      <c r="AC50718" s="206"/>
    </row>
    <row r="50719" spans="27:29">
      <c r="AA50719" s="298"/>
      <c r="AC50719" s="206"/>
    </row>
    <row r="50720" spans="27:29">
      <c r="AA50720" s="298"/>
      <c r="AC50720" s="206"/>
    </row>
    <row r="50721" spans="27:29">
      <c r="AA50721" s="298"/>
      <c r="AC50721" s="206"/>
    </row>
    <row r="50722" spans="27:29">
      <c r="AA50722" s="298"/>
      <c r="AC50722" s="206"/>
    </row>
    <row r="50723" spans="27:29">
      <c r="AA50723" s="298"/>
      <c r="AC50723" s="206"/>
    </row>
    <row r="50724" spans="27:29">
      <c r="AA50724" s="298"/>
      <c r="AC50724" s="206"/>
    </row>
    <row r="50725" spans="27:29">
      <c r="AA50725" s="298"/>
      <c r="AC50725" s="206"/>
    </row>
    <row r="50726" spans="27:29">
      <c r="AA50726" s="298"/>
      <c r="AC50726" s="206"/>
    </row>
    <row r="50727" spans="27:29">
      <c r="AA50727" s="298"/>
      <c r="AC50727" s="206"/>
    </row>
    <row r="50728" spans="27:29">
      <c r="AA50728" s="298"/>
      <c r="AC50728" s="206"/>
    </row>
    <row r="50729" spans="27:29">
      <c r="AA50729" s="298"/>
      <c r="AC50729" s="206"/>
    </row>
    <row r="50730" spans="27:29">
      <c r="AA50730" s="298"/>
      <c r="AC50730" s="206"/>
    </row>
    <row r="50731" spans="27:29">
      <c r="AA50731" s="298"/>
      <c r="AC50731" s="206"/>
    </row>
    <row r="50732" spans="27:29">
      <c r="AA50732" s="298"/>
      <c r="AC50732" s="206"/>
    </row>
    <row r="50733" spans="27:29">
      <c r="AA50733" s="298"/>
      <c r="AC50733" s="206"/>
    </row>
    <row r="50734" spans="27:29">
      <c r="AA50734" s="298"/>
      <c r="AC50734" s="206"/>
    </row>
    <row r="50735" spans="27:29">
      <c r="AA50735" s="298"/>
      <c r="AC50735" s="206"/>
    </row>
    <row r="50736" spans="27:29">
      <c r="AA50736" s="298"/>
      <c r="AC50736" s="206"/>
    </row>
    <row r="50737" spans="27:29">
      <c r="AA50737" s="298"/>
      <c r="AC50737" s="206"/>
    </row>
    <row r="50738" spans="27:29">
      <c r="AA50738" s="298"/>
      <c r="AC50738" s="206"/>
    </row>
    <row r="50739" spans="27:29">
      <c r="AA50739" s="298"/>
      <c r="AC50739" s="206"/>
    </row>
    <row r="50740" spans="27:29">
      <c r="AA50740" s="298"/>
      <c r="AC50740" s="206"/>
    </row>
    <row r="50741" spans="27:29">
      <c r="AA50741" s="298"/>
      <c r="AC50741" s="206"/>
    </row>
    <row r="50742" spans="27:29">
      <c r="AA50742" s="298"/>
      <c r="AC50742" s="206"/>
    </row>
    <row r="50743" spans="27:29">
      <c r="AA50743" s="298"/>
      <c r="AC50743" s="206"/>
    </row>
    <row r="50744" spans="27:29">
      <c r="AA50744" s="298"/>
      <c r="AC50744" s="206"/>
    </row>
    <row r="50745" spans="27:29">
      <c r="AA50745" s="298"/>
      <c r="AC50745" s="206"/>
    </row>
    <row r="50746" spans="27:29">
      <c r="AA50746" s="298"/>
      <c r="AC50746" s="206"/>
    </row>
    <row r="50747" spans="27:29">
      <c r="AA50747" s="298"/>
      <c r="AC50747" s="206"/>
    </row>
    <row r="50748" spans="27:29">
      <c r="AA50748" s="298"/>
      <c r="AC50748" s="206"/>
    </row>
    <row r="50749" spans="27:29">
      <c r="AA50749" s="298"/>
      <c r="AC50749" s="206"/>
    </row>
    <row r="50750" spans="27:29">
      <c r="AA50750" s="298"/>
      <c r="AC50750" s="206"/>
    </row>
    <row r="50751" spans="27:29">
      <c r="AA50751" s="298"/>
      <c r="AC50751" s="206"/>
    </row>
    <row r="50752" spans="27:29">
      <c r="AA50752" s="298"/>
      <c r="AC50752" s="206"/>
    </row>
    <row r="50753" spans="27:29">
      <c r="AA50753" s="298"/>
      <c r="AC50753" s="206"/>
    </row>
    <row r="50754" spans="27:29">
      <c r="AA50754" s="298"/>
      <c r="AC50754" s="206"/>
    </row>
    <row r="50755" spans="27:29">
      <c r="AA50755" s="298"/>
      <c r="AC50755" s="206"/>
    </row>
    <row r="50756" spans="27:29">
      <c r="AA50756" s="298"/>
      <c r="AC50756" s="206"/>
    </row>
    <row r="50757" spans="27:29">
      <c r="AA50757" s="298"/>
      <c r="AC50757" s="206"/>
    </row>
    <row r="50758" spans="27:29">
      <c r="AA50758" s="298"/>
      <c r="AC50758" s="206"/>
    </row>
    <row r="50759" spans="27:29">
      <c r="AA50759" s="298"/>
      <c r="AC50759" s="206"/>
    </row>
    <row r="50760" spans="27:29">
      <c r="AA50760" s="298"/>
      <c r="AC50760" s="206"/>
    </row>
    <row r="50761" spans="27:29">
      <c r="AA50761" s="298"/>
      <c r="AC50761" s="206"/>
    </row>
    <row r="50762" spans="27:29">
      <c r="AA50762" s="298"/>
      <c r="AC50762" s="206"/>
    </row>
    <row r="50763" spans="27:29">
      <c r="AA50763" s="298"/>
      <c r="AC50763" s="206"/>
    </row>
    <row r="50764" spans="27:29">
      <c r="AA50764" s="298"/>
      <c r="AC50764" s="206"/>
    </row>
    <row r="50765" spans="27:29">
      <c r="AA50765" s="298"/>
      <c r="AC50765" s="206"/>
    </row>
    <row r="50766" spans="27:29">
      <c r="AA50766" s="298"/>
      <c r="AC50766" s="206"/>
    </row>
    <row r="50767" spans="27:29">
      <c r="AA50767" s="298"/>
      <c r="AC50767" s="206"/>
    </row>
    <row r="50768" spans="27:29">
      <c r="AA50768" s="298"/>
      <c r="AC50768" s="206"/>
    </row>
    <row r="50769" spans="27:29">
      <c r="AA50769" s="298"/>
      <c r="AC50769" s="206"/>
    </row>
    <row r="50770" spans="27:29">
      <c r="AA50770" s="298"/>
      <c r="AC50770" s="206"/>
    </row>
    <row r="50771" spans="27:29">
      <c r="AA50771" s="298"/>
      <c r="AC50771" s="206"/>
    </row>
    <row r="50772" spans="27:29">
      <c r="AA50772" s="298"/>
      <c r="AC50772" s="206"/>
    </row>
    <row r="50773" spans="27:29">
      <c r="AA50773" s="298"/>
      <c r="AC50773" s="206"/>
    </row>
    <row r="50774" spans="27:29">
      <c r="AA50774" s="298"/>
      <c r="AC50774" s="206"/>
    </row>
    <row r="50775" spans="27:29">
      <c r="AA50775" s="298"/>
      <c r="AC50775" s="206"/>
    </row>
    <row r="50776" spans="27:29">
      <c r="AA50776" s="298"/>
      <c r="AC50776" s="206"/>
    </row>
    <row r="50777" spans="27:29">
      <c r="AA50777" s="298"/>
      <c r="AC50777" s="206"/>
    </row>
    <row r="50778" spans="27:29">
      <c r="AA50778" s="298"/>
      <c r="AC50778" s="206"/>
    </row>
    <row r="50779" spans="27:29">
      <c r="AA50779" s="298"/>
      <c r="AC50779" s="206"/>
    </row>
    <row r="50780" spans="27:29">
      <c r="AA50780" s="298"/>
      <c r="AC50780" s="206"/>
    </row>
    <row r="50781" spans="27:29">
      <c r="AA50781" s="298"/>
      <c r="AC50781" s="206"/>
    </row>
    <row r="50782" spans="27:29">
      <c r="AA50782" s="298"/>
      <c r="AC50782" s="206"/>
    </row>
    <row r="50783" spans="27:29">
      <c r="AA50783" s="298"/>
      <c r="AC50783" s="206"/>
    </row>
    <row r="50784" spans="27:29">
      <c r="AA50784" s="298"/>
      <c r="AC50784" s="206"/>
    </row>
    <row r="50785" spans="27:29">
      <c r="AA50785" s="298"/>
      <c r="AC50785" s="206"/>
    </row>
    <row r="50786" spans="27:29">
      <c r="AA50786" s="298"/>
      <c r="AC50786" s="206"/>
    </row>
    <row r="50787" spans="27:29">
      <c r="AA50787" s="298"/>
      <c r="AC50787" s="206"/>
    </row>
    <row r="50788" spans="27:29">
      <c r="AA50788" s="298"/>
      <c r="AC50788" s="206"/>
    </row>
    <row r="50789" spans="27:29">
      <c r="AA50789" s="298"/>
      <c r="AC50789" s="206"/>
    </row>
    <row r="50790" spans="27:29">
      <c r="AA50790" s="298"/>
      <c r="AC50790" s="206"/>
    </row>
    <row r="50791" spans="27:29">
      <c r="AA50791" s="298"/>
      <c r="AC50791" s="206"/>
    </row>
    <row r="50792" spans="27:29">
      <c r="AA50792" s="298"/>
      <c r="AC50792" s="206"/>
    </row>
    <row r="50793" spans="27:29">
      <c r="AA50793" s="298"/>
      <c r="AC50793" s="206"/>
    </row>
    <row r="50794" spans="27:29">
      <c r="AA50794" s="298"/>
      <c r="AC50794" s="206"/>
    </row>
    <row r="50795" spans="27:29">
      <c r="AA50795" s="298"/>
      <c r="AC50795" s="206"/>
    </row>
    <row r="50796" spans="27:29">
      <c r="AA50796" s="298"/>
      <c r="AC50796" s="206"/>
    </row>
    <row r="50797" spans="27:29">
      <c r="AA50797" s="298"/>
      <c r="AC50797" s="206"/>
    </row>
    <row r="50798" spans="27:29">
      <c r="AA50798" s="298"/>
      <c r="AC50798" s="206"/>
    </row>
    <row r="50799" spans="27:29">
      <c r="AA50799" s="298"/>
      <c r="AC50799" s="206"/>
    </row>
    <row r="50800" spans="27:29">
      <c r="AA50800" s="298"/>
      <c r="AC50800" s="206"/>
    </row>
    <row r="50801" spans="27:29">
      <c r="AA50801" s="298"/>
      <c r="AC50801" s="206"/>
    </row>
    <row r="50802" spans="27:29">
      <c r="AA50802" s="298"/>
      <c r="AC50802" s="206"/>
    </row>
    <row r="50803" spans="27:29">
      <c r="AA50803" s="298"/>
      <c r="AC50803" s="206"/>
    </row>
    <row r="50804" spans="27:29">
      <c r="AA50804" s="298"/>
      <c r="AC50804" s="206"/>
    </row>
    <row r="50805" spans="27:29">
      <c r="AA50805" s="298"/>
      <c r="AC50805" s="206"/>
    </row>
    <row r="50806" spans="27:29">
      <c r="AA50806" s="298"/>
      <c r="AC50806" s="206"/>
    </row>
    <row r="50807" spans="27:29">
      <c r="AA50807" s="298"/>
      <c r="AC50807" s="206"/>
    </row>
    <row r="50808" spans="27:29">
      <c r="AA50808" s="298"/>
      <c r="AC50808" s="206"/>
    </row>
    <row r="50809" spans="27:29">
      <c r="AA50809" s="298"/>
      <c r="AC50809" s="206"/>
    </row>
    <row r="50810" spans="27:29">
      <c r="AA50810" s="298"/>
      <c r="AC50810" s="206"/>
    </row>
    <row r="50811" spans="27:29">
      <c r="AA50811" s="298"/>
      <c r="AC50811" s="206"/>
    </row>
    <row r="50812" spans="27:29">
      <c r="AA50812" s="298"/>
      <c r="AC50812" s="206"/>
    </row>
    <row r="50813" spans="27:29">
      <c r="AA50813" s="298"/>
      <c r="AC50813" s="206"/>
    </row>
    <row r="50814" spans="27:29">
      <c r="AA50814" s="298"/>
      <c r="AC50814" s="206"/>
    </row>
    <row r="50815" spans="27:29">
      <c r="AA50815" s="298"/>
      <c r="AC50815" s="206"/>
    </row>
    <row r="50816" spans="27:29">
      <c r="AA50816" s="298"/>
      <c r="AC50816" s="206"/>
    </row>
    <row r="50817" spans="27:29">
      <c r="AA50817" s="298"/>
      <c r="AC50817" s="206"/>
    </row>
    <row r="50818" spans="27:29">
      <c r="AA50818" s="298"/>
      <c r="AC50818" s="206"/>
    </row>
    <row r="50819" spans="27:29">
      <c r="AA50819" s="298"/>
      <c r="AC50819" s="206"/>
    </row>
    <row r="50820" spans="27:29">
      <c r="AA50820" s="298"/>
      <c r="AC50820" s="206"/>
    </row>
    <row r="50821" spans="27:29">
      <c r="AA50821" s="298"/>
      <c r="AC50821" s="206"/>
    </row>
    <row r="50822" spans="27:29">
      <c r="AA50822" s="298"/>
      <c r="AC50822" s="206"/>
    </row>
    <row r="50823" spans="27:29">
      <c r="AA50823" s="298"/>
      <c r="AC50823" s="206"/>
    </row>
    <row r="50824" spans="27:29">
      <c r="AA50824" s="298"/>
      <c r="AC50824" s="206"/>
    </row>
    <row r="50825" spans="27:29">
      <c r="AA50825" s="298"/>
      <c r="AC50825" s="206"/>
    </row>
    <row r="50826" spans="27:29">
      <c r="AA50826" s="298"/>
      <c r="AC50826" s="206"/>
    </row>
    <row r="50827" spans="27:29">
      <c r="AA50827" s="298"/>
      <c r="AC50827" s="206"/>
    </row>
    <row r="50828" spans="27:29">
      <c r="AA50828" s="298"/>
      <c r="AC50828" s="206"/>
    </row>
    <row r="50829" spans="27:29">
      <c r="AA50829" s="298"/>
      <c r="AC50829" s="206"/>
    </row>
    <row r="50830" spans="27:29">
      <c r="AA50830" s="298"/>
      <c r="AC50830" s="206"/>
    </row>
    <row r="50831" spans="27:29">
      <c r="AA50831" s="298"/>
      <c r="AC50831" s="206"/>
    </row>
    <row r="50832" spans="27:29">
      <c r="AA50832" s="298"/>
      <c r="AC50832" s="206"/>
    </row>
    <row r="50833" spans="27:29">
      <c r="AA50833" s="298"/>
      <c r="AC50833" s="206"/>
    </row>
    <row r="50834" spans="27:29">
      <c r="AA50834" s="298"/>
      <c r="AC50834" s="206"/>
    </row>
    <row r="50835" spans="27:29">
      <c r="AA50835" s="298"/>
      <c r="AC50835" s="206"/>
    </row>
    <row r="50836" spans="27:29">
      <c r="AA50836" s="298"/>
      <c r="AC50836" s="206"/>
    </row>
    <row r="50837" spans="27:29">
      <c r="AA50837" s="298"/>
      <c r="AC50837" s="206"/>
    </row>
    <row r="50838" spans="27:29">
      <c r="AA50838" s="298"/>
      <c r="AC50838" s="206"/>
    </row>
    <row r="50839" spans="27:29">
      <c r="AA50839" s="298"/>
      <c r="AC50839" s="206"/>
    </row>
    <row r="50840" spans="27:29">
      <c r="AA50840" s="298"/>
      <c r="AC50840" s="206"/>
    </row>
    <row r="50841" spans="27:29">
      <c r="AA50841" s="298"/>
      <c r="AC50841" s="206"/>
    </row>
    <row r="50842" spans="27:29">
      <c r="AA50842" s="298"/>
      <c r="AC50842" s="206"/>
    </row>
    <row r="50843" spans="27:29">
      <c r="AA50843" s="298"/>
      <c r="AC50843" s="206"/>
    </row>
    <row r="50844" spans="27:29">
      <c r="AA50844" s="298"/>
      <c r="AC50844" s="206"/>
    </row>
    <row r="50845" spans="27:29">
      <c r="AA50845" s="298"/>
      <c r="AC50845" s="206"/>
    </row>
    <row r="50846" spans="27:29">
      <c r="AA50846" s="298"/>
      <c r="AC50846" s="206"/>
    </row>
    <row r="50847" spans="27:29">
      <c r="AA50847" s="298"/>
      <c r="AC50847" s="206"/>
    </row>
    <row r="50848" spans="27:29">
      <c r="AA50848" s="298"/>
      <c r="AC50848" s="206"/>
    </row>
    <row r="50849" spans="27:29">
      <c r="AA50849" s="298"/>
      <c r="AC50849" s="206"/>
    </row>
    <row r="50850" spans="27:29">
      <c r="AA50850" s="298"/>
      <c r="AC50850" s="206"/>
    </row>
    <row r="50851" spans="27:29">
      <c r="AA50851" s="298"/>
      <c r="AC50851" s="206"/>
    </row>
    <row r="50852" spans="27:29">
      <c r="AA50852" s="298"/>
      <c r="AC50852" s="206"/>
    </row>
    <row r="50853" spans="27:29">
      <c r="AA50853" s="298"/>
      <c r="AC50853" s="206"/>
    </row>
    <row r="50854" spans="27:29">
      <c r="AA50854" s="298"/>
      <c r="AC50854" s="206"/>
    </row>
    <row r="50855" spans="27:29">
      <c r="AA50855" s="298"/>
      <c r="AC50855" s="206"/>
    </row>
    <row r="50856" spans="27:29">
      <c r="AA50856" s="298"/>
      <c r="AC50856" s="206"/>
    </row>
    <row r="50857" spans="27:29">
      <c r="AA50857" s="298"/>
      <c r="AC50857" s="206"/>
    </row>
    <row r="50858" spans="27:29">
      <c r="AA50858" s="298"/>
      <c r="AC50858" s="206"/>
    </row>
    <row r="50859" spans="27:29">
      <c r="AA50859" s="298"/>
      <c r="AC50859" s="206"/>
    </row>
    <row r="50860" spans="27:29">
      <c r="AA50860" s="298"/>
      <c r="AC50860" s="206"/>
    </row>
    <row r="50861" spans="27:29">
      <c r="AA50861" s="298"/>
      <c r="AC50861" s="206"/>
    </row>
    <row r="50862" spans="27:29">
      <c r="AA50862" s="298"/>
      <c r="AC50862" s="206"/>
    </row>
    <row r="50863" spans="27:29">
      <c r="AA50863" s="298"/>
      <c r="AC50863" s="206"/>
    </row>
    <row r="50864" spans="27:29">
      <c r="AA50864" s="298"/>
      <c r="AC50864" s="206"/>
    </row>
    <row r="50865" spans="27:29">
      <c r="AA50865" s="298"/>
      <c r="AC50865" s="206"/>
    </row>
    <row r="50866" spans="27:29">
      <c r="AA50866" s="298"/>
      <c r="AC50866" s="206"/>
    </row>
    <row r="50867" spans="27:29">
      <c r="AA50867" s="298"/>
      <c r="AC50867" s="206"/>
    </row>
    <row r="50868" spans="27:29">
      <c r="AA50868" s="298"/>
      <c r="AC50868" s="206"/>
    </row>
    <row r="50869" spans="27:29">
      <c r="AA50869" s="298"/>
      <c r="AC50869" s="206"/>
    </row>
    <row r="50870" spans="27:29">
      <c r="AA50870" s="298"/>
      <c r="AC50870" s="206"/>
    </row>
    <row r="50871" spans="27:29">
      <c r="AA50871" s="298"/>
      <c r="AC50871" s="206"/>
    </row>
    <row r="50872" spans="27:29">
      <c r="AA50872" s="298"/>
      <c r="AC50872" s="206"/>
    </row>
    <row r="50873" spans="27:29">
      <c r="AA50873" s="298"/>
      <c r="AC50873" s="206"/>
    </row>
    <row r="50874" spans="27:29">
      <c r="AA50874" s="298"/>
      <c r="AC50874" s="206"/>
    </row>
    <row r="50875" spans="27:29">
      <c r="AA50875" s="298"/>
      <c r="AC50875" s="206"/>
    </row>
    <row r="50876" spans="27:29">
      <c r="AA50876" s="298"/>
      <c r="AC50876" s="206"/>
    </row>
    <row r="50877" spans="27:29">
      <c r="AA50877" s="298"/>
      <c r="AC50877" s="206"/>
    </row>
    <row r="50878" spans="27:29">
      <c r="AA50878" s="298"/>
      <c r="AC50878" s="206"/>
    </row>
    <row r="50879" spans="27:29">
      <c r="AA50879" s="298"/>
      <c r="AC50879" s="206"/>
    </row>
    <row r="50880" spans="27:29">
      <c r="AA50880" s="298"/>
      <c r="AC50880" s="206"/>
    </row>
    <row r="50881" spans="27:29">
      <c r="AA50881" s="298"/>
      <c r="AC50881" s="206"/>
    </row>
    <row r="50882" spans="27:29">
      <c r="AA50882" s="298"/>
      <c r="AC50882" s="206"/>
    </row>
    <row r="50883" spans="27:29">
      <c r="AA50883" s="298"/>
      <c r="AC50883" s="206"/>
    </row>
    <row r="50884" spans="27:29">
      <c r="AA50884" s="298"/>
      <c r="AC50884" s="206"/>
    </row>
    <row r="50885" spans="27:29">
      <c r="AA50885" s="298"/>
      <c r="AC50885" s="206"/>
    </row>
    <row r="50886" spans="27:29">
      <c r="AA50886" s="298"/>
      <c r="AC50886" s="206"/>
    </row>
    <row r="50887" spans="27:29">
      <c r="AA50887" s="298"/>
      <c r="AC50887" s="206"/>
    </row>
    <row r="50888" spans="27:29">
      <c r="AA50888" s="298"/>
      <c r="AC50888" s="206"/>
    </row>
    <row r="50889" spans="27:29">
      <c r="AA50889" s="298"/>
      <c r="AC50889" s="206"/>
    </row>
    <row r="50890" spans="27:29">
      <c r="AA50890" s="298"/>
      <c r="AC50890" s="206"/>
    </row>
    <row r="50891" spans="27:29">
      <c r="AA50891" s="298"/>
      <c r="AC50891" s="206"/>
    </row>
    <row r="50892" spans="27:29">
      <c r="AA50892" s="298"/>
      <c r="AC50892" s="206"/>
    </row>
    <row r="50893" spans="27:29">
      <c r="AA50893" s="298"/>
      <c r="AC50893" s="206"/>
    </row>
    <row r="50894" spans="27:29">
      <c r="AA50894" s="298"/>
      <c r="AC50894" s="206"/>
    </row>
    <row r="50895" spans="27:29">
      <c r="AA50895" s="298"/>
      <c r="AC50895" s="206"/>
    </row>
    <row r="50896" spans="27:29">
      <c r="AA50896" s="298"/>
      <c r="AC50896" s="206"/>
    </row>
    <row r="50897" spans="27:29">
      <c r="AA50897" s="298"/>
      <c r="AC50897" s="206"/>
    </row>
    <row r="50898" spans="27:29">
      <c r="AA50898" s="298"/>
      <c r="AC50898" s="206"/>
    </row>
    <row r="50899" spans="27:29">
      <c r="AA50899" s="298"/>
      <c r="AC50899" s="206"/>
    </row>
    <row r="50900" spans="27:29">
      <c r="AA50900" s="298"/>
      <c r="AC50900" s="206"/>
    </row>
    <row r="50901" spans="27:29">
      <c r="AA50901" s="298"/>
      <c r="AC50901" s="206"/>
    </row>
    <row r="50902" spans="27:29">
      <c r="AA50902" s="298"/>
      <c r="AC50902" s="206"/>
    </row>
    <row r="50903" spans="27:29">
      <c r="AA50903" s="298"/>
      <c r="AC50903" s="206"/>
    </row>
    <row r="50904" spans="27:29">
      <c r="AA50904" s="298"/>
      <c r="AC50904" s="206"/>
    </row>
    <row r="50905" spans="27:29">
      <c r="AA50905" s="298"/>
      <c r="AC50905" s="206"/>
    </row>
    <row r="50906" spans="27:29">
      <c r="AA50906" s="298"/>
      <c r="AC50906" s="206"/>
    </row>
    <row r="50907" spans="27:29">
      <c r="AA50907" s="298"/>
      <c r="AC50907" s="206"/>
    </row>
    <row r="50908" spans="27:29">
      <c r="AA50908" s="298"/>
      <c r="AC50908" s="206"/>
    </row>
    <row r="50909" spans="27:29">
      <c r="AA50909" s="298"/>
      <c r="AC50909" s="206"/>
    </row>
    <row r="50910" spans="27:29">
      <c r="AA50910" s="298"/>
      <c r="AC50910" s="206"/>
    </row>
    <row r="50911" spans="27:29">
      <c r="AA50911" s="298"/>
      <c r="AC50911" s="206"/>
    </row>
    <row r="50912" spans="27:29">
      <c r="AA50912" s="298"/>
      <c r="AC50912" s="206"/>
    </row>
    <row r="50913" spans="27:29">
      <c r="AA50913" s="298"/>
      <c r="AC50913" s="206"/>
    </row>
    <row r="50914" spans="27:29">
      <c r="AA50914" s="298"/>
      <c r="AC50914" s="206"/>
    </row>
    <row r="50915" spans="27:29">
      <c r="AA50915" s="298"/>
      <c r="AC50915" s="206"/>
    </row>
    <row r="50916" spans="27:29">
      <c r="AA50916" s="298"/>
      <c r="AC50916" s="206"/>
    </row>
    <row r="50917" spans="27:29">
      <c r="AA50917" s="298"/>
      <c r="AC50917" s="206"/>
    </row>
    <row r="50918" spans="27:29">
      <c r="AA50918" s="298"/>
      <c r="AC50918" s="206"/>
    </row>
    <row r="50919" spans="27:29">
      <c r="AA50919" s="298"/>
      <c r="AC50919" s="206"/>
    </row>
    <row r="50920" spans="27:29">
      <c r="AA50920" s="298"/>
      <c r="AC50920" s="206"/>
    </row>
    <row r="50921" spans="27:29">
      <c r="AA50921" s="298"/>
      <c r="AC50921" s="206"/>
    </row>
    <row r="50922" spans="27:29">
      <c r="AA50922" s="298"/>
      <c r="AC50922" s="206"/>
    </row>
    <row r="50923" spans="27:29">
      <c r="AA50923" s="298"/>
      <c r="AC50923" s="206"/>
    </row>
    <row r="50924" spans="27:29">
      <c r="AA50924" s="298"/>
      <c r="AC50924" s="206"/>
    </row>
    <row r="50925" spans="27:29">
      <c r="AA50925" s="298"/>
      <c r="AC50925" s="206"/>
    </row>
    <row r="50926" spans="27:29">
      <c r="AA50926" s="298"/>
      <c r="AC50926" s="206"/>
    </row>
    <row r="50927" spans="27:29">
      <c r="AA50927" s="298"/>
      <c r="AC50927" s="206"/>
    </row>
    <row r="50928" spans="27:29">
      <c r="AA50928" s="298"/>
      <c r="AC50928" s="206"/>
    </row>
    <row r="50929" spans="27:29">
      <c r="AA50929" s="298"/>
      <c r="AC50929" s="206"/>
    </row>
    <row r="50930" spans="27:29">
      <c r="AA50930" s="298"/>
      <c r="AC50930" s="206"/>
    </row>
    <row r="50931" spans="27:29">
      <c r="AA50931" s="298"/>
      <c r="AC50931" s="206"/>
    </row>
    <row r="50932" spans="27:29">
      <c r="AA50932" s="298"/>
      <c r="AC50932" s="206"/>
    </row>
    <row r="50933" spans="27:29">
      <c r="AA50933" s="298"/>
      <c r="AC50933" s="206"/>
    </row>
    <row r="50934" spans="27:29">
      <c r="AA50934" s="298"/>
      <c r="AC50934" s="206"/>
    </row>
    <row r="50935" spans="27:29">
      <c r="AA50935" s="298"/>
      <c r="AC50935" s="206"/>
    </row>
    <row r="50936" spans="27:29">
      <c r="AA50936" s="298"/>
      <c r="AC50936" s="206"/>
    </row>
    <row r="50937" spans="27:29">
      <c r="AA50937" s="298"/>
      <c r="AC50937" s="206"/>
    </row>
    <row r="50938" spans="27:29">
      <c r="AA50938" s="298"/>
      <c r="AC50938" s="206"/>
    </row>
    <row r="50939" spans="27:29">
      <c r="AA50939" s="298"/>
      <c r="AC50939" s="206"/>
    </row>
    <row r="50940" spans="27:29">
      <c r="AA50940" s="298"/>
      <c r="AC50940" s="206"/>
    </row>
    <row r="50941" spans="27:29">
      <c r="AA50941" s="298"/>
      <c r="AC50941" s="206"/>
    </row>
    <row r="50942" spans="27:29">
      <c r="AA50942" s="298"/>
      <c r="AC50942" s="206"/>
    </row>
    <row r="50943" spans="27:29">
      <c r="AA50943" s="298"/>
      <c r="AC50943" s="206"/>
    </row>
    <row r="50944" spans="27:29">
      <c r="AA50944" s="298"/>
      <c r="AC50944" s="206"/>
    </row>
    <row r="50945" spans="27:29">
      <c r="AA50945" s="298"/>
      <c r="AC50945" s="206"/>
    </row>
    <row r="50946" spans="27:29">
      <c r="AA50946" s="298"/>
      <c r="AC50946" s="206"/>
    </row>
    <row r="50947" spans="27:29">
      <c r="AA50947" s="298"/>
      <c r="AC50947" s="206"/>
    </row>
    <row r="50948" spans="27:29">
      <c r="AA50948" s="298"/>
      <c r="AC50948" s="206"/>
    </row>
    <row r="50949" spans="27:29">
      <c r="AA50949" s="298"/>
      <c r="AC50949" s="206"/>
    </row>
    <row r="50950" spans="27:29">
      <c r="AA50950" s="298"/>
      <c r="AC50950" s="206"/>
    </row>
    <row r="50951" spans="27:29">
      <c r="AA50951" s="298"/>
      <c r="AC50951" s="206"/>
    </row>
    <row r="50952" spans="27:29">
      <c r="AA50952" s="298"/>
      <c r="AC50952" s="206"/>
    </row>
    <row r="50953" spans="27:29">
      <c r="AA50953" s="298"/>
      <c r="AC50953" s="206"/>
    </row>
    <row r="50954" spans="27:29">
      <c r="AA50954" s="298"/>
      <c r="AC50954" s="206"/>
    </row>
    <row r="50955" spans="27:29">
      <c r="AA50955" s="298"/>
      <c r="AC50955" s="206"/>
    </row>
    <row r="50956" spans="27:29">
      <c r="AA50956" s="298"/>
      <c r="AC50956" s="206"/>
    </row>
    <row r="50957" spans="27:29">
      <c r="AA50957" s="298"/>
      <c r="AC50957" s="206"/>
    </row>
    <row r="50958" spans="27:29">
      <c r="AA50958" s="298"/>
      <c r="AC50958" s="206"/>
    </row>
    <row r="50959" spans="27:29">
      <c r="AA50959" s="298"/>
      <c r="AC50959" s="206"/>
    </row>
    <row r="50960" spans="27:29">
      <c r="AA50960" s="298"/>
      <c r="AC50960" s="206"/>
    </row>
    <row r="50961" spans="27:29">
      <c r="AA50961" s="298"/>
      <c r="AC50961" s="206"/>
    </row>
    <row r="50962" spans="27:29">
      <c r="AA50962" s="298"/>
      <c r="AC50962" s="206"/>
    </row>
    <row r="50963" spans="27:29">
      <c r="AA50963" s="298"/>
      <c r="AC50963" s="206"/>
    </row>
    <row r="50964" spans="27:29">
      <c r="AA50964" s="298"/>
      <c r="AC50964" s="206"/>
    </row>
    <row r="50965" spans="27:29">
      <c r="AA50965" s="298"/>
      <c r="AC50965" s="206"/>
    </row>
    <row r="50966" spans="27:29">
      <c r="AA50966" s="298"/>
      <c r="AC50966" s="206"/>
    </row>
    <row r="50967" spans="27:29">
      <c r="AA50967" s="298"/>
      <c r="AC50967" s="206"/>
    </row>
    <row r="50968" spans="27:29">
      <c r="AA50968" s="298"/>
      <c r="AC50968" s="206"/>
    </row>
    <row r="50969" spans="27:29">
      <c r="AA50969" s="298"/>
      <c r="AC50969" s="206"/>
    </row>
    <row r="50970" spans="27:29">
      <c r="AA50970" s="298"/>
      <c r="AC50970" s="206"/>
    </row>
    <row r="50971" spans="27:29">
      <c r="AA50971" s="298"/>
      <c r="AC50971" s="206"/>
    </row>
    <row r="50972" spans="27:29">
      <c r="AA50972" s="298"/>
      <c r="AC50972" s="206"/>
    </row>
    <row r="50973" spans="27:29">
      <c r="AA50973" s="298"/>
      <c r="AC50973" s="206"/>
    </row>
    <row r="50974" spans="27:29">
      <c r="AA50974" s="298"/>
      <c r="AC50974" s="206"/>
    </row>
    <row r="50975" spans="27:29">
      <c r="AA50975" s="298"/>
      <c r="AC50975" s="206"/>
    </row>
    <row r="50976" spans="27:29">
      <c r="AA50976" s="298"/>
      <c r="AC50976" s="206"/>
    </row>
    <row r="50977" spans="27:29">
      <c r="AA50977" s="298"/>
      <c r="AC50977" s="206"/>
    </row>
    <row r="50978" spans="27:29">
      <c r="AA50978" s="298"/>
      <c r="AC50978" s="206"/>
    </row>
    <row r="50979" spans="27:29">
      <c r="AA50979" s="298"/>
      <c r="AC50979" s="206"/>
    </row>
    <row r="50980" spans="27:29">
      <c r="AA50980" s="298"/>
      <c r="AC50980" s="206"/>
    </row>
    <row r="50981" spans="27:29">
      <c r="AA50981" s="298"/>
      <c r="AC50981" s="206"/>
    </row>
    <row r="50982" spans="27:29">
      <c r="AA50982" s="298"/>
      <c r="AC50982" s="206"/>
    </row>
    <row r="50983" spans="27:29">
      <c r="AA50983" s="298"/>
      <c r="AC50983" s="206"/>
    </row>
    <row r="50984" spans="27:29">
      <c r="AA50984" s="298"/>
      <c r="AC50984" s="206"/>
    </row>
    <row r="50985" spans="27:29">
      <c r="AA50985" s="298"/>
      <c r="AC50985" s="206"/>
    </row>
    <row r="50986" spans="27:29">
      <c r="AA50986" s="298"/>
      <c r="AC50986" s="206"/>
    </row>
    <row r="50987" spans="27:29">
      <c r="AA50987" s="298"/>
      <c r="AC50987" s="206"/>
    </row>
    <row r="50988" spans="27:29">
      <c r="AA50988" s="298"/>
      <c r="AC50988" s="206"/>
    </row>
    <row r="50989" spans="27:29">
      <c r="AA50989" s="298"/>
      <c r="AC50989" s="206"/>
    </row>
    <row r="50990" spans="27:29">
      <c r="AA50990" s="298"/>
      <c r="AC50990" s="206"/>
    </row>
    <row r="50991" spans="27:29">
      <c r="AA50991" s="298"/>
      <c r="AC50991" s="206"/>
    </row>
    <row r="50992" spans="27:29">
      <c r="AA50992" s="298"/>
      <c r="AC50992" s="206"/>
    </row>
    <row r="50993" spans="27:29">
      <c r="AA50993" s="298"/>
      <c r="AC50993" s="206"/>
    </row>
    <row r="50994" spans="27:29">
      <c r="AA50994" s="298"/>
      <c r="AC50994" s="206"/>
    </row>
    <row r="50995" spans="27:29">
      <c r="AA50995" s="298"/>
      <c r="AC50995" s="206"/>
    </row>
    <row r="50996" spans="27:29">
      <c r="AA50996" s="298"/>
      <c r="AC50996" s="206"/>
    </row>
    <row r="50997" spans="27:29">
      <c r="AA50997" s="298"/>
      <c r="AC50997" s="206"/>
    </row>
    <row r="50998" spans="27:29">
      <c r="AA50998" s="298"/>
      <c r="AC50998" s="206"/>
    </row>
    <row r="50999" spans="27:29">
      <c r="AA50999" s="298"/>
      <c r="AC50999" s="206"/>
    </row>
    <row r="51000" spans="27:29">
      <c r="AA51000" s="298"/>
      <c r="AC51000" s="206"/>
    </row>
    <row r="51001" spans="27:29">
      <c r="AA51001" s="298"/>
      <c r="AC51001" s="206"/>
    </row>
    <row r="51002" spans="27:29">
      <c r="AA51002" s="298"/>
      <c r="AC51002" s="206"/>
    </row>
    <row r="51003" spans="27:29">
      <c r="AA51003" s="298"/>
      <c r="AC51003" s="206"/>
    </row>
    <row r="51004" spans="27:29">
      <c r="AA51004" s="298"/>
      <c r="AC51004" s="206"/>
    </row>
    <row r="51005" spans="27:29">
      <c r="AA51005" s="298"/>
      <c r="AC51005" s="206"/>
    </row>
    <row r="51006" spans="27:29">
      <c r="AA51006" s="298"/>
      <c r="AC51006" s="206"/>
    </row>
    <row r="51007" spans="27:29">
      <c r="AA51007" s="298"/>
      <c r="AC51007" s="206"/>
    </row>
    <row r="51008" spans="27:29">
      <c r="AA51008" s="298"/>
      <c r="AC51008" s="206"/>
    </row>
    <row r="51009" spans="27:29">
      <c r="AA51009" s="298"/>
      <c r="AC51009" s="206"/>
    </row>
    <row r="51010" spans="27:29">
      <c r="AA51010" s="298"/>
      <c r="AC51010" s="206"/>
    </row>
    <row r="51011" spans="27:29">
      <c r="AA51011" s="298"/>
      <c r="AC51011" s="206"/>
    </row>
    <row r="51012" spans="27:29">
      <c r="AA51012" s="298"/>
      <c r="AC51012" s="206"/>
    </row>
    <row r="51013" spans="27:29">
      <c r="AA51013" s="298"/>
      <c r="AC51013" s="206"/>
    </row>
    <row r="51014" spans="27:29">
      <c r="AA51014" s="298"/>
      <c r="AC51014" s="206"/>
    </row>
    <row r="51015" spans="27:29">
      <c r="AA51015" s="298"/>
      <c r="AC51015" s="206"/>
    </row>
    <row r="51016" spans="27:29">
      <c r="AA51016" s="298"/>
      <c r="AC51016" s="206"/>
    </row>
    <row r="51017" spans="27:29">
      <c r="AA51017" s="298"/>
      <c r="AC51017" s="206"/>
    </row>
    <row r="51018" spans="27:29">
      <c r="AA51018" s="298"/>
      <c r="AC51018" s="206"/>
    </row>
    <row r="51019" spans="27:29">
      <c r="AA51019" s="298"/>
      <c r="AC51019" s="206"/>
    </row>
    <row r="51020" spans="27:29">
      <c r="AA51020" s="298"/>
      <c r="AC51020" s="206"/>
    </row>
    <row r="51021" spans="27:29">
      <c r="AA51021" s="298"/>
      <c r="AC51021" s="206"/>
    </row>
    <row r="51022" spans="27:29">
      <c r="AA51022" s="298"/>
      <c r="AC51022" s="206"/>
    </row>
    <row r="51023" spans="27:29">
      <c r="AA51023" s="298"/>
      <c r="AC51023" s="206"/>
    </row>
    <row r="51024" spans="27:29">
      <c r="AA51024" s="298"/>
      <c r="AC51024" s="206"/>
    </row>
    <row r="51025" spans="27:29">
      <c r="AA51025" s="298"/>
      <c r="AC51025" s="206"/>
    </row>
    <row r="51026" spans="27:29">
      <c r="AA51026" s="298"/>
      <c r="AC51026" s="206"/>
    </row>
    <row r="51027" spans="27:29">
      <c r="AA51027" s="298"/>
      <c r="AC51027" s="206"/>
    </row>
    <row r="51028" spans="27:29">
      <c r="AA51028" s="298"/>
      <c r="AC51028" s="206"/>
    </row>
    <row r="51029" spans="27:29">
      <c r="AA51029" s="298"/>
      <c r="AC51029" s="206"/>
    </row>
    <row r="51030" spans="27:29">
      <c r="AA51030" s="298"/>
      <c r="AC51030" s="206"/>
    </row>
    <row r="51031" spans="27:29">
      <c r="AA51031" s="298"/>
      <c r="AC51031" s="206"/>
    </row>
    <row r="51032" spans="27:29">
      <c r="AA51032" s="298"/>
      <c r="AC51032" s="206"/>
    </row>
    <row r="51033" spans="27:29">
      <c r="AA51033" s="298"/>
      <c r="AC51033" s="206"/>
    </row>
    <row r="51034" spans="27:29">
      <c r="AA51034" s="298"/>
      <c r="AC51034" s="206"/>
    </row>
    <row r="51035" spans="27:29">
      <c r="AA51035" s="298"/>
      <c r="AC51035" s="206"/>
    </row>
    <row r="51036" spans="27:29">
      <c r="AA51036" s="298"/>
      <c r="AC51036" s="206"/>
    </row>
    <row r="51037" spans="27:29">
      <c r="AA51037" s="298"/>
      <c r="AC51037" s="206"/>
    </row>
    <row r="51038" spans="27:29">
      <c r="AA51038" s="298"/>
      <c r="AC51038" s="206"/>
    </row>
    <row r="51039" spans="27:29">
      <c r="AA51039" s="298"/>
      <c r="AC51039" s="206"/>
    </row>
    <row r="51040" spans="27:29">
      <c r="AA51040" s="298"/>
      <c r="AC51040" s="206"/>
    </row>
    <row r="51041" spans="27:29">
      <c r="AA51041" s="298"/>
      <c r="AC51041" s="206"/>
    </row>
    <row r="51042" spans="27:29">
      <c r="AA51042" s="298"/>
      <c r="AC51042" s="206"/>
    </row>
    <row r="51043" spans="27:29">
      <c r="AA51043" s="298"/>
      <c r="AC51043" s="206"/>
    </row>
    <row r="51044" spans="27:29">
      <c r="AA51044" s="298"/>
      <c r="AC51044" s="206"/>
    </row>
    <row r="51045" spans="27:29">
      <c r="AA51045" s="298"/>
      <c r="AC51045" s="206"/>
    </row>
    <row r="51046" spans="27:29">
      <c r="AA51046" s="298"/>
      <c r="AC51046" s="206"/>
    </row>
    <row r="51047" spans="27:29">
      <c r="AA51047" s="298"/>
      <c r="AC51047" s="206"/>
    </row>
    <row r="51048" spans="27:29">
      <c r="AA51048" s="298"/>
      <c r="AC51048" s="206"/>
    </row>
    <row r="51049" spans="27:29">
      <c r="AA51049" s="298"/>
      <c r="AC51049" s="206"/>
    </row>
    <row r="51050" spans="27:29">
      <c r="AA51050" s="298"/>
      <c r="AC51050" s="206"/>
    </row>
    <row r="51051" spans="27:29">
      <c r="AA51051" s="298"/>
      <c r="AC51051" s="206"/>
    </row>
    <row r="51052" spans="27:29">
      <c r="AA51052" s="298"/>
      <c r="AC51052" s="206"/>
    </row>
    <row r="51053" spans="27:29">
      <c r="AA51053" s="298"/>
      <c r="AC51053" s="206"/>
    </row>
    <row r="51054" spans="27:29">
      <c r="AA51054" s="298"/>
      <c r="AC51054" s="206"/>
    </row>
    <row r="51055" spans="27:29">
      <c r="AA51055" s="298"/>
      <c r="AC51055" s="206"/>
    </row>
    <row r="51056" spans="27:29">
      <c r="AA51056" s="298"/>
      <c r="AC51056" s="206"/>
    </row>
    <row r="51057" spans="27:29">
      <c r="AA51057" s="298"/>
      <c r="AC51057" s="206"/>
    </row>
    <row r="51058" spans="27:29">
      <c r="AA51058" s="298"/>
      <c r="AC51058" s="206"/>
    </row>
    <row r="51059" spans="27:29">
      <c r="AA51059" s="298"/>
      <c r="AC51059" s="206"/>
    </row>
    <row r="51060" spans="27:29">
      <c r="AA51060" s="298"/>
      <c r="AC51060" s="206"/>
    </row>
    <row r="51061" spans="27:29">
      <c r="AA51061" s="298"/>
      <c r="AC51061" s="206"/>
    </row>
    <row r="51062" spans="27:29">
      <c r="AA51062" s="298"/>
      <c r="AC51062" s="206"/>
    </row>
    <row r="51063" spans="27:29">
      <c r="AA51063" s="298"/>
      <c r="AC51063" s="206"/>
    </row>
    <row r="51064" spans="27:29">
      <c r="AA51064" s="298"/>
      <c r="AC51064" s="206"/>
    </row>
    <row r="51065" spans="27:29">
      <c r="AA51065" s="298"/>
      <c r="AC51065" s="206"/>
    </row>
    <row r="51066" spans="27:29">
      <c r="AA51066" s="298"/>
      <c r="AC51066" s="206"/>
    </row>
    <row r="51067" spans="27:29">
      <c r="AA51067" s="298"/>
      <c r="AC51067" s="206"/>
    </row>
    <row r="51068" spans="27:29">
      <c r="AA51068" s="298"/>
      <c r="AC51068" s="206"/>
    </row>
    <row r="51069" spans="27:29">
      <c r="AA51069" s="298"/>
      <c r="AC51069" s="206"/>
    </row>
    <row r="51070" spans="27:29">
      <c r="AA51070" s="298"/>
      <c r="AC51070" s="206"/>
    </row>
    <row r="51071" spans="27:29">
      <c r="AA51071" s="298"/>
      <c r="AC51071" s="206"/>
    </row>
    <row r="51072" spans="27:29">
      <c r="AA51072" s="298"/>
      <c r="AC51072" s="206"/>
    </row>
    <row r="51073" spans="27:29">
      <c r="AA51073" s="298"/>
      <c r="AC51073" s="206"/>
    </row>
    <row r="51074" spans="27:29">
      <c r="AA51074" s="298"/>
      <c r="AC51074" s="206"/>
    </row>
    <row r="51075" spans="27:29">
      <c r="AA51075" s="298"/>
      <c r="AC51075" s="206"/>
    </row>
    <row r="51076" spans="27:29">
      <c r="AA51076" s="298"/>
      <c r="AC51076" s="206"/>
    </row>
    <row r="51077" spans="27:29">
      <c r="AA51077" s="298"/>
      <c r="AC51077" s="206"/>
    </row>
    <row r="51078" spans="27:29">
      <c r="AA51078" s="298"/>
      <c r="AC51078" s="206"/>
    </row>
    <row r="51079" spans="27:29">
      <c r="AA51079" s="298"/>
      <c r="AC51079" s="206"/>
    </row>
    <row r="51080" spans="27:29">
      <c r="AA51080" s="298"/>
      <c r="AC51080" s="206"/>
    </row>
    <row r="51081" spans="27:29">
      <c r="AA51081" s="298"/>
      <c r="AC51081" s="206"/>
    </row>
    <row r="51082" spans="27:29">
      <c r="AA51082" s="298"/>
      <c r="AC51082" s="206"/>
    </row>
    <row r="51083" spans="27:29">
      <c r="AA51083" s="298"/>
      <c r="AC51083" s="206"/>
    </row>
    <row r="51084" spans="27:29">
      <c r="AA51084" s="298"/>
      <c r="AC51084" s="206"/>
    </row>
    <row r="51085" spans="27:29">
      <c r="AA51085" s="298"/>
      <c r="AC51085" s="206"/>
    </row>
    <row r="51086" spans="27:29">
      <c r="AA51086" s="298"/>
      <c r="AC51086" s="206"/>
    </row>
    <row r="51087" spans="27:29">
      <c r="AA51087" s="298"/>
      <c r="AC51087" s="206"/>
    </row>
    <row r="51088" spans="27:29">
      <c r="AA51088" s="298"/>
      <c r="AC51088" s="206"/>
    </row>
    <row r="51089" spans="27:29">
      <c r="AA51089" s="298"/>
      <c r="AC51089" s="206"/>
    </row>
    <row r="51090" spans="27:29">
      <c r="AA51090" s="298"/>
      <c r="AC51090" s="206"/>
    </row>
    <row r="51091" spans="27:29">
      <c r="AA51091" s="298"/>
      <c r="AC51091" s="206"/>
    </row>
    <row r="51092" spans="27:29">
      <c r="AA51092" s="298"/>
      <c r="AC51092" s="206"/>
    </row>
    <row r="51093" spans="27:29">
      <c r="AA51093" s="298"/>
      <c r="AC51093" s="206"/>
    </row>
    <row r="51094" spans="27:29">
      <c r="AA51094" s="298"/>
      <c r="AC51094" s="206"/>
    </row>
    <row r="51095" spans="27:29">
      <c r="AA51095" s="298"/>
      <c r="AC51095" s="206"/>
    </row>
    <row r="51096" spans="27:29">
      <c r="AA51096" s="298"/>
      <c r="AC51096" s="206"/>
    </row>
    <row r="51097" spans="27:29">
      <c r="AA51097" s="298"/>
      <c r="AC51097" s="206"/>
    </row>
    <row r="51098" spans="27:29">
      <c r="AA51098" s="298"/>
      <c r="AC51098" s="206"/>
    </row>
    <row r="51099" spans="27:29">
      <c r="AA51099" s="298"/>
      <c r="AC51099" s="206"/>
    </row>
    <row r="51100" spans="27:29">
      <c r="AA51100" s="298"/>
      <c r="AC51100" s="206"/>
    </row>
    <row r="51101" spans="27:29">
      <c r="AA51101" s="298"/>
      <c r="AC51101" s="206"/>
    </row>
    <row r="51102" spans="27:29">
      <c r="AA51102" s="298"/>
      <c r="AC51102" s="206"/>
    </row>
    <row r="51103" spans="27:29">
      <c r="AA51103" s="298"/>
      <c r="AC51103" s="206"/>
    </row>
    <row r="51104" spans="27:29">
      <c r="AA51104" s="298"/>
      <c r="AC51104" s="206"/>
    </row>
    <row r="51105" spans="27:29">
      <c r="AA51105" s="298"/>
      <c r="AC51105" s="206"/>
    </row>
    <row r="51106" spans="27:29">
      <c r="AA51106" s="298"/>
      <c r="AC51106" s="206"/>
    </row>
    <row r="51107" spans="27:29">
      <c r="AA51107" s="298"/>
      <c r="AC51107" s="206"/>
    </row>
    <row r="51108" spans="27:29">
      <c r="AA51108" s="298"/>
      <c r="AC51108" s="206"/>
    </row>
    <row r="51109" spans="27:29">
      <c r="AA51109" s="298"/>
      <c r="AC51109" s="206"/>
    </row>
    <row r="51110" spans="27:29">
      <c r="AA51110" s="298"/>
      <c r="AC51110" s="206"/>
    </row>
    <row r="51111" spans="27:29">
      <c r="AA51111" s="298"/>
      <c r="AC51111" s="206"/>
    </row>
    <row r="51112" spans="27:29">
      <c r="AA51112" s="298"/>
      <c r="AC51112" s="206"/>
    </row>
    <row r="51113" spans="27:29">
      <c r="AA51113" s="298"/>
      <c r="AC51113" s="206"/>
    </row>
    <row r="51114" spans="27:29">
      <c r="AA51114" s="298"/>
      <c r="AC51114" s="206"/>
    </row>
    <row r="51115" spans="27:29">
      <c r="AA51115" s="298"/>
      <c r="AC51115" s="206"/>
    </row>
    <row r="51116" spans="27:29">
      <c r="AA51116" s="298"/>
      <c r="AC51116" s="206"/>
    </row>
    <row r="51117" spans="27:29">
      <c r="AA51117" s="298"/>
      <c r="AC51117" s="206"/>
    </row>
    <row r="51118" spans="27:29">
      <c r="AA51118" s="298"/>
      <c r="AC51118" s="206"/>
    </row>
    <row r="51119" spans="27:29">
      <c r="AA51119" s="298"/>
      <c r="AC51119" s="206"/>
    </row>
    <row r="51120" spans="27:29">
      <c r="AA51120" s="298"/>
      <c r="AC51120" s="206"/>
    </row>
    <row r="51121" spans="27:29">
      <c r="AA51121" s="298"/>
      <c r="AC51121" s="206"/>
    </row>
    <row r="51122" spans="27:29">
      <c r="AA51122" s="298"/>
      <c r="AC51122" s="206"/>
    </row>
    <row r="51123" spans="27:29">
      <c r="AA51123" s="298"/>
      <c r="AC51123" s="206"/>
    </row>
    <row r="51124" spans="27:29">
      <c r="AA51124" s="298"/>
      <c r="AC51124" s="206"/>
    </row>
    <row r="51125" spans="27:29">
      <c r="AA51125" s="298"/>
      <c r="AC51125" s="206"/>
    </row>
    <row r="51126" spans="27:29">
      <c r="AA51126" s="298"/>
      <c r="AC51126" s="206"/>
    </row>
    <row r="51127" spans="27:29">
      <c r="AA51127" s="298"/>
      <c r="AC51127" s="206"/>
    </row>
    <row r="51128" spans="27:29">
      <c r="AA51128" s="298"/>
      <c r="AC51128" s="206"/>
    </row>
    <row r="51129" spans="27:29">
      <c r="AA51129" s="298"/>
      <c r="AC51129" s="206"/>
    </row>
    <row r="51130" spans="27:29">
      <c r="AA51130" s="298"/>
      <c r="AC51130" s="206"/>
    </row>
    <row r="51131" spans="27:29">
      <c r="AA51131" s="298"/>
      <c r="AC51131" s="206"/>
    </row>
    <row r="51132" spans="27:29">
      <c r="AA51132" s="298"/>
      <c r="AC51132" s="206"/>
    </row>
    <row r="51133" spans="27:29">
      <c r="AA51133" s="298"/>
      <c r="AC51133" s="206"/>
    </row>
    <row r="51134" spans="27:29">
      <c r="AA51134" s="298"/>
      <c r="AC51134" s="206"/>
    </row>
    <row r="51135" spans="27:29">
      <c r="AA51135" s="298"/>
      <c r="AC51135" s="206"/>
    </row>
    <row r="51136" spans="27:29">
      <c r="AA51136" s="298"/>
      <c r="AC51136" s="206"/>
    </row>
    <row r="51137" spans="27:29">
      <c r="AA51137" s="298"/>
      <c r="AC51137" s="206"/>
    </row>
    <row r="51138" spans="27:29">
      <c r="AA51138" s="298"/>
      <c r="AC51138" s="206"/>
    </row>
    <row r="51139" spans="27:29">
      <c r="AA51139" s="298"/>
      <c r="AC51139" s="206"/>
    </row>
    <row r="51140" spans="27:29">
      <c r="AA51140" s="298"/>
      <c r="AC51140" s="206"/>
    </row>
    <row r="51141" spans="27:29">
      <c r="AA51141" s="298"/>
      <c r="AC51141" s="206"/>
    </row>
    <row r="51142" spans="27:29">
      <c r="AA51142" s="298"/>
      <c r="AC51142" s="206"/>
    </row>
    <row r="51143" spans="27:29">
      <c r="AA51143" s="298"/>
      <c r="AC51143" s="206"/>
    </row>
    <row r="51144" spans="27:29">
      <c r="AA51144" s="298"/>
      <c r="AC51144" s="206"/>
    </row>
    <row r="51145" spans="27:29">
      <c r="AA51145" s="298"/>
      <c r="AC51145" s="206"/>
    </row>
    <row r="51146" spans="27:29">
      <c r="AA51146" s="298"/>
      <c r="AC51146" s="206"/>
    </row>
    <row r="51147" spans="27:29">
      <c r="AA51147" s="298"/>
      <c r="AC51147" s="206"/>
    </row>
    <row r="51148" spans="27:29">
      <c r="AA51148" s="298"/>
      <c r="AC51148" s="206"/>
    </row>
    <row r="51149" spans="27:29">
      <c r="AA51149" s="298"/>
      <c r="AC51149" s="206"/>
    </row>
    <row r="51150" spans="27:29">
      <c r="AA51150" s="298"/>
      <c r="AC51150" s="206"/>
    </row>
    <row r="51151" spans="27:29">
      <c r="AA51151" s="298"/>
      <c r="AC51151" s="206"/>
    </row>
    <row r="51152" spans="27:29">
      <c r="AA51152" s="298"/>
      <c r="AC51152" s="206"/>
    </row>
    <row r="51153" spans="27:29">
      <c r="AA51153" s="298"/>
      <c r="AC51153" s="206"/>
    </row>
    <row r="51154" spans="27:29">
      <c r="AA51154" s="298"/>
      <c r="AC51154" s="206"/>
    </row>
    <row r="51155" spans="27:29">
      <c r="AA51155" s="298"/>
      <c r="AC51155" s="206"/>
    </row>
    <row r="51156" spans="27:29">
      <c r="AA51156" s="298"/>
      <c r="AC51156" s="206"/>
    </row>
    <row r="51157" spans="27:29">
      <c r="AA51157" s="298"/>
      <c r="AC51157" s="206"/>
    </row>
    <row r="51158" spans="27:29">
      <c r="AA51158" s="298"/>
      <c r="AC51158" s="206"/>
    </row>
    <row r="51159" spans="27:29">
      <c r="AA51159" s="298"/>
      <c r="AC51159" s="206"/>
    </row>
    <row r="51160" spans="27:29">
      <c r="AA51160" s="298"/>
      <c r="AC51160" s="206"/>
    </row>
    <row r="51161" spans="27:29">
      <c r="AA51161" s="298"/>
      <c r="AC51161" s="206"/>
    </row>
    <row r="51162" spans="27:29">
      <c r="AA51162" s="298"/>
      <c r="AC51162" s="206"/>
    </row>
    <row r="51163" spans="27:29">
      <c r="AA51163" s="298"/>
      <c r="AC51163" s="206"/>
    </row>
    <row r="51164" spans="27:29">
      <c r="AA51164" s="298"/>
      <c r="AC51164" s="206"/>
    </row>
    <row r="51165" spans="27:29">
      <c r="AA51165" s="298"/>
      <c r="AC51165" s="206"/>
    </row>
    <row r="51166" spans="27:29">
      <c r="AA51166" s="298"/>
      <c r="AC51166" s="206"/>
    </row>
    <row r="51167" spans="27:29">
      <c r="AA51167" s="298"/>
      <c r="AC51167" s="206"/>
    </row>
    <row r="51168" spans="27:29">
      <c r="AA51168" s="298"/>
      <c r="AC51168" s="206"/>
    </row>
    <row r="51169" spans="27:29">
      <c r="AA51169" s="298"/>
      <c r="AC51169" s="206"/>
    </row>
    <row r="51170" spans="27:29">
      <c r="AA51170" s="298"/>
      <c r="AC51170" s="206"/>
    </row>
    <row r="51171" spans="27:29">
      <c r="AA51171" s="298"/>
      <c r="AC51171" s="206"/>
    </row>
    <row r="51172" spans="27:29">
      <c r="AA51172" s="298"/>
      <c r="AC51172" s="206"/>
    </row>
    <row r="51173" spans="27:29">
      <c r="AA51173" s="298"/>
      <c r="AC51173" s="206"/>
    </row>
    <row r="51174" spans="27:29">
      <c r="AA51174" s="298"/>
      <c r="AC51174" s="206"/>
    </row>
    <row r="51175" spans="27:29">
      <c r="AA51175" s="298"/>
      <c r="AC51175" s="206"/>
    </row>
    <row r="51176" spans="27:29">
      <c r="AA51176" s="298"/>
      <c r="AC51176" s="206"/>
    </row>
    <row r="51177" spans="27:29">
      <c r="AA51177" s="298"/>
      <c r="AC51177" s="206"/>
    </row>
    <row r="51178" spans="27:29">
      <c r="AA51178" s="298"/>
      <c r="AC51178" s="206"/>
    </row>
    <row r="51179" spans="27:29">
      <c r="AA51179" s="298"/>
      <c r="AC51179" s="206"/>
    </row>
    <row r="51180" spans="27:29">
      <c r="AA51180" s="298"/>
      <c r="AC51180" s="206"/>
    </row>
    <row r="51181" spans="27:29">
      <c r="AA51181" s="298"/>
      <c r="AC51181" s="206"/>
    </row>
    <row r="51182" spans="27:29">
      <c r="AA51182" s="298"/>
      <c r="AC51182" s="206"/>
    </row>
    <row r="51183" spans="27:29">
      <c r="AA51183" s="298"/>
      <c r="AC51183" s="206"/>
    </row>
    <row r="51184" spans="27:29">
      <c r="AA51184" s="298"/>
      <c r="AC51184" s="206"/>
    </row>
    <row r="51185" spans="27:29">
      <c r="AA51185" s="298"/>
      <c r="AC51185" s="206"/>
    </row>
    <row r="51186" spans="27:29">
      <c r="AA51186" s="298"/>
      <c r="AC51186" s="206"/>
    </row>
    <row r="51187" spans="27:29">
      <c r="AA51187" s="298"/>
      <c r="AC51187" s="206"/>
    </row>
    <row r="51188" spans="27:29">
      <c r="AA51188" s="298"/>
      <c r="AC51188" s="206"/>
    </row>
    <row r="51189" spans="27:29">
      <c r="AA51189" s="298"/>
      <c r="AC51189" s="206"/>
    </row>
    <row r="51190" spans="27:29">
      <c r="AA51190" s="298"/>
      <c r="AC51190" s="206"/>
    </row>
    <row r="51191" spans="27:29">
      <c r="AA51191" s="298"/>
      <c r="AC51191" s="206"/>
    </row>
    <row r="51192" spans="27:29">
      <c r="AA51192" s="298"/>
      <c r="AC51192" s="206"/>
    </row>
    <row r="51193" spans="27:29">
      <c r="AA51193" s="298"/>
      <c r="AC51193" s="206"/>
    </row>
    <row r="51194" spans="27:29">
      <c r="AA51194" s="298"/>
      <c r="AC51194" s="206"/>
    </row>
    <row r="51195" spans="27:29">
      <c r="AA51195" s="298"/>
      <c r="AC51195" s="206"/>
    </row>
    <row r="51196" spans="27:29">
      <c r="AA51196" s="298"/>
      <c r="AC51196" s="206"/>
    </row>
    <row r="51197" spans="27:29">
      <c r="AA51197" s="298"/>
      <c r="AC51197" s="206"/>
    </row>
    <row r="51198" spans="27:29">
      <c r="AA51198" s="298"/>
      <c r="AC51198" s="206"/>
    </row>
    <row r="51199" spans="27:29">
      <c r="AA51199" s="298"/>
      <c r="AC51199" s="206"/>
    </row>
    <row r="51200" spans="27:29">
      <c r="AA51200" s="298"/>
      <c r="AC51200" s="206"/>
    </row>
    <row r="51201" spans="27:29">
      <c r="AA51201" s="298"/>
      <c r="AC51201" s="206"/>
    </row>
    <row r="51202" spans="27:29">
      <c r="AA51202" s="298"/>
      <c r="AC51202" s="206"/>
    </row>
    <row r="51203" spans="27:29">
      <c r="AA51203" s="298"/>
      <c r="AC51203" s="206"/>
    </row>
    <row r="51204" spans="27:29">
      <c r="AA51204" s="298"/>
      <c r="AC51204" s="206"/>
    </row>
    <row r="51205" spans="27:29">
      <c r="AA51205" s="298"/>
      <c r="AC51205" s="206"/>
    </row>
    <row r="51206" spans="27:29">
      <c r="AA51206" s="298"/>
      <c r="AC51206" s="206"/>
    </row>
    <row r="51207" spans="27:29">
      <c r="AA51207" s="298"/>
      <c r="AC51207" s="206"/>
    </row>
    <row r="51208" spans="27:29">
      <c r="AA51208" s="298"/>
      <c r="AC51208" s="206"/>
    </row>
    <row r="51209" spans="27:29">
      <c r="AA51209" s="298"/>
      <c r="AC51209" s="206"/>
    </row>
    <row r="51210" spans="27:29">
      <c r="AA51210" s="298"/>
      <c r="AC51210" s="206"/>
    </row>
    <row r="51211" spans="27:29">
      <c r="AA51211" s="298"/>
      <c r="AC51211" s="206"/>
    </row>
    <row r="51212" spans="27:29">
      <c r="AA51212" s="298"/>
      <c r="AC51212" s="206"/>
    </row>
    <row r="51213" spans="27:29">
      <c r="AA51213" s="298"/>
      <c r="AC51213" s="206"/>
    </row>
    <row r="51214" spans="27:29">
      <c r="AA51214" s="298"/>
      <c r="AC51214" s="206"/>
    </row>
    <row r="51215" spans="27:29">
      <c r="AA51215" s="298"/>
      <c r="AC51215" s="206"/>
    </row>
    <row r="51216" spans="27:29">
      <c r="AA51216" s="298"/>
      <c r="AC51216" s="206"/>
    </row>
    <row r="51217" spans="27:29">
      <c r="AA51217" s="298"/>
      <c r="AC51217" s="206"/>
    </row>
    <row r="51218" spans="27:29">
      <c r="AA51218" s="298"/>
      <c r="AC51218" s="206"/>
    </row>
    <row r="51219" spans="27:29">
      <c r="AA51219" s="298"/>
      <c r="AC51219" s="206"/>
    </row>
    <row r="51220" spans="27:29">
      <c r="AA51220" s="298"/>
      <c r="AC51220" s="206"/>
    </row>
    <row r="51221" spans="27:29">
      <c r="AA51221" s="298"/>
      <c r="AC51221" s="206"/>
    </row>
    <row r="51222" spans="27:29">
      <c r="AA51222" s="298"/>
      <c r="AC51222" s="206"/>
    </row>
    <row r="51223" spans="27:29">
      <c r="AA51223" s="298"/>
      <c r="AC51223" s="206"/>
    </row>
    <row r="51224" spans="27:29">
      <c r="AA51224" s="298"/>
      <c r="AC51224" s="206"/>
    </row>
    <row r="51225" spans="27:29">
      <c r="AA51225" s="298"/>
      <c r="AC51225" s="206"/>
    </row>
    <row r="51226" spans="27:29">
      <c r="AA51226" s="298"/>
      <c r="AC51226" s="206"/>
    </row>
    <row r="51227" spans="27:29">
      <c r="AA51227" s="298"/>
      <c r="AC51227" s="206"/>
    </row>
    <row r="51228" spans="27:29">
      <c r="AA51228" s="298"/>
      <c r="AC51228" s="206"/>
    </row>
    <row r="51229" spans="27:29">
      <c r="AA51229" s="298"/>
      <c r="AC51229" s="206"/>
    </row>
    <row r="51230" spans="27:29">
      <c r="AA51230" s="298"/>
      <c r="AC51230" s="206"/>
    </row>
    <row r="51231" spans="27:29">
      <c r="AA51231" s="298"/>
      <c r="AC51231" s="206"/>
    </row>
    <row r="51232" spans="27:29">
      <c r="AA51232" s="298"/>
      <c r="AC51232" s="206"/>
    </row>
    <row r="51233" spans="27:29">
      <c r="AA51233" s="298"/>
      <c r="AC51233" s="206"/>
    </row>
    <row r="51234" spans="27:29">
      <c r="AA51234" s="298"/>
      <c r="AC51234" s="206"/>
    </row>
    <row r="51235" spans="27:29">
      <c r="AA51235" s="298"/>
      <c r="AC51235" s="206"/>
    </row>
    <row r="51236" spans="27:29">
      <c r="AA51236" s="298"/>
      <c r="AC51236" s="206"/>
    </row>
    <row r="51237" spans="27:29">
      <c r="AA51237" s="298"/>
      <c r="AC51237" s="206"/>
    </row>
    <row r="51238" spans="27:29">
      <c r="AA51238" s="298"/>
      <c r="AC51238" s="206"/>
    </row>
    <row r="51239" spans="27:29">
      <c r="AA51239" s="298"/>
      <c r="AC51239" s="206"/>
    </row>
    <row r="51240" spans="27:29">
      <c r="AA51240" s="298"/>
      <c r="AC51240" s="206"/>
    </row>
    <row r="51241" spans="27:29">
      <c r="AA51241" s="298"/>
      <c r="AC51241" s="206"/>
    </row>
    <row r="51242" spans="27:29">
      <c r="AA51242" s="298"/>
      <c r="AC51242" s="206"/>
    </row>
    <row r="51243" spans="27:29">
      <c r="AA51243" s="298"/>
      <c r="AC51243" s="206"/>
    </row>
    <row r="51244" spans="27:29">
      <c r="AA51244" s="298"/>
      <c r="AC51244" s="206"/>
    </row>
    <row r="51245" spans="27:29">
      <c r="AA51245" s="298"/>
      <c r="AC51245" s="206"/>
    </row>
    <row r="51246" spans="27:29">
      <c r="AA51246" s="298"/>
      <c r="AC51246" s="206"/>
    </row>
    <row r="51247" spans="27:29">
      <c r="AA51247" s="298"/>
      <c r="AC51247" s="206"/>
    </row>
    <row r="51248" spans="27:29">
      <c r="AA51248" s="298"/>
      <c r="AC51248" s="206"/>
    </row>
    <row r="51249" spans="27:29">
      <c r="AA51249" s="298"/>
      <c r="AC51249" s="206"/>
    </row>
    <row r="51250" spans="27:29">
      <c r="AA51250" s="298"/>
      <c r="AC51250" s="206"/>
    </row>
    <row r="51251" spans="27:29">
      <c r="AA51251" s="298"/>
      <c r="AC51251" s="206"/>
    </row>
    <row r="51252" spans="27:29">
      <c r="AA51252" s="298"/>
      <c r="AC51252" s="206"/>
    </row>
    <row r="51253" spans="27:29">
      <c r="AA51253" s="298"/>
      <c r="AC51253" s="206"/>
    </row>
    <row r="51254" spans="27:29">
      <c r="AA51254" s="298"/>
      <c r="AC51254" s="206"/>
    </row>
    <row r="51255" spans="27:29">
      <c r="AA51255" s="298"/>
      <c r="AC51255" s="206"/>
    </row>
    <row r="51256" spans="27:29">
      <c r="AA51256" s="298"/>
      <c r="AC51256" s="206"/>
    </row>
    <row r="51257" spans="27:29">
      <c r="AA51257" s="298"/>
      <c r="AC51257" s="206"/>
    </row>
    <row r="51258" spans="27:29">
      <c r="AA51258" s="298"/>
      <c r="AC51258" s="206"/>
    </row>
    <row r="51259" spans="27:29">
      <c r="AA51259" s="298"/>
      <c r="AC51259" s="206"/>
    </row>
    <row r="51260" spans="27:29">
      <c r="AA51260" s="298"/>
      <c r="AC51260" s="206"/>
    </row>
    <row r="51261" spans="27:29">
      <c r="AA51261" s="298"/>
      <c r="AC51261" s="206"/>
    </row>
    <row r="51262" spans="27:29">
      <c r="AA51262" s="298"/>
      <c r="AC51262" s="206"/>
    </row>
    <row r="51263" spans="27:29">
      <c r="AA51263" s="298"/>
      <c r="AC51263" s="206"/>
    </row>
    <row r="51264" spans="27:29">
      <c r="AA51264" s="298"/>
      <c r="AC51264" s="206"/>
    </row>
    <row r="51265" spans="27:29">
      <c r="AA51265" s="298"/>
      <c r="AC51265" s="206"/>
    </row>
    <row r="51266" spans="27:29">
      <c r="AA51266" s="298"/>
      <c r="AC51266" s="206"/>
    </row>
    <row r="51267" spans="27:29">
      <c r="AA51267" s="298"/>
      <c r="AC51267" s="206"/>
    </row>
    <row r="51268" spans="27:29">
      <c r="AA51268" s="298"/>
      <c r="AC51268" s="206"/>
    </row>
    <row r="51269" spans="27:29">
      <c r="AA51269" s="298"/>
      <c r="AC51269" s="206"/>
    </row>
    <row r="51270" spans="27:29">
      <c r="AA51270" s="298"/>
      <c r="AC51270" s="206"/>
    </row>
    <row r="51271" spans="27:29">
      <c r="AA51271" s="298"/>
      <c r="AC51271" s="206"/>
    </row>
    <row r="51272" spans="27:29">
      <c r="AA51272" s="298"/>
      <c r="AC51272" s="206"/>
    </row>
    <row r="51273" spans="27:29">
      <c r="AA51273" s="298"/>
      <c r="AC51273" s="206"/>
    </row>
    <row r="51274" spans="27:29">
      <c r="AA51274" s="298"/>
      <c r="AC51274" s="206"/>
    </row>
    <row r="51275" spans="27:29">
      <c r="AA51275" s="298"/>
      <c r="AC51275" s="206"/>
    </row>
    <row r="51276" spans="27:29">
      <c r="AA51276" s="298"/>
      <c r="AC51276" s="206"/>
    </row>
    <row r="51277" spans="27:29">
      <c r="AA51277" s="298"/>
      <c r="AC51277" s="206"/>
    </row>
    <row r="51278" spans="27:29">
      <c r="AA51278" s="298"/>
      <c r="AC51278" s="206"/>
    </row>
    <row r="51279" spans="27:29">
      <c r="AA51279" s="298"/>
      <c r="AC51279" s="206"/>
    </row>
    <row r="51280" spans="27:29">
      <c r="AA51280" s="298"/>
      <c r="AC51280" s="206"/>
    </row>
    <row r="51281" spans="27:29">
      <c r="AA51281" s="298"/>
      <c r="AC51281" s="206"/>
    </row>
    <row r="51282" spans="27:29">
      <c r="AA51282" s="298"/>
      <c r="AC51282" s="206"/>
    </row>
    <row r="51283" spans="27:29">
      <c r="AA51283" s="298"/>
      <c r="AC51283" s="206"/>
    </row>
    <row r="51284" spans="27:29">
      <c r="AA51284" s="298"/>
      <c r="AC51284" s="206"/>
    </row>
    <row r="51285" spans="27:29">
      <c r="AA51285" s="298"/>
      <c r="AC51285" s="206"/>
    </row>
    <row r="51286" spans="27:29">
      <c r="AA51286" s="298"/>
      <c r="AC51286" s="206"/>
    </row>
    <row r="51287" spans="27:29">
      <c r="AA51287" s="298"/>
      <c r="AC51287" s="206"/>
    </row>
    <row r="51288" spans="27:29">
      <c r="AA51288" s="298"/>
      <c r="AC51288" s="206"/>
    </row>
    <row r="51289" spans="27:29">
      <c r="AA51289" s="298"/>
      <c r="AC51289" s="206"/>
    </row>
    <row r="51290" spans="27:29">
      <c r="AA51290" s="298"/>
      <c r="AC51290" s="206"/>
    </row>
    <row r="51291" spans="27:29">
      <c r="AA51291" s="298"/>
      <c r="AC51291" s="206"/>
    </row>
    <row r="51292" spans="27:29">
      <c r="AA51292" s="298"/>
      <c r="AC51292" s="206"/>
    </row>
    <row r="51293" spans="27:29">
      <c r="AA51293" s="298"/>
      <c r="AC51293" s="206"/>
    </row>
    <row r="51294" spans="27:29">
      <c r="AA51294" s="298"/>
      <c r="AC51294" s="206"/>
    </row>
    <row r="51295" spans="27:29">
      <c r="AA51295" s="298"/>
      <c r="AC51295" s="206"/>
    </row>
    <row r="51296" spans="27:29">
      <c r="AA51296" s="298"/>
      <c r="AC51296" s="206"/>
    </row>
    <row r="51297" spans="27:29">
      <c r="AA51297" s="298"/>
      <c r="AC51297" s="206"/>
    </row>
    <row r="51298" spans="27:29">
      <c r="AA51298" s="298"/>
      <c r="AC51298" s="206"/>
    </row>
    <row r="51299" spans="27:29">
      <c r="AA51299" s="298"/>
      <c r="AC51299" s="206"/>
    </row>
    <row r="51300" spans="27:29">
      <c r="AA51300" s="298"/>
      <c r="AC51300" s="206"/>
    </row>
    <row r="51301" spans="27:29">
      <c r="AA51301" s="298"/>
      <c r="AC51301" s="206"/>
    </row>
    <row r="51302" spans="27:29">
      <c r="AA51302" s="298"/>
      <c r="AC51302" s="206"/>
    </row>
    <row r="51303" spans="27:29">
      <c r="AA51303" s="298"/>
      <c r="AC51303" s="206"/>
    </row>
    <row r="51304" spans="27:29">
      <c r="AA51304" s="298"/>
      <c r="AC51304" s="206"/>
    </row>
    <row r="51305" spans="27:29">
      <c r="AA51305" s="298"/>
      <c r="AC51305" s="206"/>
    </row>
    <row r="51306" spans="27:29">
      <c r="AA51306" s="298"/>
      <c r="AC51306" s="206"/>
    </row>
    <row r="51307" spans="27:29">
      <c r="AA51307" s="298"/>
      <c r="AC51307" s="206"/>
    </row>
    <row r="51308" spans="27:29">
      <c r="AA51308" s="298"/>
      <c r="AC51308" s="206"/>
    </row>
    <row r="51309" spans="27:29">
      <c r="AA51309" s="298"/>
      <c r="AC51309" s="206"/>
    </row>
    <row r="51310" spans="27:29">
      <c r="AA51310" s="298"/>
      <c r="AC51310" s="206"/>
    </row>
    <row r="51311" spans="27:29">
      <c r="AA51311" s="298"/>
      <c r="AC51311" s="206"/>
    </row>
    <row r="51312" spans="27:29">
      <c r="AA51312" s="298"/>
      <c r="AC51312" s="206"/>
    </row>
    <row r="51313" spans="27:29">
      <c r="AA51313" s="298"/>
      <c r="AC51313" s="206"/>
    </row>
    <row r="51314" spans="27:29">
      <c r="AA51314" s="298"/>
      <c r="AC51314" s="206"/>
    </row>
    <row r="51315" spans="27:29">
      <c r="AA51315" s="298"/>
      <c r="AC51315" s="206"/>
    </row>
    <row r="51316" spans="27:29">
      <c r="AA51316" s="298"/>
      <c r="AC51316" s="206"/>
    </row>
    <row r="51317" spans="27:29">
      <c r="AA51317" s="298"/>
      <c r="AC51317" s="206"/>
    </row>
    <row r="51318" spans="27:29">
      <c r="AA51318" s="298"/>
      <c r="AC51318" s="206"/>
    </row>
    <row r="51319" spans="27:29">
      <c r="AA51319" s="298"/>
      <c r="AC51319" s="206"/>
    </row>
    <row r="51320" spans="27:29">
      <c r="AA51320" s="298"/>
      <c r="AC51320" s="206"/>
    </row>
    <row r="51321" spans="27:29">
      <c r="AA51321" s="298"/>
      <c r="AC51321" s="206"/>
    </row>
    <row r="51322" spans="27:29">
      <c r="AA51322" s="298"/>
      <c r="AC51322" s="206"/>
    </row>
    <row r="51323" spans="27:29">
      <c r="AA51323" s="298"/>
      <c r="AC51323" s="206"/>
    </row>
    <row r="51324" spans="27:29">
      <c r="AA51324" s="298"/>
      <c r="AC51324" s="206"/>
    </row>
    <row r="51325" spans="27:29">
      <c r="AA51325" s="298"/>
      <c r="AC51325" s="206"/>
    </row>
    <row r="51326" spans="27:29">
      <c r="AA51326" s="298"/>
      <c r="AC51326" s="206"/>
    </row>
    <row r="51327" spans="27:29">
      <c r="AA51327" s="298"/>
      <c r="AC51327" s="206"/>
    </row>
    <row r="51328" spans="27:29">
      <c r="AA51328" s="298"/>
      <c r="AC51328" s="206"/>
    </row>
    <row r="51329" spans="27:29">
      <c r="AA51329" s="298"/>
      <c r="AC51329" s="206"/>
    </row>
    <row r="51330" spans="27:29">
      <c r="AA51330" s="298"/>
      <c r="AC51330" s="206"/>
    </row>
    <row r="51331" spans="27:29">
      <c r="AA51331" s="298"/>
      <c r="AC51331" s="206"/>
    </row>
    <row r="51332" spans="27:29">
      <c r="AA51332" s="298"/>
      <c r="AC51332" s="206"/>
    </row>
    <row r="51333" spans="27:29">
      <c r="AA51333" s="298"/>
      <c r="AC51333" s="206"/>
    </row>
    <row r="51334" spans="27:29">
      <c r="AA51334" s="298"/>
      <c r="AC51334" s="206"/>
    </row>
    <row r="51335" spans="27:29">
      <c r="AA51335" s="298"/>
      <c r="AC51335" s="206"/>
    </row>
    <row r="51336" spans="27:29">
      <c r="AA51336" s="298"/>
      <c r="AC51336" s="206"/>
    </row>
    <row r="51337" spans="27:29">
      <c r="AA51337" s="298"/>
      <c r="AC51337" s="206"/>
    </row>
    <row r="51338" spans="27:29">
      <c r="AA51338" s="298"/>
      <c r="AC51338" s="206"/>
    </row>
    <row r="51339" spans="27:29">
      <c r="AA51339" s="298"/>
      <c r="AC51339" s="206"/>
    </row>
    <row r="51340" spans="27:29">
      <c r="AA51340" s="298"/>
      <c r="AC51340" s="206"/>
    </row>
    <row r="51341" spans="27:29">
      <c r="AA51341" s="298"/>
      <c r="AC51341" s="206"/>
    </row>
    <row r="51342" spans="27:29">
      <c r="AA51342" s="298"/>
      <c r="AC51342" s="206"/>
    </row>
    <row r="51343" spans="27:29">
      <c r="AA51343" s="298"/>
      <c r="AC51343" s="206"/>
    </row>
    <row r="51344" spans="27:29">
      <c r="AA51344" s="298"/>
      <c r="AC51344" s="206"/>
    </row>
    <row r="51345" spans="27:29">
      <c r="AA51345" s="298"/>
      <c r="AC51345" s="206"/>
    </row>
    <row r="51346" spans="27:29">
      <c r="AA51346" s="298"/>
      <c r="AC51346" s="206"/>
    </row>
    <row r="51347" spans="27:29">
      <c r="AA51347" s="298"/>
      <c r="AC51347" s="206"/>
    </row>
    <row r="51348" spans="27:29">
      <c r="AA51348" s="298"/>
      <c r="AC51348" s="206"/>
    </row>
    <row r="51349" spans="27:29">
      <c r="AA51349" s="298"/>
      <c r="AC51349" s="206"/>
    </row>
    <row r="51350" spans="27:29">
      <c r="AA51350" s="298"/>
      <c r="AC51350" s="206"/>
    </row>
    <row r="51351" spans="27:29">
      <c r="AA51351" s="298"/>
      <c r="AC51351" s="206"/>
    </row>
    <row r="51352" spans="27:29">
      <c r="AA51352" s="298"/>
      <c r="AC51352" s="206"/>
    </row>
    <row r="51353" spans="27:29">
      <c r="AA51353" s="298"/>
      <c r="AC51353" s="206"/>
    </row>
    <row r="51354" spans="27:29">
      <c r="AA51354" s="298"/>
      <c r="AC51354" s="206"/>
    </row>
    <row r="51355" spans="27:29">
      <c r="AA51355" s="298"/>
      <c r="AC51355" s="206"/>
    </row>
    <row r="51356" spans="27:29">
      <c r="AA51356" s="298"/>
      <c r="AC51356" s="206"/>
    </row>
    <row r="51357" spans="27:29">
      <c r="AA51357" s="298"/>
      <c r="AC51357" s="206"/>
    </row>
    <row r="51358" spans="27:29">
      <c r="AA51358" s="298"/>
      <c r="AC51358" s="206"/>
    </row>
    <row r="51359" spans="27:29">
      <c r="AA51359" s="298"/>
      <c r="AC51359" s="206"/>
    </row>
    <row r="51360" spans="27:29">
      <c r="AA51360" s="298"/>
      <c r="AC51360" s="206"/>
    </row>
    <row r="51361" spans="27:29">
      <c r="AA51361" s="298"/>
      <c r="AC51361" s="206"/>
    </row>
    <row r="51362" spans="27:29">
      <c r="AA51362" s="298"/>
      <c r="AC51362" s="206"/>
    </row>
    <row r="51363" spans="27:29">
      <c r="AA51363" s="298"/>
      <c r="AC51363" s="206"/>
    </row>
    <row r="51364" spans="27:29">
      <c r="AA51364" s="298"/>
      <c r="AC51364" s="206"/>
    </row>
    <row r="51365" spans="27:29">
      <c r="AA51365" s="298"/>
      <c r="AC51365" s="206"/>
    </row>
    <row r="51366" spans="27:29">
      <c r="AA51366" s="298"/>
      <c r="AC51366" s="206"/>
    </row>
    <row r="51367" spans="27:29">
      <c r="AA51367" s="298"/>
      <c r="AC51367" s="206"/>
    </row>
    <row r="51368" spans="27:29">
      <c r="AA51368" s="298"/>
      <c r="AC51368" s="206"/>
    </row>
    <row r="51369" spans="27:29">
      <c r="AA51369" s="298"/>
      <c r="AC51369" s="206"/>
    </row>
    <row r="51370" spans="27:29">
      <c r="AA51370" s="298"/>
      <c r="AC51370" s="206"/>
    </row>
    <row r="51371" spans="27:29">
      <c r="AA51371" s="298"/>
      <c r="AC51371" s="206"/>
    </row>
    <row r="51372" spans="27:29">
      <c r="AA51372" s="298"/>
      <c r="AC51372" s="206"/>
    </row>
    <row r="51373" spans="27:29">
      <c r="AA51373" s="298"/>
      <c r="AC51373" s="206"/>
    </row>
    <row r="51374" spans="27:29">
      <c r="AA51374" s="298"/>
      <c r="AC51374" s="206"/>
    </row>
    <row r="51375" spans="27:29">
      <c r="AA51375" s="298"/>
      <c r="AC51375" s="206"/>
    </row>
    <row r="51376" spans="27:29">
      <c r="AA51376" s="298"/>
      <c r="AC51376" s="206"/>
    </row>
    <row r="51377" spans="27:29">
      <c r="AA51377" s="298"/>
      <c r="AC51377" s="206"/>
    </row>
    <row r="51378" spans="27:29">
      <c r="AA51378" s="298"/>
      <c r="AC51378" s="206"/>
    </row>
    <row r="51379" spans="27:29">
      <c r="AA51379" s="298"/>
      <c r="AC51379" s="206"/>
    </row>
    <row r="51380" spans="27:29">
      <c r="AA51380" s="298"/>
      <c r="AC51380" s="206"/>
    </row>
    <row r="51381" spans="27:29">
      <c r="AA51381" s="298"/>
      <c r="AC51381" s="206"/>
    </row>
    <row r="51382" spans="27:29">
      <c r="AA51382" s="298"/>
      <c r="AC51382" s="206"/>
    </row>
    <row r="51383" spans="27:29">
      <c r="AA51383" s="298"/>
      <c r="AC51383" s="206"/>
    </row>
    <row r="51384" spans="27:29">
      <c r="AA51384" s="298"/>
      <c r="AC51384" s="206"/>
    </row>
    <row r="51385" spans="27:29">
      <c r="AA51385" s="298"/>
      <c r="AC51385" s="206"/>
    </row>
    <row r="51386" spans="27:29">
      <c r="AA51386" s="298"/>
      <c r="AC51386" s="206"/>
    </row>
    <row r="51387" spans="27:29">
      <c r="AA51387" s="298"/>
      <c r="AC51387" s="206"/>
    </row>
    <row r="51388" spans="27:29">
      <c r="AA51388" s="298"/>
      <c r="AC51388" s="206"/>
    </row>
    <row r="51389" spans="27:29">
      <c r="AA51389" s="298"/>
      <c r="AC51389" s="206"/>
    </row>
    <row r="51390" spans="27:29">
      <c r="AA51390" s="298"/>
      <c r="AC51390" s="206"/>
    </row>
    <row r="51391" spans="27:29">
      <c r="AA51391" s="298"/>
      <c r="AC51391" s="206"/>
    </row>
    <row r="51392" spans="27:29">
      <c r="AA51392" s="298"/>
      <c r="AC51392" s="206"/>
    </row>
    <row r="51393" spans="27:29">
      <c r="AA51393" s="298"/>
      <c r="AC51393" s="206"/>
    </row>
    <row r="51394" spans="27:29">
      <c r="AA51394" s="298"/>
      <c r="AC51394" s="206"/>
    </row>
    <row r="51395" spans="27:29">
      <c r="AA51395" s="298"/>
      <c r="AC51395" s="206"/>
    </row>
    <row r="51396" spans="27:29">
      <c r="AA51396" s="298"/>
      <c r="AC51396" s="206"/>
    </row>
    <row r="51397" spans="27:29">
      <c r="AA51397" s="298"/>
      <c r="AC51397" s="206"/>
    </row>
    <row r="51398" spans="27:29">
      <c r="AA51398" s="298"/>
      <c r="AC51398" s="206"/>
    </row>
    <row r="51399" spans="27:29">
      <c r="AA51399" s="298"/>
      <c r="AC51399" s="206"/>
    </row>
    <row r="51400" spans="27:29">
      <c r="AA51400" s="298"/>
      <c r="AC51400" s="206"/>
    </row>
    <row r="51401" spans="27:29">
      <c r="AA51401" s="298"/>
      <c r="AC51401" s="206"/>
    </row>
    <row r="51402" spans="27:29">
      <c r="AA51402" s="298"/>
      <c r="AC51402" s="206"/>
    </row>
    <row r="51403" spans="27:29">
      <c r="AA51403" s="298"/>
      <c r="AC51403" s="206"/>
    </row>
    <row r="51404" spans="27:29">
      <c r="AA51404" s="298"/>
      <c r="AC51404" s="206"/>
    </row>
    <row r="51405" spans="27:29">
      <c r="AA51405" s="298"/>
      <c r="AC51405" s="206"/>
    </row>
    <row r="51406" spans="27:29">
      <c r="AA51406" s="298"/>
      <c r="AC51406" s="206"/>
    </row>
    <row r="51407" spans="27:29">
      <c r="AA51407" s="298"/>
      <c r="AC51407" s="206"/>
    </row>
    <row r="51408" spans="27:29">
      <c r="AA51408" s="298"/>
      <c r="AC51408" s="206"/>
    </row>
    <row r="51409" spans="27:29">
      <c r="AA51409" s="298"/>
      <c r="AC51409" s="206"/>
    </row>
    <row r="51410" spans="27:29">
      <c r="AA51410" s="298"/>
      <c r="AC51410" s="206"/>
    </row>
    <row r="51411" spans="27:29">
      <c r="AA51411" s="298"/>
      <c r="AC51411" s="206"/>
    </row>
    <row r="51412" spans="27:29">
      <c r="AA51412" s="298"/>
      <c r="AC51412" s="206"/>
    </row>
    <row r="51413" spans="27:29">
      <c r="AA51413" s="298"/>
      <c r="AC51413" s="206"/>
    </row>
    <row r="51414" spans="27:29">
      <c r="AA51414" s="298"/>
      <c r="AC51414" s="206"/>
    </row>
    <row r="51415" spans="27:29">
      <c r="AA51415" s="298"/>
      <c r="AC51415" s="206"/>
    </row>
    <row r="51416" spans="27:29">
      <c r="AA51416" s="298"/>
      <c r="AC51416" s="206"/>
    </row>
    <row r="51417" spans="27:29">
      <c r="AA51417" s="298"/>
      <c r="AC51417" s="206"/>
    </row>
    <row r="51418" spans="27:29">
      <c r="AA51418" s="298"/>
      <c r="AC51418" s="206"/>
    </row>
    <row r="51419" spans="27:29">
      <c r="AA51419" s="298"/>
      <c r="AC51419" s="206"/>
    </row>
    <row r="51420" spans="27:29">
      <c r="AA51420" s="298"/>
      <c r="AC51420" s="206"/>
    </row>
    <row r="51421" spans="27:29">
      <c r="AA51421" s="298"/>
      <c r="AC51421" s="206"/>
    </row>
    <row r="51422" spans="27:29">
      <c r="AA51422" s="298"/>
      <c r="AC51422" s="206"/>
    </row>
    <row r="51423" spans="27:29">
      <c r="AA51423" s="298"/>
      <c r="AC51423" s="206"/>
    </row>
    <row r="51424" spans="27:29">
      <c r="AA51424" s="298"/>
      <c r="AC51424" s="206"/>
    </row>
    <row r="51425" spans="27:29">
      <c r="AA51425" s="298"/>
      <c r="AC51425" s="206"/>
    </row>
    <row r="51426" spans="27:29">
      <c r="AA51426" s="298"/>
      <c r="AC51426" s="206"/>
    </row>
    <row r="51427" spans="27:29">
      <c r="AA51427" s="298"/>
      <c r="AC51427" s="206"/>
    </row>
    <row r="51428" spans="27:29">
      <c r="AA51428" s="298"/>
      <c r="AC51428" s="206"/>
    </row>
    <row r="51429" spans="27:29">
      <c r="AA51429" s="298"/>
      <c r="AC51429" s="206"/>
    </row>
    <row r="51430" spans="27:29">
      <c r="AA51430" s="298"/>
      <c r="AC51430" s="206"/>
    </row>
    <row r="51431" spans="27:29">
      <c r="AA51431" s="298"/>
      <c r="AC51431" s="206"/>
    </row>
    <row r="51432" spans="27:29">
      <c r="AA51432" s="298"/>
      <c r="AC51432" s="206"/>
    </row>
    <row r="51433" spans="27:29">
      <c r="AA51433" s="298"/>
      <c r="AC51433" s="206"/>
    </row>
    <row r="51434" spans="27:29">
      <c r="AA51434" s="298"/>
      <c r="AC51434" s="206"/>
    </row>
    <row r="51435" spans="27:29">
      <c r="AA51435" s="298"/>
      <c r="AC51435" s="206"/>
    </row>
    <row r="51436" spans="27:29">
      <c r="AA51436" s="298"/>
      <c r="AC51436" s="206"/>
    </row>
    <row r="51437" spans="27:29">
      <c r="AA51437" s="298"/>
      <c r="AC51437" s="206"/>
    </row>
    <row r="51438" spans="27:29">
      <c r="AA51438" s="298"/>
      <c r="AC51438" s="206"/>
    </row>
    <row r="51439" spans="27:29">
      <c r="AA51439" s="298"/>
      <c r="AC51439" s="206"/>
    </row>
    <row r="51440" spans="27:29">
      <c r="AA51440" s="298"/>
      <c r="AC51440" s="206"/>
    </row>
    <row r="51441" spans="27:29">
      <c r="AA51441" s="298"/>
      <c r="AC51441" s="206"/>
    </row>
    <row r="51442" spans="27:29">
      <c r="AA51442" s="298"/>
      <c r="AC51442" s="206"/>
    </row>
    <row r="51443" spans="27:29">
      <c r="AA51443" s="298"/>
      <c r="AC51443" s="206"/>
    </row>
    <row r="51444" spans="27:29">
      <c r="AA51444" s="298"/>
      <c r="AC51444" s="206"/>
    </row>
    <row r="51445" spans="27:29">
      <c r="AA51445" s="298"/>
      <c r="AC51445" s="206"/>
    </row>
    <row r="51446" spans="27:29">
      <c r="AA51446" s="298"/>
      <c r="AC51446" s="206"/>
    </row>
    <row r="51447" spans="27:29">
      <c r="AA51447" s="298"/>
      <c r="AC51447" s="206"/>
    </row>
    <row r="51448" spans="27:29">
      <c r="AA51448" s="298"/>
      <c r="AC51448" s="206"/>
    </row>
    <row r="51449" spans="27:29">
      <c r="AA51449" s="298"/>
      <c r="AC51449" s="206"/>
    </row>
    <row r="51450" spans="27:29">
      <c r="AA51450" s="298"/>
      <c r="AC51450" s="206"/>
    </row>
    <row r="51451" spans="27:29">
      <c r="AA51451" s="298"/>
      <c r="AC51451" s="206"/>
    </row>
    <row r="51452" spans="27:29">
      <c r="AA51452" s="298"/>
      <c r="AC51452" s="206"/>
    </row>
    <row r="51453" spans="27:29">
      <c r="AA51453" s="298"/>
      <c r="AC51453" s="206"/>
    </row>
    <row r="51454" spans="27:29">
      <c r="AA51454" s="298"/>
      <c r="AC51454" s="206"/>
    </row>
    <row r="51455" spans="27:29">
      <c r="AA51455" s="298"/>
      <c r="AC51455" s="206"/>
    </row>
    <row r="51456" spans="27:29">
      <c r="AA51456" s="298"/>
      <c r="AC51456" s="206"/>
    </row>
    <row r="51457" spans="27:29">
      <c r="AA51457" s="298"/>
      <c r="AC51457" s="206"/>
    </row>
    <row r="51458" spans="27:29">
      <c r="AA51458" s="298"/>
      <c r="AC51458" s="206"/>
    </row>
    <row r="51459" spans="27:29">
      <c r="AA51459" s="298"/>
      <c r="AC51459" s="206"/>
    </row>
    <row r="51460" spans="27:29">
      <c r="AA51460" s="298"/>
      <c r="AC51460" s="206"/>
    </row>
    <row r="51461" spans="27:29">
      <c r="AA51461" s="298"/>
      <c r="AC51461" s="206"/>
    </row>
    <row r="51462" spans="27:29">
      <c r="AA51462" s="298"/>
      <c r="AC51462" s="206"/>
    </row>
    <row r="51463" spans="27:29">
      <c r="AA51463" s="298"/>
      <c r="AC51463" s="206"/>
    </row>
    <row r="51464" spans="27:29">
      <c r="AA51464" s="298"/>
      <c r="AC51464" s="206"/>
    </row>
    <row r="51465" spans="27:29">
      <c r="AA51465" s="298"/>
      <c r="AC51465" s="206"/>
    </row>
    <row r="51466" spans="27:29">
      <c r="AA51466" s="298"/>
      <c r="AC51466" s="206"/>
    </row>
    <row r="51467" spans="27:29">
      <c r="AA51467" s="298"/>
      <c r="AC51467" s="206"/>
    </row>
    <row r="51468" spans="27:29">
      <c r="AA51468" s="298"/>
      <c r="AC51468" s="206"/>
    </row>
    <row r="51469" spans="27:29">
      <c r="AA51469" s="298"/>
      <c r="AC51469" s="206"/>
    </row>
    <row r="51470" spans="27:29">
      <c r="AA51470" s="298"/>
      <c r="AC51470" s="206"/>
    </row>
    <row r="51471" spans="27:29">
      <c r="AA51471" s="298"/>
      <c r="AC51471" s="206"/>
    </row>
    <row r="51472" spans="27:29">
      <c r="AA51472" s="298"/>
      <c r="AC51472" s="206"/>
    </row>
    <row r="51473" spans="27:29">
      <c r="AA51473" s="298"/>
      <c r="AC51473" s="206"/>
    </row>
    <row r="51474" spans="27:29">
      <c r="AA51474" s="298"/>
      <c r="AC51474" s="206"/>
    </row>
    <row r="51475" spans="27:29">
      <c r="AA51475" s="298"/>
      <c r="AC51475" s="206"/>
    </row>
    <row r="51476" spans="27:29">
      <c r="AA51476" s="298"/>
      <c r="AC51476" s="206"/>
    </row>
    <row r="51477" spans="27:29">
      <c r="AA51477" s="298"/>
      <c r="AC51477" s="206"/>
    </row>
    <row r="51478" spans="27:29">
      <c r="AA51478" s="298"/>
      <c r="AC51478" s="206"/>
    </row>
    <row r="51479" spans="27:29">
      <c r="AA51479" s="298"/>
      <c r="AC51479" s="206"/>
    </row>
    <row r="51480" spans="27:29">
      <c r="AA51480" s="298"/>
      <c r="AC51480" s="206"/>
    </row>
    <row r="51481" spans="27:29">
      <c r="AA51481" s="298"/>
      <c r="AC51481" s="206"/>
    </row>
    <row r="51482" spans="27:29">
      <c r="AA51482" s="298"/>
      <c r="AC51482" s="206"/>
    </row>
    <row r="51483" spans="27:29">
      <c r="AA51483" s="298"/>
      <c r="AC51483" s="206"/>
    </row>
    <row r="51484" spans="27:29">
      <c r="AA51484" s="298"/>
      <c r="AC51484" s="206"/>
    </row>
    <row r="51485" spans="27:29">
      <c r="AA51485" s="298"/>
      <c r="AC51485" s="206"/>
    </row>
    <row r="51486" spans="27:29">
      <c r="AA51486" s="298"/>
      <c r="AC51486" s="206"/>
    </row>
    <row r="51487" spans="27:29">
      <c r="AA51487" s="298"/>
      <c r="AC51487" s="206"/>
    </row>
    <row r="51488" spans="27:29">
      <c r="AA51488" s="298"/>
      <c r="AC51488" s="206"/>
    </row>
    <row r="51489" spans="27:29">
      <c r="AA51489" s="298"/>
      <c r="AC51489" s="206"/>
    </row>
    <row r="51490" spans="27:29">
      <c r="AA51490" s="298"/>
      <c r="AC51490" s="206"/>
    </row>
    <row r="51491" spans="27:29">
      <c r="AA51491" s="298"/>
      <c r="AC51491" s="206"/>
    </row>
    <row r="51492" spans="27:29">
      <c r="AA51492" s="298"/>
      <c r="AC51492" s="206"/>
    </row>
    <row r="51493" spans="27:29">
      <c r="AA51493" s="298"/>
      <c r="AC51493" s="206"/>
    </row>
    <row r="51494" spans="27:29">
      <c r="AA51494" s="298"/>
      <c r="AC51494" s="206"/>
    </row>
    <row r="51495" spans="27:29">
      <c r="AA51495" s="298"/>
      <c r="AC51495" s="206"/>
    </row>
    <row r="51496" spans="27:29">
      <c r="AA51496" s="298"/>
      <c r="AC51496" s="206"/>
    </row>
    <row r="51497" spans="27:29">
      <c r="AA51497" s="298"/>
      <c r="AC51497" s="206"/>
    </row>
    <row r="51498" spans="27:29">
      <c r="AA51498" s="298"/>
      <c r="AC51498" s="206"/>
    </row>
    <row r="51499" spans="27:29">
      <c r="AA51499" s="298"/>
      <c r="AC51499" s="206"/>
    </row>
    <row r="51500" spans="27:29">
      <c r="AA51500" s="298"/>
      <c r="AC51500" s="206"/>
    </row>
    <row r="51501" spans="27:29">
      <c r="AA51501" s="298"/>
      <c r="AC51501" s="206"/>
    </row>
    <row r="51502" spans="27:29">
      <c r="AA51502" s="298"/>
      <c r="AC51502" s="206"/>
    </row>
    <row r="51503" spans="27:29">
      <c r="AA51503" s="298"/>
      <c r="AC51503" s="206"/>
    </row>
    <row r="51504" spans="27:29">
      <c r="AA51504" s="298"/>
      <c r="AC51504" s="206"/>
    </row>
    <row r="51505" spans="27:29">
      <c r="AA51505" s="298"/>
      <c r="AC51505" s="206"/>
    </row>
    <row r="51506" spans="27:29">
      <c r="AA51506" s="298"/>
      <c r="AC51506" s="206"/>
    </row>
    <row r="51507" spans="27:29">
      <c r="AA51507" s="298"/>
      <c r="AC51507" s="206"/>
    </row>
    <row r="51508" spans="27:29">
      <c r="AA51508" s="298"/>
      <c r="AC51508" s="206"/>
    </row>
    <row r="51509" spans="27:29">
      <c r="AA51509" s="298"/>
      <c r="AC51509" s="206"/>
    </row>
    <row r="51510" spans="27:29">
      <c r="AA51510" s="298"/>
      <c r="AC51510" s="206"/>
    </row>
    <row r="51511" spans="27:29">
      <c r="AA51511" s="298"/>
      <c r="AC51511" s="206"/>
    </row>
    <row r="51512" spans="27:29">
      <c r="AA51512" s="298"/>
      <c r="AC51512" s="206"/>
    </row>
    <row r="51513" spans="27:29">
      <c r="AA51513" s="298"/>
      <c r="AC51513" s="206"/>
    </row>
    <row r="51514" spans="27:29">
      <c r="AA51514" s="298"/>
      <c r="AC51514" s="206"/>
    </row>
    <row r="51515" spans="27:29">
      <c r="AA51515" s="298"/>
      <c r="AC51515" s="206"/>
    </row>
    <row r="51516" spans="27:29">
      <c r="AA51516" s="298"/>
      <c r="AC51516" s="206"/>
    </row>
    <row r="51517" spans="27:29">
      <c r="AA51517" s="298"/>
      <c r="AC51517" s="206"/>
    </row>
    <row r="51518" spans="27:29">
      <c r="AA51518" s="298"/>
      <c r="AC51518" s="206"/>
    </row>
    <row r="51519" spans="27:29">
      <c r="AA51519" s="298"/>
      <c r="AC51519" s="206"/>
    </row>
    <row r="51520" spans="27:29">
      <c r="AA51520" s="298"/>
      <c r="AC51520" s="206"/>
    </row>
    <row r="51521" spans="27:29">
      <c r="AA51521" s="298"/>
      <c r="AC51521" s="206"/>
    </row>
    <row r="51522" spans="27:29">
      <c r="AA51522" s="298"/>
      <c r="AC51522" s="206"/>
    </row>
    <row r="51523" spans="27:29">
      <c r="AA51523" s="298"/>
      <c r="AC51523" s="206"/>
    </row>
    <row r="51524" spans="27:29">
      <c r="AA51524" s="298"/>
      <c r="AC51524" s="206"/>
    </row>
    <row r="51525" spans="27:29">
      <c r="AA51525" s="298"/>
      <c r="AC51525" s="206"/>
    </row>
    <row r="51526" spans="27:29">
      <c r="AA51526" s="298"/>
      <c r="AC51526" s="206"/>
    </row>
    <row r="51527" spans="27:29">
      <c r="AA51527" s="298"/>
      <c r="AC51527" s="206"/>
    </row>
    <row r="51528" spans="27:29">
      <c r="AA51528" s="298"/>
      <c r="AC51528" s="206"/>
    </row>
    <row r="51529" spans="27:29">
      <c r="AA51529" s="298"/>
      <c r="AC51529" s="206"/>
    </row>
    <row r="51530" spans="27:29">
      <c r="AA51530" s="298"/>
      <c r="AC51530" s="206"/>
    </row>
    <row r="51531" spans="27:29">
      <c r="AA51531" s="298"/>
      <c r="AC51531" s="206"/>
    </row>
    <row r="51532" spans="27:29">
      <c r="AA51532" s="298"/>
      <c r="AC51532" s="206"/>
    </row>
    <row r="51533" spans="27:29">
      <c r="AA51533" s="298"/>
      <c r="AC51533" s="206"/>
    </row>
    <row r="51534" spans="27:29">
      <c r="AA51534" s="298"/>
      <c r="AC51534" s="206"/>
    </row>
    <row r="51535" spans="27:29">
      <c r="AA51535" s="298"/>
      <c r="AC51535" s="206"/>
    </row>
    <row r="51536" spans="27:29">
      <c r="AA51536" s="298"/>
      <c r="AC51536" s="206"/>
    </row>
    <row r="51537" spans="27:29">
      <c r="AA51537" s="298"/>
      <c r="AC51537" s="206"/>
    </row>
    <row r="51538" spans="27:29">
      <c r="AA51538" s="298"/>
      <c r="AC51538" s="206"/>
    </row>
    <row r="51539" spans="27:29">
      <c r="AA51539" s="298"/>
      <c r="AC51539" s="206"/>
    </row>
    <row r="51540" spans="27:29">
      <c r="AA51540" s="298"/>
      <c r="AC51540" s="206"/>
    </row>
    <row r="51541" spans="27:29">
      <c r="AA51541" s="298"/>
      <c r="AC51541" s="206"/>
    </row>
    <row r="51542" spans="27:29">
      <c r="AA51542" s="298"/>
      <c r="AC51542" s="206"/>
    </row>
    <row r="51543" spans="27:29">
      <c r="AA51543" s="298"/>
      <c r="AC51543" s="206"/>
    </row>
    <row r="51544" spans="27:29">
      <c r="AA51544" s="298"/>
      <c r="AC51544" s="206"/>
    </row>
    <row r="51545" spans="27:29">
      <c r="AA51545" s="298"/>
      <c r="AC51545" s="206"/>
    </row>
    <row r="51546" spans="27:29">
      <c r="AA51546" s="298"/>
      <c r="AC51546" s="206"/>
    </row>
    <row r="51547" spans="27:29">
      <c r="AA51547" s="298"/>
      <c r="AC51547" s="206"/>
    </row>
    <row r="51548" spans="27:29">
      <c r="AA51548" s="298"/>
      <c r="AC51548" s="206"/>
    </row>
    <row r="51549" spans="27:29">
      <c r="AA51549" s="298"/>
      <c r="AC51549" s="206"/>
    </row>
    <row r="51550" spans="27:29">
      <c r="AA51550" s="298"/>
      <c r="AC51550" s="206"/>
    </row>
    <row r="51551" spans="27:29">
      <c r="AA51551" s="298"/>
      <c r="AC51551" s="206"/>
    </row>
    <row r="51552" spans="27:29">
      <c r="AA51552" s="298"/>
      <c r="AC51552" s="206"/>
    </row>
    <row r="51553" spans="27:29">
      <c r="AA51553" s="298"/>
      <c r="AC51553" s="206"/>
    </row>
    <row r="51554" spans="27:29">
      <c r="AA51554" s="298"/>
      <c r="AC51554" s="206"/>
    </row>
    <row r="51555" spans="27:29">
      <c r="AA51555" s="298"/>
      <c r="AC51555" s="206"/>
    </row>
    <row r="51556" spans="27:29">
      <c r="AA51556" s="298"/>
      <c r="AC51556" s="206"/>
    </row>
    <row r="51557" spans="27:29">
      <c r="AA51557" s="298"/>
      <c r="AC51557" s="206"/>
    </row>
    <row r="51558" spans="27:29">
      <c r="AA51558" s="298"/>
      <c r="AC51558" s="206"/>
    </row>
    <row r="51559" spans="27:29">
      <c r="AA51559" s="298"/>
      <c r="AC51559" s="206"/>
    </row>
    <row r="51560" spans="27:29">
      <c r="AA51560" s="298"/>
      <c r="AC51560" s="206"/>
    </row>
    <row r="51561" spans="27:29">
      <c r="AA51561" s="298"/>
      <c r="AC51561" s="206"/>
    </row>
    <row r="51562" spans="27:29">
      <c r="AA51562" s="298"/>
      <c r="AC51562" s="206"/>
    </row>
    <row r="51563" spans="27:29">
      <c r="AA51563" s="298"/>
      <c r="AC51563" s="206"/>
    </row>
    <row r="51564" spans="27:29">
      <c r="AA51564" s="298"/>
      <c r="AC51564" s="206"/>
    </row>
    <row r="51565" spans="27:29">
      <c r="AA51565" s="298"/>
      <c r="AC51565" s="206"/>
    </row>
    <row r="51566" spans="27:29">
      <c r="AA51566" s="298"/>
      <c r="AC51566" s="206"/>
    </row>
    <row r="51567" spans="27:29">
      <c r="AA51567" s="298"/>
      <c r="AC51567" s="206"/>
    </row>
    <row r="51568" spans="27:29">
      <c r="AA51568" s="298"/>
      <c r="AC51568" s="206"/>
    </row>
    <row r="51569" spans="27:29">
      <c r="AA51569" s="298"/>
      <c r="AC51569" s="206"/>
    </row>
    <row r="51570" spans="27:29">
      <c r="AA51570" s="298"/>
      <c r="AC51570" s="206"/>
    </row>
    <row r="51571" spans="27:29">
      <c r="AA51571" s="298"/>
      <c r="AC51571" s="206"/>
    </row>
    <row r="51572" spans="27:29">
      <c r="AA51572" s="298"/>
      <c r="AC51572" s="206"/>
    </row>
    <row r="51573" spans="27:29">
      <c r="AA51573" s="298"/>
      <c r="AC51573" s="206"/>
    </row>
    <row r="51574" spans="27:29">
      <c r="AA51574" s="298"/>
      <c r="AC51574" s="206"/>
    </row>
    <row r="51575" spans="27:29">
      <c r="AA51575" s="298"/>
      <c r="AC51575" s="206"/>
    </row>
    <row r="51576" spans="27:29">
      <c r="AA51576" s="298"/>
      <c r="AC51576" s="206"/>
    </row>
    <row r="51577" spans="27:29">
      <c r="AA51577" s="298"/>
      <c r="AC51577" s="206"/>
    </row>
    <row r="51578" spans="27:29">
      <c r="AA51578" s="298"/>
      <c r="AC51578" s="206"/>
    </row>
    <row r="51579" spans="27:29">
      <c r="AA51579" s="298"/>
      <c r="AC51579" s="206"/>
    </row>
    <row r="51580" spans="27:29">
      <c r="AA51580" s="298"/>
      <c r="AC51580" s="206"/>
    </row>
    <row r="51581" spans="27:29">
      <c r="AA51581" s="298"/>
      <c r="AC51581" s="206"/>
    </row>
    <row r="51582" spans="27:29">
      <c r="AA51582" s="298"/>
      <c r="AC51582" s="206"/>
    </row>
    <row r="51583" spans="27:29">
      <c r="AA51583" s="298"/>
      <c r="AC51583" s="206"/>
    </row>
    <row r="51584" spans="27:29">
      <c r="AA51584" s="298"/>
      <c r="AC51584" s="206"/>
    </row>
    <row r="51585" spans="27:29">
      <c r="AA51585" s="298"/>
      <c r="AC51585" s="206"/>
    </row>
    <row r="51586" spans="27:29">
      <c r="AA51586" s="298"/>
      <c r="AC51586" s="206"/>
    </row>
    <row r="51587" spans="27:29">
      <c r="AA51587" s="298"/>
      <c r="AC51587" s="206"/>
    </row>
    <row r="51588" spans="27:29">
      <c r="AA51588" s="298"/>
      <c r="AC51588" s="206"/>
    </row>
    <row r="51589" spans="27:29">
      <c r="AA51589" s="298"/>
      <c r="AC51589" s="206"/>
    </row>
    <row r="51590" spans="27:29">
      <c r="AA51590" s="298"/>
      <c r="AC51590" s="206"/>
    </row>
    <row r="51591" spans="27:29">
      <c r="AA51591" s="298"/>
      <c r="AC51591" s="206"/>
    </row>
    <row r="51592" spans="27:29">
      <c r="AA51592" s="298"/>
      <c r="AC51592" s="206"/>
    </row>
    <row r="51593" spans="27:29">
      <c r="AA51593" s="298"/>
      <c r="AC51593" s="206"/>
    </row>
    <row r="51594" spans="27:29">
      <c r="AA51594" s="298"/>
      <c r="AC51594" s="206"/>
    </row>
    <row r="51595" spans="27:29">
      <c r="AA51595" s="298"/>
      <c r="AC51595" s="206"/>
    </row>
    <row r="51596" spans="27:29">
      <c r="AA51596" s="298"/>
      <c r="AC51596" s="206"/>
    </row>
    <row r="51597" spans="27:29">
      <c r="AA51597" s="298"/>
      <c r="AC51597" s="206"/>
    </row>
    <row r="51598" spans="27:29">
      <c r="AA51598" s="298"/>
      <c r="AC51598" s="206"/>
    </row>
    <row r="51599" spans="27:29">
      <c r="AA51599" s="298"/>
      <c r="AC51599" s="206"/>
    </row>
    <row r="51600" spans="27:29">
      <c r="AA51600" s="298"/>
      <c r="AC51600" s="206"/>
    </row>
    <row r="51601" spans="27:29">
      <c r="AA51601" s="298"/>
      <c r="AC51601" s="206"/>
    </row>
    <row r="51602" spans="27:29">
      <c r="AA51602" s="298"/>
      <c r="AC51602" s="206"/>
    </row>
    <row r="51603" spans="27:29">
      <c r="AA51603" s="298"/>
      <c r="AC51603" s="206"/>
    </row>
    <row r="51604" spans="27:29">
      <c r="AA51604" s="298"/>
      <c r="AC51604" s="206"/>
    </row>
    <row r="51605" spans="27:29">
      <c r="AA51605" s="298"/>
      <c r="AC51605" s="206"/>
    </row>
    <row r="51606" spans="27:29">
      <c r="AA51606" s="298"/>
      <c r="AC51606" s="206"/>
    </row>
    <row r="51607" spans="27:29">
      <c r="AA51607" s="298"/>
      <c r="AC51607" s="206"/>
    </row>
    <row r="51608" spans="27:29">
      <c r="AA51608" s="298"/>
      <c r="AC51608" s="206"/>
    </row>
    <row r="51609" spans="27:29">
      <c r="AA51609" s="298"/>
      <c r="AC51609" s="206"/>
    </row>
    <row r="51610" spans="27:29">
      <c r="AA51610" s="298"/>
      <c r="AC51610" s="206"/>
    </row>
    <row r="51611" spans="27:29">
      <c r="AA51611" s="298"/>
      <c r="AC51611" s="206"/>
    </row>
    <row r="51612" spans="27:29">
      <c r="AA51612" s="298"/>
      <c r="AC51612" s="206"/>
    </row>
    <row r="51613" spans="27:29">
      <c r="AA51613" s="298"/>
      <c r="AC51613" s="206"/>
    </row>
    <row r="51614" spans="27:29">
      <c r="AA51614" s="298"/>
      <c r="AC51614" s="206"/>
    </row>
    <row r="51615" spans="27:29">
      <c r="AA51615" s="298"/>
      <c r="AC51615" s="206"/>
    </row>
    <row r="51616" spans="27:29">
      <c r="AA51616" s="298"/>
      <c r="AC51616" s="206"/>
    </row>
    <row r="51617" spans="27:29">
      <c r="AA51617" s="298"/>
      <c r="AC51617" s="206"/>
    </row>
    <row r="51618" spans="27:29">
      <c r="AA51618" s="298"/>
      <c r="AC51618" s="206"/>
    </row>
    <row r="51619" spans="27:29">
      <c r="AA51619" s="298"/>
      <c r="AC51619" s="206"/>
    </row>
    <row r="51620" spans="27:29">
      <c r="AA51620" s="298"/>
      <c r="AC51620" s="206"/>
    </row>
    <row r="51621" spans="27:29">
      <c r="AA51621" s="298"/>
      <c r="AC51621" s="206"/>
    </row>
    <row r="51622" spans="27:29">
      <c r="AA51622" s="298"/>
      <c r="AC51622" s="206"/>
    </row>
    <row r="51623" spans="27:29">
      <c r="AA51623" s="298"/>
      <c r="AC51623" s="206"/>
    </row>
    <row r="51624" spans="27:29">
      <c r="AA51624" s="298"/>
      <c r="AC51624" s="206"/>
    </row>
    <row r="51625" spans="27:29">
      <c r="AA51625" s="298"/>
      <c r="AC51625" s="206"/>
    </row>
    <row r="51626" spans="27:29">
      <c r="AA51626" s="298"/>
      <c r="AC51626" s="206"/>
    </row>
    <row r="51627" spans="27:29">
      <c r="AA51627" s="298"/>
      <c r="AC51627" s="206"/>
    </row>
    <row r="51628" spans="27:29">
      <c r="AA51628" s="298"/>
      <c r="AC51628" s="206"/>
    </row>
    <row r="51629" spans="27:29">
      <c r="AA51629" s="298"/>
      <c r="AC51629" s="206"/>
    </row>
    <row r="51630" spans="27:29">
      <c r="AA51630" s="298"/>
      <c r="AC51630" s="206"/>
    </row>
    <row r="51631" spans="27:29">
      <c r="AA51631" s="298"/>
      <c r="AC51631" s="206"/>
    </row>
    <row r="51632" spans="27:29">
      <c r="AA51632" s="298"/>
      <c r="AC51632" s="206"/>
    </row>
    <row r="51633" spans="27:29">
      <c r="AA51633" s="298"/>
      <c r="AC51633" s="206"/>
    </row>
    <row r="51634" spans="27:29">
      <c r="AA51634" s="298"/>
      <c r="AC51634" s="206"/>
    </row>
    <row r="51635" spans="27:29">
      <c r="AA51635" s="298"/>
      <c r="AC51635" s="206"/>
    </row>
    <row r="51636" spans="27:29">
      <c r="AA51636" s="298"/>
      <c r="AC51636" s="206"/>
    </row>
    <row r="51637" spans="27:29">
      <c r="AA51637" s="298"/>
      <c r="AC51637" s="206"/>
    </row>
    <row r="51638" spans="27:29">
      <c r="AA51638" s="298"/>
      <c r="AC51638" s="206"/>
    </row>
    <row r="51639" spans="27:29">
      <c r="AA51639" s="298"/>
      <c r="AC51639" s="206"/>
    </row>
    <row r="51640" spans="27:29">
      <c r="AA51640" s="298"/>
      <c r="AC51640" s="206"/>
    </row>
    <row r="51641" spans="27:29">
      <c r="AA51641" s="298"/>
      <c r="AC51641" s="206"/>
    </row>
    <row r="51642" spans="27:29">
      <c r="AA51642" s="298"/>
      <c r="AC51642" s="206"/>
    </row>
    <row r="51643" spans="27:29">
      <c r="AA51643" s="298"/>
      <c r="AC51643" s="206"/>
    </row>
    <row r="51644" spans="27:29">
      <c r="AA51644" s="298"/>
      <c r="AC51644" s="206"/>
    </row>
    <row r="51645" spans="27:29">
      <c r="AA51645" s="298"/>
      <c r="AC51645" s="206"/>
    </row>
    <row r="51646" spans="27:29">
      <c r="AA51646" s="298"/>
      <c r="AC51646" s="206"/>
    </row>
    <row r="51647" spans="27:29">
      <c r="AA51647" s="298"/>
      <c r="AC51647" s="206"/>
    </row>
    <row r="51648" spans="27:29">
      <c r="AA51648" s="298"/>
      <c r="AC51648" s="206"/>
    </row>
    <row r="51649" spans="27:29">
      <c r="AA51649" s="298"/>
      <c r="AC51649" s="206"/>
    </row>
    <row r="51650" spans="27:29">
      <c r="AA51650" s="298"/>
      <c r="AC51650" s="206"/>
    </row>
    <row r="51651" spans="27:29">
      <c r="AA51651" s="298"/>
      <c r="AC51651" s="206"/>
    </row>
    <row r="51652" spans="27:29">
      <c r="AA51652" s="298"/>
      <c r="AC51652" s="206"/>
    </row>
    <row r="51653" spans="27:29">
      <c r="AA51653" s="298"/>
      <c r="AC51653" s="206"/>
    </row>
    <row r="51654" spans="27:29">
      <c r="AA51654" s="298"/>
      <c r="AC51654" s="206"/>
    </row>
    <row r="51655" spans="27:29">
      <c r="AA51655" s="298"/>
      <c r="AC51655" s="206"/>
    </row>
    <row r="51656" spans="27:29">
      <c r="AA51656" s="298"/>
      <c r="AC51656" s="206"/>
    </row>
    <row r="51657" spans="27:29">
      <c r="AA51657" s="298"/>
      <c r="AC51657" s="206"/>
    </row>
    <row r="51658" spans="27:29">
      <c r="AA51658" s="298"/>
      <c r="AC51658" s="206"/>
    </row>
    <row r="51659" spans="27:29">
      <c r="AA51659" s="298"/>
      <c r="AC51659" s="206"/>
    </row>
    <row r="51660" spans="27:29">
      <c r="AA51660" s="298"/>
      <c r="AC51660" s="206"/>
    </row>
    <row r="51661" spans="27:29">
      <c r="AA51661" s="298"/>
      <c r="AC51661" s="206"/>
    </row>
    <row r="51662" spans="27:29">
      <c r="AA51662" s="298"/>
      <c r="AC51662" s="206"/>
    </row>
    <row r="51663" spans="27:29">
      <c r="AA51663" s="298"/>
      <c r="AC51663" s="206"/>
    </row>
    <row r="51664" spans="27:29">
      <c r="AA51664" s="298"/>
      <c r="AC51664" s="206"/>
    </row>
    <row r="51665" spans="27:29">
      <c r="AA51665" s="298"/>
      <c r="AC51665" s="206"/>
    </row>
    <row r="51666" spans="27:29">
      <c r="AA51666" s="298"/>
      <c r="AC51666" s="206"/>
    </row>
    <row r="51667" spans="27:29">
      <c r="AA51667" s="298"/>
      <c r="AC51667" s="206"/>
    </row>
    <row r="51668" spans="27:29">
      <c r="AA51668" s="298"/>
      <c r="AC51668" s="206"/>
    </row>
    <row r="51669" spans="27:29">
      <c r="AA51669" s="298"/>
      <c r="AC51669" s="206"/>
    </row>
    <row r="51670" spans="27:29">
      <c r="AA51670" s="298"/>
      <c r="AC51670" s="206"/>
    </row>
    <row r="51671" spans="27:29">
      <c r="AA51671" s="298"/>
      <c r="AC51671" s="206"/>
    </row>
    <row r="51672" spans="27:29">
      <c r="AA51672" s="298"/>
      <c r="AC51672" s="206"/>
    </row>
    <row r="51673" spans="27:29">
      <c r="AA51673" s="298"/>
      <c r="AC51673" s="206"/>
    </row>
    <row r="51674" spans="27:29">
      <c r="AA51674" s="298"/>
      <c r="AC51674" s="206"/>
    </row>
    <row r="51675" spans="27:29">
      <c r="AA51675" s="298"/>
      <c r="AC51675" s="206"/>
    </row>
    <row r="51676" spans="27:29">
      <c r="AA51676" s="298"/>
      <c r="AC51676" s="206"/>
    </row>
    <row r="51677" spans="27:29">
      <c r="AA51677" s="298"/>
      <c r="AC51677" s="206"/>
    </row>
    <row r="51678" spans="27:29">
      <c r="AA51678" s="298"/>
      <c r="AC51678" s="206"/>
    </row>
    <row r="51679" spans="27:29">
      <c r="AA51679" s="298"/>
      <c r="AC51679" s="206"/>
    </row>
    <row r="51680" spans="27:29">
      <c r="AA51680" s="298"/>
      <c r="AC51680" s="206"/>
    </row>
    <row r="51681" spans="27:29">
      <c r="AA51681" s="298"/>
      <c r="AC51681" s="206"/>
    </row>
    <row r="51682" spans="27:29">
      <c r="AA51682" s="298"/>
      <c r="AC51682" s="206"/>
    </row>
    <row r="51683" spans="27:29">
      <c r="AA51683" s="298"/>
      <c r="AC51683" s="206"/>
    </row>
    <row r="51684" spans="27:29">
      <c r="AA51684" s="298"/>
      <c r="AC51684" s="206"/>
    </row>
    <row r="51685" spans="27:29">
      <c r="AA51685" s="298"/>
      <c r="AC51685" s="206"/>
    </row>
    <row r="51686" spans="27:29">
      <c r="AA51686" s="298"/>
      <c r="AC51686" s="206"/>
    </row>
    <row r="51687" spans="27:29">
      <c r="AA51687" s="298"/>
      <c r="AC51687" s="206"/>
    </row>
    <row r="51688" spans="27:29">
      <c r="AA51688" s="298"/>
      <c r="AC51688" s="206"/>
    </row>
    <row r="51689" spans="27:29">
      <c r="AA51689" s="298"/>
      <c r="AC51689" s="206"/>
    </row>
    <row r="51690" spans="27:29">
      <c r="AA51690" s="298"/>
      <c r="AC51690" s="206"/>
    </row>
    <row r="51691" spans="27:29">
      <c r="AA51691" s="298"/>
      <c r="AC51691" s="206"/>
    </row>
    <row r="51692" spans="27:29">
      <c r="AA51692" s="298"/>
      <c r="AC51692" s="206"/>
    </row>
    <row r="51693" spans="27:29">
      <c r="AA51693" s="298"/>
      <c r="AC51693" s="206"/>
    </row>
    <row r="51694" spans="27:29">
      <c r="AA51694" s="298"/>
      <c r="AC51694" s="206"/>
    </row>
    <row r="51695" spans="27:29">
      <c r="AA51695" s="298"/>
      <c r="AC51695" s="206"/>
    </row>
    <row r="51696" spans="27:29">
      <c r="AA51696" s="298"/>
      <c r="AC51696" s="206"/>
    </row>
    <row r="51697" spans="27:29">
      <c r="AA51697" s="298"/>
      <c r="AC51697" s="206"/>
    </row>
    <row r="51698" spans="27:29">
      <c r="AA51698" s="298"/>
      <c r="AC51698" s="206"/>
    </row>
    <row r="51699" spans="27:29">
      <c r="AA51699" s="298"/>
      <c r="AC51699" s="206"/>
    </row>
    <row r="51700" spans="27:29">
      <c r="AA51700" s="298"/>
      <c r="AC51700" s="206"/>
    </row>
    <row r="51701" spans="27:29">
      <c r="AA51701" s="298"/>
      <c r="AC51701" s="206"/>
    </row>
    <row r="51702" spans="27:29">
      <c r="AA51702" s="298"/>
      <c r="AC51702" s="206"/>
    </row>
    <row r="51703" spans="27:29">
      <c r="AA51703" s="298"/>
      <c r="AC51703" s="206"/>
    </row>
    <row r="51704" spans="27:29">
      <c r="AA51704" s="298"/>
      <c r="AC51704" s="206"/>
    </row>
    <row r="51705" spans="27:29">
      <c r="AA51705" s="298"/>
      <c r="AC51705" s="206"/>
    </row>
    <row r="51706" spans="27:29">
      <c r="AA51706" s="298"/>
      <c r="AC51706" s="206"/>
    </row>
    <row r="51707" spans="27:29">
      <c r="AA51707" s="298"/>
      <c r="AC51707" s="206"/>
    </row>
    <row r="51708" spans="27:29">
      <c r="AA51708" s="298"/>
      <c r="AC51708" s="206"/>
    </row>
    <row r="51709" spans="27:29">
      <c r="AA51709" s="298"/>
      <c r="AC51709" s="206"/>
    </row>
    <row r="51710" spans="27:29">
      <c r="AA51710" s="298"/>
      <c r="AC51710" s="206"/>
    </row>
    <row r="51711" spans="27:29">
      <c r="AA51711" s="298"/>
      <c r="AC51711" s="206"/>
    </row>
    <row r="51712" spans="27:29">
      <c r="AA51712" s="298"/>
      <c r="AC51712" s="206"/>
    </row>
    <row r="51713" spans="27:29">
      <c r="AA51713" s="298"/>
      <c r="AC51713" s="206"/>
    </row>
    <row r="51714" spans="27:29">
      <c r="AA51714" s="298"/>
      <c r="AC51714" s="206"/>
    </row>
    <row r="51715" spans="27:29">
      <c r="AA51715" s="298"/>
      <c r="AC51715" s="206"/>
    </row>
    <row r="51716" spans="27:29">
      <c r="AA51716" s="298"/>
      <c r="AC51716" s="206"/>
    </row>
    <row r="51717" spans="27:29">
      <c r="AA51717" s="298"/>
      <c r="AC51717" s="206"/>
    </row>
    <row r="51718" spans="27:29">
      <c r="AA51718" s="298"/>
      <c r="AC51718" s="206"/>
    </row>
    <row r="51719" spans="27:29">
      <c r="AA51719" s="298"/>
      <c r="AC51719" s="206"/>
    </row>
    <row r="51720" spans="27:29">
      <c r="AA51720" s="298"/>
      <c r="AC51720" s="206"/>
    </row>
    <row r="51721" spans="27:29">
      <c r="AA51721" s="298"/>
      <c r="AC51721" s="206"/>
    </row>
    <row r="51722" spans="27:29">
      <c r="AA51722" s="298"/>
      <c r="AC51722" s="206"/>
    </row>
    <row r="51723" spans="27:29">
      <c r="AA51723" s="298"/>
      <c r="AC51723" s="206"/>
    </row>
    <row r="51724" spans="27:29">
      <c r="AA51724" s="298"/>
      <c r="AC51724" s="206"/>
    </row>
    <row r="51725" spans="27:29">
      <c r="AA51725" s="298"/>
      <c r="AC51725" s="206"/>
    </row>
    <row r="51726" spans="27:29">
      <c r="AA51726" s="298"/>
      <c r="AC51726" s="206"/>
    </row>
    <row r="51727" spans="27:29">
      <c r="AA51727" s="298"/>
      <c r="AC51727" s="206"/>
    </row>
    <row r="51728" spans="27:29">
      <c r="AA51728" s="298"/>
      <c r="AC51728" s="206"/>
    </row>
    <row r="51729" spans="27:29">
      <c r="AA51729" s="298"/>
      <c r="AC51729" s="206"/>
    </row>
    <row r="51730" spans="27:29">
      <c r="AA51730" s="298"/>
      <c r="AC51730" s="206"/>
    </row>
    <row r="51731" spans="27:29">
      <c r="AA51731" s="298"/>
      <c r="AC51731" s="206"/>
    </row>
    <row r="51732" spans="27:29">
      <c r="AA51732" s="298"/>
      <c r="AC51732" s="206"/>
    </row>
    <row r="51733" spans="27:29">
      <c r="AA51733" s="298"/>
      <c r="AC51733" s="206"/>
    </row>
    <row r="51734" spans="27:29">
      <c r="AA51734" s="298"/>
      <c r="AC51734" s="206"/>
    </row>
    <row r="51735" spans="27:29">
      <c r="AA51735" s="298"/>
      <c r="AC51735" s="206"/>
    </row>
    <row r="51736" spans="27:29">
      <c r="AA51736" s="298"/>
      <c r="AC51736" s="206"/>
    </row>
    <row r="51737" spans="27:29">
      <c r="AA51737" s="298"/>
      <c r="AC51737" s="206"/>
    </row>
    <row r="51738" spans="27:29">
      <c r="AA51738" s="298"/>
      <c r="AC51738" s="206"/>
    </row>
    <row r="51739" spans="27:29">
      <c r="AA51739" s="298"/>
      <c r="AC51739" s="206"/>
    </row>
    <row r="51740" spans="27:29">
      <c r="AA51740" s="298"/>
      <c r="AC51740" s="206"/>
    </row>
    <row r="51741" spans="27:29">
      <c r="AA51741" s="298"/>
      <c r="AC51741" s="206"/>
    </row>
    <row r="51742" spans="27:29">
      <c r="AA51742" s="298"/>
      <c r="AC51742" s="206"/>
    </row>
    <row r="51743" spans="27:29">
      <c r="AA51743" s="298"/>
      <c r="AC51743" s="206"/>
    </row>
    <row r="51744" spans="27:29">
      <c r="AA51744" s="298"/>
      <c r="AC51744" s="206"/>
    </row>
    <row r="51745" spans="27:29">
      <c r="AA51745" s="298"/>
      <c r="AC51745" s="206"/>
    </row>
    <row r="51746" spans="27:29">
      <c r="AA51746" s="298"/>
      <c r="AC51746" s="206"/>
    </row>
    <row r="51747" spans="27:29">
      <c r="AA51747" s="298"/>
      <c r="AC51747" s="206"/>
    </row>
    <row r="51748" spans="27:29">
      <c r="AA51748" s="298"/>
      <c r="AC51748" s="206"/>
    </row>
    <row r="51749" spans="27:29">
      <c r="AA51749" s="298"/>
      <c r="AC51749" s="206"/>
    </row>
    <row r="51750" spans="27:29">
      <c r="AA51750" s="298"/>
      <c r="AC51750" s="206"/>
    </row>
    <row r="51751" spans="27:29">
      <c r="AA51751" s="298"/>
      <c r="AC51751" s="206"/>
    </row>
    <row r="51752" spans="27:29">
      <c r="AA51752" s="298"/>
      <c r="AC51752" s="206"/>
    </row>
    <row r="51753" spans="27:29">
      <c r="AA51753" s="298"/>
      <c r="AC51753" s="206"/>
    </row>
    <row r="51754" spans="27:29">
      <c r="AA51754" s="298"/>
      <c r="AC51754" s="206"/>
    </row>
    <row r="51755" spans="27:29">
      <c r="AA51755" s="298"/>
      <c r="AC51755" s="206"/>
    </row>
    <row r="51756" spans="27:29">
      <c r="AA51756" s="298"/>
      <c r="AC51756" s="206"/>
    </row>
    <row r="51757" spans="27:29">
      <c r="AA51757" s="298"/>
      <c r="AC51757" s="206"/>
    </row>
    <row r="51758" spans="27:29">
      <c r="AA51758" s="298"/>
      <c r="AC51758" s="206"/>
    </row>
    <row r="51759" spans="27:29">
      <c r="AA51759" s="298"/>
      <c r="AC51759" s="206"/>
    </row>
    <row r="51760" spans="27:29">
      <c r="AA51760" s="298"/>
      <c r="AC51760" s="206"/>
    </row>
    <row r="51761" spans="27:29">
      <c r="AA51761" s="298"/>
      <c r="AC51761" s="206"/>
    </row>
    <row r="51762" spans="27:29">
      <c r="AA51762" s="298"/>
      <c r="AC51762" s="206"/>
    </row>
    <row r="51763" spans="27:29">
      <c r="AA51763" s="298"/>
      <c r="AC51763" s="206"/>
    </row>
    <row r="51764" spans="27:29">
      <c r="AA51764" s="298"/>
      <c r="AC51764" s="206"/>
    </row>
    <row r="51765" spans="27:29">
      <c r="AA51765" s="298"/>
      <c r="AC51765" s="206"/>
    </row>
    <row r="51766" spans="27:29">
      <c r="AA51766" s="298"/>
      <c r="AC51766" s="206"/>
    </row>
    <row r="51767" spans="27:29">
      <c r="AA51767" s="298"/>
      <c r="AC51767" s="206"/>
    </row>
    <row r="51768" spans="27:29">
      <c r="AA51768" s="298"/>
      <c r="AC51768" s="206"/>
    </row>
    <row r="51769" spans="27:29">
      <c r="AA51769" s="298"/>
      <c r="AC51769" s="206"/>
    </row>
    <row r="51770" spans="27:29">
      <c r="AA51770" s="298"/>
      <c r="AC51770" s="206"/>
    </row>
    <row r="51771" spans="27:29">
      <c r="AA51771" s="298"/>
      <c r="AC51771" s="206"/>
    </row>
    <row r="51772" spans="27:29">
      <c r="AA51772" s="298"/>
      <c r="AC51772" s="206"/>
    </row>
    <row r="51773" spans="27:29">
      <c r="AA51773" s="298"/>
      <c r="AC51773" s="206"/>
    </row>
    <row r="51774" spans="27:29">
      <c r="AA51774" s="298"/>
      <c r="AC51774" s="206"/>
    </row>
    <row r="51775" spans="27:29">
      <c r="AA51775" s="298"/>
      <c r="AC51775" s="206"/>
    </row>
    <row r="51776" spans="27:29">
      <c r="AA51776" s="298"/>
      <c r="AC51776" s="206"/>
    </row>
    <row r="51777" spans="27:29">
      <c r="AA51777" s="298"/>
      <c r="AC51777" s="206"/>
    </row>
    <row r="51778" spans="27:29">
      <c r="AA51778" s="298"/>
      <c r="AC51778" s="206"/>
    </row>
    <row r="51779" spans="27:29">
      <c r="AA51779" s="298"/>
      <c r="AC51779" s="206"/>
    </row>
    <row r="51780" spans="27:29">
      <c r="AA51780" s="298"/>
      <c r="AC51780" s="206"/>
    </row>
    <row r="51781" spans="27:29">
      <c r="AA51781" s="298"/>
      <c r="AC51781" s="206"/>
    </row>
    <row r="51782" spans="27:29">
      <c r="AA51782" s="298"/>
      <c r="AC51782" s="206"/>
    </row>
    <row r="51783" spans="27:29">
      <c r="AA51783" s="298"/>
      <c r="AC51783" s="206"/>
    </row>
    <row r="51784" spans="27:29">
      <c r="AA51784" s="298"/>
      <c r="AC51784" s="206"/>
    </row>
    <row r="51785" spans="27:29">
      <c r="AA51785" s="298"/>
      <c r="AC51785" s="206"/>
    </row>
    <row r="51786" spans="27:29">
      <c r="AA51786" s="298"/>
      <c r="AC51786" s="206"/>
    </row>
    <row r="51787" spans="27:29">
      <c r="AA51787" s="298"/>
      <c r="AC51787" s="206"/>
    </row>
    <row r="51788" spans="27:29">
      <c r="AA51788" s="298"/>
      <c r="AC51788" s="206"/>
    </row>
    <row r="51789" spans="27:29">
      <c r="AA51789" s="298"/>
      <c r="AC51789" s="206"/>
    </row>
    <row r="51790" spans="27:29">
      <c r="AA51790" s="298"/>
      <c r="AC51790" s="206"/>
    </row>
    <row r="51791" spans="27:29">
      <c r="AA51791" s="298"/>
      <c r="AC51791" s="206"/>
    </row>
    <row r="51792" spans="27:29">
      <c r="AA51792" s="298"/>
      <c r="AC51792" s="206"/>
    </row>
    <row r="51793" spans="27:29">
      <c r="AA51793" s="298"/>
      <c r="AC51793" s="206"/>
    </row>
    <row r="51794" spans="27:29">
      <c r="AA51794" s="298"/>
      <c r="AC51794" s="206"/>
    </row>
    <row r="51795" spans="27:29">
      <c r="AA51795" s="298"/>
      <c r="AC51795" s="206"/>
    </row>
    <row r="51796" spans="27:29">
      <c r="AA51796" s="298"/>
      <c r="AC51796" s="206"/>
    </row>
    <row r="51797" spans="27:29">
      <c r="AA51797" s="298"/>
      <c r="AC51797" s="206"/>
    </row>
    <row r="51798" spans="27:29">
      <c r="AA51798" s="298"/>
      <c r="AC51798" s="206"/>
    </row>
    <row r="51799" spans="27:29">
      <c r="AA51799" s="298"/>
      <c r="AC51799" s="206"/>
    </row>
    <row r="51800" spans="27:29">
      <c r="AA51800" s="298"/>
      <c r="AC51800" s="206"/>
    </row>
    <row r="51801" spans="27:29">
      <c r="AA51801" s="298"/>
      <c r="AC51801" s="206"/>
    </row>
    <row r="51802" spans="27:29">
      <c r="AA51802" s="298"/>
      <c r="AC51802" s="206"/>
    </row>
    <row r="51803" spans="27:29">
      <c r="AA51803" s="298"/>
      <c r="AC51803" s="206"/>
    </row>
    <row r="51804" spans="27:29">
      <c r="AA51804" s="298"/>
      <c r="AC51804" s="206"/>
    </row>
    <row r="51805" spans="27:29">
      <c r="AA51805" s="298"/>
      <c r="AC51805" s="206"/>
    </row>
    <row r="51806" spans="27:29">
      <c r="AA51806" s="298"/>
      <c r="AC51806" s="206"/>
    </row>
    <row r="51807" spans="27:29">
      <c r="AA51807" s="298"/>
      <c r="AC51807" s="206"/>
    </row>
    <row r="51808" spans="27:29">
      <c r="AA51808" s="298"/>
      <c r="AC51808" s="206"/>
    </row>
    <row r="51809" spans="27:29">
      <c r="AA51809" s="298"/>
      <c r="AC51809" s="206"/>
    </row>
    <row r="51810" spans="27:29">
      <c r="AA51810" s="298"/>
      <c r="AC51810" s="206"/>
    </row>
    <row r="51811" spans="27:29">
      <c r="AA51811" s="298"/>
      <c r="AC51811" s="206"/>
    </row>
    <row r="51812" spans="27:29">
      <c r="AA51812" s="298"/>
      <c r="AC51812" s="206"/>
    </row>
    <row r="51813" spans="27:29">
      <c r="AA51813" s="298"/>
      <c r="AC51813" s="206"/>
    </row>
    <row r="51814" spans="27:29">
      <c r="AA51814" s="298"/>
      <c r="AC51814" s="206"/>
    </row>
    <row r="51815" spans="27:29">
      <c r="AA51815" s="298"/>
      <c r="AC51815" s="206"/>
    </row>
    <row r="51816" spans="27:29">
      <c r="AA51816" s="298"/>
      <c r="AC51816" s="206"/>
    </row>
    <row r="51817" spans="27:29">
      <c r="AA51817" s="298"/>
      <c r="AC51817" s="206"/>
    </row>
    <row r="51818" spans="27:29">
      <c r="AA51818" s="298"/>
      <c r="AC51818" s="206"/>
    </row>
    <row r="51819" spans="27:29">
      <c r="AA51819" s="298"/>
      <c r="AC51819" s="206"/>
    </row>
    <row r="51820" spans="27:29">
      <c r="AA51820" s="298"/>
      <c r="AC51820" s="206"/>
    </row>
    <row r="51821" spans="27:29">
      <c r="AA51821" s="298"/>
      <c r="AC51821" s="206"/>
    </row>
    <row r="51822" spans="27:29">
      <c r="AA51822" s="298"/>
      <c r="AC51822" s="206"/>
    </row>
    <row r="51823" spans="27:29">
      <c r="AA51823" s="298"/>
      <c r="AC51823" s="206"/>
    </row>
    <row r="51824" spans="27:29">
      <c r="AA51824" s="298"/>
      <c r="AC51824" s="206"/>
    </row>
    <row r="51825" spans="27:29">
      <c r="AA51825" s="298"/>
      <c r="AC51825" s="206"/>
    </row>
    <row r="51826" spans="27:29">
      <c r="AA51826" s="298"/>
      <c r="AC51826" s="206"/>
    </row>
    <row r="51827" spans="27:29">
      <c r="AA51827" s="298"/>
      <c r="AC51827" s="206"/>
    </row>
    <row r="51828" spans="27:29">
      <c r="AA51828" s="298"/>
      <c r="AC51828" s="206"/>
    </row>
    <row r="51829" spans="27:29">
      <c r="AA51829" s="298"/>
      <c r="AC51829" s="206"/>
    </row>
    <row r="51830" spans="27:29">
      <c r="AA51830" s="298"/>
      <c r="AC51830" s="206"/>
    </row>
    <row r="51831" spans="27:29">
      <c r="AA51831" s="298"/>
      <c r="AC51831" s="206"/>
    </row>
    <row r="51832" spans="27:29">
      <c r="AA51832" s="298"/>
      <c r="AC51832" s="206"/>
    </row>
    <row r="51833" spans="27:29">
      <c r="AA51833" s="298"/>
      <c r="AC51833" s="206"/>
    </row>
    <row r="51834" spans="27:29">
      <c r="AA51834" s="298"/>
      <c r="AC51834" s="206"/>
    </row>
    <row r="51835" spans="27:29">
      <c r="AA51835" s="298"/>
      <c r="AC51835" s="206"/>
    </row>
    <row r="51836" spans="27:29">
      <c r="AA51836" s="298"/>
      <c r="AC51836" s="206"/>
    </row>
    <row r="51837" spans="27:29">
      <c r="AA51837" s="298"/>
      <c r="AC51837" s="206"/>
    </row>
    <row r="51838" spans="27:29">
      <c r="AA51838" s="298"/>
      <c r="AC51838" s="206"/>
    </row>
    <row r="51839" spans="27:29">
      <c r="AA51839" s="298"/>
      <c r="AC51839" s="206"/>
    </row>
    <row r="51840" spans="27:29">
      <c r="AA51840" s="298"/>
      <c r="AC51840" s="206"/>
    </row>
    <row r="51841" spans="27:29">
      <c r="AA51841" s="298"/>
      <c r="AC51841" s="206"/>
    </row>
    <row r="51842" spans="27:29">
      <c r="AA51842" s="298"/>
      <c r="AC51842" s="206"/>
    </row>
    <row r="51843" spans="27:29">
      <c r="AA51843" s="298"/>
      <c r="AC51843" s="206"/>
    </row>
    <row r="51844" spans="27:29">
      <c r="AA51844" s="298"/>
      <c r="AC51844" s="206"/>
    </row>
    <row r="51845" spans="27:29">
      <c r="AA51845" s="298"/>
      <c r="AC51845" s="206"/>
    </row>
    <row r="51846" spans="27:29">
      <c r="AA51846" s="298"/>
      <c r="AC51846" s="206"/>
    </row>
    <row r="51847" spans="27:29">
      <c r="AA51847" s="298"/>
      <c r="AC51847" s="206"/>
    </row>
    <row r="51848" spans="27:29">
      <c r="AA51848" s="298"/>
      <c r="AC51848" s="206"/>
    </row>
    <row r="51849" spans="27:29">
      <c r="AA51849" s="298"/>
      <c r="AC51849" s="206"/>
    </row>
    <row r="51850" spans="27:29">
      <c r="AA51850" s="298"/>
      <c r="AC51850" s="206"/>
    </row>
    <row r="51851" spans="27:29">
      <c r="AA51851" s="298"/>
      <c r="AC51851" s="206"/>
    </row>
    <row r="51852" spans="27:29">
      <c r="AA51852" s="298"/>
      <c r="AC51852" s="206"/>
    </row>
    <row r="51853" spans="27:29">
      <c r="AA51853" s="298"/>
      <c r="AC51853" s="206"/>
    </row>
    <row r="51854" spans="27:29">
      <c r="AA51854" s="298"/>
      <c r="AC51854" s="206"/>
    </row>
    <row r="51855" spans="27:29">
      <c r="AA51855" s="298"/>
      <c r="AC51855" s="206"/>
    </row>
    <row r="51856" spans="27:29">
      <c r="AA51856" s="298"/>
      <c r="AC51856" s="206"/>
    </row>
    <row r="51857" spans="27:29">
      <c r="AA51857" s="298"/>
      <c r="AC51857" s="206"/>
    </row>
    <row r="51858" spans="27:29">
      <c r="AA51858" s="298"/>
      <c r="AC51858" s="206"/>
    </row>
    <row r="51859" spans="27:29">
      <c r="AA51859" s="298"/>
      <c r="AC51859" s="206"/>
    </row>
    <row r="51860" spans="27:29">
      <c r="AA51860" s="298"/>
      <c r="AC51860" s="206"/>
    </row>
    <row r="51861" spans="27:29">
      <c r="AA51861" s="298"/>
      <c r="AC51861" s="206"/>
    </row>
    <row r="51862" spans="27:29">
      <c r="AA51862" s="298"/>
      <c r="AC51862" s="206"/>
    </row>
    <row r="51863" spans="27:29">
      <c r="AA51863" s="298"/>
      <c r="AC51863" s="206"/>
    </row>
    <row r="51864" spans="27:29">
      <c r="AA51864" s="298"/>
      <c r="AC51864" s="206"/>
    </row>
    <row r="51865" spans="27:29">
      <c r="AA51865" s="298"/>
      <c r="AC51865" s="206"/>
    </row>
    <row r="51866" spans="27:29">
      <c r="AA51866" s="298"/>
      <c r="AC51866" s="206"/>
    </row>
    <row r="51867" spans="27:29">
      <c r="AA51867" s="298"/>
      <c r="AC51867" s="206"/>
    </row>
    <row r="51868" spans="27:29">
      <c r="AA51868" s="298"/>
      <c r="AC51868" s="206"/>
    </row>
    <row r="51869" spans="27:29">
      <c r="AA51869" s="298"/>
      <c r="AC51869" s="206"/>
    </row>
    <row r="51870" spans="27:29">
      <c r="AA51870" s="298"/>
      <c r="AC51870" s="206"/>
    </row>
    <row r="51871" spans="27:29">
      <c r="AA51871" s="298"/>
      <c r="AC51871" s="206"/>
    </row>
    <row r="51872" spans="27:29">
      <c r="AA51872" s="298"/>
      <c r="AC51872" s="206"/>
    </row>
    <row r="51873" spans="27:29">
      <c r="AA51873" s="298"/>
      <c r="AC51873" s="206"/>
    </row>
    <row r="51874" spans="27:29">
      <c r="AA51874" s="298"/>
      <c r="AC51874" s="206"/>
    </row>
    <row r="51875" spans="27:29">
      <c r="AA51875" s="298"/>
      <c r="AC51875" s="206"/>
    </row>
    <row r="51876" spans="27:29">
      <c r="AA51876" s="298"/>
      <c r="AC51876" s="206"/>
    </row>
    <row r="51877" spans="27:29">
      <c r="AA51877" s="298"/>
      <c r="AC51877" s="206"/>
    </row>
    <row r="51878" spans="27:29">
      <c r="AA51878" s="298"/>
      <c r="AC51878" s="206"/>
    </row>
    <row r="51879" spans="27:29">
      <c r="AA51879" s="298"/>
      <c r="AC51879" s="206"/>
    </row>
    <row r="51880" spans="27:29">
      <c r="AA51880" s="298"/>
      <c r="AC51880" s="206"/>
    </row>
    <row r="51881" spans="27:29">
      <c r="AA51881" s="298"/>
      <c r="AC51881" s="206"/>
    </row>
    <row r="51882" spans="27:29">
      <c r="AA51882" s="298"/>
      <c r="AC51882" s="206"/>
    </row>
    <row r="51883" spans="27:29">
      <c r="AA51883" s="298"/>
      <c r="AC51883" s="206"/>
    </row>
    <row r="51884" spans="27:29">
      <c r="AA51884" s="298"/>
      <c r="AC51884" s="206"/>
    </row>
    <row r="51885" spans="27:29">
      <c r="AA51885" s="298"/>
      <c r="AC51885" s="206"/>
    </row>
    <row r="51886" spans="27:29">
      <c r="AA51886" s="298"/>
      <c r="AC51886" s="206"/>
    </row>
    <row r="51887" spans="27:29">
      <c r="AA51887" s="298"/>
      <c r="AC51887" s="206"/>
    </row>
    <row r="51888" spans="27:29">
      <c r="AA51888" s="298"/>
      <c r="AC51888" s="206"/>
    </row>
    <row r="51889" spans="27:29">
      <c r="AA51889" s="298"/>
      <c r="AC51889" s="206"/>
    </row>
    <row r="51890" spans="27:29">
      <c r="AA51890" s="298"/>
      <c r="AC51890" s="206"/>
    </row>
    <row r="51891" spans="27:29">
      <c r="AA51891" s="298"/>
      <c r="AC51891" s="206"/>
    </row>
    <row r="51892" spans="27:29">
      <c r="AA51892" s="298"/>
      <c r="AC51892" s="206"/>
    </row>
    <row r="51893" spans="27:29">
      <c r="AA51893" s="298"/>
      <c r="AC51893" s="206"/>
    </row>
    <row r="51894" spans="27:29">
      <c r="AA51894" s="298"/>
      <c r="AC51894" s="206"/>
    </row>
    <row r="51895" spans="27:29">
      <c r="AA51895" s="298"/>
      <c r="AC51895" s="206"/>
    </row>
    <row r="51896" spans="27:29">
      <c r="AA51896" s="298"/>
      <c r="AC51896" s="206"/>
    </row>
    <row r="51897" spans="27:29">
      <c r="AA51897" s="298"/>
      <c r="AC51897" s="206"/>
    </row>
    <row r="51898" spans="27:29">
      <c r="AA51898" s="298"/>
      <c r="AC51898" s="206"/>
    </row>
    <row r="51899" spans="27:29">
      <c r="AA51899" s="298"/>
      <c r="AC51899" s="206"/>
    </row>
    <row r="51900" spans="27:29">
      <c r="AA51900" s="298"/>
      <c r="AC51900" s="206"/>
    </row>
    <row r="51901" spans="27:29">
      <c r="AA51901" s="298"/>
      <c r="AC51901" s="206"/>
    </row>
    <row r="51902" spans="27:29">
      <c r="AA51902" s="298"/>
      <c r="AC51902" s="206"/>
    </row>
    <row r="51903" spans="27:29">
      <c r="AA51903" s="298"/>
      <c r="AC51903" s="206"/>
    </row>
    <row r="51904" spans="27:29">
      <c r="AA51904" s="298"/>
      <c r="AC51904" s="206"/>
    </row>
    <row r="51905" spans="27:29">
      <c r="AA51905" s="298"/>
      <c r="AC51905" s="206"/>
    </row>
    <row r="51906" spans="27:29">
      <c r="AA51906" s="298"/>
      <c r="AC51906" s="206"/>
    </row>
    <row r="51907" spans="27:29">
      <c r="AA51907" s="298"/>
      <c r="AC51907" s="206"/>
    </row>
    <row r="51908" spans="27:29">
      <c r="AA51908" s="298"/>
      <c r="AC51908" s="206"/>
    </row>
    <row r="51909" spans="27:29">
      <c r="AA51909" s="298"/>
      <c r="AC51909" s="206"/>
    </row>
    <row r="51910" spans="27:29">
      <c r="AA51910" s="298"/>
      <c r="AC51910" s="206"/>
    </row>
    <row r="51911" spans="27:29">
      <c r="AA51911" s="298"/>
      <c r="AC51911" s="206"/>
    </row>
    <row r="51912" spans="27:29">
      <c r="AA51912" s="298"/>
      <c r="AC51912" s="206"/>
    </row>
    <row r="51913" spans="27:29">
      <c r="AA51913" s="298"/>
      <c r="AC51913" s="206"/>
    </row>
    <row r="51914" spans="27:29">
      <c r="AA51914" s="298"/>
      <c r="AC51914" s="206"/>
    </row>
    <row r="51915" spans="27:29">
      <c r="AA51915" s="298"/>
      <c r="AC51915" s="206"/>
    </row>
    <row r="51916" spans="27:29">
      <c r="AA51916" s="298"/>
      <c r="AC51916" s="206"/>
    </row>
    <row r="51917" spans="27:29">
      <c r="AA51917" s="298"/>
      <c r="AC51917" s="206"/>
    </row>
    <row r="51918" spans="27:29">
      <c r="AA51918" s="298"/>
      <c r="AC51918" s="206"/>
    </row>
    <row r="51919" spans="27:29">
      <c r="AA51919" s="298"/>
      <c r="AC51919" s="206"/>
    </row>
    <row r="51920" spans="27:29">
      <c r="AA51920" s="298"/>
      <c r="AC51920" s="206"/>
    </row>
    <row r="51921" spans="27:29">
      <c r="AA51921" s="298"/>
      <c r="AC51921" s="206"/>
    </row>
    <row r="51922" spans="27:29">
      <c r="AA51922" s="298"/>
      <c r="AC51922" s="206"/>
    </row>
    <row r="51923" spans="27:29">
      <c r="AA51923" s="298"/>
      <c r="AC51923" s="206"/>
    </row>
    <row r="51924" spans="27:29">
      <c r="AA51924" s="298"/>
      <c r="AC51924" s="206"/>
    </row>
    <row r="51925" spans="27:29">
      <c r="AA51925" s="298"/>
      <c r="AC51925" s="206"/>
    </row>
    <row r="51926" spans="27:29">
      <c r="AA51926" s="298"/>
      <c r="AC51926" s="206"/>
    </row>
    <row r="51927" spans="27:29">
      <c r="AA51927" s="298"/>
      <c r="AC51927" s="206"/>
    </row>
    <row r="51928" spans="27:29">
      <c r="AA51928" s="298"/>
      <c r="AC51928" s="206"/>
    </row>
    <row r="51929" spans="27:29">
      <c r="AA51929" s="298"/>
      <c r="AC51929" s="206"/>
    </row>
    <row r="51930" spans="27:29">
      <c r="AA51930" s="298"/>
      <c r="AC51930" s="206"/>
    </row>
    <row r="51931" spans="27:29">
      <c r="AA51931" s="298"/>
      <c r="AC51931" s="206"/>
    </row>
    <row r="51932" spans="27:29">
      <c r="AA51932" s="298"/>
      <c r="AC51932" s="206"/>
    </row>
    <row r="51933" spans="27:29">
      <c r="AA51933" s="298"/>
      <c r="AC51933" s="206"/>
    </row>
    <row r="51934" spans="27:29">
      <c r="AA51934" s="298"/>
      <c r="AC51934" s="206"/>
    </row>
    <row r="51935" spans="27:29">
      <c r="AA51935" s="298"/>
      <c r="AC51935" s="206"/>
    </row>
    <row r="51936" spans="27:29">
      <c r="AA51936" s="298"/>
      <c r="AC51936" s="206"/>
    </row>
    <row r="51937" spans="27:29">
      <c r="AA51937" s="298"/>
      <c r="AC51937" s="206"/>
    </row>
    <row r="51938" spans="27:29">
      <c r="AA51938" s="298"/>
      <c r="AC51938" s="206"/>
    </row>
    <row r="51939" spans="27:29">
      <c r="AA51939" s="298"/>
      <c r="AC51939" s="206"/>
    </row>
    <row r="51940" spans="27:29">
      <c r="AA51940" s="298"/>
      <c r="AC51940" s="206"/>
    </row>
    <row r="51941" spans="27:29">
      <c r="AA51941" s="298"/>
      <c r="AC51941" s="206"/>
    </row>
    <row r="51942" spans="27:29">
      <c r="AA51942" s="298"/>
      <c r="AC51942" s="206"/>
    </row>
    <row r="51943" spans="27:29">
      <c r="AA51943" s="298"/>
      <c r="AC51943" s="206"/>
    </row>
    <row r="51944" spans="27:29">
      <c r="AA51944" s="298"/>
      <c r="AC51944" s="206"/>
    </row>
    <row r="51945" spans="27:29">
      <c r="AA51945" s="298"/>
      <c r="AC51945" s="206"/>
    </row>
    <row r="51946" spans="27:29">
      <c r="AA51946" s="298"/>
      <c r="AC51946" s="206"/>
    </row>
    <row r="51947" spans="27:29">
      <c r="AA51947" s="298"/>
      <c r="AC51947" s="206"/>
    </row>
    <row r="51948" spans="27:29">
      <c r="AA51948" s="298"/>
      <c r="AC51948" s="206"/>
    </row>
    <row r="51949" spans="27:29">
      <c r="AA51949" s="298"/>
      <c r="AC51949" s="206"/>
    </row>
    <row r="51950" spans="27:29">
      <c r="AA51950" s="298"/>
      <c r="AC51950" s="206"/>
    </row>
    <row r="51951" spans="27:29">
      <c r="AA51951" s="298"/>
      <c r="AC51951" s="206"/>
    </row>
    <row r="51952" spans="27:29">
      <c r="AA51952" s="298"/>
      <c r="AC51952" s="206"/>
    </row>
    <row r="51953" spans="27:29">
      <c r="AA51953" s="298"/>
      <c r="AC51953" s="206"/>
    </row>
    <row r="51954" spans="27:29">
      <c r="AA51954" s="298"/>
      <c r="AC51954" s="206"/>
    </row>
    <row r="51955" spans="27:29">
      <c r="AA51955" s="298"/>
      <c r="AC51955" s="206"/>
    </row>
    <row r="51956" spans="27:29">
      <c r="AA51956" s="298"/>
      <c r="AC51956" s="206"/>
    </row>
    <row r="51957" spans="27:29">
      <c r="AA51957" s="298"/>
      <c r="AC51957" s="206"/>
    </row>
    <row r="51958" spans="27:29">
      <c r="AA51958" s="298"/>
      <c r="AC51958" s="206"/>
    </row>
    <row r="51959" spans="27:29">
      <c r="AA51959" s="298"/>
      <c r="AC51959" s="206"/>
    </row>
    <row r="51960" spans="27:29">
      <c r="AA51960" s="298"/>
      <c r="AC51960" s="206"/>
    </row>
    <row r="51961" spans="27:29">
      <c r="AA51961" s="298"/>
      <c r="AC51961" s="206"/>
    </row>
    <row r="51962" spans="27:29">
      <c r="AA51962" s="298"/>
      <c r="AC51962" s="206"/>
    </row>
    <row r="51963" spans="27:29">
      <c r="AA51963" s="298"/>
      <c r="AC51963" s="206"/>
    </row>
    <row r="51964" spans="27:29">
      <c r="AA51964" s="298"/>
      <c r="AC51964" s="206"/>
    </row>
    <row r="51965" spans="27:29">
      <c r="AA51965" s="298"/>
      <c r="AC51965" s="206"/>
    </row>
    <row r="51966" spans="27:29">
      <c r="AA51966" s="298"/>
      <c r="AC51966" s="206"/>
    </row>
    <row r="51967" spans="27:29">
      <c r="AA51967" s="298"/>
      <c r="AC51967" s="206"/>
    </row>
    <row r="51968" spans="27:29">
      <c r="AA51968" s="298"/>
      <c r="AC51968" s="206"/>
    </row>
    <row r="51969" spans="27:29">
      <c r="AA51969" s="298"/>
      <c r="AC51969" s="206"/>
    </row>
    <row r="51970" spans="27:29">
      <c r="AA51970" s="298"/>
      <c r="AC51970" s="206"/>
    </row>
    <row r="51971" spans="27:29">
      <c r="AA51971" s="298"/>
      <c r="AC51971" s="206"/>
    </row>
    <row r="51972" spans="27:29">
      <c r="AA51972" s="298"/>
      <c r="AC51972" s="206"/>
    </row>
    <row r="51973" spans="27:29">
      <c r="AA51973" s="298"/>
      <c r="AC51973" s="206"/>
    </row>
    <row r="51974" spans="27:29">
      <c r="AA51974" s="298"/>
      <c r="AC51974" s="206"/>
    </row>
    <row r="51975" spans="27:29">
      <c r="AA51975" s="298"/>
      <c r="AC51975" s="206"/>
    </row>
    <row r="51976" spans="27:29">
      <c r="AA51976" s="298"/>
      <c r="AC51976" s="206"/>
    </row>
    <row r="51977" spans="27:29">
      <c r="AA51977" s="298"/>
      <c r="AC51977" s="206"/>
    </row>
    <row r="51978" spans="27:29">
      <c r="AA51978" s="298"/>
      <c r="AC51978" s="206"/>
    </row>
    <row r="51979" spans="27:29">
      <c r="AA51979" s="298"/>
      <c r="AC51979" s="206"/>
    </row>
    <row r="51980" spans="27:29">
      <c r="AA51980" s="298"/>
      <c r="AC51980" s="206"/>
    </row>
    <row r="51981" spans="27:29">
      <c r="AA51981" s="298"/>
      <c r="AC51981" s="206"/>
    </row>
    <row r="51982" spans="27:29">
      <c r="AA51982" s="298"/>
      <c r="AC51982" s="206"/>
    </row>
    <row r="51983" spans="27:29">
      <c r="AA51983" s="298"/>
      <c r="AC51983" s="206"/>
    </row>
    <row r="51984" spans="27:29">
      <c r="AA51984" s="298"/>
      <c r="AC51984" s="206"/>
    </row>
    <row r="51985" spans="27:29">
      <c r="AA51985" s="298"/>
      <c r="AC51985" s="206"/>
    </row>
    <row r="51986" spans="27:29">
      <c r="AA51986" s="298"/>
      <c r="AC51986" s="206"/>
    </row>
    <row r="51987" spans="27:29">
      <c r="AA51987" s="298"/>
      <c r="AC51987" s="206"/>
    </row>
    <row r="51988" spans="27:29">
      <c r="AA51988" s="298"/>
      <c r="AC51988" s="206"/>
    </row>
    <row r="51989" spans="27:29">
      <c r="AA51989" s="298"/>
      <c r="AC51989" s="206"/>
    </row>
    <row r="51990" spans="27:29">
      <c r="AA51990" s="298"/>
      <c r="AC51990" s="206"/>
    </row>
    <row r="51991" spans="27:29">
      <c r="AA51991" s="298"/>
      <c r="AC51991" s="206"/>
    </row>
    <row r="51992" spans="27:29">
      <c r="AA51992" s="298"/>
      <c r="AC51992" s="206"/>
    </row>
    <row r="51993" spans="27:29">
      <c r="AA51993" s="298"/>
      <c r="AC51993" s="206"/>
    </row>
    <row r="51994" spans="27:29">
      <c r="AA51994" s="298"/>
      <c r="AC51994" s="206"/>
    </row>
    <row r="51995" spans="27:29">
      <c r="AA51995" s="298"/>
      <c r="AC51995" s="206"/>
    </row>
    <row r="51996" spans="27:29">
      <c r="AA51996" s="298"/>
      <c r="AC51996" s="206"/>
    </row>
    <row r="51997" spans="27:29">
      <c r="AA51997" s="298"/>
      <c r="AC51997" s="206"/>
    </row>
    <row r="51998" spans="27:29">
      <c r="AA51998" s="298"/>
      <c r="AC51998" s="206"/>
    </row>
    <row r="51999" spans="27:29">
      <c r="AA51999" s="298"/>
      <c r="AC51999" s="206"/>
    </row>
    <row r="52000" spans="27:29">
      <c r="AA52000" s="298"/>
      <c r="AC52000" s="206"/>
    </row>
    <row r="52001" spans="27:29">
      <c r="AA52001" s="298"/>
      <c r="AC52001" s="206"/>
    </row>
    <row r="52002" spans="27:29">
      <c r="AA52002" s="298"/>
      <c r="AC52002" s="206"/>
    </row>
    <row r="52003" spans="27:29">
      <c r="AA52003" s="298"/>
      <c r="AC52003" s="206"/>
    </row>
    <row r="52004" spans="27:29">
      <c r="AA52004" s="298"/>
      <c r="AC52004" s="206"/>
    </row>
    <row r="52005" spans="27:29">
      <c r="AA52005" s="298"/>
      <c r="AC52005" s="206"/>
    </row>
    <row r="52006" spans="27:29">
      <c r="AA52006" s="298"/>
      <c r="AC52006" s="206"/>
    </row>
    <row r="52007" spans="27:29">
      <c r="AA52007" s="298"/>
      <c r="AC52007" s="206"/>
    </row>
    <row r="52008" spans="27:29">
      <c r="AA52008" s="298"/>
      <c r="AC52008" s="206"/>
    </row>
    <row r="52009" spans="27:29">
      <c r="AA52009" s="298"/>
      <c r="AC52009" s="206"/>
    </row>
    <row r="52010" spans="27:29">
      <c r="AA52010" s="298"/>
      <c r="AC52010" s="206"/>
    </row>
    <row r="52011" spans="27:29">
      <c r="AA52011" s="298"/>
      <c r="AC52011" s="206"/>
    </row>
    <row r="52012" spans="27:29">
      <c r="AA52012" s="298"/>
      <c r="AC52012" s="206"/>
    </row>
    <row r="52013" spans="27:29">
      <c r="AA52013" s="298"/>
      <c r="AC52013" s="206"/>
    </row>
    <row r="52014" spans="27:29">
      <c r="AA52014" s="298"/>
      <c r="AC52014" s="206"/>
    </row>
    <row r="52015" spans="27:29">
      <c r="AA52015" s="298"/>
      <c r="AC52015" s="206"/>
    </row>
    <row r="52016" spans="27:29">
      <c r="AA52016" s="298"/>
      <c r="AC52016" s="206"/>
    </row>
    <row r="52017" spans="27:29">
      <c r="AA52017" s="298"/>
      <c r="AC52017" s="206"/>
    </row>
    <row r="52018" spans="27:29">
      <c r="AA52018" s="298"/>
      <c r="AC52018" s="206"/>
    </row>
    <row r="52019" spans="27:29">
      <c r="AA52019" s="298"/>
      <c r="AC52019" s="206"/>
    </row>
    <row r="52020" spans="27:29">
      <c r="AA52020" s="298"/>
      <c r="AC52020" s="206"/>
    </row>
    <row r="52021" spans="27:29">
      <c r="AA52021" s="298"/>
      <c r="AC52021" s="206"/>
    </row>
    <row r="52022" spans="27:29">
      <c r="AA52022" s="298"/>
      <c r="AC52022" s="206"/>
    </row>
    <row r="52023" spans="27:29">
      <c r="AA52023" s="298"/>
      <c r="AC52023" s="206"/>
    </row>
    <row r="52024" spans="27:29">
      <c r="AA52024" s="298"/>
      <c r="AC52024" s="206"/>
    </row>
    <row r="52025" spans="27:29">
      <c r="AA52025" s="298"/>
      <c r="AC52025" s="206"/>
    </row>
    <row r="52026" spans="27:29">
      <c r="AA52026" s="298"/>
      <c r="AC52026" s="206"/>
    </row>
    <row r="52027" spans="27:29">
      <c r="AA52027" s="298"/>
      <c r="AC52027" s="206"/>
    </row>
    <row r="52028" spans="27:29">
      <c r="AA52028" s="298"/>
      <c r="AC52028" s="206"/>
    </row>
    <row r="52029" spans="27:29">
      <c r="AA52029" s="298"/>
      <c r="AC52029" s="206"/>
    </row>
    <row r="52030" spans="27:29">
      <c r="AA52030" s="298"/>
      <c r="AC52030" s="206"/>
    </row>
    <row r="52031" spans="27:29">
      <c r="AA52031" s="298"/>
      <c r="AC52031" s="206"/>
    </row>
    <row r="52032" spans="27:29">
      <c r="AA52032" s="298"/>
      <c r="AC52032" s="206"/>
    </row>
    <row r="52033" spans="27:29">
      <c r="AA52033" s="298"/>
      <c r="AC52033" s="206"/>
    </row>
    <row r="52034" spans="27:29">
      <c r="AA52034" s="298"/>
      <c r="AC52034" s="206"/>
    </row>
    <row r="52035" spans="27:29">
      <c r="AA52035" s="298"/>
      <c r="AC52035" s="206"/>
    </row>
    <row r="52036" spans="27:29">
      <c r="AA52036" s="298"/>
      <c r="AC52036" s="206"/>
    </row>
    <row r="52037" spans="27:29">
      <c r="AA52037" s="298"/>
      <c r="AC52037" s="206"/>
    </row>
    <row r="52038" spans="27:29">
      <c r="AA52038" s="298"/>
      <c r="AC52038" s="206"/>
    </row>
    <row r="52039" spans="27:29">
      <c r="AA52039" s="298"/>
      <c r="AC52039" s="206"/>
    </row>
    <row r="52040" spans="27:29">
      <c r="AA52040" s="298"/>
      <c r="AC52040" s="206"/>
    </row>
    <row r="52041" spans="27:29">
      <c r="AA52041" s="298"/>
      <c r="AC52041" s="206"/>
    </row>
    <row r="52042" spans="27:29">
      <c r="AA52042" s="298"/>
      <c r="AC52042" s="206"/>
    </row>
    <row r="52043" spans="27:29">
      <c r="AA52043" s="298"/>
      <c r="AC52043" s="206"/>
    </row>
    <row r="52044" spans="27:29">
      <c r="AA52044" s="298"/>
      <c r="AC52044" s="206"/>
    </row>
    <row r="52045" spans="27:29">
      <c r="AA52045" s="298"/>
      <c r="AC52045" s="206"/>
    </row>
    <row r="52046" spans="27:29">
      <c r="AA52046" s="298"/>
      <c r="AC52046" s="206"/>
    </row>
    <row r="52047" spans="27:29">
      <c r="AA52047" s="298"/>
      <c r="AC52047" s="206"/>
    </row>
    <row r="52048" spans="27:29">
      <c r="AA52048" s="298"/>
      <c r="AC52048" s="206"/>
    </row>
    <row r="52049" spans="27:29">
      <c r="AA52049" s="298"/>
      <c r="AC52049" s="206"/>
    </row>
    <row r="52050" spans="27:29">
      <c r="AA52050" s="298"/>
      <c r="AC52050" s="206"/>
    </row>
    <row r="52051" spans="27:29">
      <c r="AA52051" s="298"/>
      <c r="AC52051" s="206"/>
    </row>
    <row r="52052" spans="27:29">
      <c r="AA52052" s="298"/>
      <c r="AC52052" s="206"/>
    </row>
    <row r="52053" spans="27:29">
      <c r="AA52053" s="298"/>
      <c r="AC52053" s="206"/>
    </row>
    <row r="52054" spans="27:29">
      <c r="AA52054" s="298"/>
      <c r="AC52054" s="206"/>
    </row>
    <row r="52055" spans="27:29">
      <c r="AA52055" s="298"/>
      <c r="AC52055" s="206"/>
    </row>
    <row r="52056" spans="27:29">
      <c r="AA52056" s="298"/>
      <c r="AC52056" s="206"/>
    </row>
    <row r="52057" spans="27:29">
      <c r="AA52057" s="298"/>
      <c r="AC52057" s="206"/>
    </row>
    <row r="52058" spans="27:29">
      <c r="AA52058" s="298"/>
      <c r="AC52058" s="206"/>
    </row>
    <row r="52059" spans="27:29">
      <c r="AA52059" s="298"/>
      <c r="AC52059" s="206"/>
    </row>
    <row r="52060" spans="27:29">
      <c r="AA52060" s="298"/>
      <c r="AC52060" s="206"/>
    </row>
    <row r="52061" spans="27:29">
      <c r="AA52061" s="298"/>
      <c r="AC52061" s="206"/>
    </row>
    <row r="52062" spans="27:29">
      <c r="AA52062" s="298"/>
      <c r="AC52062" s="206"/>
    </row>
    <row r="52063" spans="27:29">
      <c r="AA52063" s="298"/>
      <c r="AC52063" s="206"/>
    </row>
    <row r="52064" spans="27:29">
      <c r="AA52064" s="298"/>
      <c r="AC52064" s="206"/>
    </row>
    <row r="52065" spans="27:29">
      <c r="AA52065" s="298"/>
      <c r="AC52065" s="206"/>
    </row>
    <row r="52066" spans="27:29">
      <c r="AA52066" s="298"/>
      <c r="AC52066" s="206"/>
    </row>
    <row r="52067" spans="27:29">
      <c r="AA52067" s="298"/>
      <c r="AC52067" s="206"/>
    </row>
    <row r="52068" spans="27:29">
      <c r="AA52068" s="298"/>
      <c r="AC52068" s="206"/>
    </row>
    <row r="52069" spans="27:29">
      <c r="AA52069" s="298"/>
      <c r="AC52069" s="206"/>
    </row>
    <row r="52070" spans="27:29">
      <c r="AA52070" s="298"/>
      <c r="AC52070" s="206"/>
    </row>
    <row r="52071" spans="27:29">
      <c r="AA52071" s="298"/>
      <c r="AC52071" s="206"/>
    </row>
    <row r="52072" spans="27:29">
      <c r="AA52072" s="298"/>
      <c r="AC52072" s="206"/>
    </row>
    <row r="52073" spans="27:29">
      <c r="AA52073" s="298"/>
      <c r="AC52073" s="206"/>
    </row>
    <row r="52074" spans="27:29">
      <c r="AA52074" s="298"/>
      <c r="AC52074" s="206"/>
    </row>
    <row r="52075" spans="27:29">
      <c r="AA52075" s="298"/>
      <c r="AC52075" s="206"/>
    </row>
    <row r="52076" spans="27:29">
      <c r="AA52076" s="298"/>
      <c r="AC52076" s="206"/>
    </row>
    <row r="52077" spans="27:29">
      <c r="AA52077" s="298"/>
      <c r="AC52077" s="206"/>
    </row>
    <row r="52078" spans="27:29">
      <c r="AA52078" s="298"/>
      <c r="AC52078" s="206"/>
    </row>
    <row r="52079" spans="27:29">
      <c r="AA52079" s="298"/>
      <c r="AC52079" s="206"/>
    </row>
    <row r="52080" spans="27:29">
      <c r="AA52080" s="298"/>
      <c r="AC52080" s="206"/>
    </row>
    <row r="52081" spans="27:29">
      <c r="AA52081" s="298"/>
      <c r="AC52081" s="206"/>
    </row>
    <row r="52082" spans="27:29">
      <c r="AA52082" s="298"/>
      <c r="AC52082" s="206"/>
    </row>
    <row r="52083" spans="27:29">
      <c r="AA52083" s="298"/>
      <c r="AC52083" s="206"/>
    </row>
    <row r="52084" spans="27:29">
      <c r="AA52084" s="298"/>
      <c r="AC52084" s="206"/>
    </row>
    <row r="52085" spans="27:29">
      <c r="AA52085" s="298"/>
      <c r="AC52085" s="206"/>
    </row>
    <row r="52086" spans="27:29">
      <c r="AA52086" s="298"/>
      <c r="AC52086" s="206"/>
    </row>
    <row r="52087" spans="27:29">
      <c r="AA52087" s="298"/>
      <c r="AC52087" s="206"/>
    </row>
    <row r="52088" spans="27:29">
      <c r="AA52088" s="298"/>
      <c r="AC52088" s="206"/>
    </row>
    <row r="52089" spans="27:29">
      <c r="AA52089" s="298"/>
      <c r="AC52089" s="206"/>
    </row>
    <row r="52090" spans="27:29">
      <c r="AA52090" s="298"/>
      <c r="AC52090" s="206"/>
    </row>
    <row r="52091" spans="27:29">
      <c r="AA52091" s="298"/>
      <c r="AC52091" s="206"/>
    </row>
    <row r="52092" spans="27:29">
      <c r="AA52092" s="298"/>
      <c r="AC52092" s="206"/>
    </row>
    <row r="52093" spans="27:29">
      <c r="AA52093" s="298"/>
      <c r="AC52093" s="206"/>
    </row>
    <row r="52094" spans="27:29">
      <c r="AA52094" s="298"/>
      <c r="AC52094" s="206"/>
    </row>
    <row r="52095" spans="27:29">
      <c r="AA52095" s="298"/>
      <c r="AC52095" s="206"/>
    </row>
    <row r="52096" spans="27:29">
      <c r="AA52096" s="298"/>
      <c r="AC52096" s="206"/>
    </row>
    <row r="52097" spans="27:29">
      <c r="AA52097" s="298"/>
      <c r="AC52097" s="206"/>
    </row>
    <row r="52098" spans="27:29">
      <c r="AA52098" s="298"/>
      <c r="AC52098" s="206"/>
    </row>
    <row r="52099" spans="27:29">
      <c r="AA52099" s="298"/>
      <c r="AC52099" s="206"/>
    </row>
    <row r="52100" spans="27:29">
      <c r="AA52100" s="298"/>
      <c r="AC52100" s="206"/>
    </row>
    <row r="52101" spans="27:29">
      <c r="AA52101" s="298"/>
      <c r="AC52101" s="206"/>
    </row>
    <row r="52102" spans="27:29">
      <c r="AA52102" s="298"/>
      <c r="AC52102" s="206"/>
    </row>
    <row r="52103" spans="27:29">
      <c r="AA52103" s="298"/>
      <c r="AC52103" s="206"/>
    </row>
    <row r="52104" spans="27:29">
      <c r="AA52104" s="298"/>
      <c r="AC52104" s="206"/>
    </row>
    <row r="52105" spans="27:29">
      <c r="AA52105" s="298"/>
      <c r="AC52105" s="206"/>
    </row>
    <row r="52106" spans="27:29">
      <c r="AA52106" s="298"/>
      <c r="AC52106" s="206"/>
    </row>
    <row r="52107" spans="27:29">
      <c r="AA52107" s="298"/>
      <c r="AC52107" s="206"/>
    </row>
    <row r="52108" spans="27:29">
      <c r="AA52108" s="298"/>
      <c r="AC52108" s="206"/>
    </row>
    <row r="52109" spans="27:29">
      <c r="AA52109" s="298"/>
      <c r="AC52109" s="206"/>
    </row>
    <row r="52110" spans="27:29">
      <c r="AA52110" s="298"/>
      <c r="AC52110" s="206"/>
    </row>
    <row r="52111" spans="27:29">
      <c r="AA52111" s="298"/>
      <c r="AC52111" s="206"/>
    </row>
    <row r="52112" spans="27:29">
      <c r="AA52112" s="298"/>
      <c r="AC52112" s="206"/>
    </row>
    <row r="52113" spans="27:29">
      <c r="AA52113" s="298"/>
      <c r="AC52113" s="206"/>
    </row>
    <row r="52114" spans="27:29">
      <c r="AA52114" s="298"/>
      <c r="AC52114" s="206"/>
    </row>
    <row r="52115" spans="27:29">
      <c r="AA52115" s="298"/>
      <c r="AC52115" s="206"/>
    </row>
    <row r="52116" spans="27:29">
      <c r="AA52116" s="298"/>
      <c r="AC52116" s="206"/>
    </row>
    <row r="52117" spans="27:29">
      <c r="AA52117" s="298"/>
      <c r="AC52117" s="206"/>
    </row>
    <row r="52118" spans="27:29">
      <c r="AA52118" s="298"/>
      <c r="AC52118" s="206"/>
    </row>
    <row r="52119" spans="27:29">
      <c r="AA52119" s="298"/>
      <c r="AC52119" s="206"/>
    </row>
    <row r="52120" spans="27:29">
      <c r="AA52120" s="298"/>
      <c r="AC52120" s="206"/>
    </row>
    <row r="52121" spans="27:29">
      <c r="AA52121" s="298"/>
      <c r="AC52121" s="206"/>
    </row>
    <row r="52122" spans="27:29">
      <c r="AA52122" s="298"/>
      <c r="AC52122" s="206"/>
    </row>
    <row r="52123" spans="27:29">
      <c r="AA52123" s="298"/>
      <c r="AC52123" s="206"/>
    </row>
    <row r="52124" spans="27:29">
      <c r="AA52124" s="298"/>
      <c r="AC52124" s="206"/>
    </row>
    <row r="52125" spans="27:29">
      <c r="AA52125" s="298"/>
      <c r="AC52125" s="206"/>
    </row>
    <row r="52126" spans="27:29">
      <c r="AA52126" s="298"/>
      <c r="AC52126" s="206"/>
    </row>
    <row r="52127" spans="27:29">
      <c r="AA52127" s="298"/>
      <c r="AC52127" s="206"/>
    </row>
    <row r="52128" spans="27:29">
      <c r="AA52128" s="298"/>
      <c r="AC52128" s="206"/>
    </row>
    <row r="52129" spans="27:29">
      <c r="AA52129" s="298"/>
      <c r="AC52129" s="206"/>
    </row>
    <row r="52130" spans="27:29">
      <c r="AA52130" s="298"/>
      <c r="AC52130" s="206"/>
    </row>
    <row r="52131" spans="27:29">
      <c r="AA52131" s="298"/>
      <c r="AC52131" s="206"/>
    </row>
    <row r="52132" spans="27:29">
      <c r="AA52132" s="298"/>
      <c r="AC52132" s="206"/>
    </row>
    <row r="52133" spans="27:29">
      <c r="AA52133" s="298"/>
      <c r="AC52133" s="206"/>
    </row>
    <row r="52134" spans="27:29">
      <c r="AA52134" s="298"/>
      <c r="AC52134" s="206"/>
    </row>
    <row r="52135" spans="27:29">
      <c r="AA52135" s="298"/>
      <c r="AC52135" s="206"/>
    </row>
    <row r="52136" spans="27:29">
      <c r="AA52136" s="298"/>
      <c r="AC52136" s="206"/>
    </row>
    <row r="52137" spans="27:29">
      <c r="AA52137" s="298"/>
      <c r="AC52137" s="206"/>
    </row>
    <row r="52138" spans="27:29">
      <c r="AA52138" s="298"/>
      <c r="AC52138" s="206"/>
    </row>
    <row r="52139" spans="27:29">
      <c r="AA52139" s="298"/>
      <c r="AC52139" s="206"/>
    </row>
    <row r="52140" spans="27:29">
      <c r="AA52140" s="298"/>
      <c r="AC52140" s="206"/>
    </row>
    <row r="52141" spans="27:29">
      <c r="AA52141" s="298"/>
      <c r="AC52141" s="206"/>
    </row>
    <row r="52142" spans="27:29">
      <c r="AA52142" s="298"/>
      <c r="AC52142" s="206"/>
    </row>
    <row r="52143" spans="27:29">
      <c r="AA52143" s="298"/>
      <c r="AC52143" s="206"/>
    </row>
    <row r="52144" spans="27:29">
      <c r="AA52144" s="298"/>
      <c r="AC52144" s="206"/>
    </row>
    <row r="52145" spans="27:29">
      <c r="AA52145" s="298"/>
      <c r="AC52145" s="206"/>
    </row>
    <row r="52146" spans="27:29">
      <c r="AA52146" s="298"/>
      <c r="AC52146" s="206"/>
    </row>
    <row r="52147" spans="27:29">
      <c r="AA52147" s="298"/>
      <c r="AC52147" s="206"/>
    </row>
    <row r="52148" spans="27:29">
      <c r="AA52148" s="298"/>
      <c r="AC52148" s="206"/>
    </row>
    <row r="52149" spans="27:29">
      <c r="AA52149" s="298"/>
      <c r="AC52149" s="206"/>
    </row>
    <row r="52150" spans="27:29">
      <c r="AA52150" s="298"/>
      <c r="AC52150" s="206"/>
    </row>
    <row r="52151" spans="27:29">
      <c r="AA52151" s="298"/>
      <c r="AC52151" s="206"/>
    </row>
    <row r="52152" spans="27:29">
      <c r="AA52152" s="298"/>
      <c r="AC52152" s="206"/>
    </row>
    <row r="52153" spans="27:29">
      <c r="AA52153" s="298"/>
      <c r="AC52153" s="206"/>
    </row>
    <row r="52154" spans="27:29">
      <c r="AA52154" s="298"/>
      <c r="AC52154" s="206"/>
    </row>
    <row r="52155" spans="27:29">
      <c r="AA52155" s="298"/>
      <c r="AC52155" s="206"/>
    </row>
    <row r="52156" spans="27:29">
      <c r="AA52156" s="298"/>
      <c r="AC52156" s="206"/>
    </row>
    <row r="52157" spans="27:29">
      <c r="AA52157" s="298"/>
      <c r="AC52157" s="206"/>
    </row>
    <row r="52158" spans="27:29">
      <c r="AA52158" s="298"/>
      <c r="AC52158" s="206"/>
    </row>
    <row r="52159" spans="27:29">
      <c r="AA52159" s="298"/>
      <c r="AC52159" s="206"/>
    </row>
    <row r="52160" spans="27:29">
      <c r="AA52160" s="298"/>
      <c r="AC52160" s="206"/>
    </row>
    <row r="52161" spans="27:29">
      <c r="AA52161" s="298"/>
      <c r="AC52161" s="206"/>
    </row>
    <row r="52162" spans="27:29">
      <c r="AA52162" s="298"/>
      <c r="AC52162" s="206"/>
    </row>
    <row r="52163" spans="27:29">
      <c r="AA52163" s="298"/>
      <c r="AC52163" s="206"/>
    </row>
    <row r="52164" spans="27:29">
      <c r="AA52164" s="298"/>
      <c r="AC52164" s="206"/>
    </row>
    <row r="52165" spans="27:29">
      <c r="AA52165" s="298"/>
      <c r="AC52165" s="206"/>
    </row>
    <row r="52166" spans="27:29">
      <c r="AA52166" s="298"/>
      <c r="AC52166" s="206"/>
    </row>
    <row r="52167" spans="27:29">
      <c r="AA52167" s="298"/>
      <c r="AC52167" s="206"/>
    </row>
    <row r="52168" spans="27:29">
      <c r="AA52168" s="298"/>
      <c r="AC52168" s="206"/>
    </row>
    <row r="52169" spans="27:29">
      <c r="AA52169" s="298"/>
      <c r="AC52169" s="206"/>
    </row>
    <row r="52170" spans="27:29">
      <c r="AA52170" s="298"/>
      <c r="AC52170" s="206"/>
    </row>
    <row r="52171" spans="27:29">
      <c r="AA52171" s="298"/>
      <c r="AC52171" s="206"/>
    </row>
    <row r="52172" spans="27:29">
      <c r="AA52172" s="298"/>
      <c r="AC52172" s="206"/>
    </row>
    <row r="52173" spans="27:29">
      <c r="AA52173" s="298"/>
      <c r="AC52173" s="206"/>
    </row>
    <row r="52174" spans="27:29">
      <c r="AA52174" s="298"/>
      <c r="AC52174" s="206"/>
    </row>
    <row r="52175" spans="27:29">
      <c r="AA52175" s="298"/>
      <c r="AC52175" s="206"/>
    </row>
    <row r="52176" spans="27:29">
      <c r="AA52176" s="298"/>
      <c r="AC52176" s="206"/>
    </row>
    <row r="52177" spans="27:29">
      <c r="AA52177" s="298"/>
      <c r="AC52177" s="206"/>
    </row>
    <row r="52178" spans="27:29">
      <c r="AA52178" s="298"/>
      <c r="AC52178" s="206"/>
    </row>
    <row r="52179" spans="27:29">
      <c r="AA52179" s="298"/>
      <c r="AC52179" s="206"/>
    </row>
    <row r="52180" spans="27:29">
      <c r="AA52180" s="298"/>
      <c r="AC52180" s="206"/>
    </row>
    <row r="52181" spans="27:29">
      <c r="AA52181" s="298"/>
      <c r="AC52181" s="206"/>
    </row>
    <row r="52182" spans="27:29">
      <c r="AA52182" s="298"/>
      <c r="AC52182" s="206"/>
    </row>
    <row r="52183" spans="27:29">
      <c r="AA52183" s="298"/>
      <c r="AC52183" s="206"/>
    </row>
    <row r="52184" spans="27:29">
      <c r="AA52184" s="298"/>
      <c r="AC52184" s="206"/>
    </row>
    <row r="52185" spans="27:29">
      <c r="AA52185" s="298"/>
      <c r="AC52185" s="206"/>
    </row>
    <row r="52186" spans="27:29">
      <c r="AA52186" s="298"/>
      <c r="AC52186" s="206"/>
    </row>
    <row r="52187" spans="27:29">
      <c r="AA52187" s="298"/>
      <c r="AC52187" s="206"/>
    </row>
    <row r="52188" spans="27:29">
      <c r="AA52188" s="298"/>
      <c r="AC52188" s="206"/>
    </row>
    <row r="52189" spans="27:29">
      <c r="AA52189" s="298"/>
      <c r="AC52189" s="206"/>
    </row>
    <row r="52190" spans="27:29">
      <c r="AA52190" s="298"/>
      <c r="AC52190" s="206"/>
    </row>
    <row r="52191" spans="27:29">
      <c r="AA52191" s="298"/>
      <c r="AC52191" s="206"/>
    </row>
    <row r="52192" spans="27:29">
      <c r="AA52192" s="298"/>
      <c r="AC52192" s="206"/>
    </row>
    <row r="52193" spans="27:29">
      <c r="AA52193" s="298"/>
      <c r="AC52193" s="206"/>
    </row>
    <row r="52194" spans="27:29">
      <c r="AA52194" s="298"/>
      <c r="AC52194" s="206"/>
    </row>
    <row r="52195" spans="27:29">
      <c r="AA52195" s="298"/>
      <c r="AC52195" s="206"/>
    </row>
    <row r="52196" spans="27:29">
      <c r="AA52196" s="298"/>
      <c r="AC52196" s="206"/>
    </row>
    <row r="52197" spans="27:29">
      <c r="AA52197" s="298"/>
      <c r="AC52197" s="206"/>
    </row>
    <row r="52198" spans="27:29">
      <c r="AA52198" s="298"/>
      <c r="AC52198" s="206"/>
    </row>
    <row r="52199" spans="27:29">
      <c r="AA52199" s="298"/>
      <c r="AC52199" s="206"/>
    </row>
    <row r="52200" spans="27:29">
      <c r="AA52200" s="298"/>
      <c r="AC52200" s="206"/>
    </row>
    <row r="52201" spans="27:29">
      <c r="AA52201" s="298"/>
      <c r="AC52201" s="206"/>
    </row>
    <row r="52202" spans="27:29">
      <c r="AA52202" s="298"/>
      <c r="AC52202" s="206"/>
    </row>
    <row r="52203" spans="27:29">
      <c r="AA52203" s="298"/>
      <c r="AC52203" s="206"/>
    </row>
    <row r="52204" spans="27:29">
      <c r="AA52204" s="298"/>
      <c r="AC52204" s="206"/>
    </row>
    <row r="52205" spans="27:29">
      <c r="AA52205" s="298"/>
      <c r="AC52205" s="206"/>
    </row>
    <row r="52206" spans="27:29">
      <c r="AA52206" s="298"/>
      <c r="AC52206" s="206"/>
    </row>
    <row r="52207" spans="27:29">
      <c r="AA52207" s="298"/>
      <c r="AC52207" s="206"/>
    </row>
    <row r="52208" spans="27:29">
      <c r="AA52208" s="298"/>
      <c r="AC52208" s="206"/>
    </row>
    <row r="52209" spans="27:29">
      <c r="AA52209" s="298"/>
      <c r="AC52209" s="206"/>
    </row>
    <row r="52210" spans="27:29">
      <c r="AA52210" s="298"/>
      <c r="AC52210" s="206"/>
    </row>
    <row r="52211" spans="27:29">
      <c r="AA52211" s="298"/>
      <c r="AC52211" s="206"/>
    </row>
    <row r="52212" spans="27:29">
      <c r="AA52212" s="298"/>
      <c r="AC52212" s="206"/>
    </row>
    <row r="52213" spans="27:29">
      <c r="AA52213" s="298"/>
      <c r="AC52213" s="206"/>
    </row>
    <row r="52214" spans="27:29">
      <c r="AA52214" s="298"/>
      <c r="AC52214" s="206"/>
    </row>
    <row r="52215" spans="27:29">
      <c r="AA52215" s="298"/>
      <c r="AC52215" s="206"/>
    </row>
    <row r="52216" spans="27:29">
      <c r="AA52216" s="298"/>
      <c r="AC52216" s="206"/>
    </row>
    <row r="52217" spans="27:29">
      <c r="AA52217" s="298"/>
      <c r="AC52217" s="206"/>
    </row>
    <row r="52218" spans="27:29">
      <c r="AA52218" s="298"/>
      <c r="AC52218" s="206"/>
    </row>
    <row r="52219" spans="27:29">
      <c r="AA52219" s="298"/>
      <c r="AC52219" s="206"/>
    </row>
    <row r="52220" spans="27:29">
      <c r="AA52220" s="298"/>
      <c r="AC52220" s="206"/>
    </row>
    <row r="52221" spans="27:29">
      <c r="AA52221" s="298"/>
      <c r="AC52221" s="206"/>
    </row>
    <row r="52222" spans="27:29">
      <c r="AA52222" s="298"/>
      <c r="AC52222" s="206"/>
    </row>
    <row r="52223" spans="27:29">
      <c r="AA52223" s="298"/>
      <c r="AC52223" s="206"/>
    </row>
    <row r="52224" spans="27:29">
      <c r="AA52224" s="298"/>
      <c r="AC52224" s="206"/>
    </row>
    <row r="52225" spans="27:29">
      <c r="AA52225" s="298"/>
      <c r="AC52225" s="206"/>
    </row>
    <row r="52226" spans="27:29">
      <c r="AA52226" s="298"/>
      <c r="AC52226" s="206"/>
    </row>
    <row r="52227" spans="27:29">
      <c r="AA52227" s="298"/>
      <c r="AC52227" s="206"/>
    </row>
    <row r="52228" spans="27:29">
      <c r="AA52228" s="298"/>
      <c r="AC52228" s="206"/>
    </row>
    <row r="52229" spans="27:29">
      <c r="AA52229" s="298"/>
      <c r="AC52229" s="206"/>
    </row>
    <row r="52230" spans="27:29">
      <c r="AA52230" s="298"/>
      <c r="AC52230" s="206"/>
    </row>
    <row r="52231" spans="27:29">
      <c r="AA52231" s="298"/>
      <c r="AC52231" s="206"/>
    </row>
    <row r="52232" spans="27:29">
      <c r="AA52232" s="298"/>
      <c r="AC52232" s="206"/>
    </row>
    <row r="52233" spans="27:29">
      <c r="AA52233" s="298"/>
      <c r="AC52233" s="206"/>
    </row>
    <row r="52234" spans="27:29">
      <c r="AA52234" s="298"/>
      <c r="AC52234" s="206"/>
    </row>
    <row r="52235" spans="27:29">
      <c r="AA52235" s="298"/>
      <c r="AC52235" s="206"/>
    </row>
    <row r="52236" spans="27:29">
      <c r="AA52236" s="298"/>
      <c r="AC52236" s="206"/>
    </row>
    <row r="52237" spans="27:29">
      <c r="AA52237" s="298"/>
      <c r="AC52237" s="206"/>
    </row>
    <row r="52238" spans="27:29">
      <c r="AA52238" s="298"/>
      <c r="AC52238" s="206"/>
    </row>
    <row r="52239" spans="27:29">
      <c r="AA52239" s="298"/>
      <c r="AC52239" s="206"/>
    </row>
    <row r="52240" spans="27:29">
      <c r="AA52240" s="298"/>
      <c r="AC52240" s="206"/>
    </row>
    <row r="52241" spans="27:29">
      <c r="AA52241" s="298"/>
      <c r="AC52241" s="206"/>
    </row>
    <row r="52242" spans="27:29">
      <c r="AA52242" s="298"/>
      <c r="AC52242" s="206"/>
    </row>
    <row r="52243" spans="27:29">
      <c r="AA52243" s="298"/>
      <c r="AC52243" s="206"/>
    </row>
    <row r="52244" spans="27:29">
      <c r="AA52244" s="298"/>
      <c r="AC52244" s="206"/>
    </row>
    <row r="52245" spans="27:29">
      <c r="AA52245" s="298"/>
      <c r="AC52245" s="206"/>
    </row>
    <row r="52246" spans="27:29">
      <c r="AA52246" s="298"/>
      <c r="AC52246" s="206"/>
    </row>
    <row r="52247" spans="27:29">
      <c r="AA52247" s="298"/>
      <c r="AC52247" s="206"/>
    </row>
    <row r="52248" spans="27:29">
      <c r="AA52248" s="298"/>
      <c r="AC52248" s="206"/>
    </row>
    <row r="52249" spans="27:29">
      <c r="AA52249" s="298"/>
      <c r="AC52249" s="206"/>
    </row>
    <row r="52250" spans="27:29">
      <c r="AA52250" s="298"/>
      <c r="AC52250" s="206"/>
    </row>
    <row r="52251" spans="27:29">
      <c r="AA52251" s="298"/>
      <c r="AC52251" s="206"/>
    </row>
    <row r="52252" spans="27:29">
      <c r="AA52252" s="298"/>
      <c r="AC52252" s="206"/>
    </row>
    <row r="52253" spans="27:29">
      <c r="AA52253" s="298"/>
      <c r="AC52253" s="206"/>
    </row>
    <row r="52254" spans="27:29">
      <c r="AA52254" s="298"/>
      <c r="AC52254" s="206"/>
    </row>
    <row r="52255" spans="27:29">
      <c r="AA52255" s="298"/>
      <c r="AC52255" s="206"/>
    </row>
    <row r="52256" spans="27:29">
      <c r="AA52256" s="298"/>
      <c r="AC52256" s="206"/>
    </row>
    <row r="52257" spans="27:29">
      <c r="AA52257" s="298"/>
      <c r="AC52257" s="206"/>
    </row>
    <row r="52258" spans="27:29">
      <c r="AA52258" s="298"/>
      <c r="AC52258" s="206"/>
    </row>
    <row r="52259" spans="27:29">
      <c r="AA52259" s="298"/>
      <c r="AC52259" s="206"/>
    </row>
    <row r="52260" spans="27:29">
      <c r="AA52260" s="298"/>
      <c r="AC52260" s="206"/>
    </row>
    <row r="52261" spans="27:29">
      <c r="AA52261" s="298"/>
      <c r="AC52261" s="206"/>
    </row>
    <row r="52262" spans="27:29">
      <c r="AA52262" s="298"/>
      <c r="AC52262" s="206"/>
    </row>
    <row r="52263" spans="27:29">
      <c r="AA52263" s="298"/>
      <c r="AC52263" s="206"/>
    </row>
    <row r="52264" spans="27:29">
      <c r="AA52264" s="298"/>
      <c r="AC52264" s="206"/>
    </row>
    <row r="52265" spans="27:29">
      <c r="AA52265" s="298"/>
      <c r="AC52265" s="206"/>
    </row>
    <row r="52266" spans="27:29">
      <c r="AA52266" s="298"/>
      <c r="AC52266" s="206"/>
    </row>
    <row r="52267" spans="27:29">
      <c r="AA52267" s="298"/>
      <c r="AC52267" s="206"/>
    </row>
    <row r="52268" spans="27:29">
      <c r="AA52268" s="298"/>
      <c r="AC52268" s="206"/>
    </row>
    <row r="52269" spans="27:29">
      <c r="AA52269" s="298"/>
      <c r="AC52269" s="206"/>
    </row>
    <row r="52270" spans="27:29">
      <c r="AA52270" s="298"/>
      <c r="AC52270" s="206"/>
    </row>
    <row r="52271" spans="27:29">
      <c r="AA52271" s="298"/>
      <c r="AC52271" s="206"/>
    </row>
    <row r="52272" spans="27:29">
      <c r="AA52272" s="298"/>
      <c r="AC52272" s="206"/>
    </row>
    <row r="52273" spans="27:29">
      <c r="AA52273" s="298"/>
      <c r="AC52273" s="206"/>
    </row>
    <row r="52274" spans="27:29">
      <c r="AA52274" s="298"/>
      <c r="AC52274" s="206"/>
    </row>
    <row r="52275" spans="27:29">
      <c r="AA52275" s="298"/>
      <c r="AC52275" s="206"/>
    </row>
    <row r="52276" spans="27:29">
      <c r="AA52276" s="298"/>
      <c r="AC52276" s="206"/>
    </row>
    <row r="52277" spans="27:29">
      <c r="AA52277" s="298"/>
      <c r="AC52277" s="206"/>
    </row>
    <row r="52278" spans="27:29">
      <c r="AA52278" s="298"/>
      <c r="AC52278" s="206"/>
    </row>
    <row r="52279" spans="27:29">
      <c r="AA52279" s="298"/>
      <c r="AC52279" s="206"/>
    </row>
    <row r="52280" spans="27:29">
      <c r="AA52280" s="298"/>
      <c r="AC52280" s="206"/>
    </row>
    <row r="52281" spans="27:29">
      <c r="AA52281" s="298"/>
      <c r="AC52281" s="206"/>
    </row>
    <row r="52282" spans="27:29">
      <c r="AA52282" s="298"/>
      <c r="AC52282" s="206"/>
    </row>
    <row r="52283" spans="27:29">
      <c r="AA52283" s="298"/>
      <c r="AC52283" s="206"/>
    </row>
    <row r="52284" spans="27:29">
      <c r="AA52284" s="298"/>
      <c r="AC52284" s="206"/>
    </row>
    <row r="52285" spans="27:29">
      <c r="AA52285" s="298"/>
      <c r="AC52285" s="206"/>
    </row>
    <row r="52286" spans="27:29">
      <c r="AA52286" s="298"/>
      <c r="AC52286" s="206"/>
    </row>
    <row r="52287" spans="27:29">
      <c r="AA52287" s="298"/>
      <c r="AC52287" s="206"/>
    </row>
    <row r="52288" spans="27:29">
      <c r="AA52288" s="298"/>
      <c r="AC52288" s="206"/>
    </row>
    <row r="52289" spans="27:29">
      <c r="AA52289" s="298"/>
      <c r="AC52289" s="206"/>
    </row>
    <row r="52290" spans="27:29">
      <c r="AA52290" s="298"/>
      <c r="AC52290" s="206"/>
    </row>
    <row r="52291" spans="27:29">
      <c r="AA52291" s="298"/>
      <c r="AC52291" s="206"/>
    </row>
    <row r="52292" spans="27:29">
      <c r="AA52292" s="298"/>
      <c r="AC52292" s="206"/>
    </row>
    <row r="52293" spans="27:29">
      <c r="AA52293" s="298"/>
      <c r="AC52293" s="206"/>
    </row>
    <row r="52294" spans="27:29">
      <c r="AA52294" s="298"/>
      <c r="AC52294" s="206"/>
    </row>
    <row r="52295" spans="27:29">
      <c r="AA52295" s="298"/>
      <c r="AC52295" s="206"/>
    </row>
    <row r="52296" spans="27:29">
      <c r="AA52296" s="298"/>
      <c r="AC52296" s="206"/>
    </row>
    <row r="52297" spans="27:29">
      <c r="AA52297" s="298"/>
      <c r="AC52297" s="206"/>
    </row>
    <row r="52298" spans="27:29">
      <c r="AA52298" s="298"/>
      <c r="AC52298" s="206"/>
    </row>
    <row r="52299" spans="27:29">
      <c r="AA52299" s="298"/>
      <c r="AC52299" s="206"/>
    </row>
    <row r="52300" spans="27:29">
      <c r="AA52300" s="298"/>
      <c r="AC52300" s="206"/>
    </row>
    <row r="52301" spans="27:29">
      <c r="AA52301" s="298"/>
      <c r="AC52301" s="206"/>
    </row>
    <row r="52302" spans="27:29">
      <c r="AA52302" s="298"/>
      <c r="AC52302" s="206"/>
    </row>
    <row r="52303" spans="27:29">
      <c r="AA52303" s="298"/>
      <c r="AC52303" s="206"/>
    </row>
    <row r="52304" spans="27:29">
      <c r="AA52304" s="298"/>
      <c r="AC52304" s="206"/>
    </row>
    <row r="52305" spans="27:29">
      <c r="AA52305" s="298"/>
      <c r="AC52305" s="206"/>
    </row>
    <row r="52306" spans="27:29">
      <c r="AA52306" s="298"/>
      <c r="AC52306" s="206"/>
    </row>
    <row r="52307" spans="27:29">
      <c r="AA52307" s="298"/>
      <c r="AC52307" s="206"/>
    </row>
    <row r="52308" spans="27:29">
      <c r="AA52308" s="298"/>
      <c r="AC52308" s="206"/>
    </row>
    <row r="52309" spans="27:29">
      <c r="AA52309" s="298"/>
      <c r="AC52309" s="206"/>
    </row>
    <row r="52310" spans="27:29">
      <c r="AA52310" s="298"/>
      <c r="AC52310" s="206"/>
    </row>
    <row r="52311" spans="27:29">
      <c r="AA52311" s="298"/>
      <c r="AC52311" s="206"/>
    </row>
    <row r="52312" spans="27:29">
      <c r="AA52312" s="298"/>
      <c r="AC52312" s="206"/>
    </row>
    <row r="52313" spans="27:29">
      <c r="AA52313" s="298"/>
      <c r="AC52313" s="206"/>
    </row>
    <row r="52314" spans="27:29">
      <c r="AA52314" s="298"/>
      <c r="AC52314" s="206"/>
    </row>
    <row r="52315" spans="27:29">
      <c r="AA52315" s="298"/>
      <c r="AC52315" s="206"/>
    </row>
    <row r="52316" spans="27:29">
      <c r="AA52316" s="298"/>
      <c r="AC52316" s="206"/>
    </row>
    <row r="52317" spans="27:29">
      <c r="AA52317" s="298"/>
      <c r="AC52317" s="206"/>
    </row>
    <row r="52318" spans="27:29">
      <c r="AA52318" s="298"/>
      <c r="AC52318" s="206"/>
    </row>
    <row r="52319" spans="27:29">
      <c r="AA52319" s="298"/>
      <c r="AC52319" s="206"/>
    </row>
    <row r="52320" spans="27:29">
      <c r="AA52320" s="298"/>
      <c r="AC52320" s="206"/>
    </row>
    <row r="52321" spans="27:29">
      <c r="AA52321" s="298"/>
      <c r="AC52321" s="206"/>
    </row>
    <row r="52322" spans="27:29">
      <c r="AA52322" s="298"/>
      <c r="AC52322" s="206"/>
    </row>
    <row r="52323" spans="27:29">
      <c r="AA52323" s="298"/>
      <c r="AC52323" s="206"/>
    </row>
    <row r="52324" spans="27:29">
      <c r="AA52324" s="298"/>
      <c r="AC52324" s="206"/>
    </row>
    <row r="52325" spans="27:29">
      <c r="AA52325" s="298"/>
      <c r="AC52325" s="206"/>
    </row>
    <row r="52326" spans="27:29">
      <c r="AA52326" s="298"/>
      <c r="AC52326" s="206"/>
    </row>
    <row r="52327" spans="27:29">
      <c r="AA52327" s="298"/>
      <c r="AC52327" s="206"/>
    </row>
    <row r="52328" spans="27:29">
      <c r="AA52328" s="298"/>
      <c r="AC52328" s="206"/>
    </row>
    <row r="52329" spans="27:29">
      <c r="AA52329" s="298"/>
      <c r="AC52329" s="206"/>
    </row>
    <row r="52330" spans="27:29">
      <c r="AA52330" s="298"/>
      <c r="AC52330" s="206"/>
    </row>
    <row r="52331" spans="27:29">
      <c r="AA52331" s="298"/>
      <c r="AC52331" s="206"/>
    </row>
    <row r="52332" spans="27:29">
      <c r="AA52332" s="298"/>
      <c r="AC52332" s="206"/>
    </row>
    <row r="52333" spans="27:29">
      <c r="AA52333" s="298"/>
      <c r="AC52333" s="206"/>
    </row>
    <row r="52334" spans="27:29">
      <c r="AA52334" s="298"/>
      <c r="AC52334" s="206"/>
    </row>
    <row r="52335" spans="27:29">
      <c r="AA52335" s="298"/>
      <c r="AC52335" s="206"/>
    </row>
    <row r="52336" spans="27:29">
      <c r="AA52336" s="298"/>
      <c r="AC52336" s="206"/>
    </row>
    <row r="52337" spans="27:29">
      <c r="AA52337" s="298"/>
      <c r="AC52337" s="206"/>
    </row>
    <row r="52338" spans="27:29">
      <c r="AA52338" s="298"/>
      <c r="AC52338" s="206"/>
    </row>
    <row r="52339" spans="27:29">
      <c r="AA52339" s="298"/>
      <c r="AC52339" s="206"/>
    </row>
    <row r="52340" spans="27:29">
      <c r="AA52340" s="298"/>
      <c r="AC52340" s="206"/>
    </row>
    <row r="52341" spans="27:29">
      <c r="AA52341" s="298"/>
      <c r="AC52341" s="206"/>
    </row>
    <row r="52342" spans="27:29">
      <c r="AA52342" s="298"/>
      <c r="AC52342" s="206"/>
    </row>
    <row r="52343" spans="27:29">
      <c r="AA52343" s="298"/>
      <c r="AC52343" s="206"/>
    </row>
    <row r="52344" spans="27:29">
      <c r="AA52344" s="298"/>
      <c r="AC52344" s="206"/>
    </row>
    <row r="52345" spans="27:29">
      <c r="AA52345" s="298"/>
      <c r="AC52345" s="206"/>
    </row>
    <row r="52346" spans="27:29">
      <c r="AA52346" s="298"/>
      <c r="AC52346" s="206"/>
    </row>
    <row r="52347" spans="27:29">
      <c r="AA52347" s="298"/>
      <c r="AC52347" s="206"/>
    </row>
    <row r="52348" spans="27:29">
      <c r="AA52348" s="298"/>
      <c r="AC52348" s="206"/>
    </row>
    <row r="52349" spans="27:29">
      <c r="AA52349" s="298"/>
      <c r="AC52349" s="206"/>
    </row>
    <row r="52350" spans="27:29">
      <c r="AA52350" s="298"/>
      <c r="AC52350" s="206"/>
    </row>
    <row r="52351" spans="27:29">
      <c r="AA52351" s="298"/>
      <c r="AC52351" s="206"/>
    </row>
    <row r="52352" spans="27:29">
      <c r="AA52352" s="298"/>
      <c r="AC52352" s="206"/>
    </row>
    <row r="52353" spans="27:29">
      <c r="AA52353" s="298"/>
      <c r="AC52353" s="206"/>
    </row>
    <row r="52354" spans="27:29">
      <c r="AA52354" s="298"/>
      <c r="AC52354" s="206"/>
    </row>
    <row r="52355" spans="27:29">
      <c r="AA52355" s="298"/>
      <c r="AC52355" s="206"/>
    </row>
    <row r="52356" spans="27:29">
      <c r="AA52356" s="298"/>
      <c r="AC52356" s="206"/>
    </row>
    <row r="52357" spans="27:29">
      <c r="AA52357" s="298"/>
      <c r="AC52357" s="206"/>
    </row>
    <row r="52358" spans="27:29">
      <c r="AA52358" s="298"/>
      <c r="AC52358" s="206"/>
    </row>
    <row r="52359" spans="27:29">
      <c r="AA52359" s="298"/>
      <c r="AC52359" s="206"/>
    </row>
    <row r="52360" spans="27:29">
      <c r="AA52360" s="298"/>
      <c r="AC52360" s="206"/>
    </row>
    <row r="52361" spans="27:29">
      <c r="AA52361" s="298"/>
      <c r="AC52361" s="206"/>
    </row>
    <row r="52362" spans="27:29">
      <c r="AA52362" s="298"/>
      <c r="AC52362" s="206"/>
    </row>
    <row r="52363" spans="27:29">
      <c r="AA52363" s="298"/>
      <c r="AC52363" s="206"/>
    </row>
    <row r="52364" spans="27:29">
      <c r="AA52364" s="298"/>
      <c r="AC52364" s="206"/>
    </row>
    <row r="52365" spans="27:29">
      <c r="AA52365" s="298"/>
      <c r="AC52365" s="206"/>
    </row>
    <row r="52366" spans="27:29">
      <c r="AA52366" s="298"/>
      <c r="AC52366" s="206"/>
    </row>
    <row r="52367" spans="27:29">
      <c r="AA52367" s="298"/>
      <c r="AC52367" s="206"/>
    </row>
    <row r="52368" spans="27:29">
      <c r="AA52368" s="298"/>
      <c r="AC52368" s="206"/>
    </row>
    <row r="52369" spans="27:29">
      <c r="AA52369" s="298"/>
      <c r="AC52369" s="206"/>
    </row>
    <row r="52370" spans="27:29">
      <c r="AA52370" s="298"/>
      <c r="AC52370" s="206"/>
    </row>
    <row r="52371" spans="27:29">
      <c r="AA52371" s="298"/>
      <c r="AC52371" s="206"/>
    </row>
    <row r="52372" spans="27:29">
      <c r="AA52372" s="298"/>
      <c r="AC52372" s="206"/>
    </row>
    <row r="52373" spans="27:29">
      <c r="AA52373" s="298"/>
      <c r="AC52373" s="206"/>
    </row>
    <row r="52374" spans="27:29">
      <c r="AA52374" s="298"/>
      <c r="AC52374" s="206"/>
    </row>
    <row r="52375" spans="27:29">
      <c r="AA52375" s="298"/>
      <c r="AC52375" s="206"/>
    </row>
    <row r="52376" spans="27:29">
      <c r="AA52376" s="298"/>
      <c r="AC52376" s="206"/>
    </row>
    <row r="52377" spans="27:29">
      <c r="AA52377" s="298"/>
      <c r="AC52377" s="206"/>
    </row>
    <row r="52378" spans="27:29">
      <c r="AA52378" s="298"/>
      <c r="AC52378" s="206"/>
    </row>
    <row r="52379" spans="27:29">
      <c r="AA52379" s="298"/>
      <c r="AC52379" s="206"/>
    </row>
    <row r="52380" spans="27:29">
      <c r="AA52380" s="298"/>
      <c r="AC52380" s="206"/>
    </row>
    <row r="52381" spans="27:29">
      <c r="AA52381" s="298"/>
      <c r="AC52381" s="206"/>
    </row>
    <row r="52382" spans="27:29">
      <c r="AA52382" s="298"/>
      <c r="AC52382" s="206"/>
    </row>
    <row r="52383" spans="27:29">
      <c r="AA52383" s="298"/>
      <c r="AC52383" s="206"/>
    </row>
    <row r="52384" spans="27:29">
      <c r="AA52384" s="298"/>
      <c r="AC52384" s="206"/>
    </row>
    <row r="52385" spans="27:29">
      <c r="AA52385" s="298"/>
      <c r="AC52385" s="206"/>
    </row>
    <row r="52386" spans="27:29">
      <c r="AA52386" s="298"/>
      <c r="AC52386" s="206"/>
    </row>
    <row r="52387" spans="27:29">
      <c r="AA52387" s="298"/>
      <c r="AC52387" s="206"/>
    </row>
    <row r="52388" spans="27:29">
      <c r="AA52388" s="298"/>
      <c r="AC52388" s="206"/>
    </row>
    <row r="52389" spans="27:29">
      <c r="AA52389" s="298"/>
      <c r="AC52389" s="206"/>
    </row>
    <row r="52390" spans="27:29">
      <c r="AA52390" s="298"/>
      <c r="AC52390" s="206"/>
    </row>
    <row r="52391" spans="27:29">
      <c r="AA52391" s="298"/>
      <c r="AC52391" s="206"/>
    </row>
    <row r="52392" spans="27:29">
      <c r="AA52392" s="298"/>
      <c r="AC52392" s="206"/>
    </row>
    <row r="52393" spans="27:29">
      <c r="AA52393" s="298"/>
      <c r="AC52393" s="206"/>
    </row>
    <row r="52394" spans="27:29">
      <c r="AA52394" s="298"/>
      <c r="AC52394" s="206"/>
    </row>
    <row r="52395" spans="27:29">
      <c r="AA52395" s="298"/>
      <c r="AC52395" s="206"/>
    </row>
    <row r="52396" spans="27:29">
      <c r="AA52396" s="298"/>
      <c r="AC52396" s="206"/>
    </row>
    <row r="52397" spans="27:29">
      <c r="AA52397" s="298"/>
      <c r="AC52397" s="206"/>
    </row>
    <row r="52398" spans="27:29">
      <c r="AA52398" s="298"/>
      <c r="AC52398" s="206"/>
    </row>
    <row r="52399" spans="27:29">
      <c r="AA52399" s="298"/>
      <c r="AC52399" s="206"/>
    </row>
    <row r="52400" spans="27:29">
      <c r="AA52400" s="298"/>
      <c r="AC52400" s="206"/>
    </row>
    <row r="52401" spans="27:29">
      <c r="AA52401" s="298"/>
      <c r="AC52401" s="206"/>
    </row>
    <row r="52402" spans="27:29">
      <c r="AA52402" s="298"/>
      <c r="AC52402" s="206"/>
    </row>
    <row r="52403" spans="27:29">
      <c r="AA52403" s="298"/>
      <c r="AC52403" s="206"/>
    </row>
    <row r="52404" spans="27:29">
      <c r="AA52404" s="298"/>
      <c r="AC52404" s="206"/>
    </row>
    <row r="52405" spans="27:29">
      <c r="AA52405" s="298"/>
      <c r="AC52405" s="206"/>
    </row>
    <row r="52406" spans="27:29">
      <c r="AA52406" s="298"/>
      <c r="AC52406" s="206"/>
    </row>
    <row r="52407" spans="27:29">
      <c r="AA52407" s="298"/>
      <c r="AC52407" s="206"/>
    </row>
    <row r="52408" spans="27:29">
      <c r="AA52408" s="298"/>
      <c r="AC52408" s="206"/>
    </row>
    <row r="52409" spans="27:29">
      <c r="AA52409" s="298"/>
      <c r="AC52409" s="206"/>
    </row>
    <row r="52410" spans="27:29">
      <c r="AA52410" s="298"/>
      <c r="AC52410" s="206"/>
    </row>
    <row r="52411" spans="27:29">
      <c r="AA52411" s="298"/>
      <c r="AC52411" s="206"/>
    </row>
    <row r="52412" spans="27:29">
      <c r="AA52412" s="298"/>
      <c r="AC52412" s="206"/>
    </row>
    <row r="52413" spans="27:29">
      <c r="AA52413" s="298"/>
      <c r="AC52413" s="206"/>
    </row>
    <row r="52414" spans="27:29">
      <c r="AA52414" s="298"/>
      <c r="AC52414" s="206"/>
    </row>
    <row r="52415" spans="27:29">
      <c r="AA52415" s="298"/>
      <c r="AC52415" s="206"/>
    </row>
    <row r="52416" spans="27:29">
      <c r="AA52416" s="298"/>
      <c r="AC52416" s="206"/>
    </row>
    <row r="52417" spans="27:29">
      <c r="AA52417" s="298"/>
      <c r="AC52417" s="206"/>
    </row>
    <row r="52418" spans="27:29">
      <c r="AA52418" s="298"/>
      <c r="AC52418" s="206"/>
    </row>
    <row r="52419" spans="27:29">
      <c r="AA52419" s="298"/>
      <c r="AC52419" s="206"/>
    </row>
    <row r="52420" spans="27:29">
      <c r="AA52420" s="298"/>
      <c r="AC52420" s="206"/>
    </row>
    <row r="52421" spans="27:29">
      <c r="AA52421" s="298"/>
      <c r="AC52421" s="206"/>
    </row>
    <row r="52422" spans="27:29">
      <c r="AA52422" s="298"/>
      <c r="AC52422" s="206"/>
    </row>
    <row r="52423" spans="27:29">
      <c r="AA52423" s="298"/>
      <c r="AC52423" s="206"/>
    </row>
    <row r="52424" spans="27:29">
      <c r="AA52424" s="298"/>
      <c r="AC52424" s="206"/>
    </row>
    <row r="52425" spans="27:29">
      <c r="AA52425" s="298"/>
      <c r="AC52425" s="206"/>
    </row>
    <row r="52426" spans="27:29">
      <c r="AA52426" s="298"/>
      <c r="AC52426" s="206"/>
    </row>
    <row r="52427" spans="27:29">
      <c r="AA52427" s="298"/>
      <c r="AC52427" s="206"/>
    </row>
    <row r="52428" spans="27:29">
      <c r="AA52428" s="298"/>
      <c r="AC52428" s="206"/>
    </row>
    <row r="52429" spans="27:29">
      <c r="AA52429" s="298"/>
      <c r="AC52429" s="206"/>
    </row>
    <row r="52430" spans="27:29">
      <c r="AA52430" s="298"/>
      <c r="AC52430" s="206"/>
    </row>
    <row r="52431" spans="27:29">
      <c r="AA52431" s="298"/>
      <c r="AC52431" s="206"/>
    </row>
    <row r="52432" spans="27:29">
      <c r="AA52432" s="298"/>
      <c r="AC52432" s="206"/>
    </row>
    <row r="52433" spans="27:29">
      <c r="AA52433" s="298"/>
      <c r="AC52433" s="206"/>
    </row>
    <row r="52434" spans="27:29">
      <c r="AA52434" s="298"/>
      <c r="AC52434" s="206"/>
    </row>
    <row r="52435" spans="27:29">
      <c r="AA52435" s="298"/>
      <c r="AC52435" s="206"/>
    </row>
    <row r="52436" spans="27:29">
      <c r="AA52436" s="298"/>
      <c r="AC52436" s="206"/>
    </row>
    <row r="52437" spans="27:29">
      <c r="AA52437" s="298"/>
      <c r="AC52437" s="206"/>
    </row>
    <row r="52438" spans="27:29">
      <c r="AA52438" s="298"/>
      <c r="AC52438" s="206"/>
    </row>
    <row r="52439" spans="27:29">
      <c r="AA52439" s="298"/>
      <c r="AC52439" s="206"/>
    </row>
    <row r="52440" spans="27:29">
      <c r="AA52440" s="298"/>
      <c r="AC52440" s="206"/>
    </row>
    <row r="52441" spans="27:29">
      <c r="AA52441" s="298"/>
      <c r="AC52441" s="206"/>
    </row>
    <row r="52442" spans="27:29">
      <c r="AA52442" s="298"/>
      <c r="AC52442" s="206"/>
    </row>
    <row r="52443" spans="27:29">
      <c r="AA52443" s="298"/>
      <c r="AC52443" s="206"/>
    </row>
    <row r="52444" spans="27:29">
      <c r="AA52444" s="298"/>
      <c r="AC52444" s="206"/>
    </row>
    <row r="52445" spans="27:29">
      <c r="AA52445" s="298"/>
      <c r="AC52445" s="206"/>
    </row>
    <row r="52446" spans="27:29">
      <c r="AA52446" s="298"/>
      <c r="AC52446" s="206"/>
    </row>
    <row r="52447" spans="27:29">
      <c r="AA52447" s="298"/>
      <c r="AC52447" s="206"/>
    </row>
    <row r="52448" spans="27:29">
      <c r="AA52448" s="298"/>
      <c r="AC52448" s="206"/>
    </row>
    <row r="52449" spans="27:29">
      <c r="AA52449" s="298"/>
      <c r="AC52449" s="206"/>
    </row>
    <row r="52450" spans="27:29">
      <c r="AA52450" s="298"/>
      <c r="AC52450" s="206"/>
    </row>
    <row r="52451" spans="27:29">
      <c r="AA52451" s="298"/>
      <c r="AC52451" s="206"/>
    </row>
    <row r="52452" spans="27:29">
      <c r="AA52452" s="298"/>
      <c r="AC52452" s="206"/>
    </row>
    <row r="52453" spans="27:29">
      <c r="AA52453" s="298"/>
      <c r="AC52453" s="206"/>
    </row>
    <row r="52454" spans="27:29">
      <c r="AA52454" s="298"/>
      <c r="AC52454" s="206"/>
    </row>
    <row r="52455" spans="27:29">
      <c r="AA52455" s="298"/>
      <c r="AC52455" s="206"/>
    </row>
    <row r="52456" spans="27:29">
      <c r="AA52456" s="298"/>
      <c r="AC52456" s="206"/>
    </row>
    <row r="52457" spans="27:29">
      <c r="AA52457" s="298"/>
      <c r="AC52457" s="206"/>
    </row>
    <row r="52458" spans="27:29">
      <c r="AA52458" s="298"/>
      <c r="AC52458" s="206"/>
    </row>
    <row r="52459" spans="27:29">
      <c r="AA52459" s="298"/>
      <c r="AC52459" s="206"/>
    </row>
    <row r="52460" spans="27:29">
      <c r="AA52460" s="298"/>
      <c r="AC52460" s="206"/>
    </row>
    <row r="52461" spans="27:29">
      <c r="AA52461" s="298"/>
      <c r="AC52461" s="206"/>
    </row>
    <row r="52462" spans="27:29">
      <c r="AA52462" s="298"/>
      <c r="AC52462" s="206"/>
    </row>
    <row r="52463" spans="27:29">
      <c r="AA52463" s="298"/>
      <c r="AC52463" s="206"/>
    </row>
    <row r="52464" spans="27:29">
      <c r="AA52464" s="298"/>
      <c r="AC52464" s="206"/>
    </row>
    <row r="52465" spans="27:29">
      <c r="AA52465" s="298"/>
      <c r="AC52465" s="206"/>
    </row>
    <row r="52466" spans="27:29">
      <c r="AA52466" s="298"/>
      <c r="AC52466" s="206"/>
    </row>
    <row r="52467" spans="27:29">
      <c r="AA52467" s="298"/>
      <c r="AC52467" s="206"/>
    </row>
    <row r="52468" spans="27:29">
      <c r="AA52468" s="298"/>
      <c r="AC52468" s="206"/>
    </row>
    <row r="52469" spans="27:29">
      <c r="AA52469" s="298"/>
      <c r="AC52469" s="206"/>
    </row>
    <row r="52470" spans="27:29">
      <c r="AA52470" s="298"/>
      <c r="AC52470" s="206"/>
    </row>
    <row r="52471" spans="27:29">
      <c r="AA52471" s="298"/>
      <c r="AC52471" s="206"/>
    </row>
    <row r="52472" spans="27:29">
      <c r="AA52472" s="298"/>
      <c r="AC52472" s="206"/>
    </row>
    <row r="52473" spans="27:29">
      <c r="AA52473" s="298"/>
      <c r="AC52473" s="206"/>
    </row>
    <row r="52474" spans="27:29">
      <c r="AA52474" s="298"/>
      <c r="AC52474" s="206"/>
    </row>
    <row r="52475" spans="27:29">
      <c r="AA52475" s="298"/>
      <c r="AC52475" s="206"/>
    </row>
    <row r="52476" spans="27:29">
      <c r="AA52476" s="298"/>
      <c r="AC52476" s="206"/>
    </row>
    <row r="52477" spans="27:29">
      <c r="AA52477" s="298"/>
      <c r="AC52477" s="206"/>
    </row>
    <row r="52478" spans="27:29">
      <c r="AA52478" s="298"/>
      <c r="AC52478" s="206"/>
    </row>
    <row r="52479" spans="27:29">
      <c r="AA52479" s="298"/>
      <c r="AC52479" s="206"/>
    </row>
    <row r="52480" spans="27:29">
      <c r="AA52480" s="298"/>
      <c r="AC52480" s="206"/>
    </row>
    <row r="52481" spans="27:29">
      <c r="AA52481" s="298"/>
      <c r="AC52481" s="206"/>
    </row>
    <row r="52482" spans="27:29">
      <c r="AA52482" s="298"/>
      <c r="AC52482" s="206"/>
    </row>
    <row r="52483" spans="27:29">
      <c r="AA52483" s="298"/>
      <c r="AC52483" s="206"/>
    </row>
    <row r="52484" spans="27:29">
      <c r="AA52484" s="298"/>
      <c r="AC52484" s="206"/>
    </row>
    <row r="52485" spans="27:29">
      <c r="AA52485" s="298"/>
      <c r="AC52485" s="206"/>
    </row>
    <row r="52486" spans="27:29">
      <c r="AA52486" s="298"/>
      <c r="AC52486" s="206"/>
    </row>
    <row r="52487" spans="27:29">
      <c r="AA52487" s="298"/>
      <c r="AC52487" s="206"/>
    </row>
    <row r="52488" spans="27:29">
      <c r="AA52488" s="298"/>
      <c r="AC52488" s="206"/>
    </row>
    <row r="52489" spans="27:29">
      <c r="AA52489" s="298"/>
      <c r="AC52489" s="206"/>
    </row>
    <row r="52490" spans="27:29">
      <c r="AA52490" s="298"/>
      <c r="AC52490" s="206"/>
    </row>
    <row r="52491" spans="27:29">
      <c r="AA52491" s="298"/>
      <c r="AC52491" s="206"/>
    </row>
    <row r="52492" spans="27:29">
      <c r="AA52492" s="298"/>
      <c r="AC52492" s="206"/>
    </row>
    <row r="52493" spans="27:29">
      <c r="AA52493" s="298"/>
      <c r="AC52493" s="206"/>
    </row>
    <row r="52494" spans="27:29">
      <c r="AA52494" s="298"/>
      <c r="AC52494" s="206"/>
    </row>
    <row r="52495" spans="27:29">
      <c r="AA52495" s="298"/>
      <c r="AC52495" s="206"/>
    </row>
    <row r="52496" spans="27:29">
      <c r="AA52496" s="298"/>
      <c r="AC52496" s="206"/>
    </row>
    <row r="52497" spans="27:29">
      <c r="AA52497" s="298"/>
      <c r="AC52497" s="206"/>
    </row>
    <row r="52498" spans="27:29">
      <c r="AA52498" s="298"/>
      <c r="AC52498" s="206"/>
    </row>
    <row r="52499" spans="27:29">
      <c r="AA52499" s="298"/>
      <c r="AC52499" s="206"/>
    </row>
    <row r="52500" spans="27:29">
      <c r="AA52500" s="298"/>
      <c r="AC52500" s="206"/>
    </row>
    <row r="52501" spans="27:29">
      <c r="AA52501" s="298"/>
      <c r="AC52501" s="206"/>
    </row>
    <row r="52502" spans="27:29">
      <c r="AA52502" s="298"/>
      <c r="AC52502" s="206"/>
    </row>
    <row r="52503" spans="27:29">
      <c r="AA52503" s="298"/>
      <c r="AC52503" s="206"/>
    </row>
    <row r="52504" spans="27:29">
      <c r="AA52504" s="298"/>
      <c r="AC52504" s="206"/>
    </row>
    <row r="52505" spans="27:29">
      <c r="AA52505" s="298"/>
      <c r="AC52505" s="206"/>
    </row>
    <row r="52506" spans="27:29">
      <c r="AA52506" s="298"/>
      <c r="AC52506" s="206"/>
    </row>
    <row r="52507" spans="27:29">
      <c r="AA52507" s="298"/>
      <c r="AC52507" s="206"/>
    </row>
    <row r="52508" spans="27:29">
      <c r="AA52508" s="298"/>
      <c r="AC52508" s="206"/>
    </row>
    <row r="52509" spans="27:29">
      <c r="AA52509" s="298"/>
      <c r="AC52509" s="206"/>
    </row>
    <row r="52510" spans="27:29">
      <c r="AA52510" s="298"/>
      <c r="AC52510" s="206"/>
    </row>
    <row r="52511" spans="27:29">
      <c r="AA52511" s="298"/>
      <c r="AC52511" s="206"/>
    </row>
    <row r="52512" spans="27:29">
      <c r="AA52512" s="298"/>
      <c r="AC52512" s="206"/>
    </row>
    <row r="52513" spans="27:29">
      <c r="AA52513" s="298"/>
      <c r="AC52513" s="206"/>
    </row>
    <row r="52514" spans="27:29">
      <c r="AA52514" s="298"/>
      <c r="AC52514" s="206"/>
    </row>
    <row r="52515" spans="27:29">
      <c r="AA52515" s="298"/>
      <c r="AC52515" s="206"/>
    </row>
    <row r="52516" spans="27:29">
      <c r="AA52516" s="298"/>
      <c r="AC52516" s="206"/>
    </row>
    <row r="52517" spans="27:29">
      <c r="AA52517" s="298"/>
      <c r="AC52517" s="206"/>
    </row>
    <row r="52518" spans="27:29">
      <c r="AA52518" s="298"/>
      <c r="AC52518" s="206"/>
    </row>
    <row r="52519" spans="27:29">
      <c r="AA52519" s="298"/>
      <c r="AC52519" s="206"/>
    </row>
    <row r="52520" spans="27:29">
      <c r="AA52520" s="298"/>
      <c r="AC52520" s="206"/>
    </row>
    <row r="52521" spans="27:29">
      <c r="AA52521" s="298"/>
      <c r="AC52521" s="206"/>
    </row>
    <row r="52522" spans="27:29">
      <c r="AA52522" s="298"/>
      <c r="AC52522" s="206"/>
    </row>
    <row r="52523" spans="27:29">
      <c r="AA52523" s="298"/>
      <c r="AC52523" s="206"/>
    </row>
    <row r="52524" spans="27:29">
      <c r="AA52524" s="298"/>
      <c r="AC52524" s="206"/>
    </row>
    <row r="52525" spans="27:29">
      <c r="AA52525" s="298"/>
      <c r="AC52525" s="206"/>
    </row>
    <row r="52526" spans="27:29">
      <c r="AA52526" s="298"/>
      <c r="AC52526" s="206"/>
    </row>
    <row r="52527" spans="27:29">
      <c r="AA52527" s="298"/>
      <c r="AC52527" s="206"/>
    </row>
    <row r="52528" spans="27:29">
      <c r="AA52528" s="298"/>
      <c r="AC52528" s="206"/>
    </row>
    <row r="52529" spans="27:29">
      <c r="AA52529" s="298"/>
      <c r="AC52529" s="206"/>
    </row>
    <row r="52530" spans="27:29">
      <c r="AA52530" s="298"/>
      <c r="AC52530" s="206"/>
    </row>
    <row r="52531" spans="27:29">
      <c r="AA52531" s="298"/>
      <c r="AC52531" s="206"/>
    </row>
    <row r="52532" spans="27:29">
      <c r="AA52532" s="298"/>
      <c r="AC52532" s="206"/>
    </row>
    <row r="52533" spans="27:29">
      <c r="AA52533" s="298"/>
      <c r="AC52533" s="206"/>
    </row>
    <row r="52534" spans="27:29">
      <c r="AA52534" s="298"/>
      <c r="AC52534" s="206"/>
    </row>
    <row r="52535" spans="27:29">
      <c r="AA52535" s="298"/>
      <c r="AC52535" s="206"/>
    </row>
    <row r="52536" spans="27:29">
      <c r="AA52536" s="298"/>
      <c r="AC52536" s="206"/>
    </row>
    <row r="52537" spans="27:29">
      <c r="AA52537" s="298"/>
      <c r="AC52537" s="206"/>
    </row>
    <row r="52538" spans="27:29">
      <c r="AA52538" s="298"/>
      <c r="AC52538" s="206"/>
    </row>
    <row r="52539" spans="27:29">
      <c r="AA52539" s="298"/>
      <c r="AC52539" s="206"/>
    </row>
    <row r="52540" spans="27:29">
      <c r="AA52540" s="298"/>
      <c r="AC52540" s="206"/>
    </row>
    <row r="52541" spans="27:29">
      <c r="AA52541" s="298"/>
      <c r="AC52541" s="206"/>
    </row>
    <row r="52542" spans="27:29">
      <c r="AA52542" s="298"/>
      <c r="AC52542" s="206"/>
    </row>
    <row r="52543" spans="27:29">
      <c r="AA52543" s="298"/>
      <c r="AC52543" s="206"/>
    </row>
    <row r="52544" spans="27:29">
      <c r="AA52544" s="298"/>
      <c r="AC52544" s="206"/>
    </row>
    <row r="52545" spans="27:29">
      <c r="AA52545" s="298"/>
      <c r="AC52545" s="206"/>
    </row>
    <row r="52546" spans="27:29">
      <c r="AA52546" s="298"/>
      <c r="AC52546" s="206"/>
    </row>
    <row r="52547" spans="27:29">
      <c r="AA52547" s="298"/>
      <c r="AC52547" s="206"/>
    </row>
    <row r="52548" spans="27:29">
      <c r="AA52548" s="298"/>
      <c r="AC52548" s="206"/>
    </row>
    <row r="52549" spans="27:29">
      <c r="AA52549" s="298"/>
      <c r="AC52549" s="206"/>
    </row>
    <row r="52550" spans="27:29">
      <c r="AA52550" s="298"/>
      <c r="AC52550" s="206"/>
    </row>
    <row r="52551" spans="27:29">
      <c r="AA52551" s="298"/>
      <c r="AC52551" s="206"/>
    </row>
    <row r="52552" spans="27:29">
      <c r="AA52552" s="298"/>
      <c r="AC52552" s="206"/>
    </row>
    <row r="52553" spans="27:29">
      <c r="AA52553" s="298"/>
      <c r="AC52553" s="206"/>
    </row>
    <row r="52554" spans="27:29">
      <c r="AA52554" s="298"/>
      <c r="AC52554" s="206"/>
    </row>
    <row r="52555" spans="27:29">
      <c r="AA52555" s="298"/>
      <c r="AC52555" s="206"/>
    </row>
    <row r="52556" spans="27:29">
      <c r="AA52556" s="298"/>
      <c r="AC52556" s="206"/>
    </row>
    <row r="52557" spans="27:29">
      <c r="AA52557" s="298"/>
      <c r="AC52557" s="206"/>
    </row>
    <row r="52558" spans="27:29">
      <c r="AA52558" s="298"/>
      <c r="AC52558" s="206"/>
    </row>
    <row r="52559" spans="27:29">
      <c r="AA52559" s="298"/>
      <c r="AC52559" s="206"/>
    </row>
    <row r="52560" spans="27:29">
      <c r="AA52560" s="298"/>
      <c r="AC52560" s="206"/>
    </row>
    <row r="52561" spans="27:29">
      <c r="AA52561" s="298"/>
      <c r="AC52561" s="206"/>
    </row>
    <row r="52562" spans="27:29">
      <c r="AA52562" s="298"/>
      <c r="AC52562" s="206"/>
    </row>
    <row r="52563" spans="27:29">
      <c r="AA52563" s="298"/>
      <c r="AC52563" s="206"/>
    </row>
    <row r="52564" spans="27:29">
      <c r="AA52564" s="298"/>
      <c r="AC52564" s="206"/>
    </row>
    <row r="52565" spans="27:29">
      <c r="AA52565" s="298"/>
      <c r="AC52565" s="206"/>
    </row>
    <row r="52566" spans="27:29">
      <c r="AA52566" s="298"/>
      <c r="AC52566" s="206"/>
    </row>
    <row r="52567" spans="27:29">
      <c r="AA52567" s="298"/>
      <c r="AC52567" s="206"/>
    </row>
    <row r="52568" spans="27:29">
      <c r="AA52568" s="298"/>
      <c r="AC52568" s="206"/>
    </row>
    <row r="52569" spans="27:29">
      <c r="AA52569" s="298"/>
      <c r="AC52569" s="206"/>
    </row>
    <row r="52570" spans="27:29">
      <c r="AA52570" s="298"/>
      <c r="AC52570" s="206"/>
    </row>
    <row r="52571" spans="27:29">
      <c r="AA52571" s="298"/>
      <c r="AC52571" s="206"/>
    </row>
    <row r="52572" spans="27:29">
      <c r="AA52572" s="298"/>
      <c r="AC52572" s="206"/>
    </row>
    <row r="52573" spans="27:29">
      <c r="AA52573" s="298"/>
      <c r="AC52573" s="206"/>
    </row>
    <row r="52574" spans="27:29">
      <c r="AA52574" s="298"/>
      <c r="AC52574" s="206"/>
    </row>
    <row r="52575" spans="27:29">
      <c r="AA52575" s="298"/>
      <c r="AC52575" s="206"/>
    </row>
    <row r="52576" spans="27:29">
      <c r="AA52576" s="298"/>
      <c r="AC52576" s="206"/>
    </row>
    <row r="52577" spans="27:29">
      <c r="AA52577" s="298"/>
      <c r="AC52577" s="206"/>
    </row>
    <row r="52578" spans="27:29">
      <c r="AA52578" s="298"/>
      <c r="AC52578" s="206"/>
    </row>
    <row r="52579" spans="27:29">
      <c r="AA52579" s="298"/>
      <c r="AC52579" s="206"/>
    </row>
    <row r="52580" spans="27:29">
      <c r="AA52580" s="298"/>
      <c r="AC52580" s="206"/>
    </row>
    <row r="52581" spans="27:29">
      <c r="AA52581" s="298"/>
      <c r="AC52581" s="206"/>
    </row>
    <row r="52582" spans="27:29">
      <c r="AA52582" s="298"/>
      <c r="AC52582" s="206"/>
    </row>
    <row r="52583" spans="27:29">
      <c r="AA52583" s="298"/>
      <c r="AC52583" s="206"/>
    </row>
    <row r="52584" spans="27:29">
      <c r="AA52584" s="298"/>
      <c r="AC52584" s="206"/>
    </row>
    <row r="52585" spans="27:29">
      <c r="AA52585" s="298"/>
      <c r="AC52585" s="206"/>
    </row>
    <row r="52586" spans="27:29">
      <c r="AA52586" s="298"/>
      <c r="AC52586" s="206"/>
    </row>
    <row r="52587" spans="27:29">
      <c r="AA52587" s="298"/>
      <c r="AC52587" s="206"/>
    </row>
    <row r="52588" spans="27:29">
      <c r="AA52588" s="298"/>
      <c r="AC52588" s="206"/>
    </row>
    <row r="52589" spans="27:29">
      <c r="AA52589" s="298"/>
      <c r="AC52589" s="206"/>
    </row>
    <row r="52590" spans="27:29">
      <c r="AA52590" s="298"/>
      <c r="AC52590" s="206"/>
    </row>
    <row r="52591" spans="27:29">
      <c r="AA52591" s="298"/>
      <c r="AC52591" s="206"/>
    </row>
    <row r="52592" spans="27:29">
      <c r="AA52592" s="298"/>
      <c r="AC52592" s="206"/>
    </row>
    <row r="52593" spans="27:29">
      <c r="AA52593" s="298"/>
      <c r="AC52593" s="206"/>
    </row>
    <row r="52594" spans="27:29">
      <c r="AA52594" s="298"/>
      <c r="AC52594" s="206"/>
    </row>
    <row r="52595" spans="27:29">
      <c r="AA52595" s="298"/>
      <c r="AC52595" s="206"/>
    </row>
    <row r="52596" spans="27:29">
      <c r="AA52596" s="298"/>
      <c r="AC52596" s="206"/>
    </row>
    <row r="52597" spans="27:29">
      <c r="AA52597" s="298"/>
      <c r="AC52597" s="206"/>
    </row>
    <row r="52598" spans="27:29">
      <c r="AA52598" s="298"/>
      <c r="AC52598" s="206"/>
    </row>
    <row r="52599" spans="27:29">
      <c r="AA52599" s="298"/>
      <c r="AC52599" s="206"/>
    </row>
    <row r="52600" spans="27:29">
      <c r="AA52600" s="298"/>
      <c r="AC52600" s="206"/>
    </row>
    <row r="52601" spans="27:29">
      <c r="AA52601" s="298"/>
      <c r="AC52601" s="206"/>
    </row>
    <row r="52602" spans="27:29">
      <c r="AA52602" s="298"/>
      <c r="AC52602" s="206"/>
    </row>
    <row r="52603" spans="27:29">
      <c r="AA52603" s="298"/>
      <c r="AC52603" s="206"/>
    </row>
    <row r="52604" spans="27:29">
      <c r="AA52604" s="298"/>
      <c r="AC52604" s="206"/>
    </row>
    <row r="52605" spans="27:29">
      <c r="AA52605" s="298"/>
      <c r="AC52605" s="206"/>
    </row>
    <row r="52606" spans="27:29">
      <c r="AA52606" s="298"/>
      <c r="AC52606" s="206"/>
    </row>
    <row r="52607" spans="27:29">
      <c r="AA52607" s="298"/>
      <c r="AC52607" s="206"/>
    </row>
    <row r="52608" spans="27:29">
      <c r="AA52608" s="298"/>
      <c r="AC52608" s="206"/>
    </row>
    <row r="52609" spans="27:29">
      <c r="AA52609" s="298"/>
      <c r="AC52609" s="206"/>
    </row>
    <row r="52610" spans="27:29">
      <c r="AA52610" s="298"/>
      <c r="AC52610" s="206"/>
    </row>
    <row r="52611" spans="27:29">
      <c r="AA52611" s="298"/>
      <c r="AC52611" s="206"/>
    </row>
    <row r="52612" spans="27:29">
      <c r="AA52612" s="298"/>
      <c r="AC52612" s="206"/>
    </row>
    <row r="52613" spans="27:29">
      <c r="AA52613" s="298"/>
      <c r="AC52613" s="206"/>
    </row>
    <row r="52614" spans="27:29">
      <c r="AA52614" s="298"/>
      <c r="AC52614" s="206"/>
    </row>
    <row r="52615" spans="27:29">
      <c r="AA52615" s="298"/>
      <c r="AC52615" s="206"/>
    </row>
    <row r="52616" spans="27:29">
      <c r="AA52616" s="298"/>
      <c r="AC52616" s="206"/>
    </row>
    <row r="52617" spans="27:29">
      <c r="AA52617" s="298"/>
      <c r="AC52617" s="206"/>
    </row>
    <row r="52618" spans="27:29">
      <c r="AA52618" s="298"/>
      <c r="AC52618" s="206"/>
    </row>
    <row r="52619" spans="27:29">
      <c r="AA52619" s="298"/>
      <c r="AC52619" s="206"/>
    </row>
    <row r="52620" spans="27:29">
      <c r="AA52620" s="298"/>
      <c r="AC52620" s="206"/>
    </row>
    <row r="52621" spans="27:29">
      <c r="AA52621" s="298"/>
      <c r="AC52621" s="206"/>
    </row>
    <row r="52622" spans="27:29">
      <c r="AA52622" s="298"/>
      <c r="AC52622" s="206"/>
    </row>
    <row r="52623" spans="27:29">
      <c r="AA52623" s="298"/>
      <c r="AC52623" s="206"/>
    </row>
    <row r="52624" spans="27:29">
      <c r="AA52624" s="298"/>
      <c r="AC52624" s="206"/>
    </row>
    <row r="52625" spans="27:29">
      <c r="AA52625" s="298"/>
      <c r="AC52625" s="206"/>
    </row>
    <row r="52626" spans="27:29">
      <c r="AA52626" s="298"/>
      <c r="AC52626" s="206"/>
    </row>
    <row r="52627" spans="27:29">
      <c r="AA52627" s="298"/>
      <c r="AC52627" s="206"/>
    </row>
    <row r="52628" spans="27:29">
      <c r="AA52628" s="298"/>
      <c r="AC52628" s="206"/>
    </row>
    <row r="52629" spans="27:29">
      <c r="AA52629" s="298"/>
      <c r="AC52629" s="206"/>
    </row>
    <row r="52630" spans="27:29">
      <c r="AA52630" s="298"/>
      <c r="AC52630" s="206"/>
    </row>
    <row r="52631" spans="27:29">
      <c r="AA52631" s="298"/>
      <c r="AC52631" s="206"/>
    </row>
    <row r="52632" spans="27:29">
      <c r="AA52632" s="298"/>
      <c r="AC52632" s="206"/>
    </row>
    <row r="52633" spans="27:29">
      <c r="AA52633" s="298"/>
      <c r="AC52633" s="206"/>
    </row>
    <row r="52634" spans="27:29">
      <c r="AA52634" s="298"/>
      <c r="AC52634" s="206"/>
    </row>
    <row r="52635" spans="27:29">
      <c r="AA52635" s="298"/>
      <c r="AC52635" s="206"/>
    </row>
    <row r="52636" spans="27:29">
      <c r="AA52636" s="298"/>
      <c r="AC52636" s="206"/>
    </row>
    <row r="52637" spans="27:29">
      <c r="AA52637" s="298"/>
      <c r="AC52637" s="206"/>
    </row>
    <row r="52638" spans="27:29">
      <c r="AA52638" s="298"/>
      <c r="AC52638" s="206"/>
    </row>
    <row r="52639" spans="27:29">
      <c r="AA52639" s="298"/>
      <c r="AC52639" s="206"/>
    </row>
    <row r="52640" spans="27:29">
      <c r="AA52640" s="298"/>
      <c r="AC52640" s="206"/>
    </row>
    <row r="52641" spans="27:29">
      <c r="AA52641" s="298"/>
      <c r="AC52641" s="206"/>
    </row>
    <row r="52642" spans="27:29">
      <c r="AA52642" s="298"/>
      <c r="AC52642" s="206"/>
    </row>
    <row r="52643" spans="27:29">
      <c r="AA52643" s="298"/>
      <c r="AC52643" s="206"/>
    </row>
    <row r="52644" spans="27:29">
      <c r="AA52644" s="298"/>
      <c r="AC52644" s="206"/>
    </row>
    <row r="52645" spans="27:29">
      <c r="AA52645" s="298"/>
      <c r="AC52645" s="206"/>
    </row>
    <row r="52646" spans="27:29">
      <c r="AA52646" s="298"/>
      <c r="AC52646" s="206"/>
    </row>
    <row r="52647" spans="27:29">
      <c r="AA52647" s="298"/>
      <c r="AC52647" s="206"/>
    </row>
    <row r="52648" spans="27:29">
      <c r="AA52648" s="298"/>
      <c r="AC52648" s="206"/>
    </row>
    <row r="52649" spans="27:29">
      <c r="AA52649" s="298"/>
      <c r="AC52649" s="206"/>
    </row>
    <row r="52650" spans="27:29">
      <c r="AA52650" s="298"/>
      <c r="AC52650" s="206"/>
    </row>
    <row r="52651" spans="27:29">
      <c r="AA52651" s="298"/>
      <c r="AC52651" s="206"/>
    </row>
    <row r="52652" spans="27:29">
      <c r="AA52652" s="298"/>
      <c r="AC52652" s="206"/>
    </row>
    <row r="52653" spans="27:29">
      <c r="AA52653" s="298"/>
      <c r="AC52653" s="206"/>
    </row>
    <row r="52654" spans="27:29">
      <c r="AA52654" s="298"/>
      <c r="AC52654" s="206"/>
    </row>
    <row r="52655" spans="27:29">
      <c r="AA52655" s="298"/>
      <c r="AC52655" s="206"/>
    </row>
    <row r="52656" spans="27:29">
      <c r="AA52656" s="298"/>
      <c r="AC52656" s="206"/>
    </row>
    <row r="52657" spans="27:29">
      <c r="AA52657" s="298"/>
      <c r="AC52657" s="206"/>
    </row>
    <row r="52658" spans="27:29">
      <c r="AA52658" s="298"/>
      <c r="AC52658" s="206"/>
    </row>
    <row r="52659" spans="27:29">
      <c r="AA52659" s="298"/>
      <c r="AC52659" s="206"/>
    </row>
    <row r="52660" spans="27:29">
      <c r="AA52660" s="298"/>
      <c r="AC52660" s="206"/>
    </row>
    <row r="52661" spans="27:29">
      <c r="AA52661" s="298"/>
      <c r="AC52661" s="206"/>
    </row>
    <row r="52662" spans="27:29">
      <c r="AA52662" s="298"/>
      <c r="AC52662" s="206"/>
    </row>
    <row r="52663" spans="27:29">
      <c r="AA52663" s="298"/>
      <c r="AC52663" s="206"/>
    </row>
    <row r="52664" spans="27:29">
      <c r="AA52664" s="298"/>
      <c r="AC52664" s="206"/>
    </row>
    <row r="52665" spans="27:29">
      <c r="AA52665" s="298"/>
      <c r="AC52665" s="206"/>
    </row>
    <row r="52666" spans="27:29">
      <c r="AA52666" s="298"/>
      <c r="AC52666" s="206"/>
    </row>
    <row r="52667" spans="27:29">
      <c r="AA52667" s="298"/>
      <c r="AC52667" s="206"/>
    </row>
    <row r="52668" spans="27:29">
      <c r="AA52668" s="298"/>
      <c r="AC52668" s="206"/>
    </row>
    <row r="52669" spans="27:29">
      <c r="AA52669" s="298"/>
      <c r="AC52669" s="206"/>
    </row>
    <row r="52670" spans="27:29">
      <c r="AA52670" s="298"/>
      <c r="AC52670" s="206"/>
    </row>
    <row r="52671" spans="27:29">
      <c r="AA52671" s="298"/>
      <c r="AC52671" s="206"/>
    </row>
    <row r="52672" spans="27:29">
      <c r="AA52672" s="298"/>
      <c r="AC52672" s="206"/>
    </row>
    <row r="52673" spans="27:29">
      <c r="AA52673" s="298"/>
      <c r="AC52673" s="206"/>
    </row>
    <row r="52674" spans="27:29">
      <c r="AA52674" s="298"/>
      <c r="AC52674" s="206"/>
    </row>
    <row r="52675" spans="27:29">
      <c r="AA52675" s="298"/>
      <c r="AC52675" s="206"/>
    </row>
    <row r="52676" spans="27:29">
      <c r="AA52676" s="298"/>
      <c r="AC52676" s="206"/>
    </row>
    <row r="52677" spans="27:29">
      <c r="AA52677" s="298"/>
      <c r="AC52677" s="206"/>
    </row>
    <row r="52678" spans="27:29">
      <c r="AA52678" s="298"/>
      <c r="AC52678" s="206"/>
    </row>
    <row r="52679" spans="27:29">
      <c r="AA52679" s="298"/>
      <c r="AC52679" s="206"/>
    </row>
    <row r="52680" spans="27:29">
      <c r="AA52680" s="298"/>
      <c r="AC52680" s="206"/>
    </row>
    <row r="52681" spans="27:29">
      <c r="AA52681" s="298"/>
      <c r="AC52681" s="206"/>
    </row>
    <row r="52682" spans="27:29">
      <c r="AA52682" s="298"/>
      <c r="AC52682" s="206"/>
    </row>
    <row r="52683" spans="27:29">
      <c r="AA52683" s="298"/>
      <c r="AC52683" s="206"/>
    </row>
    <row r="52684" spans="27:29">
      <c r="AA52684" s="298"/>
      <c r="AC52684" s="206"/>
    </row>
    <row r="52685" spans="27:29">
      <c r="AA52685" s="298"/>
      <c r="AC52685" s="206"/>
    </row>
    <row r="52686" spans="27:29">
      <c r="AA52686" s="298"/>
      <c r="AC52686" s="206"/>
    </row>
    <row r="52687" spans="27:29">
      <c r="AA52687" s="298"/>
      <c r="AC52687" s="206"/>
    </row>
    <row r="52688" spans="27:29">
      <c r="AA52688" s="298"/>
      <c r="AC52688" s="206"/>
    </row>
    <row r="52689" spans="27:29">
      <c r="AA52689" s="298"/>
      <c r="AC52689" s="206"/>
    </row>
    <row r="52690" spans="27:29">
      <c r="AA52690" s="298"/>
      <c r="AC52690" s="206"/>
    </row>
    <row r="52691" spans="27:29">
      <c r="AA52691" s="298"/>
      <c r="AC52691" s="206"/>
    </row>
    <row r="52692" spans="27:29">
      <c r="AA52692" s="298"/>
      <c r="AC52692" s="206"/>
    </row>
    <row r="52693" spans="27:29">
      <c r="AA52693" s="298"/>
      <c r="AC52693" s="206"/>
    </row>
    <row r="52694" spans="27:29">
      <c r="AA52694" s="298"/>
      <c r="AC52694" s="206"/>
    </row>
    <row r="52695" spans="27:29">
      <c r="AA52695" s="298"/>
      <c r="AC52695" s="206"/>
    </row>
    <row r="52696" spans="27:29">
      <c r="AA52696" s="298"/>
      <c r="AC52696" s="206"/>
    </row>
    <row r="52697" spans="27:29">
      <c r="AA52697" s="298"/>
      <c r="AC52697" s="206"/>
    </row>
    <row r="52698" spans="27:29">
      <c r="AA52698" s="298"/>
      <c r="AC52698" s="206"/>
    </row>
    <row r="52699" spans="27:29">
      <c r="AA52699" s="298"/>
      <c r="AC52699" s="206"/>
    </row>
    <row r="52700" spans="27:29">
      <c r="AA52700" s="298"/>
      <c r="AC52700" s="206"/>
    </row>
    <row r="52701" spans="27:29">
      <c r="AA52701" s="298"/>
      <c r="AC52701" s="206"/>
    </row>
    <row r="52702" spans="27:29">
      <c r="AA52702" s="298"/>
      <c r="AC52702" s="206"/>
    </row>
    <row r="52703" spans="27:29">
      <c r="AA52703" s="298"/>
      <c r="AC52703" s="206"/>
    </row>
    <row r="52704" spans="27:29">
      <c r="AA52704" s="298"/>
      <c r="AC52704" s="206"/>
    </row>
    <row r="52705" spans="27:29">
      <c r="AA52705" s="298"/>
      <c r="AC52705" s="206"/>
    </row>
    <row r="52706" spans="27:29">
      <c r="AA52706" s="298"/>
      <c r="AC52706" s="206"/>
    </row>
    <row r="52707" spans="27:29">
      <c r="AA52707" s="298"/>
      <c r="AC52707" s="206"/>
    </row>
    <row r="52708" spans="27:29">
      <c r="AA52708" s="298"/>
      <c r="AC52708" s="206"/>
    </row>
    <row r="52709" spans="27:29">
      <c r="AA52709" s="298"/>
      <c r="AC52709" s="206"/>
    </row>
    <row r="52710" spans="27:29">
      <c r="AA52710" s="298"/>
      <c r="AC52710" s="206"/>
    </row>
    <row r="52711" spans="27:29">
      <c r="AA52711" s="298"/>
      <c r="AC52711" s="206"/>
    </row>
    <row r="52712" spans="27:29">
      <c r="AA52712" s="298"/>
      <c r="AC52712" s="206"/>
    </row>
    <row r="52713" spans="27:29">
      <c r="AA52713" s="298"/>
      <c r="AC52713" s="206"/>
    </row>
    <row r="52714" spans="27:29">
      <c r="AA52714" s="298"/>
      <c r="AC52714" s="206"/>
    </row>
    <row r="52715" spans="27:29">
      <c r="AA52715" s="298"/>
      <c r="AC52715" s="206"/>
    </row>
    <row r="52716" spans="27:29">
      <c r="AA52716" s="298"/>
      <c r="AC52716" s="206"/>
    </row>
    <row r="52717" spans="27:29">
      <c r="AA52717" s="298"/>
      <c r="AC52717" s="206"/>
    </row>
    <row r="52718" spans="27:29">
      <c r="AA52718" s="298"/>
      <c r="AC52718" s="206"/>
    </row>
    <row r="52719" spans="27:29">
      <c r="AA52719" s="298"/>
      <c r="AC52719" s="206"/>
    </row>
    <row r="52720" spans="27:29">
      <c r="AA52720" s="298"/>
      <c r="AC52720" s="206"/>
    </row>
    <row r="52721" spans="27:29">
      <c r="AA52721" s="298"/>
      <c r="AC52721" s="206"/>
    </row>
    <row r="52722" spans="27:29">
      <c r="AA52722" s="298"/>
      <c r="AC52722" s="206"/>
    </row>
    <row r="52723" spans="27:29">
      <c r="AA52723" s="298"/>
      <c r="AC52723" s="206"/>
    </row>
    <row r="52724" spans="27:29">
      <c r="AA52724" s="298"/>
      <c r="AC52724" s="206"/>
    </row>
    <row r="52725" spans="27:29">
      <c r="AA52725" s="298"/>
      <c r="AC52725" s="206"/>
    </row>
    <row r="52726" spans="27:29">
      <c r="AA52726" s="298"/>
      <c r="AC52726" s="206"/>
    </row>
    <row r="52727" spans="27:29">
      <c r="AA52727" s="298"/>
      <c r="AC52727" s="206"/>
    </row>
    <row r="52728" spans="27:29">
      <c r="AA52728" s="298"/>
      <c r="AC52728" s="206"/>
    </row>
    <row r="52729" spans="27:29">
      <c r="AA52729" s="298"/>
      <c r="AC52729" s="206"/>
    </row>
    <row r="52730" spans="27:29">
      <c r="AA52730" s="298"/>
      <c r="AC52730" s="206"/>
    </row>
    <row r="52731" spans="27:29">
      <c r="AA52731" s="298"/>
      <c r="AC52731" s="206"/>
    </row>
    <row r="52732" spans="27:29">
      <c r="AA52732" s="298"/>
      <c r="AC52732" s="206"/>
    </row>
    <row r="52733" spans="27:29">
      <c r="AA52733" s="298"/>
      <c r="AC52733" s="206"/>
    </row>
    <row r="52734" spans="27:29">
      <c r="AA52734" s="298"/>
      <c r="AC52734" s="206"/>
    </row>
    <row r="52735" spans="27:29">
      <c r="AA52735" s="298"/>
      <c r="AC52735" s="206"/>
    </row>
    <row r="52736" spans="27:29">
      <c r="AA52736" s="298"/>
      <c r="AC52736" s="206"/>
    </row>
    <row r="52737" spans="27:29">
      <c r="AA52737" s="298"/>
      <c r="AC52737" s="206"/>
    </row>
    <row r="52738" spans="27:29">
      <c r="AA52738" s="298"/>
      <c r="AC52738" s="206"/>
    </row>
    <row r="52739" spans="27:29">
      <c r="AA52739" s="298"/>
      <c r="AC52739" s="206"/>
    </row>
    <row r="52740" spans="27:29">
      <c r="AA52740" s="298"/>
      <c r="AC52740" s="206"/>
    </row>
    <row r="52741" spans="27:29">
      <c r="AA52741" s="298"/>
      <c r="AC52741" s="206"/>
    </row>
    <row r="52742" spans="27:29">
      <c r="AA52742" s="298"/>
      <c r="AC52742" s="206"/>
    </row>
    <row r="52743" spans="27:29">
      <c r="AA52743" s="298"/>
      <c r="AC52743" s="206"/>
    </row>
    <row r="52744" spans="27:29">
      <c r="AA52744" s="298"/>
      <c r="AC52744" s="206"/>
    </row>
    <row r="52745" spans="27:29">
      <c r="AA52745" s="298"/>
      <c r="AC52745" s="206"/>
    </row>
    <row r="52746" spans="27:29">
      <c r="AA52746" s="298"/>
      <c r="AC52746" s="206"/>
    </row>
    <row r="52747" spans="27:29">
      <c r="AA52747" s="298"/>
      <c r="AC52747" s="206"/>
    </row>
    <row r="52748" spans="27:29">
      <c r="AA52748" s="298"/>
      <c r="AC52748" s="206"/>
    </row>
    <row r="52749" spans="27:29">
      <c r="AA52749" s="298"/>
      <c r="AC52749" s="206"/>
    </row>
    <row r="52750" spans="27:29">
      <c r="AA52750" s="298"/>
      <c r="AC52750" s="206"/>
    </row>
    <row r="52751" spans="27:29">
      <c r="AA52751" s="298"/>
      <c r="AC52751" s="206"/>
    </row>
    <row r="52752" spans="27:29">
      <c r="AA52752" s="298"/>
      <c r="AC52752" s="206"/>
    </row>
    <row r="52753" spans="27:29">
      <c r="AA52753" s="298"/>
      <c r="AC52753" s="206"/>
    </row>
    <row r="52754" spans="27:29">
      <c r="AA52754" s="298"/>
      <c r="AC52754" s="206"/>
    </row>
    <row r="52755" spans="27:29">
      <c r="AA52755" s="298"/>
      <c r="AC52755" s="206"/>
    </row>
    <row r="52756" spans="27:29">
      <c r="AA52756" s="298"/>
      <c r="AC52756" s="206"/>
    </row>
    <row r="52757" spans="27:29">
      <c r="AA52757" s="298"/>
      <c r="AC52757" s="206"/>
    </row>
    <row r="52758" spans="27:29">
      <c r="AA52758" s="298"/>
      <c r="AC52758" s="206"/>
    </row>
    <row r="52759" spans="27:29">
      <c r="AA52759" s="298"/>
      <c r="AC52759" s="206"/>
    </row>
    <row r="52760" spans="27:29">
      <c r="AA52760" s="298"/>
      <c r="AC52760" s="206"/>
    </row>
    <row r="52761" spans="27:29">
      <c r="AA52761" s="298"/>
      <c r="AC52761" s="206"/>
    </row>
    <row r="52762" spans="27:29">
      <c r="AA52762" s="298"/>
      <c r="AC52762" s="206"/>
    </row>
    <row r="52763" spans="27:29">
      <c r="AA52763" s="298"/>
      <c r="AC52763" s="206"/>
    </row>
    <row r="52764" spans="27:29">
      <c r="AA52764" s="298"/>
      <c r="AC52764" s="206"/>
    </row>
    <row r="52765" spans="27:29">
      <c r="AA52765" s="298"/>
      <c r="AC52765" s="206"/>
    </row>
    <row r="52766" spans="27:29">
      <c r="AA52766" s="298"/>
      <c r="AC52766" s="206"/>
    </row>
    <row r="52767" spans="27:29">
      <c r="AA52767" s="298"/>
      <c r="AC52767" s="206"/>
    </row>
    <row r="52768" spans="27:29">
      <c r="AA52768" s="298"/>
      <c r="AC52768" s="206"/>
    </row>
    <row r="52769" spans="27:29">
      <c r="AA52769" s="298"/>
      <c r="AC52769" s="206"/>
    </row>
    <row r="52770" spans="27:29">
      <c r="AA52770" s="298"/>
      <c r="AC52770" s="206"/>
    </row>
    <row r="52771" spans="27:29">
      <c r="AA52771" s="298"/>
      <c r="AC52771" s="206"/>
    </row>
    <row r="52772" spans="27:29">
      <c r="AA52772" s="298"/>
      <c r="AC52772" s="206"/>
    </row>
    <row r="52773" spans="27:29">
      <c r="AA52773" s="298"/>
      <c r="AC52773" s="206"/>
    </row>
    <row r="52774" spans="27:29">
      <c r="AA52774" s="298"/>
      <c r="AC52774" s="206"/>
    </row>
    <row r="52775" spans="27:29">
      <c r="AA52775" s="298"/>
      <c r="AC52775" s="206"/>
    </row>
    <row r="52776" spans="27:29">
      <c r="AA52776" s="298"/>
      <c r="AC52776" s="206"/>
    </row>
    <row r="52777" spans="27:29">
      <c r="AA52777" s="298"/>
      <c r="AC52777" s="206"/>
    </row>
    <row r="52778" spans="27:29">
      <c r="AA52778" s="298"/>
      <c r="AC52778" s="206"/>
    </row>
    <row r="52779" spans="27:29">
      <c r="AA52779" s="298"/>
      <c r="AC52779" s="206"/>
    </row>
    <row r="52780" spans="27:29">
      <c r="AA52780" s="298"/>
      <c r="AC52780" s="206"/>
    </row>
    <row r="52781" spans="27:29">
      <c r="AA52781" s="298"/>
      <c r="AC52781" s="206"/>
    </row>
    <row r="52782" spans="27:29">
      <c r="AA52782" s="298"/>
      <c r="AC52782" s="206"/>
    </row>
    <row r="52783" spans="27:29">
      <c r="AA52783" s="298"/>
      <c r="AC52783" s="206"/>
    </row>
    <row r="52784" spans="27:29">
      <c r="AA52784" s="298"/>
      <c r="AC52784" s="206"/>
    </row>
    <row r="52785" spans="27:29">
      <c r="AA52785" s="298"/>
      <c r="AC52785" s="206"/>
    </row>
    <row r="52786" spans="27:29">
      <c r="AA52786" s="298"/>
      <c r="AC52786" s="206"/>
    </row>
    <row r="52787" spans="27:29">
      <c r="AA52787" s="298"/>
      <c r="AC52787" s="206"/>
    </row>
    <row r="52788" spans="27:29">
      <c r="AA52788" s="298"/>
      <c r="AC52788" s="206"/>
    </row>
    <row r="52789" spans="27:29">
      <c r="AA52789" s="298"/>
      <c r="AC52789" s="206"/>
    </row>
    <row r="52790" spans="27:29">
      <c r="AA52790" s="298"/>
      <c r="AC52790" s="206"/>
    </row>
    <row r="52791" spans="27:29">
      <c r="AA52791" s="298"/>
      <c r="AC52791" s="206"/>
    </row>
    <row r="52792" spans="27:29">
      <c r="AA52792" s="298"/>
      <c r="AC52792" s="206"/>
    </row>
    <row r="52793" spans="27:29">
      <c r="AA52793" s="298"/>
      <c r="AC52793" s="206"/>
    </row>
    <row r="52794" spans="27:29">
      <c r="AA52794" s="298"/>
      <c r="AC52794" s="206"/>
    </row>
    <row r="52795" spans="27:29">
      <c r="AA52795" s="298"/>
      <c r="AC52795" s="206"/>
    </row>
    <row r="52796" spans="27:29">
      <c r="AA52796" s="298"/>
      <c r="AC52796" s="206"/>
    </row>
    <row r="52797" spans="27:29">
      <c r="AA52797" s="298"/>
      <c r="AC52797" s="206"/>
    </row>
    <row r="52798" spans="27:29">
      <c r="AA52798" s="298"/>
      <c r="AC52798" s="206"/>
    </row>
    <row r="52799" spans="27:29">
      <c r="AA52799" s="298"/>
      <c r="AC52799" s="206"/>
    </row>
    <row r="52800" spans="27:29">
      <c r="AA52800" s="298"/>
      <c r="AC52800" s="206"/>
    </row>
    <row r="52801" spans="27:29">
      <c r="AA52801" s="298"/>
      <c r="AC52801" s="206"/>
    </row>
    <row r="52802" spans="27:29">
      <c r="AA52802" s="298"/>
      <c r="AC52802" s="206"/>
    </row>
    <row r="52803" spans="27:29">
      <c r="AA52803" s="298"/>
      <c r="AC52803" s="206"/>
    </row>
    <row r="52804" spans="27:29">
      <c r="AA52804" s="298"/>
      <c r="AC52804" s="206"/>
    </row>
    <row r="52805" spans="27:29">
      <c r="AA52805" s="298"/>
      <c r="AC52805" s="206"/>
    </row>
    <row r="52806" spans="27:29">
      <c r="AA52806" s="298"/>
      <c r="AC52806" s="206"/>
    </row>
    <row r="52807" spans="27:29">
      <c r="AA52807" s="298"/>
      <c r="AC52807" s="206"/>
    </row>
    <row r="52808" spans="27:29">
      <c r="AA52808" s="298"/>
      <c r="AC52808" s="206"/>
    </row>
    <row r="52809" spans="27:29">
      <c r="AA52809" s="298"/>
      <c r="AC52809" s="206"/>
    </row>
    <row r="52810" spans="27:29">
      <c r="AA52810" s="298"/>
      <c r="AC52810" s="206"/>
    </row>
    <row r="52811" spans="27:29">
      <c r="AA52811" s="298"/>
      <c r="AC52811" s="206"/>
    </row>
    <row r="52812" spans="27:29">
      <c r="AA52812" s="298"/>
      <c r="AC52812" s="206"/>
    </row>
    <row r="52813" spans="27:29">
      <c r="AA52813" s="298"/>
      <c r="AC52813" s="206"/>
    </row>
    <row r="52814" spans="27:29">
      <c r="AA52814" s="298"/>
      <c r="AC52814" s="206"/>
    </row>
    <row r="52815" spans="27:29">
      <c r="AA52815" s="298"/>
      <c r="AC52815" s="206"/>
    </row>
    <row r="52816" spans="27:29">
      <c r="AA52816" s="298"/>
      <c r="AC52816" s="206"/>
    </row>
    <row r="52817" spans="27:29">
      <c r="AA52817" s="298"/>
      <c r="AC52817" s="206"/>
    </row>
    <row r="52818" spans="27:29">
      <c r="AA52818" s="298"/>
      <c r="AC52818" s="206"/>
    </row>
    <row r="52819" spans="27:29">
      <c r="AA52819" s="298"/>
      <c r="AC52819" s="206"/>
    </row>
    <row r="52820" spans="27:29">
      <c r="AA52820" s="298"/>
      <c r="AC52820" s="206"/>
    </row>
    <row r="52821" spans="27:29">
      <c r="AA52821" s="298"/>
      <c r="AC52821" s="206"/>
    </row>
    <row r="52822" spans="27:29">
      <c r="AA52822" s="298"/>
      <c r="AC52822" s="206"/>
    </row>
    <row r="52823" spans="27:29">
      <c r="AA52823" s="298"/>
      <c r="AC52823" s="206"/>
    </row>
    <row r="52824" spans="27:29">
      <c r="AA52824" s="298"/>
      <c r="AC52824" s="206"/>
    </row>
    <row r="52825" spans="27:29">
      <c r="AA52825" s="298"/>
      <c r="AC52825" s="206"/>
    </row>
    <row r="52826" spans="27:29">
      <c r="AA52826" s="298"/>
      <c r="AC52826" s="206"/>
    </row>
    <row r="52827" spans="27:29">
      <c r="AA52827" s="298"/>
      <c r="AC52827" s="206"/>
    </row>
    <row r="52828" spans="27:29">
      <c r="AA52828" s="298"/>
      <c r="AC52828" s="206"/>
    </row>
    <row r="52829" spans="27:29">
      <c r="AA52829" s="298"/>
      <c r="AC52829" s="206"/>
    </row>
    <row r="52830" spans="27:29">
      <c r="AA52830" s="298"/>
      <c r="AC52830" s="206"/>
    </row>
    <row r="52831" spans="27:29">
      <c r="AA52831" s="298"/>
      <c r="AC52831" s="206"/>
    </row>
    <row r="52832" spans="27:29">
      <c r="AA52832" s="298"/>
      <c r="AC52832" s="206"/>
    </row>
    <row r="52833" spans="27:29">
      <c r="AA52833" s="298"/>
      <c r="AC52833" s="206"/>
    </row>
    <row r="52834" spans="27:29">
      <c r="AA52834" s="298"/>
      <c r="AC52834" s="206"/>
    </row>
    <row r="52835" spans="27:29">
      <c r="AA52835" s="298"/>
      <c r="AC52835" s="206"/>
    </row>
    <row r="52836" spans="27:29">
      <c r="AA52836" s="298"/>
      <c r="AC52836" s="206"/>
    </row>
    <row r="52837" spans="27:29">
      <c r="AA52837" s="298"/>
      <c r="AC52837" s="206"/>
    </row>
    <row r="52838" spans="27:29">
      <c r="AA52838" s="298"/>
      <c r="AC52838" s="206"/>
    </row>
    <row r="52839" spans="27:29">
      <c r="AA52839" s="298"/>
      <c r="AC52839" s="206"/>
    </row>
    <row r="52840" spans="27:29">
      <c r="AA52840" s="298"/>
      <c r="AC52840" s="206"/>
    </row>
    <row r="52841" spans="27:29">
      <c r="AA52841" s="298"/>
      <c r="AC52841" s="206"/>
    </row>
    <row r="52842" spans="27:29">
      <c r="AA52842" s="298"/>
      <c r="AC52842" s="206"/>
    </row>
    <row r="52843" spans="27:29">
      <c r="AA52843" s="298"/>
      <c r="AC52843" s="206"/>
    </row>
    <row r="52844" spans="27:29">
      <c r="AA52844" s="298"/>
      <c r="AC52844" s="206"/>
    </row>
    <row r="52845" spans="27:29">
      <c r="AA52845" s="298"/>
      <c r="AC52845" s="206"/>
    </row>
    <row r="52846" spans="27:29">
      <c r="AA52846" s="298"/>
      <c r="AC52846" s="206"/>
    </row>
    <row r="52847" spans="27:29">
      <c r="AA52847" s="298"/>
      <c r="AC52847" s="206"/>
    </row>
    <row r="52848" spans="27:29">
      <c r="AA52848" s="298"/>
      <c r="AC52848" s="206"/>
    </row>
    <row r="52849" spans="27:29">
      <c r="AA52849" s="298"/>
      <c r="AC52849" s="206"/>
    </row>
    <row r="52850" spans="27:29">
      <c r="AA52850" s="298"/>
      <c r="AC52850" s="206"/>
    </row>
    <row r="52851" spans="27:29">
      <c r="AA52851" s="298"/>
      <c r="AC52851" s="206"/>
    </row>
    <row r="52852" spans="27:29">
      <c r="AA52852" s="298"/>
      <c r="AC52852" s="206"/>
    </row>
    <row r="52853" spans="27:29">
      <c r="AA52853" s="298"/>
      <c r="AC52853" s="206"/>
    </row>
    <row r="52854" spans="27:29">
      <c r="AA52854" s="298"/>
      <c r="AC52854" s="206"/>
    </row>
    <row r="52855" spans="27:29">
      <c r="AA52855" s="298"/>
      <c r="AC52855" s="206"/>
    </row>
    <row r="52856" spans="27:29">
      <c r="AA52856" s="298"/>
      <c r="AC52856" s="206"/>
    </row>
    <row r="52857" spans="27:29">
      <c r="AA52857" s="298"/>
      <c r="AC52857" s="206"/>
    </row>
    <row r="52858" spans="27:29">
      <c r="AA52858" s="298"/>
      <c r="AC52858" s="206"/>
    </row>
    <row r="52859" spans="27:29">
      <c r="AA52859" s="298"/>
      <c r="AC52859" s="206"/>
    </row>
    <row r="52860" spans="27:29">
      <c r="AA52860" s="298"/>
      <c r="AC52860" s="206"/>
    </row>
    <row r="52861" spans="27:29">
      <c r="AA52861" s="298"/>
      <c r="AC52861" s="206"/>
    </row>
    <row r="52862" spans="27:29">
      <c r="AA52862" s="298"/>
      <c r="AC52862" s="206"/>
    </row>
    <row r="52863" spans="27:29">
      <c r="AA52863" s="298"/>
      <c r="AC52863" s="206"/>
    </row>
    <row r="52864" spans="27:29">
      <c r="AA52864" s="298"/>
      <c r="AC52864" s="206"/>
    </row>
    <row r="52865" spans="27:29">
      <c r="AA52865" s="298"/>
      <c r="AC52865" s="206"/>
    </row>
    <row r="52866" spans="27:29">
      <c r="AA52866" s="298"/>
      <c r="AC52866" s="206"/>
    </row>
    <row r="52867" spans="27:29">
      <c r="AA52867" s="298"/>
      <c r="AC52867" s="206"/>
    </row>
    <row r="52868" spans="27:29">
      <c r="AA52868" s="298"/>
      <c r="AC52868" s="206"/>
    </row>
    <row r="52869" spans="27:29">
      <c r="AA52869" s="298"/>
      <c r="AC52869" s="206"/>
    </row>
    <row r="52870" spans="27:29">
      <c r="AA52870" s="298"/>
      <c r="AC52870" s="206"/>
    </row>
    <row r="52871" spans="27:29">
      <c r="AA52871" s="298"/>
      <c r="AC52871" s="206"/>
    </row>
    <row r="52872" spans="27:29">
      <c r="AA52872" s="298"/>
      <c r="AC52872" s="206"/>
    </row>
    <row r="52873" spans="27:29">
      <c r="AA52873" s="298"/>
      <c r="AC52873" s="206"/>
    </row>
    <row r="52874" spans="27:29">
      <c r="AA52874" s="298"/>
      <c r="AC52874" s="206"/>
    </row>
    <row r="52875" spans="27:29">
      <c r="AA52875" s="298"/>
      <c r="AC52875" s="206"/>
    </row>
    <row r="52876" spans="27:29">
      <c r="AA52876" s="298"/>
      <c r="AC52876" s="206"/>
    </row>
    <row r="52877" spans="27:29">
      <c r="AA52877" s="298"/>
      <c r="AC52877" s="206"/>
    </row>
    <row r="52878" spans="27:29">
      <c r="AA52878" s="298"/>
      <c r="AC52878" s="206"/>
    </row>
    <row r="52879" spans="27:29">
      <c r="AA52879" s="298"/>
      <c r="AC52879" s="206"/>
    </row>
    <row r="52880" spans="27:29">
      <c r="AA52880" s="298"/>
      <c r="AC52880" s="206"/>
    </row>
    <row r="52881" spans="27:29">
      <c r="AA52881" s="298"/>
      <c r="AC52881" s="206"/>
    </row>
    <row r="52882" spans="27:29">
      <c r="AA52882" s="298"/>
      <c r="AC52882" s="206"/>
    </row>
    <row r="52883" spans="27:29">
      <c r="AA52883" s="298"/>
      <c r="AC52883" s="206"/>
    </row>
    <row r="52884" spans="27:29">
      <c r="AA52884" s="298"/>
      <c r="AC52884" s="206"/>
    </row>
    <row r="52885" spans="27:29">
      <c r="AA52885" s="298"/>
      <c r="AC52885" s="206"/>
    </row>
    <row r="52886" spans="27:29">
      <c r="AA52886" s="298"/>
      <c r="AC52886" s="206"/>
    </row>
    <row r="52887" spans="27:29">
      <c r="AA52887" s="298"/>
      <c r="AC52887" s="206"/>
    </row>
    <row r="52888" spans="27:29">
      <c r="AA52888" s="298"/>
      <c r="AC52888" s="206"/>
    </row>
    <row r="52889" spans="27:29">
      <c r="AA52889" s="298"/>
      <c r="AC52889" s="206"/>
    </row>
    <row r="52890" spans="27:29">
      <c r="AA52890" s="298"/>
      <c r="AC52890" s="206"/>
    </row>
    <row r="52891" spans="27:29">
      <c r="AA52891" s="298"/>
      <c r="AC52891" s="206"/>
    </row>
    <row r="52892" spans="27:29">
      <c r="AA52892" s="298"/>
      <c r="AC52892" s="206"/>
    </row>
    <row r="52893" spans="27:29">
      <c r="AA52893" s="298"/>
      <c r="AC52893" s="206"/>
    </row>
    <row r="52894" spans="27:29">
      <c r="AA52894" s="298"/>
      <c r="AC52894" s="206"/>
    </row>
    <row r="52895" spans="27:29">
      <c r="AA52895" s="298"/>
      <c r="AC52895" s="206"/>
    </row>
    <row r="52896" spans="27:29">
      <c r="AA52896" s="298"/>
      <c r="AC52896" s="206"/>
    </row>
    <row r="52897" spans="27:29">
      <c r="AA52897" s="298"/>
      <c r="AC52897" s="206"/>
    </row>
    <row r="52898" spans="27:29">
      <c r="AA52898" s="298"/>
      <c r="AC52898" s="206"/>
    </row>
    <row r="52899" spans="27:29">
      <c r="AA52899" s="298"/>
      <c r="AC52899" s="206"/>
    </row>
    <row r="52900" spans="27:29">
      <c r="AA52900" s="298"/>
      <c r="AC52900" s="206"/>
    </row>
    <row r="52901" spans="27:29">
      <c r="AA52901" s="298"/>
      <c r="AC52901" s="206"/>
    </row>
    <row r="52902" spans="27:29">
      <c r="AA52902" s="298"/>
      <c r="AC52902" s="206"/>
    </row>
    <row r="52903" spans="27:29">
      <c r="AA52903" s="298"/>
      <c r="AC52903" s="206"/>
    </row>
    <row r="52904" spans="27:29">
      <c r="AA52904" s="298"/>
      <c r="AC52904" s="206"/>
    </row>
    <row r="52905" spans="27:29">
      <c r="AA52905" s="298"/>
      <c r="AC52905" s="206"/>
    </row>
    <row r="52906" spans="27:29">
      <c r="AA52906" s="298"/>
      <c r="AC52906" s="206"/>
    </row>
    <row r="52907" spans="27:29">
      <c r="AA52907" s="298"/>
      <c r="AC52907" s="206"/>
    </row>
    <row r="52908" spans="27:29">
      <c r="AA52908" s="298"/>
      <c r="AC52908" s="206"/>
    </row>
    <row r="52909" spans="27:29">
      <c r="AA52909" s="298"/>
      <c r="AC52909" s="206"/>
    </row>
    <row r="52910" spans="27:29">
      <c r="AA52910" s="298"/>
      <c r="AC52910" s="206"/>
    </row>
    <row r="52911" spans="27:29">
      <c r="AA52911" s="298"/>
      <c r="AC52911" s="206"/>
    </row>
    <row r="52912" spans="27:29">
      <c r="AA52912" s="298"/>
      <c r="AC52912" s="206"/>
    </row>
    <row r="52913" spans="27:29">
      <c r="AA52913" s="298"/>
      <c r="AC52913" s="206"/>
    </row>
    <row r="52914" spans="27:29">
      <c r="AA52914" s="298"/>
      <c r="AC52914" s="206"/>
    </row>
    <row r="52915" spans="27:29">
      <c r="AA52915" s="298"/>
      <c r="AC52915" s="206"/>
    </row>
    <row r="52916" spans="27:29">
      <c r="AA52916" s="298"/>
      <c r="AC52916" s="206"/>
    </row>
    <row r="52917" spans="27:29">
      <c r="AA52917" s="298"/>
      <c r="AC52917" s="206"/>
    </row>
    <row r="52918" spans="27:29">
      <c r="AA52918" s="298"/>
      <c r="AC52918" s="206"/>
    </row>
    <row r="52919" spans="27:29">
      <c r="AA52919" s="298"/>
      <c r="AC52919" s="206"/>
    </row>
    <row r="52920" spans="27:29">
      <c r="AA52920" s="298"/>
      <c r="AC52920" s="206"/>
    </row>
    <row r="52921" spans="27:29">
      <c r="AA52921" s="298"/>
      <c r="AC52921" s="206"/>
    </row>
    <row r="52922" spans="27:29">
      <c r="AA52922" s="298"/>
      <c r="AC52922" s="206"/>
    </row>
    <row r="52923" spans="27:29">
      <c r="AA52923" s="298"/>
      <c r="AC52923" s="206"/>
    </row>
    <row r="52924" spans="27:29">
      <c r="AA52924" s="298"/>
      <c r="AC52924" s="206"/>
    </row>
    <row r="52925" spans="27:29">
      <c r="AA52925" s="298"/>
      <c r="AC52925" s="206"/>
    </row>
    <row r="52926" spans="27:29">
      <c r="AA52926" s="298"/>
      <c r="AC52926" s="206"/>
    </row>
    <row r="52927" spans="27:29">
      <c r="AA52927" s="298"/>
      <c r="AC52927" s="206"/>
    </row>
    <row r="52928" spans="27:29">
      <c r="AA52928" s="298"/>
      <c r="AC52928" s="206"/>
    </row>
    <row r="52929" spans="27:29">
      <c r="AA52929" s="298"/>
      <c r="AC52929" s="206"/>
    </row>
    <row r="52930" spans="27:29">
      <c r="AA52930" s="298"/>
      <c r="AC52930" s="206"/>
    </row>
    <row r="52931" spans="27:29">
      <c r="AA52931" s="298"/>
      <c r="AC52931" s="206"/>
    </row>
    <row r="52932" spans="27:29">
      <c r="AA52932" s="298"/>
      <c r="AC52932" s="206"/>
    </row>
    <row r="52933" spans="27:29">
      <c r="AA52933" s="298"/>
      <c r="AC52933" s="206"/>
    </row>
    <row r="52934" spans="27:29">
      <c r="AA52934" s="298"/>
      <c r="AC52934" s="206"/>
    </row>
    <row r="52935" spans="27:29">
      <c r="AA52935" s="298"/>
      <c r="AC52935" s="206"/>
    </row>
    <row r="52936" spans="27:29">
      <c r="AA52936" s="298"/>
      <c r="AC52936" s="206"/>
    </row>
    <row r="52937" spans="27:29">
      <c r="AA52937" s="298"/>
      <c r="AC52937" s="206"/>
    </row>
    <row r="52938" spans="27:29">
      <c r="AA52938" s="298"/>
      <c r="AC52938" s="206"/>
    </row>
    <row r="52939" spans="27:29">
      <c r="AA52939" s="298"/>
      <c r="AC52939" s="206"/>
    </row>
    <row r="52940" spans="27:29">
      <c r="AA52940" s="298"/>
      <c r="AC52940" s="206"/>
    </row>
    <row r="52941" spans="27:29">
      <c r="AA52941" s="298"/>
      <c r="AC52941" s="206"/>
    </row>
    <row r="52942" spans="27:29">
      <c r="AA52942" s="298"/>
      <c r="AC52942" s="206"/>
    </row>
    <row r="52943" spans="27:29">
      <c r="AA52943" s="298"/>
      <c r="AC52943" s="206"/>
    </row>
    <row r="52944" spans="27:29">
      <c r="AA52944" s="298"/>
      <c r="AC52944" s="206"/>
    </row>
    <row r="52945" spans="27:29">
      <c r="AA52945" s="298"/>
      <c r="AC52945" s="206"/>
    </row>
    <row r="52946" spans="27:29">
      <c r="AA52946" s="298"/>
      <c r="AC52946" s="206"/>
    </row>
    <row r="52947" spans="27:29">
      <c r="AA52947" s="298"/>
      <c r="AC52947" s="206"/>
    </row>
    <row r="52948" spans="27:29">
      <c r="AA52948" s="298"/>
      <c r="AC52948" s="206"/>
    </row>
    <row r="52949" spans="27:29">
      <c r="AA52949" s="298"/>
      <c r="AC52949" s="206"/>
    </row>
    <row r="52950" spans="27:29">
      <c r="AA52950" s="298"/>
      <c r="AC52950" s="206"/>
    </row>
    <row r="52951" spans="27:29">
      <c r="AA52951" s="298"/>
      <c r="AC52951" s="206"/>
    </row>
    <row r="52952" spans="27:29">
      <c r="AA52952" s="298"/>
      <c r="AC52952" s="206"/>
    </row>
    <row r="52953" spans="27:29">
      <c r="AA52953" s="298"/>
      <c r="AC52953" s="206"/>
    </row>
    <row r="52954" spans="27:29">
      <c r="AA52954" s="298"/>
      <c r="AC52954" s="206"/>
    </row>
    <row r="52955" spans="27:29">
      <c r="AA52955" s="298"/>
      <c r="AC52955" s="206"/>
    </row>
    <row r="52956" spans="27:29">
      <c r="AA52956" s="298"/>
      <c r="AC52956" s="206"/>
    </row>
    <row r="52957" spans="27:29">
      <c r="AA52957" s="298"/>
      <c r="AC52957" s="206"/>
    </row>
    <row r="52958" spans="27:29">
      <c r="AA52958" s="298"/>
      <c r="AC52958" s="206"/>
    </row>
    <row r="52959" spans="27:29">
      <c r="AA52959" s="298"/>
      <c r="AC52959" s="206"/>
    </row>
    <row r="52960" spans="27:29">
      <c r="AA52960" s="298"/>
      <c r="AC52960" s="206"/>
    </row>
    <row r="52961" spans="27:29">
      <c r="AA52961" s="298"/>
      <c r="AC52961" s="206"/>
    </row>
    <row r="52962" spans="27:29">
      <c r="AA52962" s="298"/>
      <c r="AC52962" s="206"/>
    </row>
    <row r="52963" spans="27:29">
      <c r="AA52963" s="298"/>
      <c r="AC52963" s="206"/>
    </row>
    <row r="52964" spans="27:29">
      <c r="AA52964" s="298"/>
      <c r="AC52964" s="206"/>
    </row>
    <row r="52965" spans="27:29">
      <c r="AA52965" s="298"/>
      <c r="AC52965" s="206"/>
    </row>
    <row r="52966" spans="27:29">
      <c r="AA52966" s="298"/>
      <c r="AC52966" s="206"/>
    </row>
    <row r="52967" spans="27:29">
      <c r="AA52967" s="298"/>
      <c r="AC52967" s="206"/>
    </row>
    <row r="52968" spans="27:29">
      <c r="AA52968" s="298"/>
      <c r="AC52968" s="206"/>
    </row>
    <row r="52969" spans="27:29">
      <c r="AA52969" s="298"/>
      <c r="AC52969" s="206"/>
    </row>
    <row r="52970" spans="27:29">
      <c r="AA52970" s="298"/>
      <c r="AC52970" s="206"/>
    </row>
    <row r="52971" spans="27:29">
      <c r="AA52971" s="298"/>
      <c r="AC52971" s="206"/>
    </row>
    <row r="52972" spans="27:29">
      <c r="AA52972" s="298"/>
      <c r="AC52972" s="206"/>
    </row>
    <row r="52973" spans="27:29">
      <c r="AA52973" s="298"/>
      <c r="AC52973" s="206"/>
    </row>
    <row r="52974" spans="27:29">
      <c r="AA52974" s="298"/>
      <c r="AC52974" s="206"/>
    </row>
    <row r="52975" spans="27:29">
      <c r="AA52975" s="298"/>
      <c r="AC52975" s="206"/>
    </row>
    <row r="52976" spans="27:29">
      <c r="AA52976" s="298"/>
      <c r="AC52976" s="206"/>
    </row>
    <row r="52977" spans="27:29">
      <c r="AA52977" s="298"/>
      <c r="AC52977" s="206"/>
    </row>
    <row r="52978" spans="27:29">
      <c r="AA52978" s="298"/>
      <c r="AC52978" s="206"/>
    </row>
    <row r="52979" spans="27:29">
      <c r="AA52979" s="298"/>
      <c r="AC52979" s="206"/>
    </row>
    <row r="52980" spans="27:29">
      <c r="AA52980" s="298"/>
      <c r="AC52980" s="206"/>
    </row>
    <row r="52981" spans="27:29">
      <c r="AA52981" s="298"/>
      <c r="AC52981" s="206"/>
    </row>
    <row r="52982" spans="27:29">
      <c r="AA52982" s="298"/>
      <c r="AC52982" s="206"/>
    </row>
    <row r="52983" spans="27:29">
      <c r="AA52983" s="298"/>
      <c r="AC52983" s="206"/>
    </row>
    <row r="52984" spans="27:29">
      <c r="AA52984" s="298"/>
      <c r="AC52984" s="206"/>
    </row>
    <row r="52985" spans="27:29">
      <c r="AA52985" s="298"/>
      <c r="AC52985" s="206"/>
    </row>
    <row r="52986" spans="27:29">
      <c r="AA52986" s="298"/>
      <c r="AC52986" s="206"/>
    </row>
    <row r="52987" spans="27:29">
      <c r="AA52987" s="298"/>
      <c r="AC52987" s="206"/>
    </row>
    <row r="52988" spans="27:29">
      <c r="AA52988" s="298"/>
      <c r="AC52988" s="206"/>
    </row>
    <row r="52989" spans="27:29">
      <c r="AA52989" s="298"/>
      <c r="AC52989" s="206"/>
    </row>
    <row r="52990" spans="27:29">
      <c r="AA52990" s="298"/>
      <c r="AC52990" s="206"/>
    </row>
    <row r="52991" spans="27:29">
      <c r="AA52991" s="298"/>
      <c r="AC52991" s="206"/>
    </row>
    <row r="52992" spans="27:29">
      <c r="AA52992" s="298"/>
      <c r="AC52992" s="206"/>
    </row>
    <row r="52993" spans="27:29">
      <c r="AA52993" s="298"/>
      <c r="AC52993" s="206"/>
    </row>
    <row r="52994" spans="27:29">
      <c r="AA52994" s="298"/>
      <c r="AC52994" s="206"/>
    </row>
    <row r="52995" spans="27:29">
      <c r="AA52995" s="298"/>
      <c r="AC52995" s="206"/>
    </row>
    <row r="52996" spans="27:29">
      <c r="AA52996" s="298"/>
      <c r="AC52996" s="206"/>
    </row>
    <row r="52997" spans="27:29">
      <c r="AA52997" s="298"/>
      <c r="AC52997" s="206"/>
    </row>
    <row r="52998" spans="27:29">
      <c r="AA52998" s="298"/>
      <c r="AC52998" s="206"/>
    </row>
    <row r="52999" spans="27:29">
      <c r="AA52999" s="298"/>
      <c r="AC52999" s="206"/>
    </row>
    <row r="53000" spans="27:29">
      <c r="AA53000" s="298"/>
      <c r="AC53000" s="206"/>
    </row>
    <row r="53001" spans="27:29">
      <c r="AA53001" s="298"/>
      <c r="AC53001" s="206"/>
    </row>
    <row r="53002" spans="27:29">
      <c r="AA53002" s="298"/>
      <c r="AC53002" s="206"/>
    </row>
    <row r="53003" spans="27:29">
      <c r="AA53003" s="298"/>
      <c r="AC53003" s="206"/>
    </row>
    <row r="53004" spans="27:29">
      <c r="AA53004" s="298"/>
      <c r="AC53004" s="206"/>
    </row>
    <row r="53005" spans="27:29">
      <c r="AA53005" s="298"/>
      <c r="AC53005" s="206"/>
    </row>
    <row r="53006" spans="27:29">
      <c r="AA53006" s="298"/>
      <c r="AC53006" s="206"/>
    </row>
    <row r="53007" spans="27:29">
      <c r="AA53007" s="298"/>
      <c r="AC53007" s="206"/>
    </row>
    <row r="53008" spans="27:29">
      <c r="AA53008" s="298"/>
      <c r="AC53008" s="206"/>
    </row>
    <row r="53009" spans="27:29">
      <c r="AA53009" s="298"/>
      <c r="AC53009" s="206"/>
    </row>
    <row r="53010" spans="27:29">
      <c r="AA53010" s="298"/>
      <c r="AC53010" s="206"/>
    </row>
    <row r="53011" spans="27:29">
      <c r="AA53011" s="298"/>
      <c r="AC53011" s="206"/>
    </row>
    <row r="53012" spans="27:29">
      <c r="AA53012" s="298"/>
      <c r="AC53012" s="206"/>
    </row>
    <row r="53013" spans="27:29">
      <c r="AA53013" s="298"/>
      <c r="AC53013" s="206"/>
    </row>
    <row r="53014" spans="27:29">
      <c r="AA53014" s="298"/>
      <c r="AC53014" s="206"/>
    </row>
    <row r="53015" spans="27:29">
      <c r="AA53015" s="298"/>
      <c r="AC53015" s="206"/>
    </row>
    <row r="53016" spans="27:29">
      <c r="AA53016" s="298"/>
      <c r="AC53016" s="206"/>
    </row>
    <row r="53017" spans="27:29">
      <c r="AA53017" s="298"/>
      <c r="AC53017" s="206"/>
    </row>
    <row r="53018" spans="27:29">
      <c r="AA53018" s="298"/>
      <c r="AC53018" s="206"/>
    </row>
    <row r="53019" spans="27:29">
      <c r="AA53019" s="298"/>
      <c r="AC53019" s="206"/>
    </row>
    <row r="53020" spans="27:29">
      <c r="AA53020" s="298"/>
      <c r="AC53020" s="206"/>
    </row>
    <row r="53021" spans="27:29">
      <c r="AA53021" s="298"/>
      <c r="AC53021" s="206"/>
    </row>
    <row r="53022" spans="27:29">
      <c r="AA53022" s="298"/>
      <c r="AC53022" s="206"/>
    </row>
    <row r="53023" spans="27:29">
      <c r="AA53023" s="298"/>
      <c r="AC53023" s="206"/>
    </row>
    <row r="53024" spans="27:29">
      <c r="AA53024" s="298"/>
      <c r="AC53024" s="206"/>
    </row>
    <row r="53025" spans="27:29">
      <c r="AA53025" s="298"/>
      <c r="AC53025" s="206"/>
    </row>
    <row r="53026" spans="27:29">
      <c r="AA53026" s="298"/>
      <c r="AC53026" s="206"/>
    </row>
    <row r="53027" spans="27:29">
      <c r="AA53027" s="298"/>
      <c r="AC53027" s="206"/>
    </row>
    <row r="53028" spans="27:29">
      <c r="AA53028" s="298"/>
      <c r="AC53028" s="206"/>
    </row>
    <row r="53029" spans="27:29">
      <c r="AA53029" s="298"/>
      <c r="AC53029" s="206"/>
    </row>
    <row r="53030" spans="27:29">
      <c r="AA53030" s="298"/>
      <c r="AC53030" s="206"/>
    </row>
    <row r="53031" spans="27:29">
      <c r="AA53031" s="298"/>
      <c r="AC53031" s="206"/>
    </row>
    <row r="53032" spans="27:29">
      <c r="AA53032" s="298"/>
      <c r="AC53032" s="206"/>
    </row>
    <row r="53033" spans="27:29">
      <c r="AA53033" s="298"/>
      <c r="AC53033" s="206"/>
    </row>
    <row r="53034" spans="27:29">
      <c r="AA53034" s="298"/>
      <c r="AC53034" s="206"/>
    </row>
    <row r="53035" spans="27:29">
      <c r="AA53035" s="298"/>
      <c r="AC53035" s="206"/>
    </row>
    <row r="53036" spans="27:29">
      <c r="AA53036" s="298"/>
      <c r="AC53036" s="206"/>
    </row>
    <row r="53037" spans="27:29">
      <c r="AA53037" s="298"/>
      <c r="AC53037" s="206"/>
    </row>
    <row r="53038" spans="27:29">
      <c r="AA53038" s="298"/>
      <c r="AC53038" s="206"/>
    </row>
    <row r="53039" spans="27:29">
      <c r="AA53039" s="298"/>
      <c r="AC53039" s="206"/>
    </row>
    <row r="53040" spans="27:29">
      <c r="AA53040" s="298"/>
      <c r="AC53040" s="206"/>
    </row>
    <row r="53041" spans="27:29">
      <c r="AA53041" s="298"/>
      <c r="AC53041" s="206"/>
    </row>
    <row r="53042" spans="27:29">
      <c r="AA53042" s="298"/>
      <c r="AC53042" s="206"/>
    </row>
    <row r="53043" spans="27:29">
      <c r="AA53043" s="298"/>
      <c r="AC53043" s="206"/>
    </row>
    <row r="53044" spans="27:29">
      <c r="AA53044" s="298"/>
      <c r="AC53044" s="206"/>
    </row>
    <row r="53045" spans="27:29">
      <c r="AA53045" s="298"/>
      <c r="AC53045" s="206"/>
    </row>
    <row r="53046" spans="27:29">
      <c r="AA53046" s="298"/>
      <c r="AC53046" s="206"/>
    </row>
    <row r="53047" spans="27:29">
      <c r="AA53047" s="298"/>
      <c r="AC53047" s="206"/>
    </row>
    <row r="53048" spans="27:29">
      <c r="AA53048" s="298"/>
      <c r="AC53048" s="206"/>
    </row>
    <row r="53049" spans="27:29">
      <c r="AA53049" s="298"/>
      <c r="AC53049" s="206"/>
    </row>
    <row r="53050" spans="27:29">
      <c r="AA53050" s="298"/>
      <c r="AC53050" s="206"/>
    </row>
    <row r="53051" spans="27:29">
      <c r="AA53051" s="298"/>
      <c r="AC53051" s="206"/>
    </row>
    <row r="53052" spans="27:29">
      <c r="AA53052" s="298"/>
      <c r="AC53052" s="206"/>
    </row>
    <row r="53053" spans="27:29">
      <c r="AA53053" s="298"/>
      <c r="AC53053" s="206"/>
    </row>
    <row r="53054" spans="27:29">
      <c r="AA53054" s="298"/>
      <c r="AC53054" s="206"/>
    </row>
    <row r="53055" spans="27:29">
      <c r="AA53055" s="298"/>
      <c r="AC53055" s="206"/>
    </row>
    <row r="53056" spans="27:29">
      <c r="AA53056" s="298"/>
      <c r="AC53056" s="206"/>
    </row>
    <row r="53057" spans="27:29">
      <c r="AA53057" s="298"/>
      <c r="AC53057" s="206"/>
    </row>
    <row r="53058" spans="27:29">
      <c r="AA53058" s="298"/>
      <c r="AC53058" s="206"/>
    </row>
    <row r="53059" spans="27:29">
      <c r="AA53059" s="298"/>
      <c r="AC53059" s="206"/>
    </row>
    <row r="53060" spans="27:29">
      <c r="AA53060" s="298"/>
      <c r="AC53060" s="206"/>
    </row>
    <row r="53061" spans="27:29">
      <c r="AA53061" s="298"/>
      <c r="AC53061" s="206"/>
    </row>
    <row r="53062" spans="27:29">
      <c r="AA53062" s="298"/>
      <c r="AC53062" s="206"/>
    </row>
    <row r="53063" spans="27:29">
      <c r="AA53063" s="298"/>
      <c r="AC53063" s="206"/>
    </row>
    <row r="53064" spans="27:29">
      <c r="AA53064" s="298"/>
      <c r="AC53064" s="206"/>
    </row>
    <row r="53065" spans="27:29">
      <c r="AA53065" s="298"/>
      <c r="AC53065" s="206"/>
    </row>
    <row r="53066" spans="27:29">
      <c r="AA53066" s="298"/>
      <c r="AC53066" s="206"/>
    </row>
    <row r="53067" spans="27:29">
      <c r="AA53067" s="298"/>
      <c r="AC53067" s="206"/>
    </row>
    <row r="53068" spans="27:29">
      <c r="AA53068" s="298"/>
      <c r="AC53068" s="206"/>
    </row>
    <row r="53069" spans="27:29">
      <c r="AA53069" s="298"/>
      <c r="AC53069" s="206"/>
    </row>
    <row r="53070" spans="27:29">
      <c r="AA53070" s="298"/>
      <c r="AC53070" s="206"/>
    </row>
    <row r="53071" spans="27:29">
      <c r="AA53071" s="298"/>
      <c r="AC53071" s="206"/>
    </row>
    <row r="53072" spans="27:29">
      <c r="AA53072" s="298"/>
      <c r="AC53072" s="206"/>
    </row>
    <row r="53073" spans="27:29">
      <c r="AA53073" s="298"/>
      <c r="AC53073" s="206"/>
    </row>
    <row r="53074" spans="27:29">
      <c r="AA53074" s="298"/>
      <c r="AC53074" s="206"/>
    </row>
    <row r="53075" spans="27:29">
      <c r="AA53075" s="298"/>
      <c r="AC53075" s="206"/>
    </row>
    <row r="53076" spans="27:29">
      <c r="AA53076" s="298"/>
      <c r="AC53076" s="206"/>
    </row>
    <row r="53077" spans="27:29">
      <c r="AA53077" s="298"/>
      <c r="AC53077" s="206"/>
    </row>
    <row r="53078" spans="27:29">
      <c r="AA53078" s="298"/>
      <c r="AC53078" s="206"/>
    </row>
    <row r="53079" spans="27:29">
      <c r="AA53079" s="298"/>
      <c r="AC53079" s="206"/>
    </row>
    <row r="53080" spans="27:29">
      <c r="AA53080" s="298"/>
      <c r="AC53080" s="206"/>
    </row>
    <row r="53081" spans="27:29">
      <c r="AA53081" s="298"/>
      <c r="AC53081" s="206"/>
    </row>
    <row r="53082" spans="27:29">
      <c r="AA53082" s="298"/>
      <c r="AC53082" s="206"/>
    </row>
    <row r="53083" spans="27:29">
      <c r="AA53083" s="298"/>
      <c r="AC53083" s="206"/>
    </row>
    <row r="53084" spans="27:29">
      <c r="AA53084" s="298"/>
      <c r="AC53084" s="206"/>
    </row>
    <row r="53085" spans="27:29">
      <c r="AA53085" s="298"/>
      <c r="AC53085" s="206"/>
    </row>
    <row r="53086" spans="27:29">
      <c r="AA53086" s="298"/>
      <c r="AC53086" s="206"/>
    </row>
    <row r="53087" spans="27:29">
      <c r="AA53087" s="298"/>
      <c r="AC53087" s="206"/>
    </row>
    <row r="53088" spans="27:29">
      <c r="AA53088" s="298"/>
      <c r="AC53088" s="206"/>
    </row>
    <row r="53089" spans="27:29">
      <c r="AA53089" s="298"/>
      <c r="AC53089" s="206"/>
    </row>
    <row r="53090" spans="27:29">
      <c r="AA53090" s="298"/>
      <c r="AC53090" s="206"/>
    </row>
    <row r="53091" spans="27:29">
      <c r="AA53091" s="298"/>
      <c r="AC53091" s="206"/>
    </row>
    <row r="53092" spans="27:29">
      <c r="AA53092" s="298"/>
      <c r="AC53092" s="206"/>
    </row>
    <row r="53093" spans="27:29">
      <c r="AA53093" s="298"/>
      <c r="AC53093" s="206"/>
    </row>
    <row r="53094" spans="27:29">
      <c r="AA53094" s="298"/>
      <c r="AC53094" s="206"/>
    </row>
    <row r="53095" spans="27:29">
      <c r="AA53095" s="298"/>
      <c r="AC53095" s="206"/>
    </row>
    <row r="53096" spans="27:29">
      <c r="AA53096" s="298"/>
      <c r="AC53096" s="206"/>
    </row>
    <row r="53097" spans="27:29">
      <c r="AA53097" s="298"/>
      <c r="AC53097" s="206"/>
    </row>
    <row r="53098" spans="27:29">
      <c r="AA53098" s="298"/>
      <c r="AC53098" s="206"/>
    </row>
    <row r="53099" spans="27:29">
      <c r="AA53099" s="298"/>
      <c r="AC53099" s="206"/>
    </row>
    <row r="53100" spans="27:29">
      <c r="AA53100" s="298"/>
      <c r="AC53100" s="206"/>
    </row>
    <row r="53101" spans="27:29">
      <c r="AA53101" s="298"/>
      <c r="AC53101" s="206"/>
    </row>
    <row r="53102" spans="27:29">
      <c r="AA53102" s="298"/>
      <c r="AC53102" s="206"/>
    </row>
    <row r="53103" spans="27:29">
      <c r="AA53103" s="298"/>
      <c r="AC53103" s="206"/>
    </row>
    <row r="53104" spans="27:29">
      <c r="AA53104" s="298"/>
      <c r="AC53104" s="206"/>
    </row>
    <row r="53105" spans="27:29">
      <c r="AA53105" s="298"/>
      <c r="AC53105" s="206"/>
    </row>
    <row r="53106" spans="27:29">
      <c r="AA53106" s="298"/>
      <c r="AC53106" s="206"/>
    </row>
    <row r="53107" spans="27:29">
      <c r="AA53107" s="298"/>
      <c r="AC53107" s="206"/>
    </row>
    <row r="53108" spans="27:29">
      <c r="AA53108" s="298"/>
      <c r="AC53108" s="206"/>
    </row>
    <row r="53109" spans="27:29">
      <c r="AA53109" s="298"/>
      <c r="AC53109" s="206"/>
    </row>
    <row r="53110" spans="27:29">
      <c r="AA53110" s="298"/>
      <c r="AC53110" s="206"/>
    </row>
    <row r="53111" spans="27:29">
      <c r="AA53111" s="298"/>
      <c r="AC53111" s="206"/>
    </row>
    <row r="53112" spans="27:29">
      <c r="AA53112" s="298"/>
      <c r="AC53112" s="206"/>
    </row>
    <row r="53113" spans="27:29">
      <c r="AA53113" s="298"/>
      <c r="AC53113" s="206"/>
    </row>
    <row r="53114" spans="27:29">
      <c r="AA53114" s="298"/>
      <c r="AC53114" s="206"/>
    </row>
    <row r="53115" spans="27:29">
      <c r="AA53115" s="298"/>
      <c r="AC53115" s="206"/>
    </row>
    <row r="53116" spans="27:29">
      <c r="AA53116" s="298"/>
      <c r="AC53116" s="206"/>
    </row>
    <row r="53117" spans="27:29">
      <c r="AA53117" s="298"/>
      <c r="AC53117" s="206"/>
    </row>
    <row r="53118" spans="27:29">
      <c r="AA53118" s="298"/>
      <c r="AC53118" s="206"/>
    </row>
    <row r="53119" spans="27:29">
      <c r="AA53119" s="298"/>
      <c r="AC53119" s="206"/>
    </row>
    <row r="53120" spans="27:29">
      <c r="AA53120" s="298"/>
      <c r="AC53120" s="206"/>
    </row>
    <row r="53121" spans="27:29">
      <c r="AA53121" s="298"/>
      <c r="AC53121" s="206"/>
    </row>
    <row r="53122" spans="27:29">
      <c r="AA53122" s="298"/>
      <c r="AC53122" s="206"/>
    </row>
    <row r="53123" spans="27:29">
      <c r="AA53123" s="298"/>
      <c r="AC53123" s="206"/>
    </row>
    <row r="53124" spans="27:29">
      <c r="AA53124" s="298"/>
      <c r="AC53124" s="206"/>
    </row>
    <row r="53125" spans="27:29">
      <c r="AA53125" s="298"/>
      <c r="AC53125" s="206"/>
    </row>
    <row r="53126" spans="27:29">
      <c r="AA53126" s="298"/>
      <c r="AC53126" s="206"/>
    </row>
    <row r="53127" spans="27:29">
      <c r="AA53127" s="298"/>
      <c r="AC53127" s="206"/>
    </row>
    <row r="53128" spans="27:29">
      <c r="AA53128" s="298"/>
      <c r="AC53128" s="206"/>
    </row>
    <row r="53129" spans="27:29">
      <c r="AA53129" s="298"/>
      <c r="AC53129" s="206"/>
    </row>
    <row r="53130" spans="27:29">
      <c r="AA53130" s="298"/>
      <c r="AC53130" s="206"/>
    </row>
    <row r="53131" spans="27:29">
      <c r="AA53131" s="298"/>
      <c r="AC53131" s="206"/>
    </row>
    <row r="53132" spans="27:29">
      <c r="AA53132" s="298"/>
      <c r="AC53132" s="206"/>
    </row>
    <row r="53133" spans="27:29">
      <c r="AA53133" s="298"/>
      <c r="AC53133" s="206"/>
    </row>
    <row r="53134" spans="27:29">
      <c r="AA53134" s="298"/>
      <c r="AC53134" s="206"/>
    </row>
    <row r="53135" spans="27:29">
      <c r="AA53135" s="298"/>
      <c r="AC53135" s="206"/>
    </row>
    <row r="53136" spans="27:29">
      <c r="AA53136" s="298"/>
      <c r="AC53136" s="206"/>
    </row>
    <row r="53137" spans="27:29">
      <c r="AA53137" s="298"/>
      <c r="AC53137" s="206"/>
    </row>
    <row r="53138" spans="27:29">
      <c r="AA53138" s="298"/>
      <c r="AC53138" s="206"/>
    </row>
    <row r="53139" spans="27:29">
      <c r="AA53139" s="298"/>
      <c r="AC53139" s="206"/>
    </row>
    <row r="53140" spans="27:29">
      <c r="AA53140" s="298"/>
      <c r="AC53140" s="206"/>
    </row>
    <row r="53141" spans="27:29">
      <c r="AA53141" s="298"/>
      <c r="AC53141" s="206"/>
    </row>
    <row r="53142" spans="27:29">
      <c r="AA53142" s="298"/>
      <c r="AC53142" s="206"/>
    </row>
    <row r="53143" spans="27:29">
      <c r="AA53143" s="298"/>
      <c r="AC53143" s="206"/>
    </row>
    <row r="53144" spans="27:29">
      <c r="AA53144" s="298"/>
      <c r="AC53144" s="206"/>
    </row>
    <row r="53145" spans="27:29">
      <c r="AA53145" s="298"/>
      <c r="AC53145" s="206"/>
    </row>
    <row r="53146" spans="27:29">
      <c r="AA53146" s="298"/>
      <c r="AC53146" s="206"/>
    </row>
    <row r="53147" spans="27:29">
      <c r="AA53147" s="298"/>
      <c r="AC53147" s="206"/>
    </row>
    <row r="53148" spans="27:29">
      <c r="AA53148" s="298"/>
      <c r="AC53148" s="206"/>
    </row>
    <row r="53149" spans="27:29">
      <c r="AA53149" s="298"/>
      <c r="AC53149" s="206"/>
    </row>
    <row r="53150" spans="27:29">
      <c r="AA53150" s="298"/>
      <c r="AC53150" s="206"/>
    </row>
    <row r="53151" spans="27:29">
      <c r="AA53151" s="298"/>
      <c r="AC53151" s="206"/>
    </row>
    <row r="53152" spans="27:29">
      <c r="AA53152" s="298"/>
      <c r="AC53152" s="206"/>
    </row>
    <row r="53153" spans="27:29">
      <c r="AA53153" s="298"/>
      <c r="AC53153" s="206"/>
    </row>
    <row r="53154" spans="27:29">
      <c r="AA53154" s="298"/>
      <c r="AC53154" s="206"/>
    </row>
    <row r="53155" spans="27:29">
      <c r="AA53155" s="298"/>
      <c r="AC53155" s="206"/>
    </row>
    <row r="53156" spans="27:29">
      <c r="AA53156" s="298"/>
      <c r="AC53156" s="206"/>
    </row>
    <row r="53157" spans="27:29">
      <c r="AA53157" s="298"/>
      <c r="AC53157" s="206"/>
    </row>
    <row r="53158" spans="27:29">
      <c r="AA53158" s="298"/>
      <c r="AC53158" s="206"/>
    </row>
    <row r="53159" spans="27:29">
      <c r="AA53159" s="298"/>
      <c r="AC53159" s="206"/>
    </row>
    <row r="53160" spans="27:29">
      <c r="AA53160" s="298"/>
      <c r="AC53160" s="206"/>
    </row>
    <row r="53161" spans="27:29">
      <c r="AA53161" s="298"/>
      <c r="AC53161" s="206"/>
    </row>
    <row r="53162" spans="27:29">
      <c r="AA53162" s="298"/>
      <c r="AC53162" s="206"/>
    </row>
    <row r="53163" spans="27:29">
      <c r="AA53163" s="298"/>
      <c r="AC53163" s="206"/>
    </row>
    <row r="53164" spans="27:29">
      <c r="AA53164" s="298"/>
      <c r="AC53164" s="206"/>
    </row>
    <row r="53165" spans="27:29">
      <c r="AA53165" s="298"/>
      <c r="AC53165" s="206"/>
    </row>
    <row r="53166" spans="27:29">
      <c r="AA53166" s="298"/>
      <c r="AC53166" s="206"/>
    </row>
    <row r="53167" spans="27:29">
      <c r="AA53167" s="298"/>
      <c r="AC53167" s="206"/>
    </row>
    <row r="53168" spans="27:29">
      <c r="AA53168" s="298"/>
      <c r="AC53168" s="206"/>
    </row>
    <row r="53169" spans="27:29">
      <c r="AA53169" s="298"/>
      <c r="AC53169" s="206"/>
    </row>
    <row r="53170" spans="27:29">
      <c r="AA53170" s="298"/>
      <c r="AC53170" s="206"/>
    </row>
    <row r="53171" spans="27:29">
      <c r="AA53171" s="298"/>
      <c r="AC53171" s="206"/>
    </row>
    <row r="53172" spans="27:29">
      <c r="AA53172" s="298"/>
      <c r="AC53172" s="206"/>
    </row>
    <row r="53173" spans="27:29">
      <c r="AA53173" s="298"/>
      <c r="AC53173" s="206"/>
    </row>
    <row r="53174" spans="27:29">
      <c r="AA53174" s="298"/>
      <c r="AC53174" s="206"/>
    </row>
    <row r="53175" spans="27:29">
      <c r="AA53175" s="298"/>
      <c r="AC53175" s="206"/>
    </row>
    <row r="53176" spans="27:29">
      <c r="AA53176" s="298"/>
      <c r="AC53176" s="206"/>
    </row>
    <row r="53177" spans="27:29">
      <c r="AA53177" s="298"/>
      <c r="AC53177" s="206"/>
    </row>
    <row r="53178" spans="27:29">
      <c r="AA53178" s="298"/>
      <c r="AC53178" s="206"/>
    </row>
    <row r="53179" spans="27:29">
      <c r="AA53179" s="298"/>
      <c r="AC53179" s="206"/>
    </row>
    <row r="53180" spans="27:29">
      <c r="AA53180" s="298"/>
      <c r="AC53180" s="206"/>
    </row>
    <row r="53181" spans="27:29">
      <c r="AA53181" s="298"/>
      <c r="AC53181" s="206"/>
    </row>
    <row r="53182" spans="27:29">
      <c r="AA53182" s="298"/>
      <c r="AC53182" s="206"/>
    </row>
    <row r="53183" spans="27:29">
      <c r="AA53183" s="298"/>
      <c r="AC53183" s="206"/>
    </row>
    <row r="53184" spans="27:29">
      <c r="AA53184" s="298"/>
      <c r="AC53184" s="206"/>
    </row>
    <row r="53185" spans="27:29">
      <c r="AA53185" s="298"/>
      <c r="AC53185" s="206"/>
    </row>
    <row r="53186" spans="27:29">
      <c r="AA53186" s="298"/>
      <c r="AC53186" s="206"/>
    </row>
    <row r="53187" spans="27:29">
      <c r="AA53187" s="298"/>
      <c r="AC53187" s="206"/>
    </row>
    <row r="53188" spans="27:29">
      <c r="AA53188" s="298"/>
      <c r="AC53188" s="206"/>
    </row>
    <row r="53189" spans="27:29">
      <c r="AA53189" s="298"/>
      <c r="AC53189" s="206"/>
    </row>
    <row r="53190" spans="27:29">
      <c r="AA53190" s="298"/>
      <c r="AC53190" s="206"/>
    </row>
    <row r="53191" spans="27:29">
      <c r="AA53191" s="298"/>
      <c r="AC53191" s="206"/>
    </row>
    <row r="53192" spans="27:29">
      <c r="AA53192" s="298"/>
      <c r="AC53192" s="206"/>
    </row>
    <row r="53193" spans="27:29">
      <c r="AA53193" s="298"/>
      <c r="AC53193" s="206"/>
    </row>
    <row r="53194" spans="27:29">
      <c r="AA53194" s="298"/>
      <c r="AC53194" s="206"/>
    </row>
    <row r="53195" spans="27:29">
      <c r="AA53195" s="298"/>
      <c r="AC53195" s="206"/>
    </row>
    <row r="53196" spans="27:29">
      <c r="AA53196" s="298"/>
      <c r="AC53196" s="206"/>
    </row>
    <row r="53197" spans="27:29">
      <c r="AA53197" s="298"/>
      <c r="AC53197" s="206"/>
    </row>
    <row r="53198" spans="27:29">
      <c r="AA53198" s="298"/>
      <c r="AC53198" s="206"/>
    </row>
    <row r="53199" spans="27:29">
      <c r="AA53199" s="298"/>
      <c r="AC53199" s="206"/>
    </row>
    <row r="53200" spans="27:29">
      <c r="AA53200" s="298"/>
      <c r="AC53200" s="206"/>
    </row>
    <row r="53201" spans="27:29">
      <c r="AA53201" s="298"/>
      <c r="AC53201" s="206"/>
    </row>
    <row r="53202" spans="27:29">
      <c r="AA53202" s="298"/>
      <c r="AC53202" s="206"/>
    </row>
    <row r="53203" spans="27:29">
      <c r="AA53203" s="298"/>
      <c r="AC53203" s="206"/>
    </row>
    <row r="53204" spans="27:29">
      <c r="AA53204" s="298"/>
      <c r="AC53204" s="206"/>
    </row>
    <row r="53205" spans="27:29">
      <c r="AA53205" s="298"/>
      <c r="AC53205" s="206"/>
    </row>
    <row r="53206" spans="27:29">
      <c r="AA53206" s="298"/>
      <c r="AC53206" s="206"/>
    </row>
    <row r="53207" spans="27:29">
      <c r="AA53207" s="298"/>
      <c r="AC53207" s="206"/>
    </row>
    <row r="53208" spans="27:29">
      <c r="AA53208" s="298"/>
      <c r="AC53208" s="206"/>
    </row>
    <row r="53209" spans="27:29">
      <c r="AA53209" s="298"/>
      <c r="AC53209" s="206"/>
    </row>
    <row r="53210" spans="27:29">
      <c r="AA53210" s="298"/>
      <c r="AC53210" s="206"/>
    </row>
    <row r="53211" spans="27:29">
      <c r="AA53211" s="298"/>
      <c r="AC53211" s="206"/>
    </row>
    <row r="53212" spans="27:29">
      <c r="AA53212" s="298"/>
      <c r="AC53212" s="206"/>
    </row>
    <row r="53213" spans="27:29">
      <c r="AA53213" s="298"/>
      <c r="AC53213" s="206"/>
    </row>
    <row r="53214" spans="27:29">
      <c r="AA53214" s="298"/>
      <c r="AC53214" s="206"/>
    </row>
    <row r="53215" spans="27:29">
      <c r="AA53215" s="298"/>
      <c r="AC53215" s="206"/>
    </row>
    <row r="53216" spans="27:29">
      <c r="AA53216" s="298"/>
      <c r="AC53216" s="206"/>
    </row>
    <row r="53217" spans="27:29">
      <c r="AA53217" s="298"/>
      <c r="AC53217" s="206"/>
    </row>
    <row r="53218" spans="27:29">
      <c r="AA53218" s="298"/>
      <c r="AC53218" s="206"/>
    </row>
    <row r="53219" spans="27:29">
      <c r="AA53219" s="298"/>
      <c r="AC53219" s="206"/>
    </row>
    <row r="53220" spans="27:29">
      <c r="AA53220" s="298"/>
      <c r="AC53220" s="206"/>
    </row>
    <row r="53221" spans="27:29">
      <c r="AA53221" s="298"/>
      <c r="AC53221" s="206"/>
    </row>
    <row r="53222" spans="27:29">
      <c r="AA53222" s="298"/>
      <c r="AC53222" s="206"/>
    </row>
    <row r="53223" spans="27:29">
      <c r="AA53223" s="298"/>
      <c r="AC53223" s="206"/>
    </row>
    <row r="53224" spans="27:29">
      <c r="AA53224" s="298"/>
      <c r="AC53224" s="206"/>
    </row>
    <row r="53225" spans="27:29">
      <c r="AA53225" s="298"/>
      <c r="AC53225" s="206"/>
    </row>
    <row r="53226" spans="27:29">
      <c r="AA53226" s="298"/>
      <c r="AC53226" s="206"/>
    </row>
    <row r="53227" spans="27:29">
      <c r="AA53227" s="298"/>
      <c r="AC53227" s="206"/>
    </row>
    <row r="53228" spans="27:29">
      <c r="AA53228" s="298"/>
      <c r="AC53228" s="206"/>
    </row>
    <row r="53229" spans="27:29">
      <c r="AA53229" s="298"/>
      <c r="AC53229" s="206"/>
    </row>
    <row r="53230" spans="27:29">
      <c r="AA53230" s="298"/>
      <c r="AC53230" s="206"/>
    </row>
    <row r="53231" spans="27:29">
      <c r="AA53231" s="298"/>
      <c r="AC53231" s="206"/>
    </row>
    <row r="53232" spans="27:29">
      <c r="AA53232" s="298"/>
      <c r="AC53232" s="206"/>
    </row>
    <row r="53233" spans="27:29">
      <c r="AA53233" s="298"/>
      <c r="AC53233" s="206"/>
    </row>
    <row r="53234" spans="27:29">
      <c r="AA53234" s="298"/>
      <c r="AC53234" s="206"/>
    </row>
    <row r="53235" spans="27:29">
      <c r="AA53235" s="298"/>
      <c r="AC53235" s="206"/>
    </row>
    <row r="53236" spans="27:29">
      <c r="AA53236" s="298"/>
      <c r="AC53236" s="206"/>
    </row>
    <row r="53237" spans="27:29">
      <c r="AA53237" s="298"/>
      <c r="AC53237" s="206"/>
    </row>
    <row r="53238" spans="27:29">
      <c r="AA53238" s="298"/>
      <c r="AC53238" s="206"/>
    </row>
    <row r="53239" spans="27:29">
      <c r="AA53239" s="298"/>
      <c r="AC53239" s="206"/>
    </row>
    <row r="53240" spans="27:29">
      <c r="AA53240" s="298"/>
      <c r="AC53240" s="206"/>
    </row>
    <row r="53241" spans="27:29">
      <c r="AA53241" s="298"/>
      <c r="AC53241" s="206"/>
    </row>
    <row r="53242" spans="27:29">
      <c r="AA53242" s="298"/>
      <c r="AC53242" s="206"/>
    </row>
    <row r="53243" spans="27:29">
      <c r="AA53243" s="298"/>
      <c r="AC53243" s="206"/>
    </row>
    <row r="53244" spans="27:29">
      <c r="AA53244" s="298"/>
      <c r="AC53244" s="206"/>
    </row>
    <row r="53245" spans="27:29">
      <c r="AA53245" s="298"/>
      <c r="AC53245" s="206"/>
    </row>
    <row r="53246" spans="27:29">
      <c r="AA53246" s="298"/>
      <c r="AC53246" s="206"/>
    </row>
    <row r="53247" spans="27:29">
      <c r="AA53247" s="298"/>
      <c r="AC53247" s="206"/>
    </row>
    <row r="53248" spans="27:29">
      <c r="AA53248" s="298"/>
      <c r="AC53248" s="206"/>
    </row>
    <row r="53249" spans="27:29">
      <c r="AA53249" s="298"/>
      <c r="AC53249" s="206"/>
    </row>
    <row r="53250" spans="27:29">
      <c r="AA53250" s="298"/>
      <c r="AC53250" s="206"/>
    </row>
    <row r="53251" spans="27:29">
      <c r="AA53251" s="298"/>
      <c r="AC53251" s="206"/>
    </row>
    <row r="53252" spans="27:29">
      <c r="AA53252" s="298"/>
      <c r="AC53252" s="206"/>
    </row>
    <row r="53253" spans="27:29">
      <c r="AA53253" s="298"/>
      <c r="AC53253" s="206"/>
    </row>
    <row r="53254" spans="27:29">
      <c r="AA53254" s="298"/>
      <c r="AC53254" s="206"/>
    </row>
    <row r="53255" spans="27:29">
      <c r="AA53255" s="298"/>
      <c r="AC53255" s="206"/>
    </row>
    <row r="53256" spans="27:29">
      <c r="AA53256" s="298"/>
      <c r="AC53256" s="206"/>
    </row>
    <row r="53257" spans="27:29">
      <c r="AA53257" s="298"/>
      <c r="AC53257" s="206"/>
    </row>
    <row r="53258" spans="27:29">
      <c r="AA53258" s="298"/>
      <c r="AC53258" s="206"/>
    </row>
    <row r="53259" spans="27:29">
      <c r="AA53259" s="298"/>
      <c r="AC53259" s="206"/>
    </row>
    <row r="53260" spans="27:29">
      <c r="AA53260" s="298"/>
      <c r="AC53260" s="206"/>
    </row>
    <row r="53261" spans="27:29">
      <c r="AA53261" s="298"/>
      <c r="AC53261" s="206"/>
    </row>
    <row r="53262" spans="27:29">
      <c r="AA53262" s="298"/>
      <c r="AC53262" s="206"/>
    </row>
    <row r="53263" spans="27:29">
      <c r="AA53263" s="298"/>
      <c r="AC53263" s="206"/>
    </row>
    <row r="53264" spans="27:29">
      <c r="AA53264" s="298"/>
      <c r="AC53264" s="206"/>
    </row>
    <row r="53265" spans="27:29">
      <c r="AA53265" s="298"/>
      <c r="AC53265" s="206"/>
    </row>
    <row r="53266" spans="27:29">
      <c r="AA53266" s="298"/>
      <c r="AC53266" s="206"/>
    </row>
    <row r="53267" spans="27:29">
      <c r="AA53267" s="298"/>
      <c r="AC53267" s="206"/>
    </row>
    <row r="53268" spans="27:29">
      <c r="AA53268" s="298"/>
      <c r="AC53268" s="206"/>
    </row>
    <row r="53269" spans="27:29">
      <c r="AA53269" s="298"/>
      <c r="AC53269" s="206"/>
    </row>
    <row r="53270" spans="27:29">
      <c r="AA53270" s="298"/>
      <c r="AC53270" s="206"/>
    </row>
    <row r="53271" spans="27:29">
      <c r="AA53271" s="298"/>
      <c r="AC53271" s="206"/>
    </row>
    <row r="53272" spans="27:29">
      <c r="AA53272" s="298"/>
      <c r="AC53272" s="206"/>
    </row>
    <row r="53273" spans="27:29">
      <c r="AA53273" s="298"/>
      <c r="AC53273" s="206"/>
    </row>
    <row r="53274" spans="27:29">
      <c r="AA53274" s="298"/>
      <c r="AC53274" s="206"/>
    </row>
    <row r="53275" spans="27:29">
      <c r="AA53275" s="298"/>
      <c r="AC53275" s="206"/>
    </row>
    <row r="53276" spans="27:29">
      <c r="AA53276" s="298"/>
      <c r="AC53276" s="206"/>
    </row>
    <row r="53277" spans="27:29">
      <c r="AA53277" s="298"/>
      <c r="AC53277" s="206"/>
    </row>
    <row r="53278" spans="27:29">
      <c r="AA53278" s="298"/>
      <c r="AC53278" s="206"/>
    </row>
    <row r="53279" spans="27:29">
      <c r="AA53279" s="298"/>
      <c r="AC53279" s="206"/>
    </row>
    <row r="53280" spans="27:29">
      <c r="AA53280" s="298"/>
      <c r="AC53280" s="206"/>
    </row>
    <row r="53281" spans="27:29">
      <c r="AA53281" s="298"/>
      <c r="AC53281" s="206"/>
    </row>
    <row r="53282" spans="27:29">
      <c r="AA53282" s="298"/>
      <c r="AC53282" s="206"/>
    </row>
    <row r="53283" spans="27:29">
      <c r="AA53283" s="298"/>
      <c r="AC53283" s="206"/>
    </row>
    <row r="53284" spans="27:29">
      <c r="AA53284" s="298"/>
      <c r="AC53284" s="206"/>
    </row>
    <row r="53285" spans="27:29">
      <c r="AA53285" s="298"/>
      <c r="AC53285" s="206"/>
    </row>
    <row r="53286" spans="27:29">
      <c r="AA53286" s="298"/>
      <c r="AC53286" s="206"/>
    </row>
    <row r="53287" spans="27:29">
      <c r="AA53287" s="298"/>
      <c r="AC53287" s="206"/>
    </row>
    <row r="53288" spans="27:29">
      <c r="AA53288" s="298"/>
      <c r="AC53288" s="206"/>
    </row>
    <row r="53289" spans="27:29">
      <c r="AA53289" s="298"/>
      <c r="AC53289" s="206"/>
    </row>
    <row r="53290" spans="27:29">
      <c r="AA53290" s="298"/>
      <c r="AC53290" s="206"/>
    </row>
    <row r="53291" spans="27:29">
      <c r="AA53291" s="298"/>
      <c r="AC53291" s="206"/>
    </row>
    <row r="53292" spans="27:29">
      <c r="AA53292" s="298"/>
      <c r="AC53292" s="206"/>
    </row>
    <row r="53293" spans="27:29">
      <c r="AA53293" s="298"/>
      <c r="AC53293" s="206"/>
    </row>
    <row r="53294" spans="27:29">
      <c r="AA53294" s="298"/>
      <c r="AC53294" s="206"/>
    </row>
    <row r="53295" spans="27:29">
      <c r="AA53295" s="298"/>
      <c r="AC53295" s="206"/>
    </row>
    <row r="53296" spans="27:29">
      <c r="AA53296" s="298"/>
      <c r="AC53296" s="206"/>
    </row>
    <row r="53297" spans="27:29">
      <c r="AA53297" s="298"/>
      <c r="AC53297" s="206"/>
    </row>
    <row r="53298" spans="27:29">
      <c r="AA53298" s="298"/>
      <c r="AC53298" s="206"/>
    </row>
    <row r="53299" spans="27:29">
      <c r="AA53299" s="298"/>
      <c r="AC53299" s="206"/>
    </row>
    <row r="53300" spans="27:29">
      <c r="AA53300" s="298"/>
      <c r="AC53300" s="206"/>
    </row>
    <row r="53301" spans="27:29">
      <c r="AA53301" s="298"/>
      <c r="AC53301" s="206"/>
    </row>
    <row r="53302" spans="27:29">
      <c r="AA53302" s="298"/>
      <c r="AC53302" s="206"/>
    </row>
    <row r="53303" spans="27:29">
      <c r="AA53303" s="298"/>
      <c r="AC53303" s="206"/>
    </row>
    <row r="53304" spans="27:29">
      <c r="AA53304" s="298"/>
      <c r="AC53304" s="206"/>
    </row>
    <row r="53305" spans="27:29">
      <c r="AA53305" s="298"/>
      <c r="AC53305" s="206"/>
    </row>
    <row r="53306" spans="27:29">
      <c r="AA53306" s="298"/>
      <c r="AC53306" s="206"/>
    </row>
    <row r="53307" spans="27:29">
      <c r="AA53307" s="298"/>
      <c r="AC53307" s="206"/>
    </row>
    <row r="53308" spans="27:29">
      <c r="AA53308" s="298"/>
      <c r="AC53308" s="206"/>
    </row>
    <row r="53309" spans="27:29">
      <c r="AA53309" s="298"/>
      <c r="AC53309" s="206"/>
    </row>
    <row r="53310" spans="27:29">
      <c r="AA53310" s="298"/>
      <c r="AC53310" s="206"/>
    </row>
    <row r="53311" spans="27:29">
      <c r="AA53311" s="298"/>
      <c r="AC53311" s="206"/>
    </row>
    <row r="53312" spans="27:29">
      <c r="AA53312" s="298"/>
      <c r="AC53312" s="206"/>
    </row>
    <row r="53313" spans="27:29">
      <c r="AA53313" s="298"/>
      <c r="AC53313" s="206"/>
    </row>
    <row r="53314" spans="27:29">
      <c r="AA53314" s="298"/>
      <c r="AC53314" s="206"/>
    </row>
    <row r="53315" spans="27:29">
      <c r="AA53315" s="298"/>
      <c r="AC53315" s="206"/>
    </row>
    <row r="53316" spans="27:29">
      <c r="AA53316" s="298"/>
      <c r="AC53316" s="206"/>
    </row>
    <row r="53317" spans="27:29">
      <c r="AA53317" s="298"/>
      <c r="AC53317" s="206"/>
    </row>
    <row r="53318" spans="27:29">
      <c r="AA53318" s="298"/>
      <c r="AC53318" s="206"/>
    </row>
    <row r="53319" spans="27:29">
      <c r="AA53319" s="298"/>
      <c r="AC53319" s="206"/>
    </row>
    <row r="53320" spans="27:29">
      <c r="AA53320" s="298"/>
      <c r="AC53320" s="206"/>
    </row>
    <row r="53321" spans="27:29">
      <c r="AA53321" s="298"/>
      <c r="AC53321" s="206"/>
    </row>
    <row r="53322" spans="27:29">
      <c r="AA53322" s="298"/>
      <c r="AC53322" s="206"/>
    </row>
    <row r="53323" spans="27:29">
      <c r="AA53323" s="298"/>
      <c r="AC53323" s="206"/>
    </row>
    <row r="53324" spans="27:29">
      <c r="AA53324" s="298"/>
      <c r="AC53324" s="206"/>
    </row>
    <row r="53325" spans="27:29">
      <c r="AA53325" s="298"/>
      <c r="AC53325" s="206"/>
    </row>
    <row r="53326" spans="27:29">
      <c r="AA53326" s="298"/>
      <c r="AC53326" s="206"/>
    </row>
    <row r="53327" spans="27:29">
      <c r="AA53327" s="298"/>
      <c r="AC53327" s="206"/>
    </row>
    <row r="53328" spans="27:29">
      <c r="AA53328" s="298"/>
      <c r="AC53328" s="206"/>
    </row>
    <row r="53329" spans="27:29">
      <c r="AA53329" s="298"/>
      <c r="AC53329" s="206"/>
    </row>
    <row r="53330" spans="27:29">
      <c r="AA53330" s="298"/>
      <c r="AC53330" s="206"/>
    </row>
    <row r="53331" spans="27:29">
      <c r="AA53331" s="298"/>
      <c r="AC53331" s="206"/>
    </row>
    <row r="53332" spans="27:29">
      <c r="AA53332" s="298"/>
      <c r="AC53332" s="206"/>
    </row>
    <row r="53333" spans="27:29">
      <c r="AA53333" s="298"/>
      <c r="AC53333" s="206"/>
    </row>
    <row r="53334" spans="27:29">
      <c r="AA53334" s="298"/>
      <c r="AC53334" s="206"/>
    </row>
    <row r="53335" spans="27:29">
      <c r="AA53335" s="298"/>
      <c r="AC53335" s="206"/>
    </row>
    <row r="53336" spans="27:29">
      <c r="AA53336" s="298"/>
      <c r="AC53336" s="206"/>
    </row>
    <row r="53337" spans="27:29">
      <c r="AA53337" s="298"/>
      <c r="AC53337" s="206"/>
    </row>
    <row r="53338" spans="27:29">
      <c r="AA53338" s="298"/>
      <c r="AC53338" s="206"/>
    </row>
    <row r="53339" spans="27:29">
      <c r="AA53339" s="298"/>
      <c r="AC53339" s="206"/>
    </row>
    <row r="53340" spans="27:29">
      <c r="AA53340" s="298"/>
      <c r="AC53340" s="206"/>
    </row>
    <row r="53341" spans="27:29">
      <c r="AA53341" s="298"/>
      <c r="AC53341" s="206"/>
    </row>
    <row r="53342" spans="27:29">
      <c r="AA53342" s="298"/>
      <c r="AC53342" s="206"/>
    </row>
    <row r="53343" spans="27:29">
      <c r="AA53343" s="298"/>
      <c r="AC53343" s="206"/>
    </row>
    <row r="53344" spans="27:29">
      <c r="AA53344" s="298"/>
      <c r="AC53344" s="206"/>
    </row>
    <row r="53345" spans="27:29">
      <c r="AA53345" s="298"/>
      <c r="AC53345" s="206"/>
    </row>
    <row r="53346" spans="27:29">
      <c r="AA53346" s="298"/>
      <c r="AC53346" s="206"/>
    </row>
    <row r="53347" spans="27:29">
      <c r="AA53347" s="298"/>
      <c r="AC53347" s="206"/>
    </row>
    <row r="53348" spans="27:29">
      <c r="AA53348" s="298"/>
      <c r="AC53348" s="206"/>
    </row>
    <row r="53349" spans="27:29">
      <c r="AA53349" s="298"/>
      <c r="AC53349" s="206"/>
    </row>
    <row r="53350" spans="27:29">
      <c r="AA53350" s="298"/>
      <c r="AC53350" s="206"/>
    </row>
    <row r="53351" spans="27:29">
      <c r="AA53351" s="298"/>
      <c r="AC53351" s="206"/>
    </row>
    <row r="53352" spans="27:29">
      <c r="AA53352" s="298"/>
      <c r="AC53352" s="206"/>
    </row>
    <row r="53353" spans="27:29">
      <c r="AA53353" s="298"/>
      <c r="AC53353" s="206"/>
    </row>
    <row r="53354" spans="27:29">
      <c r="AA53354" s="298"/>
      <c r="AC53354" s="206"/>
    </row>
    <row r="53355" spans="27:29">
      <c r="AA53355" s="298"/>
      <c r="AC53355" s="206"/>
    </row>
    <row r="53356" spans="27:29">
      <c r="AA53356" s="298"/>
      <c r="AC53356" s="206"/>
    </row>
    <row r="53357" spans="27:29">
      <c r="AA53357" s="298"/>
      <c r="AC53357" s="206"/>
    </row>
    <row r="53358" spans="27:29">
      <c r="AA53358" s="298"/>
      <c r="AC53358" s="206"/>
    </row>
    <row r="53359" spans="27:29">
      <c r="AA53359" s="298"/>
      <c r="AC53359" s="206"/>
    </row>
    <row r="53360" spans="27:29">
      <c r="AA53360" s="298"/>
      <c r="AC53360" s="206"/>
    </row>
    <row r="53361" spans="27:29">
      <c r="AA53361" s="298"/>
      <c r="AC53361" s="206"/>
    </row>
    <row r="53362" spans="27:29">
      <c r="AA53362" s="298"/>
      <c r="AC53362" s="206"/>
    </row>
    <row r="53363" spans="27:29">
      <c r="AA53363" s="298"/>
      <c r="AC53363" s="206"/>
    </row>
    <row r="53364" spans="27:29">
      <c r="AA53364" s="298"/>
      <c r="AC53364" s="206"/>
    </row>
    <row r="53365" spans="27:29">
      <c r="AA53365" s="298"/>
      <c r="AC53365" s="206"/>
    </row>
    <row r="53366" spans="27:29">
      <c r="AA53366" s="298"/>
      <c r="AC53366" s="206"/>
    </row>
    <row r="53367" spans="27:29">
      <c r="AA53367" s="298"/>
      <c r="AC53367" s="206"/>
    </row>
    <row r="53368" spans="27:29">
      <c r="AA53368" s="298"/>
      <c r="AC53368" s="206"/>
    </row>
    <row r="53369" spans="27:29">
      <c r="AA53369" s="298"/>
      <c r="AC53369" s="206"/>
    </row>
    <row r="53370" spans="27:29">
      <c r="AA53370" s="298"/>
      <c r="AC53370" s="206"/>
    </row>
    <row r="53371" spans="27:29">
      <c r="AA53371" s="298"/>
      <c r="AC53371" s="206"/>
    </row>
    <row r="53372" spans="27:29">
      <c r="AA53372" s="298"/>
      <c r="AC53372" s="206"/>
    </row>
    <row r="53373" spans="27:29">
      <c r="AA53373" s="298"/>
      <c r="AC53373" s="206"/>
    </row>
    <row r="53374" spans="27:29">
      <c r="AA53374" s="298"/>
      <c r="AC53374" s="206"/>
    </row>
    <row r="53375" spans="27:29">
      <c r="AA53375" s="298"/>
      <c r="AC53375" s="206"/>
    </row>
    <row r="53376" spans="27:29">
      <c r="AA53376" s="298"/>
      <c r="AC53376" s="206"/>
    </row>
    <row r="53377" spans="27:29">
      <c r="AA53377" s="298"/>
      <c r="AC53377" s="206"/>
    </row>
    <row r="53378" spans="27:29">
      <c r="AA53378" s="298"/>
      <c r="AC53378" s="206"/>
    </row>
    <row r="53379" spans="27:29">
      <c r="AA53379" s="298"/>
      <c r="AC53379" s="206"/>
    </row>
    <row r="53380" spans="27:29">
      <c r="AA53380" s="298"/>
      <c r="AC53380" s="206"/>
    </row>
    <row r="53381" spans="27:29">
      <c r="AA53381" s="298"/>
      <c r="AC53381" s="206"/>
    </row>
    <row r="53382" spans="27:29">
      <c r="AA53382" s="298"/>
      <c r="AC53382" s="206"/>
    </row>
    <row r="53383" spans="27:29">
      <c r="AA53383" s="298"/>
      <c r="AC53383" s="206"/>
    </row>
    <row r="53384" spans="27:29">
      <c r="AA53384" s="298"/>
      <c r="AC53384" s="206"/>
    </row>
    <row r="53385" spans="27:29">
      <c r="AA53385" s="298"/>
      <c r="AC53385" s="206"/>
    </row>
    <row r="53386" spans="27:29">
      <c r="AA53386" s="298"/>
      <c r="AC53386" s="206"/>
    </row>
    <row r="53387" spans="27:29">
      <c r="AA53387" s="298"/>
      <c r="AC53387" s="206"/>
    </row>
    <row r="53388" spans="27:29">
      <c r="AA53388" s="298"/>
      <c r="AC53388" s="206"/>
    </row>
    <row r="53389" spans="27:29">
      <c r="AA53389" s="298"/>
      <c r="AC53389" s="206"/>
    </row>
    <row r="53390" spans="27:29">
      <c r="AA53390" s="298"/>
      <c r="AC53390" s="206"/>
    </row>
    <row r="53391" spans="27:29">
      <c r="AA53391" s="298"/>
      <c r="AC53391" s="206"/>
    </row>
    <row r="53392" spans="27:29">
      <c r="AA53392" s="298"/>
      <c r="AC53392" s="206"/>
    </row>
    <row r="53393" spans="27:29">
      <c r="AA53393" s="298"/>
      <c r="AC53393" s="206"/>
    </row>
    <row r="53394" spans="27:29">
      <c r="AA53394" s="298"/>
      <c r="AC53394" s="206"/>
    </row>
    <row r="53395" spans="27:29">
      <c r="AA53395" s="298"/>
      <c r="AC53395" s="206"/>
    </row>
    <row r="53396" spans="27:29">
      <c r="AA53396" s="298"/>
      <c r="AC53396" s="206"/>
    </row>
    <row r="53397" spans="27:29">
      <c r="AA53397" s="298"/>
      <c r="AC53397" s="206"/>
    </row>
    <row r="53398" spans="27:29">
      <c r="AA53398" s="298"/>
      <c r="AC53398" s="206"/>
    </row>
    <row r="53399" spans="27:29">
      <c r="AA53399" s="298"/>
      <c r="AC53399" s="206"/>
    </row>
    <row r="53400" spans="27:29">
      <c r="AA53400" s="298"/>
      <c r="AC53400" s="206"/>
    </row>
    <row r="53401" spans="27:29">
      <c r="AA53401" s="298"/>
      <c r="AC53401" s="206"/>
    </row>
    <row r="53402" spans="27:29">
      <c r="AA53402" s="298"/>
      <c r="AC53402" s="206"/>
    </row>
    <row r="53403" spans="27:29">
      <c r="AA53403" s="298"/>
      <c r="AC53403" s="206"/>
    </row>
    <row r="53404" spans="27:29">
      <c r="AA53404" s="298"/>
      <c r="AC53404" s="206"/>
    </row>
    <row r="53405" spans="27:29">
      <c r="AA53405" s="298"/>
      <c r="AC53405" s="206"/>
    </row>
    <row r="53406" spans="27:29">
      <c r="AA53406" s="298"/>
      <c r="AC53406" s="206"/>
    </row>
    <row r="53407" spans="27:29">
      <c r="AA53407" s="298"/>
      <c r="AC53407" s="206"/>
    </row>
    <row r="53408" spans="27:29">
      <c r="AA53408" s="298"/>
      <c r="AC53408" s="206"/>
    </row>
    <row r="53409" spans="27:29">
      <c r="AA53409" s="298"/>
      <c r="AC53409" s="206"/>
    </row>
    <row r="53410" spans="27:29">
      <c r="AA53410" s="298"/>
      <c r="AC53410" s="206"/>
    </row>
    <row r="53411" spans="27:29">
      <c r="AA53411" s="298"/>
      <c r="AC53411" s="206"/>
    </row>
    <row r="53412" spans="27:29">
      <c r="AA53412" s="298"/>
      <c r="AC53412" s="206"/>
    </row>
    <row r="53413" spans="27:29">
      <c r="AA53413" s="298"/>
      <c r="AC53413" s="206"/>
    </row>
    <row r="53414" spans="27:29">
      <c r="AA53414" s="298"/>
      <c r="AC53414" s="206"/>
    </row>
    <row r="53415" spans="27:29">
      <c r="AA53415" s="298"/>
      <c r="AC53415" s="206"/>
    </row>
    <row r="53416" spans="27:29">
      <c r="AA53416" s="298"/>
      <c r="AC53416" s="206"/>
    </row>
    <row r="53417" spans="27:29">
      <c r="AA53417" s="298"/>
      <c r="AC53417" s="206"/>
    </row>
    <row r="53418" spans="27:29">
      <c r="AA53418" s="298"/>
      <c r="AC53418" s="206"/>
    </row>
    <row r="53419" spans="27:29">
      <c r="AA53419" s="298"/>
      <c r="AC53419" s="206"/>
    </row>
    <row r="53420" spans="27:29">
      <c r="AA53420" s="298"/>
      <c r="AC53420" s="206"/>
    </row>
    <row r="53421" spans="27:29">
      <c r="AA53421" s="298"/>
      <c r="AC53421" s="206"/>
    </row>
    <row r="53422" spans="27:29">
      <c r="AA53422" s="298"/>
      <c r="AC53422" s="206"/>
    </row>
    <row r="53423" spans="27:29">
      <c r="AA53423" s="298"/>
      <c r="AC53423" s="206"/>
    </row>
    <row r="53424" spans="27:29">
      <c r="AA53424" s="298"/>
      <c r="AC53424" s="206"/>
    </row>
    <row r="53425" spans="27:29">
      <c r="AA53425" s="298"/>
      <c r="AC53425" s="206"/>
    </row>
    <row r="53426" spans="27:29">
      <c r="AA53426" s="298"/>
      <c r="AC53426" s="206"/>
    </row>
    <row r="53427" spans="27:29">
      <c r="AA53427" s="298"/>
      <c r="AC53427" s="206"/>
    </row>
    <row r="53428" spans="27:29">
      <c r="AA53428" s="298"/>
      <c r="AC53428" s="206"/>
    </row>
    <row r="53429" spans="27:29">
      <c r="AA53429" s="298"/>
      <c r="AC53429" s="206"/>
    </row>
    <row r="53430" spans="27:29">
      <c r="AA53430" s="298"/>
      <c r="AC53430" s="206"/>
    </row>
    <row r="53431" spans="27:29">
      <c r="AA53431" s="298"/>
      <c r="AC53431" s="206"/>
    </row>
    <row r="53432" spans="27:29">
      <c r="AA53432" s="298"/>
      <c r="AC53432" s="206"/>
    </row>
    <row r="53433" spans="27:29">
      <c r="AA53433" s="298"/>
      <c r="AC53433" s="206"/>
    </row>
    <row r="53434" spans="27:29">
      <c r="AA53434" s="298"/>
      <c r="AC53434" s="206"/>
    </row>
    <row r="53435" spans="27:29">
      <c r="AA53435" s="298"/>
      <c r="AC53435" s="206"/>
    </row>
    <row r="53436" spans="27:29">
      <c r="AA53436" s="298"/>
      <c r="AC53436" s="206"/>
    </row>
    <row r="53437" spans="27:29">
      <c r="AA53437" s="298"/>
      <c r="AC53437" s="206"/>
    </row>
    <row r="53438" spans="27:29">
      <c r="AA53438" s="298"/>
      <c r="AC53438" s="206"/>
    </row>
    <row r="53439" spans="27:29">
      <c r="AA53439" s="298"/>
      <c r="AC53439" s="206"/>
    </row>
    <row r="53440" spans="27:29">
      <c r="AA53440" s="298"/>
      <c r="AC53440" s="206"/>
    </row>
    <row r="53441" spans="27:29">
      <c r="AA53441" s="298"/>
      <c r="AC53441" s="206"/>
    </row>
    <row r="53442" spans="27:29">
      <c r="AA53442" s="298"/>
      <c r="AC53442" s="206"/>
    </row>
    <row r="53443" spans="27:29">
      <c r="AA53443" s="298"/>
      <c r="AC53443" s="206"/>
    </row>
    <row r="53444" spans="27:29">
      <c r="AA53444" s="298"/>
      <c r="AC53444" s="206"/>
    </row>
    <row r="53445" spans="27:29">
      <c r="AA53445" s="298"/>
      <c r="AC53445" s="206"/>
    </row>
    <row r="53446" spans="27:29">
      <c r="AA53446" s="298"/>
      <c r="AC53446" s="206"/>
    </row>
    <row r="53447" spans="27:29">
      <c r="AA53447" s="298"/>
      <c r="AC53447" s="206"/>
    </row>
    <row r="53448" spans="27:29">
      <c r="AA53448" s="298"/>
      <c r="AC53448" s="206"/>
    </row>
    <row r="53449" spans="27:29">
      <c r="AA53449" s="298"/>
      <c r="AC53449" s="206"/>
    </row>
    <row r="53450" spans="27:29">
      <c r="AA53450" s="298"/>
      <c r="AC53450" s="206"/>
    </row>
    <row r="53451" spans="27:29">
      <c r="AA53451" s="298"/>
      <c r="AC53451" s="206"/>
    </row>
    <row r="53452" spans="27:29">
      <c r="AA53452" s="298"/>
      <c r="AC53452" s="206"/>
    </row>
    <row r="53453" spans="27:29">
      <c r="AA53453" s="298"/>
      <c r="AC53453" s="206"/>
    </row>
    <row r="53454" spans="27:29">
      <c r="AA53454" s="298"/>
      <c r="AC53454" s="206"/>
    </row>
    <row r="53455" spans="27:29">
      <c r="AA53455" s="298"/>
      <c r="AC53455" s="206"/>
    </row>
    <row r="53456" spans="27:29">
      <c r="AA53456" s="298"/>
      <c r="AC53456" s="206"/>
    </row>
    <row r="53457" spans="27:29">
      <c r="AA53457" s="298"/>
      <c r="AC53457" s="206"/>
    </row>
    <row r="53458" spans="27:29">
      <c r="AA53458" s="298"/>
      <c r="AC53458" s="206"/>
    </row>
    <row r="53459" spans="27:29">
      <c r="AA53459" s="298"/>
      <c r="AC53459" s="206"/>
    </row>
    <row r="53460" spans="27:29">
      <c r="AA53460" s="298"/>
      <c r="AC53460" s="206"/>
    </row>
    <row r="53461" spans="27:29">
      <c r="AA53461" s="298"/>
      <c r="AC53461" s="206"/>
    </row>
    <row r="53462" spans="27:29">
      <c r="AA53462" s="298"/>
      <c r="AC53462" s="206"/>
    </row>
    <row r="53463" spans="27:29">
      <c r="AA53463" s="298"/>
      <c r="AC53463" s="206"/>
    </row>
    <row r="53464" spans="27:29">
      <c r="AA53464" s="298"/>
      <c r="AC53464" s="206"/>
    </row>
    <row r="53465" spans="27:29">
      <c r="AA53465" s="298"/>
      <c r="AC53465" s="206"/>
    </row>
    <row r="53466" spans="27:29">
      <c r="AA53466" s="298"/>
      <c r="AC53466" s="206"/>
    </row>
    <row r="53467" spans="27:29">
      <c r="AA53467" s="298"/>
      <c r="AC53467" s="206"/>
    </row>
    <row r="53468" spans="27:29">
      <c r="AA53468" s="298"/>
      <c r="AC53468" s="206"/>
    </row>
    <row r="53469" spans="27:29">
      <c r="AA53469" s="298"/>
      <c r="AC53469" s="206"/>
    </row>
    <row r="53470" spans="27:29">
      <c r="AA53470" s="298"/>
      <c r="AC53470" s="206"/>
    </row>
    <row r="53471" spans="27:29">
      <c r="AA53471" s="298"/>
      <c r="AC53471" s="206"/>
    </row>
    <row r="53472" spans="27:29">
      <c r="AA53472" s="298"/>
      <c r="AC53472" s="206"/>
    </row>
    <row r="53473" spans="27:29">
      <c r="AA53473" s="298"/>
      <c r="AC53473" s="206"/>
    </row>
    <row r="53474" spans="27:29">
      <c r="AA53474" s="298"/>
      <c r="AC53474" s="206"/>
    </row>
    <row r="53475" spans="27:29">
      <c r="AA53475" s="298"/>
      <c r="AC53475" s="206"/>
    </row>
    <row r="53476" spans="27:29">
      <c r="AA53476" s="298"/>
      <c r="AC53476" s="206"/>
    </row>
    <row r="53477" spans="27:29">
      <c r="AA53477" s="298"/>
      <c r="AC53477" s="206"/>
    </row>
    <row r="53478" spans="27:29">
      <c r="AA53478" s="298"/>
      <c r="AC53478" s="206"/>
    </row>
    <row r="53479" spans="27:29">
      <c r="AA53479" s="298"/>
      <c r="AC53479" s="206"/>
    </row>
    <row r="53480" spans="27:29">
      <c r="AA53480" s="298"/>
      <c r="AC53480" s="206"/>
    </row>
    <row r="53481" spans="27:29">
      <c r="AA53481" s="298"/>
      <c r="AC53481" s="206"/>
    </row>
    <row r="53482" spans="27:29">
      <c r="AA53482" s="298"/>
      <c r="AC53482" s="206"/>
    </row>
    <row r="53483" spans="27:29">
      <c r="AA53483" s="298"/>
      <c r="AC53483" s="206"/>
    </row>
    <row r="53484" spans="27:29">
      <c r="AA53484" s="298"/>
      <c r="AC53484" s="206"/>
    </row>
    <row r="53485" spans="27:29">
      <c r="AA53485" s="298"/>
      <c r="AC53485" s="206"/>
    </row>
    <row r="53486" spans="27:29">
      <c r="AA53486" s="298"/>
      <c r="AC53486" s="206"/>
    </row>
    <row r="53487" spans="27:29">
      <c r="AA53487" s="298"/>
      <c r="AC53487" s="206"/>
    </row>
    <row r="53488" spans="27:29">
      <c r="AA53488" s="298"/>
      <c r="AC53488" s="206"/>
    </row>
    <row r="53489" spans="27:29">
      <c r="AA53489" s="298"/>
      <c r="AC53489" s="206"/>
    </row>
    <row r="53490" spans="27:29">
      <c r="AA53490" s="298"/>
      <c r="AC53490" s="206"/>
    </row>
    <row r="53491" spans="27:29">
      <c r="AA53491" s="298"/>
      <c r="AC53491" s="206"/>
    </row>
    <row r="53492" spans="27:29">
      <c r="AA53492" s="298"/>
      <c r="AC53492" s="206"/>
    </row>
    <row r="53493" spans="27:29">
      <c r="AA53493" s="298"/>
      <c r="AC53493" s="206"/>
    </row>
    <row r="53494" spans="27:29">
      <c r="AA53494" s="298"/>
      <c r="AC53494" s="206"/>
    </row>
    <row r="53495" spans="27:29">
      <c r="AA53495" s="298"/>
      <c r="AC53495" s="206"/>
    </row>
    <row r="53496" spans="27:29">
      <c r="AA53496" s="298"/>
      <c r="AC53496" s="206"/>
    </row>
    <row r="53497" spans="27:29">
      <c r="AA53497" s="298"/>
      <c r="AC53497" s="206"/>
    </row>
    <row r="53498" spans="27:29">
      <c r="AA53498" s="298"/>
      <c r="AC53498" s="206"/>
    </row>
    <row r="53499" spans="27:29">
      <c r="AA53499" s="298"/>
      <c r="AC53499" s="206"/>
    </row>
    <row r="53500" spans="27:29">
      <c r="AA53500" s="298"/>
      <c r="AC53500" s="206"/>
    </row>
    <row r="53501" spans="27:29">
      <c r="AA53501" s="298"/>
      <c r="AC53501" s="206"/>
    </row>
    <row r="53502" spans="27:29">
      <c r="AA53502" s="298"/>
      <c r="AC53502" s="206"/>
    </row>
    <row r="53503" spans="27:29">
      <c r="AA53503" s="298"/>
      <c r="AC53503" s="206"/>
    </row>
    <row r="53504" spans="27:29">
      <c r="AA53504" s="298"/>
      <c r="AC53504" s="206"/>
    </row>
    <row r="53505" spans="27:29">
      <c r="AA53505" s="298"/>
      <c r="AC53505" s="206"/>
    </row>
    <row r="53506" spans="27:29">
      <c r="AA53506" s="298"/>
      <c r="AC53506" s="206"/>
    </row>
    <row r="53507" spans="27:29">
      <c r="AA53507" s="298"/>
      <c r="AC53507" s="206"/>
    </row>
    <row r="53508" spans="27:29">
      <c r="AA53508" s="298"/>
      <c r="AC53508" s="206"/>
    </row>
    <row r="53509" spans="27:29">
      <c r="AA53509" s="298"/>
      <c r="AC53509" s="206"/>
    </row>
    <row r="53510" spans="27:29">
      <c r="AA53510" s="298"/>
      <c r="AC53510" s="206"/>
    </row>
    <row r="53511" spans="27:29">
      <c r="AA53511" s="298"/>
      <c r="AC53511" s="206"/>
    </row>
    <row r="53512" spans="27:29">
      <c r="AA53512" s="298"/>
      <c r="AC53512" s="206"/>
    </row>
    <row r="53513" spans="27:29">
      <c r="AA53513" s="298"/>
      <c r="AC53513" s="206"/>
    </row>
    <row r="53514" spans="27:29">
      <c r="AA53514" s="298"/>
      <c r="AC53514" s="206"/>
    </row>
    <row r="53515" spans="27:29">
      <c r="AA53515" s="298"/>
      <c r="AC53515" s="206"/>
    </row>
    <row r="53516" spans="27:29">
      <c r="AA53516" s="298"/>
      <c r="AC53516" s="206"/>
    </row>
    <row r="53517" spans="27:29">
      <c r="AA53517" s="298"/>
      <c r="AC53517" s="206"/>
    </row>
    <row r="53518" spans="27:29">
      <c r="AA53518" s="298"/>
      <c r="AC53518" s="206"/>
    </row>
    <row r="53519" spans="27:29">
      <c r="AA53519" s="298"/>
      <c r="AC53519" s="206"/>
    </row>
    <row r="53520" spans="27:29">
      <c r="AA53520" s="298"/>
      <c r="AC53520" s="206"/>
    </row>
    <row r="53521" spans="27:29">
      <c r="AA53521" s="298"/>
      <c r="AC53521" s="206"/>
    </row>
    <row r="53522" spans="27:29">
      <c r="AA53522" s="298"/>
      <c r="AC53522" s="206"/>
    </row>
    <row r="53523" spans="27:29">
      <c r="AA53523" s="298"/>
      <c r="AC53523" s="206"/>
    </row>
    <row r="53524" spans="27:29">
      <c r="AA53524" s="298"/>
      <c r="AC53524" s="206"/>
    </row>
    <row r="53525" spans="27:29">
      <c r="AA53525" s="298"/>
      <c r="AC53525" s="206"/>
    </row>
    <row r="53526" spans="27:29">
      <c r="AA53526" s="298"/>
      <c r="AC53526" s="206"/>
    </row>
    <row r="53527" spans="27:29">
      <c r="AA53527" s="298"/>
      <c r="AC53527" s="206"/>
    </row>
    <row r="53528" spans="27:29">
      <c r="AA53528" s="298"/>
      <c r="AC53528" s="206"/>
    </row>
    <row r="53529" spans="27:29">
      <c r="AA53529" s="298"/>
      <c r="AC53529" s="206"/>
    </row>
    <row r="53530" spans="27:29">
      <c r="AA53530" s="298"/>
      <c r="AC53530" s="206"/>
    </row>
    <row r="53531" spans="27:29">
      <c r="AA53531" s="298"/>
      <c r="AC53531" s="206"/>
    </row>
    <row r="53532" spans="27:29">
      <c r="AA53532" s="298"/>
      <c r="AC53532" s="206"/>
    </row>
    <row r="53533" spans="27:29">
      <c r="AA53533" s="298"/>
      <c r="AC53533" s="206"/>
    </row>
    <row r="53534" spans="27:29">
      <c r="AA53534" s="298"/>
      <c r="AC53534" s="206"/>
    </row>
    <row r="53535" spans="27:29">
      <c r="AA53535" s="298"/>
      <c r="AC53535" s="206"/>
    </row>
    <row r="53536" spans="27:29">
      <c r="AA53536" s="298"/>
      <c r="AC53536" s="206"/>
    </row>
    <row r="53537" spans="27:29">
      <c r="AA53537" s="298"/>
      <c r="AC53537" s="206"/>
    </row>
    <row r="53538" spans="27:29">
      <c r="AA53538" s="298"/>
      <c r="AC53538" s="206"/>
    </row>
    <row r="53539" spans="27:29">
      <c r="AA53539" s="298"/>
      <c r="AC53539" s="206"/>
    </row>
    <row r="53540" spans="27:29">
      <c r="AA53540" s="298"/>
      <c r="AC53540" s="206"/>
    </row>
    <row r="53541" spans="27:29">
      <c r="AA53541" s="298"/>
      <c r="AC53541" s="206"/>
    </row>
    <row r="53542" spans="27:29">
      <c r="AA53542" s="298"/>
      <c r="AC53542" s="206"/>
    </row>
    <row r="53543" spans="27:29">
      <c r="AA53543" s="298"/>
      <c r="AC53543" s="206"/>
    </row>
    <row r="53544" spans="27:29">
      <c r="AA53544" s="298"/>
      <c r="AC53544" s="206"/>
    </row>
    <row r="53545" spans="27:29">
      <c r="AA53545" s="298"/>
      <c r="AC53545" s="206"/>
    </row>
    <row r="53546" spans="27:29">
      <c r="AA53546" s="298"/>
      <c r="AC53546" s="206"/>
    </row>
    <row r="53547" spans="27:29">
      <c r="AA53547" s="298"/>
      <c r="AC53547" s="206"/>
    </row>
    <row r="53548" spans="27:29">
      <c r="AA53548" s="298"/>
      <c r="AC53548" s="206"/>
    </row>
    <row r="53549" spans="27:29">
      <c r="AA53549" s="298"/>
      <c r="AC53549" s="206"/>
    </row>
    <row r="53550" spans="27:29">
      <c r="AA53550" s="298"/>
      <c r="AC53550" s="206"/>
    </row>
    <row r="53551" spans="27:29">
      <c r="AA53551" s="298"/>
      <c r="AC53551" s="206"/>
    </row>
    <row r="53552" spans="27:29">
      <c r="AA53552" s="298"/>
      <c r="AC53552" s="206"/>
    </row>
    <row r="53553" spans="27:29">
      <c r="AA53553" s="298"/>
      <c r="AC53553" s="206"/>
    </row>
    <row r="53554" spans="27:29">
      <c r="AA53554" s="298"/>
      <c r="AC53554" s="206"/>
    </row>
    <row r="53555" spans="27:29">
      <c r="AA53555" s="298"/>
      <c r="AC53555" s="206"/>
    </row>
    <row r="53556" spans="27:29">
      <c r="AA53556" s="298"/>
      <c r="AC53556" s="206"/>
    </row>
    <row r="53557" spans="27:29">
      <c r="AA53557" s="298"/>
      <c r="AC53557" s="206"/>
    </row>
    <row r="53558" spans="27:29">
      <c r="AA53558" s="298"/>
      <c r="AC53558" s="206"/>
    </row>
    <row r="53559" spans="27:29">
      <c r="AA53559" s="298"/>
      <c r="AC53559" s="206"/>
    </row>
    <row r="53560" spans="27:29">
      <c r="AA53560" s="298"/>
      <c r="AC53560" s="206"/>
    </row>
    <row r="53561" spans="27:29">
      <c r="AA53561" s="298"/>
      <c r="AC53561" s="206"/>
    </row>
    <row r="53562" spans="27:29">
      <c r="AA53562" s="298"/>
      <c r="AC53562" s="206"/>
    </row>
    <row r="53563" spans="27:29">
      <c r="AA53563" s="298"/>
      <c r="AC53563" s="206"/>
    </row>
    <row r="53564" spans="27:29">
      <c r="AA53564" s="298"/>
      <c r="AC53564" s="206"/>
    </row>
    <row r="53565" spans="27:29">
      <c r="AA53565" s="298"/>
      <c r="AC53565" s="206"/>
    </row>
    <row r="53566" spans="27:29">
      <c r="AA53566" s="298"/>
      <c r="AC53566" s="206"/>
    </row>
    <row r="53567" spans="27:29">
      <c r="AA53567" s="298"/>
      <c r="AC53567" s="206"/>
    </row>
    <row r="53568" spans="27:29">
      <c r="AA53568" s="298"/>
      <c r="AC53568" s="206"/>
    </row>
    <row r="53569" spans="27:29">
      <c r="AA53569" s="298"/>
      <c r="AC53569" s="206"/>
    </row>
    <row r="53570" spans="27:29">
      <c r="AA53570" s="298"/>
      <c r="AC53570" s="206"/>
    </row>
    <row r="53571" spans="27:29">
      <c r="AA53571" s="298"/>
      <c r="AC53571" s="206"/>
    </row>
    <row r="53572" spans="27:29">
      <c r="AA53572" s="298"/>
      <c r="AC53572" s="206"/>
    </row>
    <row r="53573" spans="27:29">
      <c r="AA53573" s="298"/>
      <c r="AC53573" s="206"/>
    </row>
    <row r="53574" spans="27:29">
      <c r="AA53574" s="298"/>
      <c r="AC53574" s="206"/>
    </row>
    <row r="53575" spans="27:29">
      <c r="AA53575" s="298"/>
      <c r="AC53575" s="206"/>
    </row>
    <row r="53576" spans="27:29">
      <c r="AA53576" s="298"/>
      <c r="AC53576" s="206"/>
    </row>
    <row r="53577" spans="27:29">
      <c r="AA53577" s="298"/>
      <c r="AC53577" s="206"/>
    </row>
    <row r="53578" spans="27:29">
      <c r="AA53578" s="298"/>
      <c r="AC53578" s="206"/>
    </row>
    <row r="53579" spans="27:29">
      <c r="AA53579" s="298"/>
      <c r="AC53579" s="206"/>
    </row>
    <row r="53580" spans="27:29">
      <c r="AA53580" s="298"/>
      <c r="AC53580" s="206"/>
    </row>
    <row r="53581" spans="27:29">
      <c r="AA53581" s="298"/>
      <c r="AC53581" s="206"/>
    </row>
    <row r="53582" spans="27:29">
      <c r="AA53582" s="298"/>
      <c r="AC53582" s="206"/>
    </row>
    <row r="53583" spans="27:29">
      <c r="AA53583" s="298"/>
      <c r="AC53583" s="206"/>
    </row>
    <row r="53584" spans="27:29">
      <c r="AA53584" s="298"/>
      <c r="AC53584" s="206"/>
    </row>
    <row r="53585" spans="27:29">
      <c r="AA53585" s="298"/>
      <c r="AC53585" s="206"/>
    </row>
    <row r="53586" spans="27:29">
      <c r="AA53586" s="298"/>
      <c r="AC53586" s="206"/>
    </row>
    <row r="53587" spans="27:29">
      <c r="AA53587" s="298"/>
      <c r="AC53587" s="206"/>
    </row>
    <row r="53588" spans="27:29">
      <c r="AA53588" s="298"/>
      <c r="AC53588" s="206"/>
    </row>
    <row r="53589" spans="27:29">
      <c r="AA53589" s="298"/>
      <c r="AC53589" s="206"/>
    </row>
    <row r="53590" spans="27:29">
      <c r="AA53590" s="298"/>
      <c r="AC53590" s="206"/>
    </row>
    <row r="53591" spans="27:29">
      <c r="AA53591" s="298"/>
      <c r="AC53591" s="206"/>
    </row>
    <row r="53592" spans="27:29">
      <c r="AA53592" s="298"/>
      <c r="AC53592" s="206"/>
    </row>
    <row r="53593" spans="27:29">
      <c r="AA53593" s="298"/>
      <c r="AC53593" s="206"/>
    </row>
    <row r="53594" spans="27:29">
      <c r="AA53594" s="298"/>
      <c r="AC53594" s="206"/>
    </row>
    <row r="53595" spans="27:29">
      <c r="AA53595" s="298"/>
      <c r="AC53595" s="206"/>
    </row>
    <row r="53596" spans="27:29">
      <c r="AA53596" s="298"/>
      <c r="AC53596" s="206"/>
    </row>
    <row r="53597" spans="27:29">
      <c r="AA53597" s="298"/>
      <c r="AC53597" s="206"/>
    </row>
    <row r="53598" spans="27:29">
      <c r="AA53598" s="298"/>
      <c r="AC53598" s="206"/>
    </row>
    <row r="53599" spans="27:29">
      <c r="AA53599" s="298"/>
      <c r="AC53599" s="206"/>
    </row>
    <row r="53600" spans="27:29">
      <c r="AA53600" s="298"/>
      <c r="AC53600" s="206"/>
    </row>
    <row r="53601" spans="27:29">
      <c r="AA53601" s="298"/>
      <c r="AC53601" s="206"/>
    </row>
    <row r="53602" spans="27:29">
      <c r="AA53602" s="298"/>
      <c r="AC53602" s="206"/>
    </row>
    <row r="53603" spans="27:29">
      <c r="AA53603" s="298"/>
      <c r="AC53603" s="206"/>
    </row>
    <row r="53604" spans="27:29">
      <c r="AA53604" s="298"/>
      <c r="AC53604" s="206"/>
    </row>
    <row r="53605" spans="27:29">
      <c r="AA53605" s="298"/>
      <c r="AC53605" s="206"/>
    </row>
    <row r="53606" spans="27:29">
      <c r="AA53606" s="298"/>
      <c r="AC53606" s="206"/>
    </row>
    <row r="53607" spans="27:29">
      <c r="AA53607" s="298"/>
      <c r="AC53607" s="206"/>
    </row>
    <row r="53608" spans="27:29">
      <c r="AA53608" s="298"/>
      <c r="AC53608" s="206"/>
    </row>
    <row r="53609" spans="27:29">
      <c r="AA53609" s="298"/>
      <c r="AC53609" s="206"/>
    </row>
    <row r="53610" spans="27:29">
      <c r="AA53610" s="298"/>
      <c r="AC53610" s="206"/>
    </row>
    <row r="53611" spans="27:29">
      <c r="AA53611" s="298"/>
      <c r="AC53611" s="206"/>
    </row>
    <row r="53612" spans="27:29">
      <c r="AA53612" s="298"/>
      <c r="AC53612" s="206"/>
    </row>
    <row r="53613" spans="27:29">
      <c r="AA53613" s="298"/>
      <c r="AC53613" s="206"/>
    </row>
    <row r="53614" spans="27:29">
      <c r="AA53614" s="298"/>
      <c r="AC53614" s="206"/>
    </row>
    <row r="53615" spans="27:29">
      <c r="AA53615" s="298"/>
      <c r="AC53615" s="206"/>
    </row>
    <row r="53616" spans="27:29">
      <c r="AA53616" s="298"/>
      <c r="AC53616" s="206"/>
    </row>
    <row r="53617" spans="27:29">
      <c r="AA53617" s="298"/>
      <c r="AC53617" s="206"/>
    </row>
    <row r="53618" spans="27:29">
      <c r="AA53618" s="298"/>
      <c r="AC53618" s="206"/>
    </row>
    <row r="53619" spans="27:29">
      <c r="AA53619" s="298"/>
      <c r="AC53619" s="206"/>
    </row>
    <row r="53620" spans="27:29">
      <c r="AA53620" s="298"/>
      <c r="AC53620" s="206"/>
    </row>
    <row r="53621" spans="27:29">
      <c r="AA53621" s="298"/>
      <c r="AC53621" s="206"/>
    </row>
    <row r="53622" spans="27:29">
      <c r="AA53622" s="298"/>
      <c r="AC53622" s="206"/>
    </row>
    <row r="53623" spans="27:29">
      <c r="AA53623" s="298"/>
      <c r="AC53623" s="206"/>
    </row>
    <row r="53624" spans="27:29">
      <c r="AA53624" s="298"/>
      <c r="AC53624" s="206"/>
    </row>
    <row r="53625" spans="27:29">
      <c r="AA53625" s="298"/>
      <c r="AC53625" s="206"/>
    </row>
    <row r="53626" spans="27:29">
      <c r="AA53626" s="298"/>
      <c r="AC53626" s="206"/>
    </row>
    <row r="53627" spans="27:29">
      <c r="AA53627" s="298"/>
      <c r="AC53627" s="206"/>
    </row>
    <row r="53628" spans="27:29">
      <c r="AA53628" s="298"/>
      <c r="AC53628" s="206"/>
    </row>
    <row r="53629" spans="27:29">
      <c r="AA53629" s="298"/>
      <c r="AC53629" s="206"/>
    </row>
    <row r="53630" spans="27:29">
      <c r="AA53630" s="298"/>
      <c r="AC53630" s="206"/>
    </row>
    <row r="53631" spans="27:29">
      <c r="AA53631" s="298"/>
      <c r="AC53631" s="206"/>
    </row>
    <row r="53632" spans="27:29">
      <c r="AA53632" s="298"/>
      <c r="AC53632" s="206"/>
    </row>
    <row r="53633" spans="27:29">
      <c r="AA53633" s="298"/>
      <c r="AC53633" s="206"/>
    </row>
    <row r="53634" spans="27:29">
      <c r="AA53634" s="298"/>
      <c r="AC53634" s="206"/>
    </row>
    <row r="53635" spans="27:29">
      <c r="AA53635" s="298"/>
      <c r="AC53635" s="206"/>
    </row>
    <row r="53636" spans="27:29">
      <c r="AA53636" s="298"/>
      <c r="AC53636" s="206"/>
    </row>
    <row r="53637" spans="27:29">
      <c r="AA53637" s="298"/>
      <c r="AC53637" s="206"/>
    </row>
    <row r="53638" spans="27:29">
      <c r="AA53638" s="298"/>
      <c r="AC53638" s="206"/>
    </row>
    <row r="53639" spans="27:29">
      <c r="AA53639" s="298"/>
      <c r="AC53639" s="206"/>
    </row>
    <row r="53640" spans="27:29">
      <c r="AA53640" s="298"/>
      <c r="AC53640" s="206"/>
    </row>
    <row r="53641" spans="27:29">
      <c r="AA53641" s="298"/>
      <c r="AC53641" s="206"/>
    </row>
    <row r="53642" spans="27:29">
      <c r="AA53642" s="298"/>
      <c r="AC53642" s="206"/>
    </row>
    <row r="53643" spans="27:29">
      <c r="AA53643" s="298"/>
      <c r="AC53643" s="206"/>
    </row>
    <row r="53644" spans="27:29">
      <c r="AA53644" s="298"/>
      <c r="AC53644" s="206"/>
    </row>
    <row r="53645" spans="27:29">
      <c r="AA53645" s="298"/>
      <c r="AC53645" s="206"/>
    </row>
    <row r="53646" spans="27:29">
      <c r="AA53646" s="298"/>
      <c r="AC53646" s="206"/>
    </row>
    <row r="53647" spans="27:29">
      <c r="AA53647" s="298"/>
      <c r="AC53647" s="206"/>
    </row>
    <row r="53648" spans="27:29">
      <c r="AA53648" s="298"/>
      <c r="AC53648" s="206"/>
    </row>
    <row r="53649" spans="27:29">
      <c r="AA53649" s="298"/>
      <c r="AC53649" s="206"/>
    </row>
    <row r="53650" spans="27:29">
      <c r="AA53650" s="298"/>
      <c r="AC53650" s="206"/>
    </row>
    <row r="53651" spans="27:29">
      <c r="AA53651" s="298"/>
      <c r="AC53651" s="206"/>
    </row>
    <row r="53652" spans="27:29">
      <c r="AA53652" s="298"/>
      <c r="AC53652" s="206"/>
    </row>
    <row r="53653" spans="27:29">
      <c r="AA53653" s="298"/>
      <c r="AC53653" s="206"/>
    </row>
    <row r="53654" spans="27:29">
      <c r="AA53654" s="298"/>
      <c r="AC53654" s="206"/>
    </row>
    <row r="53655" spans="27:29">
      <c r="AA53655" s="298"/>
      <c r="AC53655" s="206"/>
    </row>
    <row r="53656" spans="27:29">
      <c r="AA53656" s="298"/>
      <c r="AC53656" s="206"/>
    </row>
    <row r="53657" spans="27:29">
      <c r="AA53657" s="298"/>
      <c r="AC53657" s="206"/>
    </row>
    <row r="53658" spans="27:29">
      <c r="AA53658" s="298"/>
      <c r="AC53658" s="206"/>
    </row>
    <row r="53659" spans="27:29">
      <c r="AA53659" s="298"/>
      <c r="AC53659" s="206"/>
    </row>
    <row r="53660" spans="27:29">
      <c r="AA53660" s="298"/>
      <c r="AC53660" s="206"/>
    </row>
    <row r="53661" spans="27:29">
      <c r="AA53661" s="298"/>
      <c r="AC53661" s="206"/>
    </row>
    <row r="53662" spans="27:29">
      <c r="AA53662" s="298"/>
      <c r="AC53662" s="206"/>
    </row>
    <row r="53663" spans="27:29">
      <c r="AA53663" s="298"/>
      <c r="AC53663" s="206"/>
    </row>
    <row r="53664" spans="27:29">
      <c r="AA53664" s="298"/>
      <c r="AC53664" s="206"/>
    </row>
    <row r="53665" spans="27:29">
      <c r="AA53665" s="298"/>
      <c r="AC53665" s="206"/>
    </row>
    <row r="53666" spans="27:29">
      <c r="AA53666" s="298"/>
      <c r="AC53666" s="206"/>
    </row>
    <row r="53667" spans="27:29">
      <c r="AA53667" s="298"/>
      <c r="AC53667" s="206"/>
    </row>
    <row r="53668" spans="27:29">
      <c r="AA53668" s="298"/>
      <c r="AC53668" s="206"/>
    </row>
    <row r="53669" spans="27:29">
      <c r="AA53669" s="298"/>
      <c r="AC53669" s="206"/>
    </row>
    <row r="53670" spans="27:29">
      <c r="AA53670" s="298"/>
      <c r="AC53670" s="206"/>
    </row>
    <row r="53671" spans="27:29">
      <c r="AA53671" s="298"/>
      <c r="AC53671" s="206"/>
    </row>
    <row r="53672" spans="27:29">
      <c r="AA53672" s="298"/>
      <c r="AC53672" s="206"/>
    </row>
    <row r="53673" spans="27:29">
      <c r="AA53673" s="298"/>
      <c r="AC53673" s="206"/>
    </row>
    <row r="53674" spans="27:29">
      <c r="AA53674" s="298"/>
      <c r="AC53674" s="206"/>
    </row>
    <row r="53675" spans="27:29">
      <c r="AA53675" s="298"/>
      <c r="AC53675" s="206"/>
    </row>
    <row r="53676" spans="27:29">
      <c r="AA53676" s="298"/>
      <c r="AC53676" s="206"/>
    </row>
    <row r="53677" spans="27:29">
      <c r="AA53677" s="298"/>
      <c r="AC53677" s="206"/>
    </row>
    <row r="53678" spans="27:29">
      <c r="AA53678" s="298"/>
      <c r="AC53678" s="206"/>
    </row>
    <row r="53679" spans="27:29">
      <c r="AA53679" s="298"/>
      <c r="AC53679" s="206"/>
    </row>
    <row r="53680" spans="27:29">
      <c r="AA53680" s="298"/>
      <c r="AC53680" s="206"/>
    </row>
    <row r="53681" spans="27:29">
      <c r="AA53681" s="298"/>
      <c r="AC53681" s="206"/>
    </row>
    <row r="53682" spans="27:29">
      <c r="AA53682" s="298"/>
      <c r="AC53682" s="206"/>
    </row>
    <row r="53683" spans="27:29">
      <c r="AA53683" s="298"/>
      <c r="AC53683" s="206"/>
    </row>
    <row r="53684" spans="27:29">
      <c r="AA53684" s="298"/>
      <c r="AC53684" s="206"/>
    </row>
    <row r="53685" spans="27:29">
      <c r="AA53685" s="298"/>
      <c r="AC53685" s="206"/>
    </row>
    <row r="53686" spans="27:29">
      <c r="AA53686" s="298"/>
      <c r="AC53686" s="206"/>
    </row>
    <row r="53687" spans="27:29">
      <c r="AA53687" s="298"/>
      <c r="AC53687" s="206"/>
    </row>
    <row r="53688" spans="27:29">
      <c r="AA53688" s="298"/>
      <c r="AC53688" s="206"/>
    </row>
    <row r="53689" spans="27:29">
      <c r="AA53689" s="298"/>
      <c r="AC53689" s="206"/>
    </row>
    <row r="53690" spans="27:29">
      <c r="AA53690" s="298"/>
      <c r="AC53690" s="206"/>
    </row>
    <row r="53691" spans="27:29">
      <c r="AA53691" s="298"/>
      <c r="AC53691" s="206"/>
    </row>
    <row r="53692" spans="27:29">
      <c r="AA53692" s="298"/>
      <c r="AC53692" s="206"/>
    </row>
    <row r="53693" spans="27:29">
      <c r="AA53693" s="298"/>
      <c r="AC53693" s="206"/>
    </row>
    <row r="53694" spans="27:29">
      <c r="AA53694" s="298"/>
      <c r="AC53694" s="206"/>
    </row>
    <row r="53695" spans="27:29">
      <c r="AA53695" s="298"/>
      <c r="AC53695" s="206"/>
    </row>
    <row r="53696" spans="27:29">
      <c r="AA53696" s="298"/>
      <c r="AC53696" s="206"/>
    </row>
    <row r="53697" spans="27:29">
      <c r="AA53697" s="298"/>
      <c r="AC53697" s="206"/>
    </row>
    <row r="53698" spans="27:29">
      <c r="AA53698" s="298"/>
      <c r="AC53698" s="206"/>
    </row>
    <row r="53699" spans="27:29">
      <c r="AA53699" s="298"/>
      <c r="AC53699" s="206"/>
    </row>
    <row r="53700" spans="27:29">
      <c r="AA53700" s="298"/>
      <c r="AC53700" s="206"/>
    </row>
    <row r="53701" spans="27:29">
      <c r="AA53701" s="298"/>
      <c r="AC53701" s="206"/>
    </row>
    <row r="53702" spans="27:29">
      <c r="AA53702" s="298"/>
      <c r="AC53702" s="206"/>
    </row>
    <row r="53703" spans="27:29">
      <c r="AA53703" s="298"/>
      <c r="AC53703" s="206"/>
    </row>
    <row r="53704" spans="27:29">
      <c r="AA53704" s="298"/>
      <c r="AC53704" s="206"/>
    </row>
    <row r="53705" spans="27:29">
      <c r="AA53705" s="298"/>
      <c r="AC53705" s="206"/>
    </row>
    <row r="53706" spans="27:29">
      <c r="AA53706" s="298"/>
      <c r="AC53706" s="206"/>
    </row>
    <row r="53707" spans="27:29">
      <c r="AA53707" s="298"/>
      <c r="AC53707" s="206"/>
    </row>
    <row r="53708" spans="27:29">
      <c r="AA53708" s="298"/>
      <c r="AC53708" s="206"/>
    </row>
    <row r="53709" spans="27:29">
      <c r="AA53709" s="298"/>
      <c r="AC53709" s="206"/>
    </row>
    <row r="53710" spans="27:29">
      <c r="AA53710" s="298"/>
      <c r="AC53710" s="206"/>
    </row>
    <row r="53711" spans="27:29">
      <c r="AA53711" s="298"/>
      <c r="AC53711" s="206"/>
    </row>
    <row r="53712" spans="27:29">
      <c r="AA53712" s="298"/>
      <c r="AC53712" s="206"/>
    </row>
    <row r="53713" spans="27:29">
      <c r="AA53713" s="298"/>
      <c r="AC53713" s="206"/>
    </row>
    <row r="53714" spans="27:29">
      <c r="AA53714" s="298"/>
      <c r="AC53714" s="206"/>
    </row>
    <row r="53715" spans="27:29">
      <c r="AA53715" s="298"/>
      <c r="AC53715" s="206"/>
    </row>
    <row r="53716" spans="27:29">
      <c r="AA53716" s="298"/>
      <c r="AC53716" s="206"/>
    </row>
    <row r="53717" spans="27:29">
      <c r="AA53717" s="298"/>
      <c r="AC53717" s="206"/>
    </row>
    <row r="53718" spans="27:29">
      <c r="AA53718" s="298"/>
      <c r="AC53718" s="206"/>
    </row>
    <row r="53719" spans="27:29">
      <c r="AA53719" s="298"/>
      <c r="AC53719" s="206"/>
    </row>
    <row r="53720" spans="27:29">
      <c r="AA53720" s="298"/>
      <c r="AC53720" s="206"/>
    </row>
    <row r="53721" spans="27:29">
      <c r="AA53721" s="298"/>
      <c r="AC53721" s="206"/>
    </row>
    <row r="53722" spans="27:29">
      <c r="AA53722" s="298"/>
      <c r="AC53722" s="206"/>
    </row>
    <row r="53723" spans="27:29">
      <c r="AA53723" s="298"/>
      <c r="AC53723" s="206"/>
    </row>
    <row r="53724" spans="27:29">
      <c r="AA53724" s="298"/>
      <c r="AC53724" s="206"/>
    </row>
    <row r="53725" spans="27:29">
      <c r="AA53725" s="298"/>
      <c r="AC53725" s="206"/>
    </row>
    <row r="53726" spans="27:29">
      <c r="AA53726" s="298"/>
      <c r="AC53726" s="206"/>
    </row>
    <row r="53727" spans="27:29">
      <c r="AA53727" s="298"/>
      <c r="AC53727" s="206"/>
    </row>
    <row r="53728" spans="27:29">
      <c r="AA53728" s="298"/>
      <c r="AC53728" s="206"/>
    </row>
    <row r="53729" spans="27:29">
      <c r="AA53729" s="298"/>
      <c r="AC53729" s="206"/>
    </row>
    <row r="53730" spans="27:29">
      <c r="AA53730" s="298"/>
      <c r="AC53730" s="206"/>
    </row>
    <row r="53731" spans="27:29">
      <c r="AA53731" s="298"/>
      <c r="AC53731" s="206"/>
    </row>
    <row r="53732" spans="27:29">
      <c r="AA53732" s="298"/>
      <c r="AC53732" s="206"/>
    </row>
    <row r="53733" spans="27:29">
      <c r="AA53733" s="298"/>
      <c r="AC53733" s="206"/>
    </row>
    <row r="53734" spans="27:29">
      <c r="AA53734" s="298"/>
      <c r="AC53734" s="206"/>
    </row>
    <row r="53735" spans="27:29">
      <c r="AA53735" s="298"/>
      <c r="AC53735" s="206"/>
    </row>
    <row r="53736" spans="27:29">
      <c r="AA53736" s="298"/>
      <c r="AC53736" s="206"/>
    </row>
    <row r="53737" spans="27:29">
      <c r="AA53737" s="298"/>
      <c r="AC53737" s="206"/>
    </row>
    <row r="53738" spans="27:29">
      <c r="AA53738" s="298"/>
      <c r="AC53738" s="206"/>
    </row>
    <row r="53739" spans="27:29">
      <c r="AA53739" s="298"/>
      <c r="AC53739" s="206"/>
    </row>
    <row r="53740" spans="27:29">
      <c r="AA53740" s="298"/>
      <c r="AC53740" s="206"/>
    </row>
    <row r="53741" spans="27:29">
      <c r="AA53741" s="298"/>
      <c r="AC53741" s="206"/>
    </row>
    <row r="53742" spans="27:29">
      <c r="AA53742" s="298"/>
      <c r="AC53742" s="206"/>
    </row>
    <row r="53743" spans="27:29">
      <c r="AA53743" s="298"/>
      <c r="AC53743" s="206"/>
    </row>
    <row r="53744" spans="27:29">
      <c r="AA53744" s="298"/>
      <c r="AC53744" s="206"/>
    </row>
    <row r="53745" spans="27:29">
      <c r="AA53745" s="298"/>
      <c r="AC53745" s="206"/>
    </row>
    <row r="53746" spans="27:29">
      <c r="AA53746" s="298"/>
      <c r="AC53746" s="206"/>
    </row>
    <row r="53747" spans="27:29">
      <c r="AA53747" s="298"/>
      <c r="AC53747" s="206"/>
    </row>
    <row r="53748" spans="27:29">
      <c r="AA53748" s="298"/>
      <c r="AC53748" s="206"/>
    </row>
    <row r="53749" spans="27:29">
      <c r="AA53749" s="298"/>
      <c r="AC53749" s="206"/>
    </row>
    <row r="53750" spans="27:29">
      <c r="AA53750" s="298"/>
      <c r="AC53750" s="206"/>
    </row>
    <row r="53751" spans="27:29">
      <c r="AA53751" s="298"/>
      <c r="AC53751" s="206"/>
    </row>
    <row r="53752" spans="27:29">
      <c r="AA53752" s="298"/>
      <c r="AC53752" s="206"/>
    </row>
    <row r="53753" spans="27:29">
      <c r="AA53753" s="298"/>
      <c r="AC53753" s="206"/>
    </row>
    <row r="53754" spans="27:29">
      <c r="AA53754" s="298"/>
      <c r="AC53754" s="206"/>
    </row>
    <row r="53755" spans="27:29">
      <c r="AA53755" s="298"/>
      <c r="AC53755" s="206"/>
    </row>
    <row r="53756" spans="27:29">
      <c r="AA53756" s="298"/>
      <c r="AC53756" s="206"/>
    </row>
    <row r="53757" spans="27:29">
      <c r="AA53757" s="298"/>
      <c r="AC53757" s="206"/>
    </row>
    <row r="53758" spans="27:29">
      <c r="AA53758" s="298"/>
      <c r="AC53758" s="206"/>
    </row>
    <row r="53759" spans="27:29">
      <c r="AA53759" s="298"/>
      <c r="AC53759" s="206"/>
    </row>
    <row r="53760" spans="27:29">
      <c r="AA53760" s="298"/>
      <c r="AC53760" s="206"/>
    </row>
    <row r="53761" spans="27:29">
      <c r="AA53761" s="298"/>
      <c r="AC53761" s="206"/>
    </row>
    <row r="53762" spans="27:29">
      <c r="AA53762" s="298"/>
      <c r="AC53762" s="206"/>
    </row>
    <row r="53763" spans="27:29">
      <c r="AA53763" s="298"/>
      <c r="AC53763" s="206"/>
    </row>
    <row r="53764" spans="27:29">
      <c r="AA53764" s="298"/>
      <c r="AC53764" s="206"/>
    </row>
    <row r="53765" spans="27:29">
      <c r="AA53765" s="298"/>
      <c r="AC53765" s="206"/>
    </row>
    <row r="53766" spans="27:29">
      <c r="AA53766" s="298"/>
      <c r="AC53766" s="206"/>
    </row>
    <row r="53767" spans="27:29">
      <c r="AA53767" s="298"/>
      <c r="AC53767" s="206"/>
    </row>
    <row r="53768" spans="27:29">
      <c r="AA53768" s="298"/>
      <c r="AC53768" s="206"/>
    </row>
    <row r="53769" spans="27:29">
      <c r="AA53769" s="298"/>
      <c r="AC53769" s="206"/>
    </row>
    <row r="53770" spans="27:29">
      <c r="AA53770" s="298"/>
      <c r="AC53770" s="206"/>
    </row>
    <row r="53771" spans="27:29">
      <c r="AA53771" s="298"/>
      <c r="AC53771" s="206"/>
    </row>
    <row r="53772" spans="27:29">
      <c r="AA53772" s="298"/>
      <c r="AC53772" s="206"/>
    </row>
    <row r="53773" spans="27:29">
      <c r="AA53773" s="298"/>
      <c r="AC53773" s="206"/>
    </row>
    <row r="53774" spans="27:29">
      <c r="AA53774" s="298"/>
      <c r="AC53774" s="206"/>
    </row>
    <row r="53775" spans="27:29">
      <c r="AA53775" s="298"/>
      <c r="AC53775" s="206"/>
    </row>
    <row r="53776" spans="27:29">
      <c r="AA53776" s="298"/>
      <c r="AC53776" s="206"/>
    </row>
    <row r="53777" spans="27:29">
      <c r="AA53777" s="298"/>
      <c r="AC53777" s="206"/>
    </row>
    <row r="53778" spans="27:29">
      <c r="AA53778" s="298"/>
      <c r="AC53778" s="206"/>
    </row>
    <row r="53779" spans="27:29">
      <c r="AA53779" s="298"/>
      <c r="AC53779" s="206"/>
    </row>
    <row r="53780" spans="27:29">
      <c r="AA53780" s="298"/>
      <c r="AC53780" s="206"/>
    </row>
    <row r="53781" spans="27:29">
      <c r="AA53781" s="298"/>
      <c r="AC53781" s="206"/>
    </row>
    <row r="53782" spans="27:29">
      <c r="AA53782" s="298"/>
      <c r="AC53782" s="206"/>
    </row>
    <row r="53783" spans="27:29">
      <c r="AA53783" s="298"/>
      <c r="AC53783" s="206"/>
    </row>
    <row r="53784" spans="27:29">
      <c r="AA53784" s="298"/>
      <c r="AC53784" s="206"/>
    </row>
    <row r="53785" spans="27:29">
      <c r="AA53785" s="298"/>
      <c r="AC53785" s="206"/>
    </row>
    <row r="53786" spans="27:29">
      <c r="AA53786" s="298"/>
      <c r="AC53786" s="206"/>
    </row>
    <row r="53787" spans="27:29">
      <c r="AA53787" s="298"/>
      <c r="AC53787" s="206"/>
    </row>
    <row r="53788" spans="27:29">
      <c r="AA53788" s="298"/>
      <c r="AC53788" s="206"/>
    </row>
    <row r="53789" spans="27:29">
      <c r="AA53789" s="298"/>
      <c r="AC53789" s="206"/>
    </row>
    <row r="53790" spans="27:29">
      <c r="AA53790" s="298"/>
      <c r="AC53790" s="206"/>
    </row>
    <row r="53791" spans="27:29">
      <c r="AA53791" s="298"/>
      <c r="AC53791" s="206"/>
    </row>
    <row r="53792" spans="27:29">
      <c r="AA53792" s="298"/>
      <c r="AC53792" s="206"/>
    </row>
    <row r="53793" spans="27:29">
      <c r="AA53793" s="298"/>
      <c r="AC53793" s="206"/>
    </row>
    <row r="53794" spans="27:29">
      <c r="AA53794" s="298"/>
      <c r="AC53794" s="206"/>
    </row>
    <row r="53795" spans="27:29">
      <c r="AA53795" s="298"/>
      <c r="AC53795" s="206"/>
    </row>
    <row r="53796" spans="27:29">
      <c r="AA53796" s="298"/>
      <c r="AC53796" s="206"/>
    </row>
    <row r="53797" spans="27:29">
      <c r="AA53797" s="298"/>
      <c r="AC53797" s="206"/>
    </row>
    <row r="53798" spans="27:29">
      <c r="AA53798" s="298"/>
      <c r="AC53798" s="206"/>
    </row>
    <row r="53799" spans="27:29">
      <c r="AA53799" s="298"/>
      <c r="AC53799" s="206"/>
    </row>
    <row r="53800" spans="27:29">
      <c r="AA53800" s="298"/>
      <c r="AC53800" s="206"/>
    </row>
    <row r="53801" spans="27:29">
      <c r="AA53801" s="298"/>
      <c r="AC53801" s="206"/>
    </row>
    <row r="53802" spans="27:29">
      <c r="AA53802" s="298"/>
      <c r="AC53802" s="206"/>
    </row>
    <row r="53803" spans="27:29">
      <c r="AA53803" s="298"/>
      <c r="AC53803" s="206"/>
    </row>
    <row r="53804" spans="27:29">
      <c r="AA53804" s="298"/>
      <c r="AC53804" s="206"/>
    </row>
    <row r="53805" spans="27:29">
      <c r="AA53805" s="298"/>
      <c r="AC53805" s="206"/>
    </row>
    <row r="53806" spans="27:29">
      <c r="AA53806" s="298"/>
      <c r="AC53806" s="206"/>
    </row>
    <row r="53807" spans="27:29">
      <c r="AA53807" s="298"/>
      <c r="AC53807" s="206"/>
    </row>
    <row r="53808" spans="27:29">
      <c r="AA53808" s="298"/>
      <c r="AC53808" s="206"/>
    </row>
    <row r="53809" spans="27:29">
      <c r="AA53809" s="298"/>
      <c r="AC53809" s="206"/>
    </row>
    <row r="53810" spans="27:29">
      <c r="AA53810" s="298"/>
      <c r="AC53810" s="206"/>
    </row>
    <row r="53811" spans="27:29">
      <c r="AA53811" s="298"/>
      <c r="AC53811" s="206"/>
    </row>
    <row r="53812" spans="27:29">
      <c r="AA53812" s="298"/>
      <c r="AC53812" s="206"/>
    </row>
    <row r="53813" spans="27:29">
      <c r="AA53813" s="298"/>
      <c r="AC53813" s="206"/>
    </row>
    <row r="53814" spans="27:29">
      <c r="AA53814" s="298"/>
      <c r="AC53814" s="206"/>
    </row>
    <row r="53815" spans="27:29">
      <c r="AA53815" s="298"/>
      <c r="AC53815" s="206"/>
    </row>
    <row r="53816" spans="27:29">
      <c r="AA53816" s="298"/>
      <c r="AC53816" s="206"/>
    </row>
    <row r="53817" spans="27:29">
      <c r="AA53817" s="298"/>
      <c r="AC53817" s="206"/>
    </row>
    <row r="53818" spans="27:29">
      <c r="AA53818" s="298"/>
      <c r="AC53818" s="206"/>
    </row>
    <row r="53819" spans="27:29">
      <c r="AA53819" s="298"/>
      <c r="AC53819" s="206"/>
    </row>
    <row r="53820" spans="27:29">
      <c r="AA53820" s="298"/>
      <c r="AC53820" s="206"/>
    </row>
    <row r="53821" spans="27:29">
      <c r="AA53821" s="298"/>
      <c r="AC53821" s="206"/>
    </row>
    <row r="53822" spans="27:29">
      <c r="AA53822" s="298"/>
      <c r="AC53822" s="206"/>
    </row>
    <row r="53823" spans="27:29">
      <c r="AA53823" s="298"/>
      <c r="AC53823" s="206"/>
    </row>
    <row r="53824" spans="27:29">
      <c r="AA53824" s="298"/>
      <c r="AC53824" s="206"/>
    </row>
    <row r="53825" spans="27:29">
      <c r="AA53825" s="298"/>
      <c r="AC53825" s="206"/>
    </row>
    <row r="53826" spans="27:29">
      <c r="AA53826" s="298"/>
      <c r="AC53826" s="206"/>
    </row>
    <row r="53827" spans="27:29">
      <c r="AA53827" s="298"/>
      <c r="AC53827" s="206"/>
    </row>
    <row r="53828" spans="27:29">
      <c r="AA53828" s="298"/>
      <c r="AC53828" s="206"/>
    </row>
    <row r="53829" spans="27:29">
      <c r="AA53829" s="298"/>
      <c r="AC53829" s="206"/>
    </row>
    <row r="53830" spans="27:29">
      <c r="AA53830" s="298"/>
      <c r="AC53830" s="206"/>
    </row>
    <row r="53831" spans="27:29">
      <c r="AA53831" s="298"/>
      <c r="AC53831" s="206"/>
    </row>
    <row r="53832" spans="27:29">
      <c r="AA53832" s="298"/>
      <c r="AC53832" s="206"/>
    </row>
    <row r="53833" spans="27:29">
      <c r="AA53833" s="298"/>
      <c r="AC53833" s="206"/>
    </row>
    <row r="53834" spans="27:29">
      <c r="AA53834" s="298"/>
      <c r="AC53834" s="206"/>
    </row>
    <row r="53835" spans="27:29">
      <c r="AA53835" s="298"/>
      <c r="AC53835" s="206"/>
    </row>
    <row r="53836" spans="27:29">
      <c r="AA53836" s="298"/>
      <c r="AC53836" s="206"/>
    </row>
    <row r="53837" spans="27:29">
      <c r="AA53837" s="298"/>
      <c r="AC53837" s="206"/>
    </row>
    <row r="53838" spans="27:29">
      <c r="AA53838" s="298"/>
      <c r="AC53838" s="206"/>
    </row>
    <row r="53839" spans="27:29">
      <c r="AA53839" s="298"/>
      <c r="AC53839" s="206"/>
    </row>
    <row r="53840" spans="27:29">
      <c r="AA53840" s="298"/>
      <c r="AC53840" s="206"/>
    </row>
    <row r="53841" spans="27:29">
      <c r="AA53841" s="298"/>
      <c r="AC53841" s="206"/>
    </row>
    <row r="53842" spans="27:29">
      <c r="AA53842" s="298"/>
      <c r="AC53842" s="206"/>
    </row>
    <row r="53843" spans="27:29">
      <c r="AA53843" s="298"/>
      <c r="AC53843" s="206"/>
    </row>
    <row r="53844" spans="27:29">
      <c r="AA53844" s="298"/>
      <c r="AC53844" s="206"/>
    </row>
    <row r="53845" spans="27:29">
      <c r="AA53845" s="298"/>
      <c r="AC53845" s="206"/>
    </row>
    <row r="53846" spans="27:29">
      <c r="AA53846" s="298"/>
      <c r="AC53846" s="206"/>
    </row>
    <row r="53847" spans="27:29">
      <c r="AA53847" s="298"/>
      <c r="AC53847" s="206"/>
    </row>
    <row r="53848" spans="27:29">
      <c r="AA53848" s="298"/>
      <c r="AC53848" s="206"/>
    </row>
    <row r="53849" spans="27:29">
      <c r="AA53849" s="298"/>
      <c r="AC53849" s="206"/>
    </row>
    <row r="53850" spans="27:29">
      <c r="AA53850" s="298"/>
      <c r="AC53850" s="206"/>
    </row>
    <row r="53851" spans="27:29">
      <c r="AA53851" s="298"/>
      <c r="AC53851" s="206"/>
    </row>
    <row r="53852" spans="27:29">
      <c r="AA53852" s="298"/>
      <c r="AC53852" s="206"/>
    </row>
    <row r="53853" spans="27:29">
      <c r="AA53853" s="298"/>
      <c r="AC53853" s="206"/>
    </row>
    <row r="53854" spans="27:29">
      <c r="AA53854" s="298"/>
      <c r="AC53854" s="206"/>
    </row>
    <row r="53855" spans="27:29">
      <c r="AA53855" s="298"/>
      <c r="AC53855" s="206"/>
    </row>
    <row r="53856" spans="27:29">
      <c r="AA53856" s="298"/>
      <c r="AC53856" s="206"/>
    </row>
    <row r="53857" spans="27:29">
      <c r="AA53857" s="298"/>
      <c r="AC53857" s="206"/>
    </row>
    <row r="53858" spans="27:29">
      <c r="AA53858" s="298"/>
      <c r="AC53858" s="206"/>
    </row>
    <row r="53859" spans="27:29">
      <c r="AA53859" s="298"/>
      <c r="AC53859" s="206"/>
    </row>
    <row r="53860" spans="27:29">
      <c r="AA53860" s="298"/>
      <c r="AC53860" s="206"/>
    </row>
    <row r="53861" spans="27:29">
      <c r="AA53861" s="298"/>
      <c r="AC53861" s="206"/>
    </row>
    <row r="53862" spans="27:29">
      <c r="AA53862" s="298"/>
      <c r="AC53862" s="206"/>
    </row>
    <row r="53863" spans="27:29">
      <c r="AA53863" s="298"/>
      <c r="AC53863" s="206"/>
    </row>
    <row r="53864" spans="27:29">
      <c r="AA53864" s="298"/>
      <c r="AC53864" s="206"/>
    </row>
    <row r="53865" spans="27:29">
      <c r="AA53865" s="298"/>
      <c r="AC53865" s="206"/>
    </row>
    <row r="53866" spans="27:29">
      <c r="AA53866" s="298"/>
      <c r="AC53866" s="206"/>
    </row>
    <row r="53867" spans="27:29">
      <c r="AA53867" s="298"/>
      <c r="AC53867" s="206"/>
    </row>
    <row r="53868" spans="27:29">
      <c r="AA53868" s="298"/>
      <c r="AC53868" s="206"/>
    </row>
    <row r="53869" spans="27:29">
      <c r="AA53869" s="298"/>
      <c r="AC53869" s="206"/>
    </row>
    <row r="53870" spans="27:29">
      <c r="AA53870" s="298"/>
      <c r="AC53870" s="206"/>
    </row>
    <row r="53871" spans="27:29">
      <c r="AA53871" s="298"/>
      <c r="AC53871" s="206"/>
    </row>
    <row r="53872" spans="27:29">
      <c r="AA53872" s="298"/>
      <c r="AC53872" s="206"/>
    </row>
    <row r="53873" spans="27:29">
      <c r="AA53873" s="298"/>
      <c r="AC53873" s="206"/>
    </row>
    <row r="53874" spans="27:29">
      <c r="AA53874" s="298"/>
      <c r="AC53874" s="206"/>
    </row>
    <row r="53875" spans="27:29">
      <c r="AA53875" s="298"/>
      <c r="AC53875" s="206"/>
    </row>
    <row r="53876" spans="27:29">
      <c r="AA53876" s="298"/>
      <c r="AC53876" s="206"/>
    </row>
    <row r="53877" spans="27:29">
      <c r="AA53877" s="298"/>
      <c r="AC53877" s="206"/>
    </row>
    <row r="53878" spans="27:29">
      <c r="AA53878" s="298"/>
      <c r="AC53878" s="206"/>
    </row>
    <row r="53879" spans="27:29">
      <c r="AA53879" s="298"/>
      <c r="AC53879" s="206"/>
    </row>
    <row r="53880" spans="27:29">
      <c r="AA53880" s="298"/>
      <c r="AC53880" s="206"/>
    </row>
    <row r="53881" spans="27:29">
      <c r="AA53881" s="298"/>
      <c r="AC53881" s="206"/>
    </row>
    <row r="53882" spans="27:29">
      <c r="AA53882" s="298"/>
      <c r="AC53882" s="206"/>
    </row>
    <row r="53883" spans="27:29">
      <c r="AA53883" s="298"/>
      <c r="AC53883" s="206"/>
    </row>
    <row r="53884" spans="27:29">
      <c r="AA53884" s="298"/>
      <c r="AC53884" s="206"/>
    </row>
    <row r="53885" spans="27:29">
      <c r="AA53885" s="298"/>
      <c r="AC53885" s="206"/>
    </row>
    <row r="53886" spans="27:29">
      <c r="AA53886" s="298"/>
      <c r="AC53886" s="206"/>
    </row>
    <row r="53887" spans="27:29">
      <c r="AA53887" s="298"/>
      <c r="AC53887" s="206"/>
    </row>
    <row r="53888" spans="27:29">
      <c r="AA53888" s="298"/>
      <c r="AC53888" s="206"/>
    </row>
    <row r="53889" spans="27:29">
      <c r="AA53889" s="298"/>
      <c r="AC53889" s="206"/>
    </row>
    <row r="53890" spans="27:29">
      <c r="AA53890" s="298"/>
      <c r="AC53890" s="206"/>
    </row>
    <row r="53891" spans="27:29">
      <c r="AA53891" s="298"/>
      <c r="AC53891" s="206"/>
    </row>
    <row r="53892" spans="27:29">
      <c r="AA53892" s="298"/>
      <c r="AC53892" s="206"/>
    </row>
    <row r="53893" spans="27:29">
      <c r="AA53893" s="298"/>
      <c r="AC53893" s="206"/>
    </row>
    <row r="53894" spans="27:29">
      <c r="AA53894" s="298"/>
      <c r="AC53894" s="206"/>
    </row>
    <row r="53895" spans="27:29">
      <c r="AA53895" s="298"/>
      <c r="AC53895" s="206"/>
    </row>
    <row r="53896" spans="27:29">
      <c r="AA53896" s="298"/>
      <c r="AC53896" s="206"/>
    </row>
    <row r="53897" spans="27:29">
      <c r="AA53897" s="298"/>
      <c r="AC53897" s="206"/>
    </row>
    <row r="53898" spans="27:29">
      <c r="AA53898" s="298"/>
      <c r="AC53898" s="206"/>
    </row>
    <row r="53899" spans="27:29">
      <c r="AA53899" s="298"/>
      <c r="AC53899" s="206"/>
    </row>
    <row r="53900" spans="27:29">
      <c r="AA53900" s="298"/>
      <c r="AC53900" s="206"/>
    </row>
    <row r="53901" spans="27:29">
      <c r="AA53901" s="298"/>
      <c r="AC53901" s="206"/>
    </row>
    <row r="53902" spans="27:29">
      <c r="AA53902" s="298"/>
      <c r="AC53902" s="206"/>
    </row>
    <row r="53903" spans="27:29">
      <c r="AA53903" s="298"/>
      <c r="AC53903" s="206"/>
    </row>
    <row r="53904" spans="27:29">
      <c r="AA53904" s="298"/>
      <c r="AC53904" s="206"/>
    </row>
    <row r="53905" spans="27:29">
      <c r="AA53905" s="298"/>
      <c r="AC53905" s="206"/>
    </row>
    <row r="53906" spans="27:29">
      <c r="AA53906" s="298"/>
      <c r="AC53906" s="206"/>
    </row>
    <row r="53907" spans="27:29">
      <c r="AA53907" s="298"/>
      <c r="AC53907" s="206"/>
    </row>
    <row r="53908" spans="27:29">
      <c r="AA53908" s="298"/>
      <c r="AC53908" s="206"/>
    </row>
    <row r="53909" spans="27:29">
      <c r="AA53909" s="298"/>
      <c r="AC53909" s="206"/>
    </row>
    <row r="53910" spans="27:29">
      <c r="AA53910" s="298"/>
      <c r="AC53910" s="206"/>
    </row>
    <row r="53911" spans="27:29">
      <c r="AA53911" s="298"/>
      <c r="AC53911" s="206"/>
    </row>
    <row r="53912" spans="27:29">
      <c r="AA53912" s="298"/>
      <c r="AC53912" s="206"/>
    </row>
    <row r="53913" spans="27:29">
      <c r="AA53913" s="298"/>
      <c r="AC53913" s="206"/>
    </row>
    <row r="53914" spans="27:29">
      <c r="AA53914" s="298"/>
      <c r="AC53914" s="206"/>
    </row>
    <row r="53915" spans="27:29">
      <c r="AA53915" s="298"/>
      <c r="AC53915" s="206"/>
    </row>
    <row r="53916" spans="27:29">
      <c r="AA53916" s="298"/>
      <c r="AC53916" s="206"/>
    </row>
    <row r="53917" spans="27:29">
      <c r="AA53917" s="298"/>
      <c r="AC53917" s="206"/>
    </row>
    <row r="53918" spans="27:29">
      <c r="AA53918" s="298"/>
      <c r="AC53918" s="206"/>
    </row>
    <row r="53919" spans="27:29">
      <c r="AA53919" s="298"/>
      <c r="AC53919" s="206"/>
    </row>
    <row r="53920" spans="27:29">
      <c r="AA53920" s="298"/>
      <c r="AC53920" s="206"/>
    </row>
    <row r="53921" spans="27:29">
      <c r="AA53921" s="298"/>
      <c r="AC53921" s="206"/>
    </row>
    <row r="53922" spans="27:29">
      <c r="AA53922" s="298"/>
      <c r="AC53922" s="206"/>
    </row>
    <row r="53923" spans="27:29">
      <c r="AA53923" s="298"/>
      <c r="AC53923" s="206"/>
    </row>
    <row r="53924" spans="27:29">
      <c r="AA53924" s="298"/>
      <c r="AC53924" s="206"/>
    </row>
    <row r="53925" spans="27:29">
      <c r="AA53925" s="298"/>
      <c r="AC53925" s="206"/>
    </row>
    <row r="53926" spans="27:29">
      <c r="AA53926" s="298"/>
      <c r="AC53926" s="206"/>
    </row>
    <row r="53927" spans="27:29">
      <c r="AA53927" s="298"/>
      <c r="AC53927" s="206"/>
    </row>
    <row r="53928" spans="27:29">
      <c r="AA53928" s="298"/>
      <c r="AC53928" s="206"/>
    </row>
    <row r="53929" spans="27:29">
      <c r="AA53929" s="298"/>
      <c r="AC53929" s="206"/>
    </row>
    <row r="53930" spans="27:29">
      <c r="AA53930" s="298"/>
      <c r="AC53930" s="206"/>
    </row>
    <row r="53931" spans="27:29">
      <c r="AA53931" s="298"/>
      <c r="AC53931" s="206"/>
    </row>
    <row r="53932" spans="27:29">
      <c r="AA53932" s="298"/>
      <c r="AC53932" s="206"/>
    </row>
    <row r="53933" spans="27:29">
      <c r="AA53933" s="298"/>
      <c r="AC53933" s="206"/>
    </row>
    <row r="53934" spans="27:29">
      <c r="AA53934" s="298"/>
      <c r="AC53934" s="206"/>
    </row>
    <row r="53935" spans="27:29">
      <c r="AA53935" s="298"/>
      <c r="AC53935" s="206"/>
    </row>
    <row r="53936" spans="27:29">
      <c r="AA53936" s="298"/>
      <c r="AC53936" s="206"/>
    </row>
    <row r="53937" spans="27:29">
      <c r="AA53937" s="298"/>
      <c r="AC53937" s="206"/>
    </row>
    <row r="53938" spans="27:29">
      <c r="AA53938" s="298"/>
      <c r="AC53938" s="206"/>
    </row>
    <row r="53939" spans="27:29">
      <c r="AA53939" s="298"/>
      <c r="AC53939" s="206"/>
    </row>
    <row r="53940" spans="27:29">
      <c r="AA53940" s="298"/>
      <c r="AC53940" s="206"/>
    </row>
    <row r="53941" spans="27:29">
      <c r="AA53941" s="298"/>
      <c r="AC53941" s="206"/>
    </row>
    <row r="53942" spans="27:29">
      <c r="AA53942" s="298"/>
      <c r="AC53942" s="206"/>
    </row>
    <row r="53943" spans="27:29">
      <c r="AA53943" s="298"/>
      <c r="AC53943" s="206"/>
    </row>
    <row r="53944" spans="27:29">
      <c r="AA53944" s="298"/>
      <c r="AC53944" s="206"/>
    </row>
    <row r="53945" spans="27:29">
      <c r="AA53945" s="298"/>
      <c r="AC53945" s="206"/>
    </row>
    <row r="53946" spans="27:29">
      <c r="AA53946" s="298"/>
      <c r="AC53946" s="206"/>
    </row>
    <row r="53947" spans="27:29">
      <c r="AA53947" s="298"/>
      <c r="AC53947" s="206"/>
    </row>
    <row r="53948" spans="27:29">
      <c r="AA53948" s="298"/>
      <c r="AC53948" s="206"/>
    </row>
    <row r="53949" spans="27:29">
      <c r="AA53949" s="298"/>
      <c r="AC53949" s="206"/>
    </row>
    <row r="53950" spans="27:29">
      <c r="AA53950" s="298"/>
      <c r="AC53950" s="206"/>
    </row>
    <row r="53951" spans="27:29">
      <c r="AA53951" s="298"/>
      <c r="AC53951" s="206"/>
    </row>
    <row r="53952" spans="27:29">
      <c r="AA53952" s="298"/>
      <c r="AC53952" s="206"/>
    </row>
    <row r="53953" spans="27:29">
      <c r="AA53953" s="298"/>
      <c r="AC53953" s="206"/>
    </row>
    <row r="53954" spans="27:29">
      <c r="AA53954" s="298"/>
      <c r="AC53954" s="206"/>
    </row>
    <row r="53955" spans="27:29">
      <c r="AA53955" s="298"/>
      <c r="AC53955" s="206"/>
    </row>
    <row r="53956" spans="27:29">
      <c r="AA53956" s="298"/>
      <c r="AC53956" s="206"/>
    </row>
    <row r="53957" spans="27:29">
      <c r="AA53957" s="298"/>
      <c r="AC53957" s="206"/>
    </row>
    <row r="53958" spans="27:29">
      <c r="AA53958" s="298"/>
      <c r="AC53958" s="206"/>
    </row>
    <row r="53959" spans="27:29">
      <c r="AA53959" s="298"/>
      <c r="AC53959" s="206"/>
    </row>
    <row r="53960" spans="27:29">
      <c r="AA53960" s="298"/>
      <c r="AC53960" s="206"/>
    </row>
    <row r="53961" spans="27:29">
      <c r="AA53961" s="298"/>
      <c r="AC53961" s="206"/>
    </row>
    <row r="53962" spans="27:29">
      <c r="AA53962" s="298"/>
      <c r="AC53962" s="206"/>
    </row>
    <row r="53963" spans="27:29">
      <c r="AA53963" s="298"/>
      <c r="AC53963" s="206"/>
    </row>
    <row r="53964" spans="27:29">
      <c r="AA53964" s="298"/>
      <c r="AC53964" s="206"/>
    </row>
    <row r="53965" spans="27:29">
      <c r="AA53965" s="298"/>
      <c r="AC53965" s="206"/>
    </row>
    <row r="53966" spans="27:29">
      <c r="AA53966" s="298"/>
      <c r="AC53966" s="206"/>
    </row>
    <row r="53967" spans="27:29">
      <c r="AA53967" s="298"/>
      <c r="AC53967" s="206"/>
    </row>
    <row r="53968" spans="27:29">
      <c r="AA53968" s="298"/>
      <c r="AC53968" s="206"/>
    </row>
    <row r="53969" spans="27:29">
      <c r="AA53969" s="298"/>
      <c r="AC53969" s="206"/>
    </row>
    <row r="53970" spans="27:29">
      <c r="AA53970" s="298"/>
      <c r="AC53970" s="206"/>
    </row>
    <row r="53971" spans="27:29">
      <c r="AA53971" s="298"/>
      <c r="AC53971" s="206"/>
    </row>
    <row r="53972" spans="27:29">
      <c r="AA53972" s="298"/>
      <c r="AC53972" s="206"/>
    </row>
    <row r="53973" spans="27:29">
      <c r="AA53973" s="298"/>
      <c r="AC53973" s="206"/>
    </row>
    <row r="53974" spans="27:29">
      <c r="AA53974" s="298"/>
      <c r="AC53974" s="206"/>
    </row>
    <row r="53975" spans="27:29">
      <c r="AA53975" s="298"/>
      <c r="AC53975" s="206"/>
    </row>
    <row r="53976" spans="27:29">
      <c r="AA53976" s="298"/>
      <c r="AC53976" s="206"/>
    </row>
    <row r="53977" spans="27:29">
      <c r="AA53977" s="298"/>
      <c r="AC53977" s="206"/>
    </row>
    <row r="53978" spans="27:29">
      <c r="AA53978" s="298"/>
      <c r="AC53978" s="206"/>
    </row>
    <row r="53979" spans="27:29">
      <c r="AA53979" s="298"/>
      <c r="AC53979" s="206"/>
    </row>
    <row r="53980" spans="27:29">
      <c r="AA53980" s="298"/>
      <c r="AC53980" s="206"/>
    </row>
    <row r="53981" spans="27:29">
      <c r="AA53981" s="298"/>
      <c r="AC53981" s="206"/>
    </row>
    <row r="53982" spans="27:29">
      <c r="AA53982" s="298"/>
      <c r="AC53982" s="206"/>
    </row>
    <row r="53983" spans="27:29">
      <c r="AA53983" s="298"/>
      <c r="AC53983" s="206"/>
    </row>
    <row r="53984" spans="27:29">
      <c r="AA53984" s="298"/>
      <c r="AC53984" s="206"/>
    </row>
    <row r="53985" spans="27:29">
      <c r="AA53985" s="298"/>
      <c r="AC53985" s="206"/>
    </row>
    <row r="53986" spans="27:29">
      <c r="AA53986" s="298"/>
      <c r="AC53986" s="206"/>
    </row>
    <row r="53987" spans="27:29">
      <c r="AA53987" s="298"/>
      <c r="AC53987" s="206"/>
    </row>
    <row r="53988" spans="27:29">
      <c r="AA53988" s="298"/>
      <c r="AC53988" s="206"/>
    </row>
    <row r="53989" spans="27:29">
      <c r="AA53989" s="298"/>
      <c r="AC53989" s="206"/>
    </row>
    <row r="53990" spans="27:29">
      <c r="AA53990" s="298"/>
      <c r="AC53990" s="206"/>
    </row>
    <row r="53991" spans="27:29">
      <c r="AA53991" s="298"/>
      <c r="AC53991" s="206"/>
    </row>
    <row r="53992" spans="27:29">
      <c r="AA53992" s="298"/>
      <c r="AC53992" s="206"/>
    </row>
    <row r="53993" spans="27:29">
      <c r="AA53993" s="298"/>
      <c r="AC53993" s="206"/>
    </row>
    <row r="53994" spans="27:29">
      <c r="AA53994" s="298"/>
      <c r="AC53994" s="206"/>
    </row>
    <row r="53995" spans="27:29">
      <c r="AA53995" s="298"/>
      <c r="AC53995" s="206"/>
    </row>
    <row r="53996" spans="27:29">
      <c r="AA53996" s="298"/>
      <c r="AC53996" s="206"/>
    </row>
    <row r="53997" spans="27:29">
      <c r="AA53997" s="298"/>
      <c r="AC53997" s="206"/>
    </row>
    <row r="53998" spans="27:29">
      <c r="AA53998" s="298"/>
      <c r="AC53998" s="206"/>
    </row>
    <row r="53999" spans="27:29">
      <c r="AA53999" s="298"/>
      <c r="AC53999" s="206"/>
    </row>
    <row r="54000" spans="27:29">
      <c r="AA54000" s="298"/>
      <c r="AC54000" s="206"/>
    </row>
    <row r="54001" spans="27:29">
      <c r="AA54001" s="298"/>
      <c r="AC54001" s="206"/>
    </row>
    <row r="54002" spans="27:29">
      <c r="AA54002" s="298"/>
      <c r="AC54002" s="206"/>
    </row>
    <row r="54003" spans="27:29">
      <c r="AA54003" s="298"/>
      <c r="AC54003" s="206"/>
    </row>
    <row r="54004" spans="27:29">
      <c r="AA54004" s="298"/>
      <c r="AC54004" s="206"/>
    </row>
    <row r="54005" spans="27:29">
      <c r="AA54005" s="298"/>
      <c r="AC54005" s="206"/>
    </row>
    <row r="54006" spans="27:29">
      <c r="AA54006" s="298"/>
      <c r="AC54006" s="206"/>
    </row>
    <row r="54007" spans="27:29">
      <c r="AA54007" s="298"/>
      <c r="AC54007" s="206"/>
    </row>
    <row r="54008" spans="27:29">
      <c r="AA54008" s="298"/>
      <c r="AC54008" s="206"/>
    </row>
    <row r="54009" spans="27:29">
      <c r="AA54009" s="298"/>
      <c r="AC54009" s="206"/>
    </row>
    <row r="54010" spans="27:29">
      <c r="AA54010" s="298"/>
      <c r="AC54010" s="206"/>
    </row>
    <row r="54011" spans="27:29">
      <c r="AA54011" s="298"/>
      <c r="AC54011" s="206"/>
    </row>
    <row r="54012" spans="27:29">
      <c r="AA54012" s="298"/>
      <c r="AC54012" s="206"/>
    </row>
    <row r="54013" spans="27:29">
      <c r="AA54013" s="298"/>
      <c r="AC54013" s="206"/>
    </row>
    <row r="54014" spans="27:29">
      <c r="AA54014" s="298"/>
      <c r="AC54014" s="206"/>
    </row>
    <row r="54015" spans="27:29">
      <c r="AA54015" s="298"/>
      <c r="AC54015" s="206"/>
    </row>
    <row r="54016" spans="27:29">
      <c r="AA54016" s="298"/>
      <c r="AC54016" s="206"/>
    </row>
    <row r="54017" spans="27:29">
      <c r="AA54017" s="298"/>
      <c r="AC54017" s="206"/>
    </row>
    <row r="54018" spans="27:29">
      <c r="AA54018" s="298"/>
      <c r="AC54018" s="206"/>
    </row>
    <row r="54019" spans="27:29">
      <c r="AA54019" s="298"/>
      <c r="AC54019" s="206"/>
    </row>
    <row r="54020" spans="27:29">
      <c r="AA54020" s="298"/>
      <c r="AC54020" s="206"/>
    </row>
    <row r="54021" spans="27:29">
      <c r="AA54021" s="298"/>
      <c r="AC54021" s="206"/>
    </row>
    <row r="54022" spans="27:29">
      <c r="AA54022" s="298"/>
      <c r="AC54022" s="206"/>
    </row>
    <row r="54023" spans="27:29">
      <c r="AA54023" s="298"/>
      <c r="AC54023" s="206"/>
    </row>
    <row r="54024" spans="27:29">
      <c r="AA54024" s="298"/>
      <c r="AC54024" s="206"/>
    </row>
    <row r="54025" spans="27:29">
      <c r="AA54025" s="298"/>
      <c r="AC54025" s="206"/>
    </row>
    <row r="54026" spans="27:29">
      <c r="AA54026" s="298"/>
      <c r="AC54026" s="206"/>
    </row>
    <row r="54027" spans="27:29">
      <c r="AA54027" s="298"/>
      <c r="AC54027" s="206"/>
    </row>
    <row r="54028" spans="27:29">
      <c r="AA54028" s="298"/>
      <c r="AC54028" s="206"/>
    </row>
    <row r="54029" spans="27:29">
      <c r="AA54029" s="298"/>
      <c r="AC54029" s="206"/>
    </row>
    <row r="54030" spans="27:29">
      <c r="AA54030" s="298"/>
      <c r="AC54030" s="206"/>
    </row>
    <row r="54031" spans="27:29">
      <c r="AA54031" s="298"/>
      <c r="AC54031" s="206"/>
    </row>
    <row r="54032" spans="27:29">
      <c r="AA54032" s="298"/>
      <c r="AC54032" s="206"/>
    </row>
    <row r="54033" spans="27:29">
      <c r="AA54033" s="298"/>
      <c r="AC54033" s="206"/>
    </row>
    <row r="54034" spans="27:29">
      <c r="AA54034" s="298"/>
      <c r="AC54034" s="206"/>
    </row>
    <row r="54035" spans="27:29">
      <c r="AA54035" s="298"/>
      <c r="AC54035" s="206"/>
    </row>
    <row r="54036" spans="27:29">
      <c r="AA54036" s="298"/>
      <c r="AC54036" s="206"/>
    </row>
    <row r="54037" spans="27:29">
      <c r="AA54037" s="298"/>
      <c r="AC54037" s="206"/>
    </row>
    <row r="54038" spans="27:29">
      <c r="AA54038" s="298"/>
      <c r="AC54038" s="206"/>
    </row>
    <row r="54039" spans="27:29">
      <c r="AA54039" s="298"/>
      <c r="AC54039" s="206"/>
    </row>
    <row r="54040" spans="27:29">
      <c r="AA54040" s="298"/>
      <c r="AC54040" s="206"/>
    </row>
    <row r="54041" spans="27:29">
      <c r="AA54041" s="298"/>
      <c r="AC54041" s="206"/>
    </row>
    <row r="54042" spans="27:29">
      <c r="AA54042" s="298"/>
      <c r="AC54042" s="206"/>
    </row>
    <row r="54043" spans="27:29">
      <c r="AA54043" s="298"/>
      <c r="AC54043" s="206"/>
    </row>
    <row r="54044" spans="27:29">
      <c r="AA54044" s="298"/>
      <c r="AC54044" s="206"/>
    </row>
    <row r="54045" spans="27:29">
      <c r="AA54045" s="298"/>
      <c r="AC54045" s="206"/>
    </row>
    <row r="54046" spans="27:29">
      <c r="AA54046" s="298"/>
      <c r="AC54046" s="206"/>
    </row>
    <row r="54047" spans="27:29">
      <c r="AA54047" s="298"/>
      <c r="AC54047" s="206"/>
    </row>
    <row r="54048" spans="27:29">
      <c r="AA54048" s="298"/>
      <c r="AC54048" s="206"/>
    </row>
    <row r="54049" spans="27:29">
      <c r="AA54049" s="298"/>
      <c r="AC54049" s="206"/>
    </row>
    <row r="54050" spans="27:29">
      <c r="AA54050" s="298"/>
      <c r="AC54050" s="206"/>
    </row>
    <row r="54051" spans="27:29">
      <c r="AA54051" s="298"/>
      <c r="AC54051" s="206"/>
    </row>
    <row r="54052" spans="27:29">
      <c r="AA54052" s="298"/>
      <c r="AC54052" s="206"/>
    </row>
    <row r="54053" spans="27:29">
      <c r="AA54053" s="298"/>
      <c r="AC54053" s="206"/>
    </row>
    <row r="54054" spans="27:29">
      <c r="AA54054" s="298"/>
      <c r="AC54054" s="206"/>
    </row>
    <row r="54055" spans="27:29">
      <c r="AA54055" s="298"/>
      <c r="AC54055" s="206"/>
    </row>
    <row r="54056" spans="27:29">
      <c r="AA54056" s="298"/>
      <c r="AC54056" s="206"/>
    </row>
    <row r="54057" spans="27:29">
      <c r="AA54057" s="298"/>
      <c r="AC54057" s="206"/>
    </row>
    <row r="54058" spans="27:29">
      <c r="AA54058" s="298"/>
      <c r="AC54058" s="206"/>
    </row>
    <row r="54059" spans="27:29">
      <c r="AA54059" s="298"/>
      <c r="AC54059" s="206"/>
    </row>
    <row r="54060" spans="27:29">
      <c r="AA54060" s="298"/>
      <c r="AC54060" s="206"/>
    </row>
    <row r="54061" spans="27:29">
      <c r="AA54061" s="298"/>
      <c r="AC54061" s="206"/>
    </row>
    <row r="54062" spans="27:29">
      <c r="AA54062" s="298"/>
      <c r="AC54062" s="206"/>
    </row>
    <row r="54063" spans="27:29">
      <c r="AA54063" s="298"/>
      <c r="AC54063" s="206"/>
    </row>
    <row r="54064" spans="27:29">
      <c r="AA54064" s="298"/>
      <c r="AC54064" s="206"/>
    </row>
    <row r="54065" spans="27:29">
      <c r="AA54065" s="298"/>
      <c r="AC54065" s="206"/>
    </row>
    <row r="54066" spans="27:29">
      <c r="AA54066" s="298"/>
      <c r="AC54066" s="206"/>
    </row>
    <row r="54067" spans="27:29">
      <c r="AA54067" s="298"/>
      <c r="AC54067" s="206"/>
    </row>
    <row r="54068" spans="27:29">
      <c r="AA54068" s="298"/>
      <c r="AC54068" s="206"/>
    </row>
    <row r="54069" spans="27:29">
      <c r="AA54069" s="298"/>
      <c r="AC54069" s="206"/>
    </row>
    <row r="54070" spans="27:29">
      <c r="AA54070" s="298"/>
      <c r="AC54070" s="206"/>
    </row>
    <row r="54071" spans="27:29">
      <c r="AA54071" s="298"/>
      <c r="AC54071" s="206"/>
    </row>
    <row r="54072" spans="27:29">
      <c r="AA54072" s="298"/>
      <c r="AC54072" s="206"/>
    </row>
    <row r="54073" spans="27:29">
      <c r="AA54073" s="298"/>
      <c r="AC54073" s="206"/>
    </row>
    <row r="54074" spans="27:29">
      <c r="AA54074" s="298"/>
      <c r="AC54074" s="206"/>
    </row>
    <row r="54075" spans="27:29">
      <c r="AA54075" s="298"/>
      <c r="AC54075" s="206"/>
    </row>
    <row r="54076" spans="27:29">
      <c r="AA54076" s="298"/>
      <c r="AC54076" s="206"/>
    </row>
    <row r="54077" spans="27:29">
      <c r="AA54077" s="298"/>
      <c r="AC54077" s="206"/>
    </row>
    <row r="54078" spans="27:29">
      <c r="AA54078" s="298"/>
      <c r="AC54078" s="206"/>
    </row>
    <row r="54079" spans="27:29">
      <c r="AA54079" s="298"/>
      <c r="AC54079" s="206"/>
    </row>
    <row r="54080" spans="27:29">
      <c r="AA54080" s="298"/>
      <c r="AC54080" s="206"/>
    </row>
    <row r="54081" spans="27:29">
      <c r="AA54081" s="298"/>
      <c r="AC54081" s="206"/>
    </row>
    <row r="54082" spans="27:29">
      <c r="AA54082" s="298"/>
      <c r="AC54082" s="206"/>
    </row>
    <row r="54083" spans="27:29">
      <c r="AA54083" s="298"/>
      <c r="AC54083" s="206"/>
    </row>
    <row r="54084" spans="27:29">
      <c r="AA54084" s="298"/>
      <c r="AC54084" s="206"/>
    </row>
    <row r="54085" spans="27:29">
      <c r="AA54085" s="298"/>
      <c r="AC54085" s="206"/>
    </row>
    <row r="54086" spans="27:29">
      <c r="AA54086" s="298"/>
      <c r="AC54086" s="206"/>
    </row>
    <row r="54087" spans="27:29">
      <c r="AA54087" s="298"/>
      <c r="AC54087" s="206"/>
    </row>
    <row r="54088" spans="27:29">
      <c r="AA54088" s="298"/>
      <c r="AC54088" s="206"/>
    </row>
    <row r="54089" spans="27:29">
      <c r="AA54089" s="298"/>
      <c r="AC54089" s="206"/>
    </row>
    <row r="54090" spans="27:29">
      <c r="AA54090" s="298"/>
      <c r="AC54090" s="206"/>
    </row>
    <row r="54091" spans="27:29">
      <c r="AA54091" s="298"/>
      <c r="AC54091" s="206"/>
    </row>
    <row r="54092" spans="27:29">
      <c r="AA54092" s="298"/>
      <c r="AC54092" s="206"/>
    </row>
    <row r="54093" spans="27:29">
      <c r="AA54093" s="298"/>
      <c r="AC54093" s="206"/>
    </row>
    <row r="54094" spans="27:29">
      <c r="AA54094" s="298"/>
      <c r="AC54094" s="206"/>
    </row>
    <row r="54095" spans="27:29">
      <c r="AA54095" s="298"/>
      <c r="AC54095" s="206"/>
    </row>
    <row r="54096" spans="27:29">
      <c r="AA54096" s="298"/>
      <c r="AC54096" s="206"/>
    </row>
    <row r="54097" spans="27:29">
      <c r="AA54097" s="298"/>
      <c r="AC54097" s="206"/>
    </row>
    <row r="54098" spans="27:29">
      <c r="AA54098" s="298"/>
      <c r="AC54098" s="206"/>
    </row>
    <row r="54099" spans="27:29">
      <c r="AA54099" s="298"/>
      <c r="AC54099" s="206"/>
    </row>
    <row r="54100" spans="27:29">
      <c r="AA54100" s="298"/>
      <c r="AC54100" s="206"/>
    </row>
    <row r="54101" spans="27:29">
      <c r="AA54101" s="298"/>
      <c r="AC54101" s="206"/>
    </row>
    <row r="54102" spans="27:29">
      <c r="AA54102" s="298"/>
      <c r="AC54102" s="206"/>
    </row>
    <row r="54103" spans="27:29">
      <c r="AA54103" s="298"/>
      <c r="AC54103" s="206"/>
    </row>
    <row r="54104" spans="27:29">
      <c r="AA54104" s="298"/>
      <c r="AC54104" s="206"/>
    </row>
    <row r="54105" spans="27:29">
      <c r="AA54105" s="298"/>
      <c r="AC54105" s="206"/>
    </row>
    <row r="54106" spans="27:29">
      <c r="AA54106" s="298"/>
      <c r="AC54106" s="206"/>
    </row>
    <row r="54107" spans="27:29">
      <c r="AA54107" s="298"/>
      <c r="AC54107" s="206"/>
    </row>
    <row r="54108" spans="27:29">
      <c r="AA54108" s="298"/>
      <c r="AC54108" s="206"/>
    </row>
    <row r="54109" spans="27:29">
      <c r="AA54109" s="298"/>
      <c r="AC54109" s="206"/>
    </row>
    <row r="54110" spans="27:29">
      <c r="AA54110" s="298"/>
      <c r="AC54110" s="206"/>
    </row>
    <row r="54111" spans="27:29">
      <c r="AA54111" s="298"/>
      <c r="AC54111" s="206"/>
    </row>
    <row r="54112" spans="27:29">
      <c r="AA54112" s="298"/>
      <c r="AC54112" s="206"/>
    </row>
    <row r="54113" spans="27:29">
      <c r="AA54113" s="298"/>
      <c r="AC54113" s="206"/>
    </row>
    <row r="54114" spans="27:29">
      <c r="AA54114" s="298"/>
      <c r="AC54114" s="206"/>
    </row>
    <row r="54115" spans="27:29">
      <c r="AA54115" s="298"/>
      <c r="AC54115" s="206"/>
    </row>
    <row r="54116" spans="27:29">
      <c r="AA54116" s="298"/>
      <c r="AC54116" s="206"/>
    </row>
    <row r="54117" spans="27:29">
      <c r="AA54117" s="298"/>
      <c r="AC54117" s="206"/>
    </row>
    <row r="54118" spans="27:29">
      <c r="AA54118" s="298"/>
      <c r="AC54118" s="206"/>
    </row>
    <row r="54119" spans="27:29">
      <c r="AA54119" s="298"/>
      <c r="AC54119" s="206"/>
    </row>
    <row r="54120" spans="27:29">
      <c r="AA54120" s="298"/>
      <c r="AC54120" s="206"/>
    </row>
    <row r="54121" spans="27:29">
      <c r="AA54121" s="298"/>
      <c r="AC54121" s="206"/>
    </row>
    <row r="54122" spans="27:29">
      <c r="AA54122" s="298"/>
      <c r="AC54122" s="206"/>
    </row>
    <row r="54123" spans="27:29">
      <c r="AA54123" s="298"/>
      <c r="AC54123" s="206"/>
    </row>
    <row r="54124" spans="27:29">
      <c r="AA54124" s="298"/>
      <c r="AC54124" s="206"/>
    </row>
    <row r="54125" spans="27:29">
      <c r="AA54125" s="298"/>
      <c r="AC54125" s="206"/>
    </row>
    <row r="54126" spans="27:29">
      <c r="AA54126" s="298"/>
      <c r="AC54126" s="206"/>
    </row>
    <row r="54127" spans="27:29">
      <c r="AA54127" s="298"/>
      <c r="AC54127" s="206"/>
    </row>
    <row r="54128" spans="27:29">
      <c r="AA54128" s="298"/>
      <c r="AC54128" s="206"/>
    </row>
    <row r="54129" spans="27:29">
      <c r="AA54129" s="298"/>
      <c r="AC54129" s="206"/>
    </row>
    <row r="54130" spans="27:29">
      <c r="AA54130" s="298"/>
      <c r="AC54130" s="206"/>
    </row>
    <row r="54131" spans="27:29">
      <c r="AA54131" s="298"/>
      <c r="AC54131" s="206"/>
    </row>
    <row r="54132" spans="27:29">
      <c r="AA54132" s="298"/>
      <c r="AC54132" s="206"/>
    </row>
    <row r="54133" spans="27:29">
      <c r="AA54133" s="298"/>
      <c r="AC54133" s="206"/>
    </row>
    <row r="54134" spans="27:29">
      <c r="AA54134" s="298"/>
      <c r="AC54134" s="206"/>
    </row>
    <row r="54135" spans="27:29">
      <c r="AA54135" s="298"/>
      <c r="AC54135" s="206"/>
    </row>
    <row r="54136" spans="27:29">
      <c r="AA54136" s="298"/>
      <c r="AC54136" s="206"/>
    </row>
    <row r="54137" spans="27:29">
      <c r="AA54137" s="298"/>
      <c r="AC54137" s="206"/>
    </row>
    <row r="54138" spans="27:29">
      <c r="AA54138" s="298"/>
      <c r="AC54138" s="206"/>
    </row>
    <row r="54139" spans="27:29">
      <c r="AA54139" s="298"/>
      <c r="AC54139" s="206"/>
    </row>
    <row r="54140" spans="27:29">
      <c r="AA54140" s="298"/>
      <c r="AC54140" s="206"/>
    </row>
    <row r="54141" spans="27:29">
      <c r="AA54141" s="298"/>
      <c r="AC54141" s="206"/>
    </row>
    <row r="54142" spans="27:29">
      <c r="AA54142" s="298"/>
      <c r="AC54142" s="206"/>
    </row>
    <row r="54143" spans="27:29">
      <c r="AA54143" s="298"/>
      <c r="AC54143" s="206"/>
    </row>
    <row r="54144" spans="27:29">
      <c r="AA54144" s="298"/>
      <c r="AC54144" s="206"/>
    </row>
    <row r="54145" spans="27:29">
      <c r="AA54145" s="298"/>
      <c r="AC54145" s="206"/>
    </row>
    <row r="54146" spans="27:29">
      <c r="AA54146" s="298"/>
      <c r="AC54146" s="206"/>
    </row>
    <row r="54147" spans="27:29">
      <c r="AA54147" s="298"/>
      <c r="AC54147" s="206"/>
    </row>
    <row r="54148" spans="27:29">
      <c r="AA54148" s="298"/>
      <c r="AC54148" s="206"/>
    </row>
    <row r="54149" spans="27:29">
      <c r="AA54149" s="298"/>
      <c r="AC54149" s="206"/>
    </row>
    <row r="54150" spans="27:29">
      <c r="AA54150" s="298"/>
      <c r="AC54150" s="206"/>
    </row>
    <row r="54151" spans="27:29">
      <c r="AA54151" s="298"/>
      <c r="AC54151" s="206"/>
    </row>
    <row r="54152" spans="27:29">
      <c r="AA54152" s="298"/>
      <c r="AC54152" s="206"/>
    </row>
    <row r="54153" spans="27:29">
      <c r="AA54153" s="298"/>
      <c r="AC54153" s="206"/>
    </row>
    <row r="54154" spans="27:29">
      <c r="AA54154" s="298"/>
      <c r="AC54154" s="206"/>
    </row>
    <row r="54155" spans="27:29">
      <c r="AA54155" s="298"/>
      <c r="AC54155" s="206"/>
    </row>
    <row r="54156" spans="27:29">
      <c r="AA54156" s="298"/>
      <c r="AC54156" s="206"/>
    </row>
    <row r="54157" spans="27:29">
      <c r="AA54157" s="298"/>
      <c r="AC54157" s="206"/>
    </row>
    <row r="54158" spans="27:29">
      <c r="AA54158" s="298"/>
      <c r="AC54158" s="206"/>
    </row>
    <row r="54159" spans="27:29">
      <c r="AA54159" s="298"/>
      <c r="AC54159" s="206"/>
    </row>
    <row r="54160" spans="27:29">
      <c r="AA54160" s="298"/>
      <c r="AC54160" s="206"/>
    </row>
    <row r="54161" spans="27:29">
      <c r="AA54161" s="298"/>
      <c r="AC54161" s="206"/>
    </row>
    <row r="54162" spans="27:29">
      <c r="AA54162" s="298"/>
      <c r="AC54162" s="206"/>
    </row>
    <row r="54163" spans="27:29">
      <c r="AA54163" s="298"/>
      <c r="AC54163" s="206"/>
    </row>
    <row r="54164" spans="27:29">
      <c r="AA54164" s="298"/>
      <c r="AC54164" s="206"/>
    </row>
    <row r="54165" spans="27:29">
      <c r="AA54165" s="298"/>
      <c r="AC54165" s="206"/>
    </row>
    <row r="54166" spans="27:29">
      <c r="AA54166" s="298"/>
      <c r="AC54166" s="206"/>
    </row>
    <row r="54167" spans="27:29">
      <c r="AA54167" s="298"/>
      <c r="AC54167" s="206"/>
    </row>
    <row r="54168" spans="27:29">
      <c r="AA54168" s="298"/>
      <c r="AC54168" s="206"/>
    </row>
    <row r="54169" spans="27:29">
      <c r="AA54169" s="298"/>
      <c r="AC54169" s="206"/>
    </row>
    <row r="54170" spans="27:29">
      <c r="AA54170" s="298"/>
      <c r="AC54170" s="206"/>
    </row>
    <row r="54171" spans="27:29">
      <c r="AA54171" s="298"/>
      <c r="AC54171" s="206"/>
    </row>
    <row r="54172" spans="27:29">
      <c r="AA54172" s="298"/>
      <c r="AC54172" s="206"/>
    </row>
    <row r="54173" spans="27:29">
      <c r="AA54173" s="298"/>
      <c r="AC54173" s="206"/>
    </row>
    <row r="54174" spans="27:29">
      <c r="AA54174" s="298"/>
      <c r="AC54174" s="206"/>
    </row>
    <row r="54175" spans="27:29">
      <c r="AA54175" s="298"/>
      <c r="AC54175" s="206"/>
    </row>
    <row r="54176" spans="27:29">
      <c r="AA54176" s="298"/>
      <c r="AC54176" s="206"/>
    </row>
    <row r="54177" spans="27:29">
      <c r="AA54177" s="298"/>
      <c r="AC54177" s="206"/>
    </row>
    <row r="54178" spans="27:29">
      <c r="AA54178" s="298"/>
      <c r="AC54178" s="206"/>
    </row>
    <row r="54179" spans="27:29">
      <c r="AA54179" s="298"/>
      <c r="AC54179" s="206"/>
    </row>
    <row r="54180" spans="27:29">
      <c r="AA54180" s="298"/>
      <c r="AC54180" s="206"/>
    </row>
    <row r="54181" spans="27:29">
      <c r="AA54181" s="298"/>
      <c r="AC54181" s="206"/>
    </row>
    <row r="54182" spans="27:29">
      <c r="AA54182" s="298"/>
      <c r="AC54182" s="206"/>
    </row>
    <row r="54183" spans="27:29">
      <c r="AA54183" s="298"/>
      <c r="AC54183" s="206"/>
    </row>
    <row r="54184" spans="27:29">
      <c r="AA54184" s="298"/>
      <c r="AC54184" s="206"/>
    </row>
    <row r="54185" spans="27:29">
      <c r="AA54185" s="298"/>
      <c r="AC54185" s="206"/>
    </row>
    <row r="54186" spans="27:29">
      <c r="AA54186" s="298"/>
      <c r="AC54186" s="206"/>
    </row>
    <row r="54187" spans="27:29">
      <c r="AA54187" s="298"/>
      <c r="AC54187" s="206"/>
    </row>
    <row r="54188" spans="27:29">
      <c r="AA54188" s="298"/>
      <c r="AC54188" s="206"/>
    </row>
    <row r="54189" spans="27:29">
      <c r="AA54189" s="298"/>
      <c r="AC54189" s="206"/>
    </row>
    <row r="54190" spans="27:29">
      <c r="AA54190" s="298"/>
      <c r="AC54190" s="206"/>
    </row>
    <row r="54191" spans="27:29">
      <c r="AA54191" s="298"/>
      <c r="AC54191" s="206"/>
    </row>
    <row r="54192" spans="27:29">
      <c r="AA54192" s="298"/>
      <c r="AC54192" s="206"/>
    </row>
    <row r="54193" spans="27:29">
      <c r="AA54193" s="298"/>
      <c r="AC54193" s="206"/>
    </row>
    <row r="54194" spans="27:29">
      <c r="AA54194" s="298"/>
      <c r="AC54194" s="206"/>
    </row>
    <row r="54195" spans="27:29">
      <c r="AA54195" s="298"/>
      <c r="AC54195" s="206"/>
    </row>
    <row r="54196" spans="27:29">
      <c r="AA54196" s="298"/>
      <c r="AC54196" s="206"/>
    </row>
    <row r="54197" spans="27:29">
      <c r="AA54197" s="298"/>
      <c r="AC54197" s="206"/>
    </row>
    <row r="54198" spans="27:29">
      <c r="AA54198" s="298"/>
      <c r="AC54198" s="206"/>
    </row>
    <row r="54199" spans="27:29">
      <c r="AA54199" s="298"/>
      <c r="AC54199" s="206"/>
    </row>
    <row r="54200" spans="27:29">
      <c r="AA54200" s="298"/>
      <c r="AC54200" s="206"/>
    </row>
    <row r="54201" spans="27:29">
      <c r="AA54201" s="298"/>
      <c r="AC54201" s="206"/>
    </row>
    <row r="54202" spans="27:29">
      <c r="AA54202" s="298"/>
      <c r="AC54202" s="206"/>
    </row>
    <row r="54203" spans="27:29">
      <c r="AA54203" s="298"/>
      <c r="AC54203" s="206"/>
    </row>
    <row r="54204" spans="27:29">
      <c r="AA54204" s="298"/>
      <c r="AC54204" s="206"/>
    </row>
    <row r="54205" spans="27:29">
      <c r="AA54205" s="298"/>
      <c r="AC54205" s="206"/>
    </row>
    <row r="54206" spans="27:29">
      <c r="AA54206" s="298"/>
      <c r="AC54206" s="206"/>
    </row>
    <row r="54207" spans="27:29">
      <c r="AA54207" s="298"/>
      <c r="AC54207" s="206"/>
    </row>
    <row r="54208" spans="27:29">
      <c r="AA54208" s="298"/>
      <c r="AC54208" s="206"/>
    </row>
    <row r="54209" spans="27:29">
      <c r="AA54209" s="298"/>
      <c r="AC54209" s="206"/>
    </row>
    <row r="54210" spans="27:29">
      <c r="AA54210" s="298"/>
      <c r="AC54210" s="206"/>
    </row>
    <row r="54211" spans="27:29">
      <c r="AA54211" s="298"/>
      <c r="AC54211" s="206"/>
    </row>
    <row r="54212" spans="27:29">
      <c r="AA54212" s="298"/>
      <c r="AC54212" s="206"/>
    </row>
    <row r="54213" spans="27:29">
      <c r="AA54213" s="298"/>
      <c r="AC54213" s="206"/>
    </row>
    <row r="54214" spans="27:29">
      <c r="AA54214" s="298"/>
      <c r="AC54214" s="206"/>
    </row>
    <row r="54215" spans="27:29">
      <c r="AA54215" s="298"/>
      <c r="AC54215" s="206"/>
    </row>
    <row r="54216" spans="27:29">
      <c r="AA54216" s="298"/>
      <c r="AC54216" s="206"/>
    </row>
    <row r="54217" spans="27:29">
      <c r="AA54217" s="298"/>
      <c r="AC54217" s="206"/>
    </row>
    <row r="54218" spans="27:29">
      <c r="AA54218" s="298"/>
      <c r="AC54218" s="206"/>
    </row>
    <row r="54219" spans="27:29">
      <c r="AA54219" s="298"/>
      <c r="AC54219" s="206"/>
    </row>
    <row r="54220" spans="27:29">
      <c r="AA54220" s="298"/>
      <c r="AC54220" s="206"/>
    </row>
    <row r="54221" spans="27:29">
      <c r="AA54221" s="298"/>
      <c r="AC54221" s="206"/>
    </row>
    <row r="54222" spans="27:29">
      <c r="AA54222" s="298"/>
      <c r="AC54222" s="206"/>
    </row>
    <row r="54223" spans="27:29">
      <c r="AA54223" s="298"/>
      <c r="AC54223" s="206"/>
    </row>
    <row r="54224" spans="27:29">
      <c r="AA54224" s="298"/>
      <c r="AC54224" s="206"/>
    </row>
    <row r="54225" spans="27:29">
      <c r="AA54225" s="298"/>
      <c r="AC54225" s="206"/>
    </row>
    <row r="54226" spans="27:29">
      <c r="AA54226" s="298"/>
      <c r="AC54226" s="206"/>
    </row>
    <row r="54227" spans="27:29">
      <c r="AA54227" s="298"/>
      <c r="AC54227" s="206"/>
    </row>
    <row r="54228" spans="27:29">
      <c r="AA54228" s="298"/>
      <c r="AC54228" s="206"/>
    </row>
    <row r="54229" spans="27:29">
      <c r="AA54229" s="298"/>
      <c r="AC54229" s="206"/>
    </row>
    <row r="54230" spans="27:29">
      <c r="AA54230" s="298"/>
      <c r="AC54230" s="206"/>
    </row>
    <row r="54231" spans="27:29">
      <c r="AA54231" s="298"/>
      <c r="AC54231" s="206"/>
    </row>
    <row r="54232" spans="27:29">
      <c r="AA54232" s="298"/>
      <c r="AC54232" s="206"/>
    </row>
    <row r="54233" spans="27:29">
      <c r="AA54233" s="298"/>
      <c r="AC54233" s="206"/>
    </row>
    <row r="54234" spans="27:29">
      <c r="AA54234" s="298"/>
      <c r="AC54234" s="206"/>
    </row>
    <row r="54235" spans="27:29">
      <c r="AA54235" s="298"/>
      <c r="AC54235" s="206"/>
    </row>
    <row r="54236" spans="27:29">
      <c r="AA54236" s="298"/>
      <c r="AC54236" s="206"/>
    </row>
    <row r="54237" spans="27:29">
      <c r="AA54237" s="298"/>
      <c r="AC54237" s="206"/>
    </row>
    <row r="54238" spans="27:29">
      <c r="AA54238" s="298"/>
      <c r="AC54238" s="206"/>
    </row>
    <row r="54239" spans="27:29">
      <c r="AA54239" s="298"/>
      <c r="AC54239" s="206"/>
    </row>
    <row r="54240" spans="27:29">
      <c r="AA54240" s="298"/>
      <c r="AC54240" s="206"/>
    </row>
    <row r="54241" spans="27:29">
      <c r="AA54241" s="298"/>
      <c r="AC54241" s="206"/>
    </row>
    <row r="54242" spans="27:29">
      <c r="AA54242" s="298"/>
      <c r="AC54242" s="206"/>
    </row>
    <row r="54243" spans="27:29">
      <c r="AA54243" s="298"/>
      <c r="AC54243" s="206"/>
    </row>
    <row r="54244" spans="27:29">
      <c r="AA54244" s="298"/>
      <c r="AC54244" s="206"/>
    </row>
    <row r="54245" spans="27:29">
      <c r="AA54245" s="298"/>
      <c r="AC54245" s="206"/>
    </row>
    <row r="54246" spans="27:29">
      <c r="AA54246" s="298"/>
      <c r="AC54246" s="206"/>
    </row>
    <row r="54247" spans="27:29">
      <c r="AA54247" s="298"/>
      <c r="AC54247" s="206"/>
    </row>
    <row r="54248" spans="27:29">
      <c r="AA54248" s="298"/>
      <c r="AC54248" s="206"/>
    </row>
    <row r="54249" spans="27:29">
      <c r="AA54249" s="298"/>
      <c r="AC54249" s="206"/>
    </row>
    <row r="54250" spans="27:29">
      <c r="AA54250" s="298"/>
      <c r="AC54250" s="206"/>
    </row>
    <row r="54251" spans="27:29">
      <c r="AA54251" s="298"/>
      <c r="AC54251" s="206"/>
    </row>
    <row r="54252" spans="27:29">
      <c r="AA54252" s="298"/>
      <c r="AC54252" s="206"/>
    </row>
    <row r="54253" spans="27:29">
      <c r="AA54253" s="298"/>
      <c r="AC54253" s="206"/>
    </row>
    <row r="54254" spans="27:29">
      <c r="AA54254" s="298"/>
      <c r="AC54254" s="206"/>
    </row>
    <row r="54255" spans="27:29">
      <c r="AA54255" s="298"/>
      <c r="AC54255" s="206"/>
    </row>
    <row r="54256" spans="27:29">
      <c r="AA54256" s="298"/>
      <c r="AC54256" s="206"/>
    </row>
    <row r="54257" spans="27:29">
      <c r="AA54257" s="298"/>
      <c r="AC54257" s="206"/>
    </row>
    <row r="54258" spans="27:29">
      <c r="AA54258" s="298"/>
      <c r="AC54258" s="206"/>
    </row>
    <row r="54259" spans="27:29">
      <c r="AA54259" s="298"/>
      <c r="AC54259" s="206"/>
    </row>
    <row r="54260" spans="27:29">
      <c r="AA54260" s="298"/>
      <c r="AC54260" s="206"/>
    </row>
    <row r="54261" spans="27:29">
      <c r="AA54261" s="298"/>
      <c r="AC54261" s="206"/>
    </row>
    <row r="54262" spans="27:29">
      <c r="AA54262" s="298"/>
      <c r="AC54262" s="206"/>
    </row>
    <row r="54263" spans="27:29">
      <c r="AA54263" s="298"/>
      <c r="AC54263" s="206"/>
    </row>
    <row r="54264" spans="27:29">
      <c r="AA54264" s="298"/>
      <c r="AC54264" s="206"/>
    </row>
    <row r="54265" spans="27:29">
      <c r="AA54265" s="298"/>
      <c r="AC54265" s="206"/>
    </row>
    <row r="54266" spans="27:29">
      <c r="AA54266" s="298"/>
      <c r="AC54266" s="206"/>
    </row>
    <row r="54267" spans="27:29">
      <c r="AA54267" s="298"/>
      <c r="AC54267" s="206"/>
    </row>
    <row r="54268" spans="27:29">
      <c r="AA54268" s="298"/>
      <c r="AC54268" s="206"/>
    </row>
    <row r="54269" spans="27:29">
      <c r="AA54269" s="298"/>
      <c r="AC54269" s="206"/>
    </row>
    <row r="54270" spans="27:29">
      <c r="AA54270" s="298"/>
      <c r="AC54270" s="206"/>
    </row>
    <row r="54271" spans="27:29">
      <c r="AA54271" s="298"/>
      <c r="AC54271" s="206"/>
    </row>
    <row r="54272" spans="27:29">
      <c r="AA54272" s="298"/>
      <c r="AC54272" s="206"/>
    </row>
    <row r="54273" spans="27:29">
      <c r="AA54273" s="298"/>
      <c r="AC54273" s="206"/>
    </row>
    <row r="54274" spans="27:29">
      <c r="AA54274" s="298"/>
      <c r="AC54274" s="206"/>
    </row>
    <row r="54275" spans="27:29">
      <c r="AA54275" s="298"/>
      <c r="AC54275" s="206"/>
    </row>
    <row r="54276" spans="27:29">
      <c r="AA54276" s="298"/>
      <c r="AC54276" s="206"/>
    </row>
    <row r="54277" spans="27:29">
      <c r="AA54277" s="298"/>
      <c r="AC54277" s="206"/>
    </row>
    <row r="54278" spans="27:29">
      <c r="AA54278" s="298"/>
      <c r="AC54278" s="206"/>
    </row>
    <row r="54279" spans="27:29">
      <c r="AA54279" s="298"/>
      <c r="AC54279" s="206"/>
    </row>
    <row r="54280" spans="27:29">
      <c r="AA54280" s="298"/>
      <c r="AC54280" s="206"/>
    </row>
    <row r="54281" spans="27:29">
      <c r="AA54281" s="298"/>
      <c r="AC54281" s="206"/>
    </row>
    <row r="54282" spans="27:29">
      <c r="AA54282" s="298"/>
      <c r="AC54282" s="206"/>
    </row>
    <row r="54283" spans="27:29">
      <c r="AA54283" s="298"/>
      <c r="AC54283" s="206"/>
    </row>
    <row r="54284" spans="27:29">
      <c r="AA54284" s="298"/>
      <c r="AC54284" s="206"/>
    </row>
    <row r="54285" spans="27:29">
      <c r="AA54285" s="298"/>
      <c r="AC54285" s="206"/>
    </row>
    <row r="54286" spans="27:29">
      <c r="AA54286" s="298"/>
      <c r="AC54286" s="206"/>
    </row>
    <row r="54287" spans="27:29">
      <c r="AA54287" s="298"/>
      <c r="AC54287" s="206"/>
    </row>
    <row r="54288" spans="27:29">
      <c r="AA54288" s="298"/>
      <c r="AC54288" s="206"/>
    </row>
    <row r="54289" spans="27:29">
      <c r="AA54289" s="298"/>
      <c r="AC54289" s="206"/>
    </row>
    <row r="54290" spans="27:29">
      <c r="AA54290" s="298"/>
      <c r="AC54290" s="206"/>
    </row>
    <row r="54291" spans="27:29">
      <c r="AA54291" s="298"/>
      <c r="AC54291" s="206"/>
    </row>
    <row r="54292" spans="27:29">
      <c r="AA54292" s="298"/>
      <c r="AC54292" s="206"/>
    </row>
    <row r="54293" spans="27:29">
      <c r="AA54293" s="298"/>
      <c r="AC54293" s="206"/>
    </row>
    <row r="54294" spans="27:29">
      <c r="AA54294" s="298"/>
      <c r="AC54294" s="206"/>
    </row>
    <row r="54295" spans="27:29">
      <c r="AA54295" s="298"/>
      <c r="AC54295" s="206"/>
    </row>
    <row r="54296" spans="27:29">
      <c r="AA54296" s="298"/>
      <c r="AC54296" s="206"/>
    </row>
    <row r="54297" spans="27:29">
      <c r="AA54297" s="298"/>
      <c r="AC54297" s="206"/>
    </row>
    <row r="54298" spans="27:29">
      <c r="AA54298" s="298"/>
      <c r="AC54298" s="206"/>
    </row>
    <row r="54299" spans="27:29">
      <c r="AA54299" s="298"/>
      <c r="AC54299" s="206"/>
    </row>
    <row r="54300" spans="27:29">
      <c r="AA54300" s="298"/>
      <c r="AC54300" s="206"/>
    </row>
    <row r="54301" spans="27:29">
      <c r="AA54301" s="298"/>
      <c r="AC54301" s="206"/>
    </row>
    <row r="54302" spans="27:29">
      <c r="AA54302" s="298"/>
      <c r="AC54302" s="206"/>
    </row>
    <row r="54303" spans="27:29">
      <c r="AA54303" s="298"/>
      <c r="AC54303" s="206"/>
    </row>
    <row r="54304" spans="27:29">
      <c r="AA54304" s="298"/>
      <c r="AC54304" s="206"/>
    </row>
    <row r="54305" spans="27:29">
      <c r="AA54305" s="298"/>
      <c r="AC54305" s="206"/>
    </row>
    <row r="54306" spans="27:29">
      <c r="AA54306" s="298"/>
      <c r="AC54306" s="206"/>
    </row>
    <row r="54307" spans="27:29">
      <c r="AA54307" s="298"/>
      <c r="AC54307" s="206"/>
    </row>
    <row r="54308" spans="27:29">
      <c r="AA54308" s="298"/>
      <c r="AC54308" s="206"/>
    </row>
    <row r="54309" spans="27:29">
      <c r="AA54309" s="298"/>
      <c r="AC54309" s="206"/>
    </row>
    <row r="54310" spans="27:29">
      <c r="AA54310" s="298"/>
      <c r="AC54310" s="206"/>
    </row>
    <row r="54311" spans="27:29">
      <c r="AA54311" s="298"/>
      <c r="AC54311" s="206"/>
    </row>
    <row r="54312" spans="27:29">
      <c r="AA54312" s="298"/>
      <c r="AC54312" s="206"/>
    </row>
    <row r="54313" spans="27:29">
      <c r="AA54313" s="298"/>
      <c r="AC54313" s="206"/>
    </row>
    <row r="54314" spans="27:29">
      <c r="AA54314" s="298"/>
      <c r="AC54314" s="206"/>
    </row>
    <row r="54315" spans="27:29">
      <c r="AA54315" s="298"/>
      <c r="AC54315" s="206"/>
    </row>
    <row r="54316" spans="27:29">
      <c r="AA54316" s="298"/>
      <c r="AC54316" s="206"/>
    </row>
    <row r="54317" spans="27:29">
      <c r="AA54317" s="298"/>
      <c r="AC54317" s="206"/>
    </row>
    <row r="54318" spans="27:29">
      <c r="AA54318" s="298"/>
      <c r="AC54318" s="206"/>
    </row>
    <row r="54319" spans="27:29">
      <c r="AA54319" s="298"/>
      <c r="AC54319" s="206"/>
    </row>
    <row r="54320" spans="27:29">
      <c r="AA54320" s="298"/>
      <c r="AC54320" s="206"/>
    </row>
    <row r="54321" spans="27:29">
      <c r="AA54321" s="298"/>
      <c r="AC54321" s="206"/>
    </row>
    <row r="54322" spans="27:29">
      <c r="AA54322" s="298"/>
      <c r="AC54322" s="206"/>
    </row>
    <row r="54323" spans="27:29">
      <c r="AA54323" s="298"/>
      <c r="AC54323" s="206"/>
    </row>
    <row r="54324" spans="27:29">
      <c r="AA54324" s="298"/>
      <c r="AC54324" s="206"/>
    </row>
    <row r="54325" spans="27:29">
      <c r="AA54325" s="298"/>
      <c r="AC54325" s="206"/>
    </row>
    <row r="54326" spans="27:29">
      <c r="AA54326" s="298"/>
      <c r="AC54326" s="206"/>
    </row>
    <row r="54327" spans="27:29">
      <c r="AA54327" s="298"/>
      <c r="AC54327" s="206"/>
    </row>
    <row r="54328" spans="27:29">
      <c r="AA54328" s="298"/>
      <c r="AC54328" s="206"/>
    </row>
    <row r="54329" spans="27:29">
      <c r="AA54329" s="298"/>
      <c r="AC54329" s="206"/>
    </row>
    <row r="54330" spans="27:29">
      <c r="AA54330" s="298"/>
      <c r="AC54330" s="206"/>
    </row>
    <row r="54331" spans="27:29">
      <c r="AA54331" s="298"/>
      <c r="AC54331" s="206"/>
    </row>
    <row r="54332" spans="27:29">
      <c r="AA54332" s="298"/>
      <c r="AC54332" s="206"/>
    </row>
    <row r="54333" spans="27:29">
      <c r="AA54333" s="298"/>
      <c r="AC54333" s="206"/>
    </row>
    <row r="54334" spans="27:29">
      <c r="AA54334" s="298"/>
      <c r="AC54334" s="206"/>
    </row>
    <row r="54335" spans="27:29">
      <c r="AA54335" s="298"/>
      <c r="AC54335" s="206"/>
    </row>
    <row r="54336" spans="27:29">
      <c r="AA54336" s="298"/>
      <c r="AC54336" s="206"/>
    </row>
    <row r="54337" spans="27:29">
      <c r="AA54337" s="298"/>
      <c r="AC54337" s="206"/>
    </row>
    <row r="54338" spans="27:29">
      <c r="AA54338" s="298"/>
      <c r="AC54338" s="206"/>
    </row>
    <row r="54339" spans="27:29">
      <c r="AA54339" s="298"/>
      <c r="AC54339" s="206"/>
    </row>
    <row r="54340" spans="27:29">
      <c r="AA54340" s="298"/>
      <c r="AC54340" s="206"/>
    </row>
    <row r="54341" spans="27:29">
      <c r="AA54341" s="298"/>
      <c r="AC54341" s="206"/>
    </row>
    <row r="54342" spans="27:29">
      <c r="AA54342" s="298"/>
      <c r="AC54342" s="206"/>
    </row>
    <row r="54343" spans="27:29">
      <c r="AA54343" s="298"/>
      <c r="AC54343" s="206"/>
    </row>
    <row r="54344" spans="27:29">
      <c r="AA54344" s="298"/>
      <c r="AC54344" s="206"/>
    </row>
    <row r="54345" spans="27:29">
      <c r="AA54345" s="298"/>
      <c r="AC54345" s="206"/>
    </row>
    <row r="54346" spans="27:29">
      <c r="AA54346" s="298"/>
      <c r="AC54346" s="206"/>
    </row>
    <row r="54347" spans="27:29">
      <c r="AA54347" s="298"/>
      <c r="AC54347" s="206"/>
    </row>
    <row r="54348" spans="27:29">
      <c r="AA54348" s="298"/>
      <c r="AC54348" s="206"/>
    </row>
    <row r="54349" spans="27:29">
      <c r="AA54349" s="298"/>
      <c r="AC54349" s="206"/>
    </row>
    <row r="54350" spans="27:29">
      <c r="AA54350" s="298"/>
      <c r="AC54350" s="206"/>
    </row>
    <row r="54351" spans="27:29">
      <c r="AA54351" s="298"/>
      <c r="AC54351" s="206"/>
    </row>
    <row r="54352" spans="27:29">
      <c r="AA54352" s="298"/>
      <c r="AC54352" s="206"/>
    </row>
    <row r="54353" spans="27:29">
      <c r="AA54353" s="298"/>
      <c r="AC54353" s="206"/>
    </row>
    <row r="54354" spans="27:29">
      <c r="AA54354" s="298"/>
      <c r="AC54354" s="206"/>
    </row>
    <row r="54355" spans="27:29">
      <c r="AA54355" s="298"/>
      <c r="AC54355" s="206"/>
    </row>
    <row r="54356" spans="27:29">
      <c r="AA54356" s="298"/>
      <c r="AC54356" s="206"/>
    </row>
    <row r="54357" spans="27:29">
      <c r="AA54357" s="298"/>
      <c r="AC54357" s="206"/>
    </row>
    <row r="54358" spans="27:29">
      <c r="AA54358" s="298"/>
      <c r="AC54358" s="206"/>
    </row>
    <row r="54359" spans="27:29">
      <c r="AA54359" s="298"/>
      <c r="AC54359" s="206"/>
    </row>
    <row r="54360" spans="27:29">
      <c r="AA54360" s="298"/>
      <c r="AC54360" s="206"/>
    </row>
    <row r="54361" spans="27:29">
      <c r="AA54361" s="298"/>
      <c r="AC54361" s="206"/>
    </row>
    <row r="54362" spans="27:29">
      <c r="AA54362" s="298"/>
      <c r="AC54362" s="206"/>
    </row>
    <row r="54363" spans="27:29">
      <c r="AA54363" s="298"/>
      <c r="AC54363" s="206"/>
    </row>
    <row r="54364" spans="27:29">
      <c r="AA54364" s="298"/>
      <c r="AC54364" s="206"/>
    </row>
    <row r="54365" spans="27:29">
      <c r="AA54365" s="298"/>
      <c r="AC54365" s="206"/>
    </row>
    <row r="54366" spans="27:29">
      <c r="AA54366" s="298"/>
      <c r="AC54366" s="206"/>
    </row>
    <row r="54367" spans="27:29">
      <c r="AA54367" s="298"/>
      <c r="AC54367" s="206"/>
    </row>
    <row r="54368" spans="27:29">
      <c r="AA54368" s="298"/>
      <c r="AC54368" s="206"/>
    </row>
    <row r="54369" spans="27:29">
      <c r="AA54369" s="298"/>
      <c r="AC54369" s="206"/>
    </row>
    <row r="54370" spans="27:29">
      <c r="AA54370" s="298"/>
      <c r="AC54370" s="206"/>
    </row>
    <row r="54371" spans="27:29">
      <c r="AA54371" s="298"/>
      <c r="AC54371" s="206"/>
    </row>
    <row r="54372" spans="27:29">
      <c r="AA54372" s="298"/>
      <c r="AC54372" s="206"/>
    </row>
    <row r="54373" spans="27:29">
      <c r="AA54373" s="298"/>
      <c r="AC54373" s="206"/>
    </row>
    <row r="54374" spans="27:29">
      <c r="AA54374" s="298"/>
      <c r="AC54374" s="206"/>
    </row>
    <row r="54375" spans="27:29">
      <c r="AA54375" s="298"/>
      <c r="AC54375" s="206"/>
    </row>
    <row r="54376" spans="27:29">
      <c r="AA54376" s="298"/>
      <c r="AC54376" s="206"/>
    </row>
    <row r="54377" spans="27:29">
      <c r="AA54377" s="298"/>
      <c r="AC54377" s="206"/>
    </row>
    <row r="54378" spans="27:29">
      <c r="AA54378" s="298"/>
      <c r="AC54378" s="206"/>
    </row>
    <row r="54379" spans="27:29">
      <c r="AA54379" s="298"/>
      <c r="AC54379" s="206"/>
    </row>
    <row r="54380" spans="27:29">
      <c r="AA54380" s="298"/>
      <c r="AC54380" s="206"/>
    </row>
    <row r="54381" spans="27:29">
      <c r="AA54381" s="298"/>
      <c r="AC54381" s="206"/>
    </row>
    <row r="54382" spans="27:29">
      <c r="AA54382" s="298"/>
      <c r="AC54382" s="206"/>
    </row>
    <row r="54383" spans="27:29">
      <c r="AA54383" s="298"/>
      <c r="AC54383" s="206"/>
    </row>
    <row r="54384" spans="27:29">
      <c r="AA54384" s="298"/>
      <c r="AC54384" s="206"/>
    </row>
    <row r="54385" spans="27:29">
      <c r="AA54385" s="298"/>
      <c r="AC54385" s="206"/>
    </row>
    <row r="54386" spans="27:29">
      <c r="AA54386" s="298"/>
      <c r="AC54386" s="206"/>
    </row>
    <row r="54387" spans="27:29">
      <c r="AA54387" s="298"/>
      <c r="AC54387" s="206"/>
    </row>
    <row r="54388" spans="27:29">
      <c r="AA54388" s="298"/>
      <c r="AC54388" s="206"/>
    </row>
    <row r="54389" spans="27:29">
      <c r="AA54389" s="298"/>
      <c r="AC54389" s="206"/>
    </row>
    <row r="54390" spans="27:29">
      <c r="AA54390" s="298"/>
      <c r="AC54390" s="206"/>
    </row>
    <row r="54391" spans="27:29">
      <c r="AA54391" s="298"/>
      <c r="AC54391" s="206"/>
    </row>
    <row r="54392" spans="27:29">
      <c r="AA54392" s="298"/>
      <c r="AC54392" s="206"/>
    </row>
    <row r="54393" spans="27:29">
      <c r="AA54393" s="298"/>
      <c r="AC54393" s="206"/>
    </row>
    <row r="54394" spans="27:29">
      <c r="AA54394" s="298"/>
      <c r="AC54394" s="206"/>
    </row>
    <row r="54395" spans="27:29">
      <c r="AA54395" s="298"/>
      <c r="AC54395" s="206"/>
    </row>
    <row r="54396" spans="27:29">
      <c r="AA54396" s="298"/>
      <c r="AC54396" s="206"/>
    </row>
    <row r="54397" spans="27:29">
      <c r="AA54397" s="298"/>
      <c r="AC54397" s="206"/>
    </row>
    <row r="54398" spans="27:29">
      <c r="AA54398" s="298"/>
      <c r="AC54398" s="206"/>
    </row>
    <row r="54399" spans="27:29">
      <c r="AA54399" s="298"/>
      <c r="AC54399" s="206"/>
    </row>
    <row r="54400" spans="27:29">
      <c r="AA54400" s="298"/>
      <c r="AC54400" s="206"/>
    </row>
    <row r="54401" spans="27:29">
      <c r="AA54401" s="298"/>
      <c r="AC54401" s="206"/>
    </row>
    <row r="54402" spans="27:29">
      <c r="AA54402" s="298"/>
      <c r="AC54402" s="206"/>
    </row>
    <row r="54403" spans="27:29">
      <c r="AA54403" s="298"/>
      <c r="AC54403" s="206"/>
    </row>
    <row r="54404" spans="27:29">
      <c r="AA54404" s="298"/>
      <c r="AC54404" s="206"/>
    </row>
    <row r="54405" spans="27:29">
      <c r="AA54405" s="298"/>
      <c r="AC54405" s="206"/>
    </row>
    <row r="54406" spans="27:29">
      <c r="AA54406" s="298"/>
      <c r="AC54406" s="206"/>
    </row>
    <row r="54407" spans="27:29">
      <c r="AA54407" s="298"/>
      <c r="AC54407" s="206"/>
    </row>
    <row r="54408" spans="27:29">
      <c r="AA54408" s="298"/>
      <c r="AC54408" s="206"/>
    </row>
    <row r="54409" spans="27:29">
      <c r="AA54409" s="298"/>
      <c r="AC54409" s="206"/>
    </row>
    <row r="54410" spans="27:29">
      <c r="AA54410" s="298"/>
      <c r="AC54410" s="206"/>
    </row>
    <row r="54411" spans="27:29">
      <c r="AA54411" s="298"/>
      <c r="AC54411" s="206"/>
    </row>
    <row r="54412" spans="27:29">
      <c r="AA54412" s="298"/>
      <c r="AC54412" s="206"/>
    </row>
    <row r="54413" spans="27:29">
      <c r="AA54413" s="298"/>
      <c r="AC54413" s="206"/>
    </row>
    <row r="54414" spans="27:29">
      <c r="AA54414" s="298"/>
      <c r="AC54414" s="206"/>
    </row>
    <row r="54415" spans="27:29">
      <c r="AA54415" s="298"/>
      <c r="AC54415" s="206"/>
    </row>
    <row r="54416" spans="27:29">
      <c r="AA54416" s="298"/>
      <c r="AC54416" s="206"/>
    </row>
    <row r="54417" spans="27:29">
      <c r="AA54417" s="298"/>
      <c r="AC54417" s="206"/>
    </row>
    <row r="54418" spans="27:29">
      <c r="AA54418" s="298"/>
      <c r="AC54418" s="206"/>
    </row>
    <row r="54419" spans="27:29">
      <c r="AA54419" s="298"/>
      <c r="AC54419" s="206"/>
    </row>
    <row r="54420" spans="27:29">
      <c r="AA54420" s="298"/>
      <c r="AC54420" s="206"/>
    </row>
    <row r="54421" spans="27:29">
      <c r="AA54421" s="298"/>
      <c r="AC54421" s="206"/>
    </row>
    <row r="54422" spans="27:29">
      <c r="AA54422" s="298"/>
      <c r="AC54422" s="206"/>
    </row>
    <row r="54423" spans="27:29">
      <c r="AA54423" s="298"/>
      <c r="AC54423" s="206"/>
    </row>
    <row r="54424" spans="27:29">
      <c r="AA54424" s="298"/>
      <c r="AC54424" s="206"/>
    </row>
    <row r="54425" spans="27:29">
      <c r="AA54425" s="298"/>
      <c r="AC54425" s="206"/>
    </row>
    <row r="54426" spans="27:29">
      <c r="AA54426" s="298"/>
      <c r="AC54426" s="206"/>
    </row>
    <row r="54427" spans="27:29">
      <c r="AA54427" s="298"/>
      <c r="AC54427" s="206"/>
    </row>
    <row r="54428" spans="27:29">
      <c r="AA54428" s="298"/>
      <c r="AC54428" s="206"/>
    </row>
    <row r="54429" spans="27:29">
      <c r="AA54429" s="298"/>
      <c r="AC54429" s="206"/>
    </row>
    <row r="54430" spans="27:29">
      <c r="AA54430" s="298"/>
      <c r="AC54430" s="206"/>
    </row>
    <row r="54431" spans="27:29">
      <c r="AA54431" s="298"/>
      <c r="AC54431" s="206"/>
    </row>
    <row r="54432" spans="27:29">
      <c r="AA54432" s="298"/>
      <c r="AC54432" s="206"/>
    </row>
    <row r="54433" spans="27:29">
      <c r="AA54433" s="298"/>
      <c r="AC54433" s="206"/>
    </row>
    <row r="54434" spans="27:29">
      <c r="AA54434" s="298"/>
      <c r="AC54434" s="206"/>
    </row>
    <row r="54435" spans="27:29">
      <c r="AA54435" s="298"/>
      <c r="AC54435" s="206"/>
    </row>
    <row r="54436" spans="27:29">
      <c r="AA54436" s="298"/>
      <c r="AC54436" s="206"/>
    </row>
    <row r="54437" spans="27:29">
      <c r="AA54437" s="298"/>
      <c r="AC54437" s="206"/>
    </row>
    <row r="54438" spans="27:29">
      <c r="AA54438" s="298"/>
      <c r="AC54438" s="206"/>
    </row>
    <row r="54439" spans="27:29">
      <c r="AA54439" s="298"/>
      <c r="AC54439" s="206"/>
    </row>
    <row r="54440" spans="27:29">
      <c r="AA54440" s="298"/>
      <c r="AC54440" s="206"/>
    </row>
    <row r="54441" spans="27:29">
      <c r="AA54441" s="298"/>
      <c r="AC54441" s="206"/>
    </row>
    <row r="54442" spans="27:29">
      <c r="AA54442" s="298"/>
      <c r="AC54442" s="206"/>
    </row>
    <row r="54443" spans="27:29">
      <c r="AA54443" s="298"/>
      <c r="AC54443" s="206"/>
    </row>
    <row r="54444" spans="27:29">
      <c r="AA54444" s="298"/>
      <c r="AC54444" s="206"/>
    </row>
    <row r="54445" spans="27:29">
      <c r="AA54445" s="298"/>
      <c r="AC54445" s="206"/>
    </row>
    <row r="54446" spans="27:29">
      <c r="AA54446" s="298"/>
      <c r="AC54446" s="206"/>
    </row>
    <row r="54447" spans="27:29">
      <c r="AA54447" s="298"/>
      <c r="AC54447" s="206"/>
    </row>
    <row r="54448" spans="27:29">
      <c r="AA54448" s="298"/>
      <c r="AC54448" s="206"/>
    </row>
    <row r="54449" spans="27:29">
      <c r="AA54449" s="298"/>
      <c r="AC54449" s="206"/>
    </row>
    <row r="54450" spans="27:29">
      <c r="AA54450" s="298"/>
      <c r="AC54450" s="206"/>
    </row>
    <row r="54451" spans="27:29">
      <c r="AA54451" s="298"/>
      <c r="AC54451" s="206"/>
    </row>
    <row r="54452" spans="27:29">
      <c r="AA54452" s="298"/>
      <c r="AC54452" s="206"/>
    </row>
    <row r="54453" spans="27:29">
      <c r="AA54453" s="298"/>
      <c r="AC54453" s="206"/>
    </row>
    <row r="54454" spans="27:29">
      <c r="AA54454" s="298"/>
      <c r="AC54454" s="206"/>
    </row>
    <row r="54455" spans="27:29">
      <c r="AA54455" s="298"/>
      <c r="AC54455" s="206"/>
    </row>
    <row r="54456" spans="27:29">
      <c r="AA54456" s="298"/>
      <c r="AC54456" s="206"/>
    </row>
    <row r="54457" spans="27:29">
      <c r="AA54457" s="298"/>
      <c r="AC54457" s="206"/>
    </row>
    <row r="54458" spans="27:29">
      <c r="AA54458" s="298"/>
      <c r="AC54458" s="206"/>
    </row>
    <row r="54459" spans="27:29">
      <c r="AA54459" s="298"/>
      <c r="AC54459" s="206"/>
    </row>
    <row r="54460" spans="27:29">
      <c r="AA54460" s="298"/>
      <c r="AC54460" s="206"/>
    </row>
    <row r="54461" spans="27:29">
      <c r="AA54461" s="298"/>
      <c r="AC54461" s="206"/>
    </row>
    <row r="54462" spans="27:29">
      <c r="AA54462" s="298"/>
      <c r="AC54462" s="206"/>
    </row>
    <row r="54463" spans="27:29">
      <c r="AA54463" s="298"/>
      <c r="AC54463" s="206"/>
    </row>
    <row r="54464" spans="27:29">
      <c r="AA54464" s="298"/>
      <c r="AC54464" s="206"/>
    </row>
    <row r="54465" spans="27:29">
      <c r="AA54465" s="298"/>
      <c r="AC54465" s="206"/>
    </row>
    <row r="54466" spans="27:29">
      <c r="AA54466" s="298"/>
      <c r="AC54466" s="206"/>
    </row>
    <row r="54467" spans="27:29">
      <c r="AA54467" s="298"/>
      <c r="AC54467" s="206"/>
    </row>
    <row r="54468" spans="27:29">
      <c r="AA54468" s="298"/>
      <c r="AC54468" s="206"/>
    </row>
    <row r="54469" spans="27:29">
      <c r="AA54469" s="298"/>
      <c r="AC54469" s="206"/>
    </row>
    <row r="54470" spans="27:29">
      <c r="AA54470" s="298"/>
      <c r="AC54470" s="206"/>
    </row>
    <row r="54471" spans="27:29">
      <c r="AA54471" s="298"/>
      <c r="AC54471" s="206"/>
    </row>
    <row r="54472" spans="27:29">
      <c r="AA54472" s="298"/>
      <c r="AC54472" s="206"/>
    </row>
    <row r="54473" spans="27:29">
      <c r="AA54473" s="298"/>
      <c r="AC54473" s="206"/>
    </row>
    <row r="54474" spans="27:29">
      <c r="AA54474" s="298"/>
      <c r="AC54474" s="206"/>
    </row>
    <row r="54475" spans="27:29">
      <c r="AA54475" s="298"/>
      <c r="AC54475" s="206"/>
    </row>
    <row r="54476" spans="27:29">
      <c r="AA54476" s="298"/>
      <c r="AC54476" s="206"/>
    </row>
    <row r="54477" spans="27:29">
      <c r="AA54477" s="298"/>
      <c r="AC54477" s="206"/>
    </row>
    <row r="54478" spans="27:29">
      <c r="AA54478" s="298"/>
      <c r="AC54478" s="206"/>
    </row>
    <row r="54479" spans="27:29">
      <c r="AA54479" s="298"/>
      <c r="AC54479" s="206"/>
    </row>
    <row r="54480" spans="27:29">
      <c r="AA54480" s="298"/>
      <c r="AC54480" s="206"/>
    </row>
    <row r="54481" spans="27:29">
      <c r="AA54481" s="298"/>
      <c r="AC54481" s="206"/>
    </row>
    <row r="54482" spans="27:29">
      <c r="AA54482" s="298"/>
      <c r="AC54482" s="206"/>
    </row>
    <row r="54483" spans="27:29">
      <c r="AA54483" s="298"/>
      <c r="AC54483" s="206"/>
    </row>
    <row r="54484" spans="27:29">
      <c r="AA54484" s="298"/>
      <c r="AC54484" s="206"/>
    </row>
    <row r="54485" spans="27:29">
      <c r="AA54485" s="298"/>
      <c r="AC54485" s="206"/>
    </row>
    <row r="54486" spans="27:29">
      <c r="AA54486" s="298"/>
      <c r="AC54486" s="206"/>
    </row>
    <row r="54487" spans="27:29">
      <c r="AA54487" s="298"/>
      <c r="AC54487" s="206"/>
    </row>
    <row r="54488" spans="27:29">
      <c r="AA54488" s="298"/>
      <c r="AC54488" s="206"/>
    </row>
    <row r="54489" spans="27:29">
      <c r="AA54489" s="298"/>
      <c r="AC54489" s="206"/>
    </row>
    <row r="54490" spans="27:29">
      <c r="AA54490" s="298"/>
      <c r="AC54490" s="206"/>
    </row>
    <row r="54491" spans="27:29">
      <c r="AA54491" s="298"/>
      <c r="AC54491" s="206"/>
    </row>
    <row r="54492" spans="27:29">
      <c r="AA54492" s="298"/>
      <c r="AC54492" s="206"/>
    </row>
    <row r="54493" spans="27:29">
      <c r="AA54493" s="298"/>
      <c r="AC54493" s="206"/>
    </row>
    <row r="54494" spans="27:29">
      <c r="AA54494" s="298"/>
      <c r="AC54494" s="206"/>
    </row>
    <row r="54495" spans="27:29">
      <c r="AA54495" s="298"/>
      <c r="AC54495" s="206"/>
    </row>
    <row r="54496" spans="27:29">
      <c r="AA54496" s="298"/>
      <c r="AC54496" s="206"/>
    </row>
    <row r="54497" spans="27:29">
      <c r="AA54497" s="298"/>
      <c r="AC54497" s="206"/>
    </row>
    <row r="54498" spans="27:29">
      <c r="AA54498" s="298"/>
      <c r="AC54498" s="206"/>
    </row>
    <row r="54499" spans="27:29">
      <c r="AA54499" s="298"/>
      <c r="AC54499" s="206"/>
    </row>
    <row r="54500" spans="27:29">
      <c r="AA54500" s="298"/>
      <c r="AC54500" s="206"/>
    </row>
    <row r="54501" spans="27:29">
      <c r="AA54501" s="298"/>
      <c r="AC54501" s="206"/>
    </row>
    <row r="54502" spans="27:29">
      <c r="AA54502" s="298"/>
      <c r="AC54502" s="206"/>
    </row>
    <row r="54503" spans="27:29">
      <c r="AA54503" s="298"/>
      <c r="AC54503" s="206"/>
    </row>
    <row r="54504" spans="27:29">
      <c r="AA54504" s="298"/>
      <c r="AC54504" s="206"/>
    </row>
    <row r="54505" spans="27:29">
      <c r="AA54505" s="298"/>
      <c r="AC54505" s="206"/>
    </row>
    <row r="54506" spans="27:29">
      <c r="AA54506" s="298"/>
      <c r="AC54506" s="206"/>
    </row>
    <row r="54507" spans="27:29">
      <c r="AA54507" s="298"/>
      <c r="AC54507" s="206"/>
    </row>
    <row r="54508" spans="27:29">
      <c r="AA54508" s="298"/>
      <c r="AC54508" s="206"/>
    </row>
    <row r="54509" spans="27:29">
      <c r="AA54509" s="298"/>
      <c r="AC54509" s="206"/>
    </row>
    <row r="54510" spans="27:29">
      <c r="AA54510" s="298"/>
      <c r="AC54510" s="206"/>
    </row>
    <row r="54511" spans="27:29">
      <c r="AA54511" s="298"/>
      <c r="AC54511" s="206"/>
    </row>
    <row r="54512" spans="27:29">
      <c r="AA54512" s="298"/>
      <c r="AC54512" s="206"/>
    </row>
    <row r="54513" spans="27:29">
      <c r="AA54513" s="298"/>
      <c r="AC54513" s="206"/>
    </row>
    <row r="54514" spans="27:29">
      <c r="AA54514" s="298"/>
      <c r="AC54514" s="206"/>
    </row>
    <row r="54515" spans="27:29">
      <c r="AA54515" s="298"/>
      <c r="AC54515" s="206"/>
    </row>
    <row r="54516" spans="27:29">
      <c r="AA54516" s="298"/>
      <c r="AC54516" s="206"/>
    </row>
    <row r="54517" spans="27:29">
      <c r="AA54517" s="298"/>
      <c r="AC54517" s="206"/>
    </row>
    <row r="54518" spans="27:29">
      <c r="AA54518" s="298"/>
      <c r="AC54518" s="206"/>
    </row>
    <row r="54519" spans="27:29">
      <c r="AA54519" s="298"/>
      <c r="AC54519" s="206"/>
    </row>
    <row r="54520" spans="27:29">
      <c r="AA54520" s="298"/>
      <c r="AC54520" s="206"/>
    </row>
    <row r="54521" spans="27:29">
      <c r="AA54521" s="298"/>
      <c r="AC54521" s="206"/>
    </row>
    <row r="54522" spans="27:29">
      <c r="AA54522" s="298"/>
      <c r="AC54522" s="206"/>
    </row>
    <row r="54523" spans="27:29">
      <c r="AA54523" s="298"/>
      <c r="AC54523" s="206"/>
    </row>
    <row r="54524" spans="27:29">
      <c r="AA54524" s="298"/>
      <c r="AC54524" s="206"/>
    </row>
    <row r="54525" spans="27:29">
      <c r="AA54525" s="298"/>
      <c r="AC54525" s="206"/>
    </row>
    <row r="54526" spans="27:29">
      <c r="AA54526" s="298"/>
      <c r="AC54526" s="206"/>
    </row>
    <row r="54527" spans="27:29">
      <c r="AA54527" s="298"/>
      <c r="AC54527" s="206"/>
    </row>
    <row r="54528" spans="27:29">
      <c r="AA54528" s="298"/>
      <c r="AC54528" s="206"/>
    </row>
    <row r="54529" spans="27:29">
      <c r="AA54529" s="298"/>
      <c r="AC54529" s="206"/>
    </row>
    <row r="54530" spans="27:29">
      <c r="AA54530" s="298"/>
      <c r="AC54530" s="206"/>
    </row>
    <row r="54531" spans="27:29">
      <c r="AA54531" s="298"/>
      <c r="AC54531" s="206"/>
    </row>
    <row r="54532" spans="27:29">
      <c r="AA54532" s="298"/>
      <c r="AC54532" s="206"/>
    </row>
    <row r="54533" spans="27:29">
      <c r="AA54533" s="298"/>
      <c r="AC54533" s="206"/>
    </row>
    <row r="54534" spans="27:29">
      <c r="AA54534" s="298"/>
      <c r="AC54534" s="206"/>
    </row>
    <row r="54535" spans="27:29">
      <c r="AA54535" s="298"/>
      <c r="AC54535" s="206"/>
    </row>
    <row r="54536" spans="27:29">
      <c r="AA54536" s="298"/>
      <c r="AC54536" s="206"/>
    </row>
    <row r="54537" spans="27:29">
      <c r="AA54537" s="298"/>
      <c r="AC54537" s="206"/>
    </row>
    <row r="54538" spans="27:29">
      <c r="AA54538" s="298"/>
      <c r="AC54538" s="206"/>
    </row>
    <row r="54539" spans="27:29">
      <c r="AA54539" s="298"/>
      <c r="AC54539" s="206"/>
    </row>
    <row r="54540" spans="27:29">
      <c r="AA54540" s="298"/>
      <c r="AC54540" s="206"/>
    </row>
    <row r="54541" spans="27:29">
      <c r="AA54541" s="298"/>
      <c r="AC54541" s="206"/>
    </row>
    <row r="54542" spans="27:29">
      <c r="AA54542" s="298"/>
      <c r="AC54542" s="206"/>
    </row>
    <row r="54543" spans="27:29">
      <c r="AA54543" s="298"/>
      <c r="AC54543" s="206"/>
    </row>
    <row r="54544" spans="27:29">
      <c r="AA54544" s="298"/>
      <c r="AC54544" s="206"/>
    </row>
    <row r="54545" spans="27:29">
      <c r="AA54545" s="298"/>
      <c r="AC54545" s="206"/>
    </row>
    <row r="54546" spans="27:29">
      <c r="AA54546" s="298"/>
      <c r="AC54546" s="206"/>
    </row>
    <row r="54547" spans="27:29">
      <c r="AA54547" s="298"/>
      <c r="AC54547" s="206"/>
    </row>
    <row r="54548" spans="27:29">
      <c r="AA54548" s="298"/>
      <c r="AC54548" s="206"/>
    </row>
    <row r="54549" spans="27:29">
      <c r="AA54549" s="298"/>
      <c r="AC54549" s="206"/>
    </row>
    <row r="54550" spans="27:29">
      <c r="AA54550" s="298"/>
      <c r="AC54550" s="206"/>
    </row>
    <row r="54551" spans="27:29">
      <c r="AA54551" s="298"/>
      <c r="AC54551" s="206"/>
    </row>
    <row r="54552" spans="27:29">
      <c r="AA54552" s="298"/>
      <c r="AC54552" s="206"/>
    </row>
    <row r="54553" spans="27:29">
      <c r="AA54553" s="298"/>
      <c r="AC54553" s="206"/>
    </row>
    <row r="54554" spans="27:29">
      <c r="AA54554" s="298"/>
      <c r="AC54554" s="206"/>
    </row>
    <row r="54555" spans="27:29">
      <c r="AA54555" s="298"/>
      <c r="AC54555" s="206"/>
    </row>
    <row r="54556" spans="27:29">
      <c r="AA54556" s="298"/>
      <c r="AC54556" s="206"/>
    </row>
    <row r="54557" spans="27:29">
      <c r="AA54557" s="298"/>
      <c r="AC54557" s="206"/>
    </row>
    <row r="54558" spans="27:29">
      <c r="AA54558" s="298"/>
      <c r="AC54558" s="206"/>
    </row>
    <row r="54559" spans="27:29">
      <c r="AA54559" s="298"/>
      <c r="AC54559" s="206"/>
    </row>
    <row r="54560" spans="27:29">
      <c r="AA54560" s="298"/>
      <c r="AC54560" s="206"/>
    </row>
    <row r="54561" spans="27:29">
      <c r="AA54561" s="298"/>
      <c r="AC54561" s="206"/>
    </row>
    <row r="54562" spans="27:29">
      <c r="AA54562" s="298"/>
      <c r="AC54562" s="206"/>
    </row>
    <row r="54563" spans="27:29">
      <c r="AA54563" s="298"/>
      <c r="AC54563" s="206"/>
    </row>
    <row r="54564" spans="27:29">
      <c r="AA54564" s="298"/>
      <c r="AC54564" s="206"/>
    </row>
    <row r="54565" spans="27:29">
      <c r="AA54565" s="298"/>
      <c r="AC54565" s="206"/>
    </row>
    <row r="54566" spans="27:29">
      <c r="AA54566" s="298"/>
      <c r="AC54566" s="206"/>
    </row>
    <row r="54567" spans="27:29">
      <c r="AA54567" s="298"/>
      <c r="AC54567" s="206"/>
    </row>
    <row r="54568" spans="27:29">
      <c r="AA54568" s="298"/>
      <c r="AC54568" s="206"/>
    </row>
    <row r="54569" spans="27:29">
      <c r="AA54569" s="298"/>
      <c r="AC54569" s="206"/>
    </row>
    <row r="54570" spans="27:29">
      <c r="AA54570" s="298"/>
      <c r="AC54570" s="206"/>
    </row>
    <row r="54571" spans="27:29">
      <c r="AA54571" s="298"/>
      <c r="AC54571" s="206"/>
    </row>
    <row r="54572" spans="27:29">
      <c r="AA54572" s="298"/>
      <c r="AC54572" s="206"/>
    </row>
    <row r="54573" spans="27:29">
      <c r="AA54573" s="298"/>
      <c r="AC54573" s="206"/>
    </row>
    <row r="54574" spans="27:29">
      <c r="AA54574" s="298"/>
      <c r="AC54574" s="206"/>
    </row>
    <row r="54575" spans="27:29">
      <c r="AA54575" s="298"/>
      <c r="AC54575" s="206"/>
    </row>
    <row r="54576" spans="27:29">
      <c r="AA54576" s="298"/>
      <c r="AC54576" s="206"/>
    </row>
    <row r="54577" spans="27:29">
      <c r="AA54577" s="298"/>
      <c r="AC54577" s="206"/>
    </row>
    <row r="54578" spans="27:29">
      <c r="AA54578" s="298"/>
      <c r="AC54578" s="206"/>
    </row>
    <row r="54579" spans="27:29">
      <c r="AA54579" s="298"/>
      <c r="AC54579" s="206"/>
    </row>
    <row r="54580" spans="27:29">
      <c r="AA54580" s="298"/>
      <c r="AC54580" s="206"/>
    </row>
    <row r="54581" spans="27:29">
      <c r="AA54581" s="298"/>
      <c r="AC54581" s="206"/>
    </row>
    <row r="54582" spans="27:29">
      <c r="AA54582" s="298"/>
      <c r="AC54582" s="206"/>
    </row>
    <row r="54583" spans="27:29">
      <c r="AA54583" s="298"/>
      <c r="AC54583" s="206"/>
    </row>
    <row r="54584" spans="27:29">
      <c r="AA54584" s="298"/>
      <c r="AC54584" s="206"/>
    </row>
    <row r="54585" spans="27:29">
      <c r="AA54585" s="298"/>
      <c r="AC54585" s="206"/>
    </row>
    <row r="54586" spans="27:29">
      <c r="AA54586" s="298"/>
      <c r="AC54586" s="206"/>
    </row>
    <row r="54587" spans="27:29">
      <c r="AA54587" s="298"/>
      <c r="AC54587" s="206"/>
    </row>
    <row r="54588" spans="27:29">
      <c r="AA54588" s="298"/>
      <c r="AC54588" s="206"/>
    </row>
    <row r="54589" spans="27:29">
      <c r="AA54589" s="298"/>
      <c r="AC54589" s="206"/>
    </row>
    <row r="54590" spans="27:29">
      <c r="AA54590" s="298"/>
      <c r="AC54590" s="206"/>
    </row>
    <row r="54591" spans="27:29">
      <c r="AA54591" s="298"/>
      <c r="AC54591" s="206"/>
    </row>
    <row r="54592" spans="27:29">
      <c r="AA54592" s="298"/>
      <c r="AC54592" s="206"/>
    </row>
    <row r="54593" spans="27:29">
      <c r="AA54593" s="298"/>
      <c r="AC54593" s="206"/>
    </row>
    <row r="54594" spans="27:29">
      <c r="AA54594" s="298"/>
      <c r="AC54594" s="206"/>
    </row>
    <row r="54595" spans="27:29">
      <c r="AA54595" s="298"/>
      <c r="AC54595" s="206"/>
    </row>
    <row r="54596" spans="27:29">
      <c r="AA54596" s="298"/>
      <c r="AC54596" s="206"/>
    </row>
    <row r="54597" spans="27:29">
      <c r="AA54597" s="298"/>
      <c r="AC54597" s="206"/>
    </row>
    <row r="54598" spans="27:29">
      <c r="AA54598" s="298"/>
      <c r="AC54598" s="206"/>
    </row>
    <row r="54599" spans="27:29">
      <c r="AA54599" s="298"/>
      <c r="AC54599" s="206"/>
    </row>
    <row r="54600" spans="27:29">
      <c r="AA54600" s="298"/>
      <c r="AC54600" s="206"/>
    </row>
    <row r="54601" spans="27:29">
      <c r="AA54601" s="298"/>
      <c r="AC54601" s="206"/>
    </row>
    <row r="54602" spans="27:29">
      <c r="AA54602" s="298"/>
      <c r="AC54602" s="206"/>
    </row>
    <row r="54603" spans="27:29">
      <c r="AA54603" s="298"/>
      <c r="AC54603" s="206"/>
    </row>
    <row r="54604" spans="27:29">
      <c r="AA54604" s="298"/>
      <c r="AC54604" s="206"/>
    </row>
    <row r="54605" spans="27:29">
      <c r="AA54605" s="298"/>
      <c r="AC54605" s="206"/>
    </row>
    <row r="54606" spans="27:29">
      <c r="AA54606" s="298"/>
      <c r="AC54606" s="206"/>
    </row>
    <row r="54607" spans="27:29">
      <c r="AA54607" s="298"/>
      <c r="AC54607" s="206"/>
    </row>
    <row r="54608" spans="27:29">
      <c r="AA54608" s="298"/>
      <c r="AC54608" s="206"/>
    </row>
    <row r="54609" spans="27:29">
      <c r="AA54609" s="298"/>
      <c r="AC54609" s="206"/>
    </row>
    <row r="54610" spans="27:29">
      <c r="AA54610" s="298"/>
      <c r="AC54610" s="206"/>
    </row>
    <row r="54611" spans="27:29">
      <c r="AA54611" s="298"/>
      <c r="AC54611" s="206"/>
    </row>
    <row r="54612" spans="27:29">
      <c r="AA54612" s="298"/>
      <c r="AC54612" s="206"/>
    </row>
    <row r="54613" spans="27:29">
      <c r="AA54613" s="298"/>
      <c r="AC54613" s="206"/>
    </row>
    <row r="54614" spans="27:29">
      <c r="AA54614" s="298"/>
      <c r="AC54614" s="206"/>
    </row>
    <row r="54615" spans="27:29">
      <c r="AA54615" s="298"/>
      <c r="AC54615" s="206"/>
    </row>
    <row r="54616" spans="27:29">
      <c r="AA54616" s="298"/>
      <c r="AC54616" s="206"/>
    </row>
    <row r="54617" spans="27:29">
      <c r="AA54617" s="298"/>
      <c r="AC54617" s="206"/>
    </row>
    <row r="54618" spans="27:29">
      <c r="AA54618" s="298"/>
      <c r="AC54618" s="206"/>
    </row>
    <row r="54619" spans="27:29">
      <c r="AA54619" s="298"/>
      <c r="AC54619" s="206"/>
    </row>
    <row r="54620" spans="27:29">
      <c r="AA54620" s="298"/>
      <c r="AC54620" s="206"/>
    </row>
    <row r="54621" spans="27:29">
      <c r="AA54621" s="298"/>
      <c r="AC54621" s="206"/>
    </row>
    <row r="54622" spans="27:29">
      <c r="AA54622" s="298"/>
      <c r="AC54622" s="206"/>
    </row>
    <row r="54623" spans="27:29">
      <c r="AA54623" s="298"/>
      <c r="AC54623" s="206"/>
    </row>
    <row r="54624" spans="27:29">
      <c r="AA54624" s="298"/>
      <c r="AC54624" s="206"/>
    </row>
    <row r="54625" spans="27:29">
      <c r="AA54625" s="298"/>
      <c r="AC54625" s="206"/>
    </row>
    <row r="54626" spans="27:29">
      <c r="AA54626" s="298"/>
      <c r="AC54626" s="206"/>
    </row>
    <row r="54627" spans="27:29">
      <c r="AA54627" s="298"/>
      <c r="AC54627" s="206"/>
    </row>
    <row r="54628" spans="27:29">
      <c r="AA54628" s="298"/>
      <c r="AC54628" s="206"/>
    </row>
    <row r="54629" spans="27:29">
      <c r="AA54629" s="298"/>
      <c r="AC54629" s="206"/>
    </row>
    <row r="54630" spans="27:29">
      <c r="AA54630" s="298"/>
      <c r="AC54630" s="206"/>
    </row>
    <row r="54631" spans="27:29">
      <c r="AA54631" s="298"/>
      <c r="AC54631" s="206"/>
    </row>
    <row r="54632" spans="27:29">
      <c r="AA54632" s="298"/>
      <c r="AC54632" s="206"/>
    </row>
    <row r="54633" spans="27:29">
      <c r="AA54633" s="298"/>
      <c r="AC54633" s="206"/>
    </row>
    <row r="54634" spans="27:29">
      <c r="AA54634" s="298"/>
      <c r="AC54634" s="206"/>
    </row>
    <row r="54635" spans="27:29">
      <c r="AA54635" s="298"/>
      <c r="AC54635" s="206"/>
    </row>
    <row r="54636" spans="27:29">
      <c r="AA54636" s="298"/>
      <c r="AC54636" s="206"/>
    </row>
    <row r="54637" spans="27:29">
      <c r="AA54637" s="298"/>
      <c r="AC54637" s="206"/>
    </row>
    <row r="54638" spans="27:29">
      <c r="AA54638" s="298"/>
      <c r="AC54638" s="206"/>
    </row>
    <row r="54639" spans="27:29">
      <c r="AA54639" s="298"/>
      <c r="AC54639" s="206"/>
    </row>
    <row r="54640" spans="27:29">
      <c r="AA54640" s="298"/>
      <c r="AC54640" s="206"/>
    </row>
    <row r="54641" spans="27:29">
      <c r="AA54641" s="298"/>
      <c r="AC54641" s="206"/>
    </row>
    <row r="54642" spans="27:29">
      <c r="AA54642" s="298"/>
      <c r="AC54642" s="206"/>
    </row>
    <row r="54643" spans="27:29">
      <c r="AA54643" s="298"/>
      <c r="AC54643" s="206"/>
    </row>
    <row r="54644" spans="27:29">
      <c r="AA54644" s="298"/>
      <c r="AC54644" s="206"/>
    </row>
    <row r="54645" spans="27:29">
      <c r="AA54645" s="298"/>
      <c r="AC54645" s="206"/>
    </row>
    <row r="54646" spans="27:29">
      <c r="AA54646" s="298"/>
      <c r="AC54646" s="206"/>
    </row>
    <row r="54647" spans="27:29">
      <c r="AA54647" s="298"/>
      <c r="AC54647" s="206"/>
    </row>
    <row r="54648" spans="27:29">
      <c r="AA54648" s="298"/>
      <c r="AC54648" s="206"/>
    </row>
    <row r="54649" spans="27:29">
      <c r="AA54649" s="298"/>
      <c r="AC54649" s="206"/>
    </row>
    <row r="54650" spans="27:29">
      <c r="AA54650" s="298"/>
      <c r="AC54650" s="206"/>
    </row>
    <row r="54651" spans="27:29">
      <c r="AA54651" s="298"/>
      <c r="AC54651" s="206"/>
    </row>
    <row r="54652" spans="27:29">
      <c r="AA54652" s="298"/>
      <c r="AC54652" s="206"/>
    </row>
    <row r="54653" spans="27:29">
      <c r="AA54653" s="298"/>
      <c r="AC54653" s="206"/>
    </row>
    <row r="54654" spans="27:29">
      <c r="AA54654" s="298"/>
      <c r="AC54654" s="206"/>
    </row>
    <row r="54655" spans="27:29">
      <c r="AA54655" s="298"/>
      <c r="AC54655" s="206"/>
    </row>
    <row r="54656" spans="27:29">
      <c r="AA54656" s="298"/>
      <c r="AC54656" s="206"/>
    </row>
    <row r="54657" spans="27:29">
      <c r="AA54657" s="298"/>
      <c r="AC54657" s="206"/>
    </row>
    <row r="54658" spans="27:29">
      <c r="AA54658" s="298"/>
      <c r="AC54658" s="206"/>
    </row>
    <row r="54659" spans="27:29">
      <c r="AA54659" s="298"/>
      <c r="AC54659" s="206"/>
    </row>
    <row r="54660" spans="27:29">
      <c r="AA54660" s="298"/>
      <c r="AC54660" s="206"/>
    </row>
    <row r="54661" spans="27:29">
      <c r="AA54661" s="298"/>
      <c r="AC54661" s="206"/>
    </row>
    <row r="54662" spans="27:29">
      <c r="AA54662" s="298"/>
      <c r="AC54662" s="206"/>
    </row>
    <row r="54663" spans="27:29">
      <c r="AA54663" s="298"/>
      <c r="AC54663" s="206"/>
    </row>
    <row r="54664" spans="27:29">
      <c r="AA54664" s="298"/>
      <c r="AC54664" s="206"/>
    </row>
    <row r="54665" spans="27:29">
      <c r="AA54665" s="298"/>
      <c r="AC54665" s="206"/>
    </row>
    <row r="54666" spans="27:29">
      <c r="AA54666" s="298"/>
      <c r="AC54666" s="206"/>
    </row>
    <row r="54667" spans="27:29">
      <c r="AA54667" s="298"/>
      <c r="AC54667" s="206"/>
    </row>
    <row r="54668" spans="27:29">
      <c r="AA54668" s="298"/>
      <c r="AC54668" s="206"/>
    </row>
    <row r="54669" spans="27:29">
      <c r="AA54669" s="298"/>
      <c r="AC54669" s="206"/>
    </row>
    <row r="54670" spans="27:29">
      <c r="AA54670" s="298"/>
      <c r="AC54670" s="206"/>
    </row>
    <row r="54671" spans="27:29">
      <c r="AA54671" s="298"/>
      <c r="AC54671" s="206"/>
    </row>
    <row r="54672" spans="27:29">
      <c r="AA54672" s="298"/>
      <c r="AC54672" s="206"/>
    </row>
    <row r="54673" spans="27:29">
      <c r="AA54673" s="298"/>
      <c r="AC54673" s="206"/>
    </row>
    <row r="54674" spans="27:29">
      <c r="AA54674" s="298"/>
      <c r="AC54674" s="206"/>
    </row>
    <row r="54675" spans="27:29">
      <c r="AA54675" s="298"/>
      <c r="AC54675" s="206"/>
    </row>
    <row r="54676" spans="27:29">
      <c r="AA54676" s="298"/>
      <c r="AC54676" s="206"/>
    </row>
    <row r="54677" spans="27:29">
      <c r="AA54677" s="298"/>
      <c r="AC54677" s="206"/>
    </row>
    <row r="54678" spans="27:29">
      <c r="AA54678" s="298"/>
      <c r="AC54678" s="206"/>
    </row>
    <row r="54679" spans="27:29">
      <c r="AA54679" s="298"/>
      <c r="AC54679" s="206"/>
    </row>
    <row r="54680" spans="27:29">
      <c r="AA54680" s="298"/>
      <c r="AC54680" s="206"/>
    </row>
    <row r="54681" spans="27:29">
      <c r="AA54681" s="298"/>
      <c r="AC54681" s="206"/>
    </row>
    <row r="54682" spans="27:29">
      <c r="AA54682" s="298"/>
      <c r="AC54682" s="206"/>
    </row>
    <row r="54683" spans="27:29">
      <c r="AA54683" s="298"/>
      <c r="AC54683" s="206"/>
    </row>
    <row r="54684" spans="27:29">
      <c r="AA54684" s="298"/>
      <c r="AC54684" s="206"/>
    </row>
    <row r="54685" spans="27:29">
      <c r="AA54685" s="298"/>
      <c r="AC54685" s="206"/>
    </row>
    <row r="54686" spans="27:29">
      <c r="AA54686" s="298"/>
      <c r="AC54686" s="206"/>
    </row>
    <row r="54687" spans="27:29">
      <c r="AA54687" s="298"/>
      <c r="AC54687" s="206"/>
    </row>
    <row r="54688" spans="27:29">
      <c r="AA54688" s="298"/>
      <c r="AC54688" s="206"/>
    </row>
    <row r="54689" spans="27:29">
      <c r="AA54689" s="298"/>
      <c r="AC54689" s="206"/>
    </row>
    <row r="54690" spans="27:29">
      <c r="AA54690" s="298"/>
      <c r="AC54690" s="206"/>
    </row>
    <row r="54691" spans="27:29">
      <c r="AA54691" s="298"/>
      <c r="AC54691" s="206"/>
    </row>
    <row r="54692" spans="27:29">
      <c r="AA54692" s="298"/>
      <c r="AC54692" s="206"/>
    </row>
    <row r="54693" spans="27:29">
      <c r="AA54693" s="298"/>
      <c r="AC54693" s="206"/>
    </row>
    <row r="54694" spans="27:29">
      <c r="AA54694" s="298"/>
      <c r="AC54694" s="206"/>
    </row>
    <row r="54695" spans="27:29">
      <c r="AA54695" s="298"/>
      <c r="AC54695" s="206"/>
    </row>
    <row r="54696" spans="27:29">
      <c r="AA54696" s="298"/>
      <c r="AC54696" s="206"/>
    </row>
    <row r="54697" spans="27:29">
      <c r="AA54697" s="298"/>
      <c r="AC54697" s="206"/>
    </row>
    <row r="54698" spans="27:29">
      <c r="AA54698" s="298"/>
      <c r="AC54698" s="206"/>
    </row>
    <row r="54699" spans="27:29">
      <c r="AA54699" s="298"/>
      <c r="AC54699" s="206"/>
    </row>
    <row r="54700" spans="27:29">
      <c r="AA54700" s="298"/>
      <c r="AC54700" s="206"/>
    </row>
    <row r="54701" spans="27:29">
      <c r="AA54701" s="298"/>
      <c r="AC54701" s="206"/>
    </row>
    <row r="54702" spans="27:29">
      <c r="AA54702" s="298"/>
      <c r="AC54702" s="206"/>
    </row>
    <row r="54703" spans="27:29">
      <c r="AA54703" s="298"/>
      <c r="AC54703" s="206"/>
    </row>
    <row r="54704" spans="27:29">
      <c r="AA54704" s="298"/>
      <c r="AC54704" s="206"/>
    </row>
    <row r="54705" spans="27:29">
      <c r="AA54705" s="298"/>
      <c r="AC54705" s="206"/>
    </row>
    <row r="54706" spans="27:29">
      <c r="AA54706" s="298"/>
      <c r="AC54706" s="206"/>
    </row>
    <row r="54707" spans="27:29">
      <c r="AA54707" s="298"/>
      <c r="AC54707" s="206"/>
    </row>
    <row r="54708" spans="27:29">
      <c r="AA54708" s="298"/>
      <c r="AC54708" s="206"/>
    </row>
    <row r="54709" spans="27:29">
      <c r="AA54709" s="298"/>
      <c r="AC54709" s="206"/>
    </row>
    <row r="54710" spans="27:29">
      <c r="AA54710" s="298"/>
      <c r="AC54710" s="206"/>
    </row>
    <row r="54711" spans="27:29">
      <c r="AA54711" s="298"/>
      <c r="AC54711" s="206"/>
    </row>
    <row r="54712" spans="27:29">
      <c r="AA54712" s="298"/>
      <c r="AC54712" s="206"/>
    </row>
    <row r="54713" spans="27:29">
      <c r="AA54713" s="298"/>
      <c r="AC54713" s="206"/>
    </row>
    <row r="54714" spans="27:29">
      <c r="AA54714" s="298"/>
      <c r="AC54714" s="206"/>
    </row>
    <row r="54715" spans="27:29">
      <c r="AA54715" s="298"/>
      <c r="AC54715" s="206"/>
    </row>
    <row r="54716" spans="27:29">
      <c r="AA54716" s="298"/>
      <c r="AC54716" s="206"/>
    </row>
    <row r="54717" spans="27:29">
      <c r="AA54717" s="298"/>
      <c r="AC54717" s="206"/>
    </row>
    <row r="54718" spans="27:29">
      <c r="AA54718" s="298"/>
      <c r="AC54718" s="206"/>
    </row>
    <row r="54719" spans="27:29">
      <c r="AA54719" s="298"/>
      <c r="AC54719" s="206"/>
    </row>
    <row r="54720" spans="27:29">
      <c r="AA54720" s="298"/>
      <c r="AC54720" s="206"/>
    </row>
    <row r="54721" spans="27:29">
      <c r="AA54721" s="298"/>
      <c r="AC54721" s="206"/>
    </row>
    <row r="54722" spans="27:29">
      <c r="AA54722" s="298"/>
      <c r="AC54722" s="206"/>
    </row>
    <row r="54723" spans="27:29">
      <c r="AA54723" s="298"/>
      <c r="AC54723" s="206"/>
    </row>
    <row r="54724" spans="27:29">
      <c r="AA54724" s="298"/>
      <c r="AC54724" s="206"/>
    </row>
    <row r="54725" spans="27:29">
      <c r="AA54725" s="298"/>
      <c r="AC54725" s="206"/>
    </row>
    <row r="54726" spans="27:29">
      <c r="AA54726" s="298"/>
      <c r="AC54726" s="206"/>
    </row>
    <row r="54727" spans="27:29">
      <c r="AA54727" s="298"/>
      <c r="AC54727" s="206"/>
    </row>
    <row r="54728" spans="27:29">
      <c r="AA54728" s="298"/>
      <c r="AC54728" s="206"/>
    </row>
    <row r="54729" spans="27:29">
      <c r="AA54729" s="298"/>
      <c r="AC54729" s="206"/>
    </row>
    <row r="54730" spans="27:29">
      <c r="AA54730" s="298"/>
      <c r="AC54730" s="206"/>
    </row>
    <row r="54731" spans="27:29">
      <c r="AA54731" s="298"/>
      <c r="AC54731" s="206"/>
    </row>
    <row r="54732" spans="27:29">
      <c r="AA54732" s="298"/>
      <c r="AC54732" s="206"/>
    </row>
    <row r="54733" spans="27:29">
      <c r="AA54733" s="298"/>
      <c r="AC54733" s="206"/>
    </row>
    <row r="54734" spans="27:29">
      <c r="AA54734" s="298"/>
      <c r="AC54734" s="206"/>
    </row>
    <row r="54735" spans="27:29">
      <c r="AA54735" s="298"/>
      <c r="AC54735" s="206"/>
    </row>
    <row r="54736" spans="27:29">
      <c r="AA54736" s="298"/>
      <c r="AC54736" s="206"/>
    </row>
    <row r="54737" spans="27:29">
      <c r="AA54737" s="298"/>
      <c r="AC54737" s="206"/>
    </row>
    <row r="54738" spans="27:29">
      <c r="AA54738" s="298"/>
      <c r="AC54738" s="206"/>
    </row>
    <row r="54739" spans="27:29">
      <c r="AA54739" s="298"/>
      <c r="AC54739" s="206"/>
    </row>
    <row r="54740" spans="27:29">
      <c r="AA54740" s="298"/>
      <c r="AC54740" s="206"/>
    </row>
    <row r="54741" spans="27:29">
      <c r="AA54741" s="298"/>
      <c r="AC54741" s="206"/>
    </row>
    <row r="54742" spans="27:29">
      <c r="AA54742" s="298"/>
      <c r="AC54742" s="206"/>
    </row>
    <row r="54743" spans="27:29">
      <c r="AA54743" s="298"/>
      <c r="AC54743" s="206"/>
    </row>
    <row r="54744" spans="27:29">
      <c r="AA54744" s="298"/>
      <c r="AC54744" s="206"/>
    </row>
    <row r="54745" spans="27:29">
      <c r="AA54745" s="298"/>
      <c r="AC54745" s="206"/>
    </row>
    <row r="54746" spans="27:29">
      <c r="AA54746" s="298"/>
      <c r="AC54746" s="206"/>
    </row>
    <row r="54747" spans="27:29">
      <c r="AA54747" s="298"/>
      <c r="AC54747" s="206"/>
    </row>
    <row r="54748" spans="27:29">
      <c r="AA54748" s="298"/>
      <c r="AC54748" s="206"/>
    </row>
    <row r="54749" spans="27:29">
      <c r="AA54749" s="298"/>
      <c r="AC54749" s="206"/>
    </row>
    <row r="54750" spans="27:29">
      <c r="AA54750" s="298"/>
      <c r="AC54750" s="206"/>
    </row>
    <row r="54751" spans="27:29">
      <c r="AA54751" s="298"/>
      <c r="AC54751" s="206"/>
    </row>
    <row r="54752" spans="27:29">
      <c r="AA54752" s="298"/>
      <c r="AC54752" s="206"/>
    </row>
    <row r="54753" spans="27:29">
      <c r="AA54753" s="298"/>
      <c r="AC54753" s="206"/>
    </row>
    <row r="54754" spans="27:29">
      <c r="AA54754" s="298"/>
      <c r="AC54754" s="206"/>
    </row>
    <row r="54755" spans="27:29">
      <c r="AA54755" s="298"/>
      <c r="AC54755" s="206"/>
    </row>
    <row r="54756" spans="27:29">
      <c r="AA54756" s="298"/>
      <c r="AC54756" s="206"/>
    </row>
    <row r="54757" spans="27:29">
      <c r="AA54757" s="298"/>
      <c r="AC54757" s="206"/>
    </row>
    <row r="54758" spans="27:29">
      <c r="AA54758" s="298"/>
      <c r="AC54758" s="206"/>
    </row>
    <row r="54759" spans="27:29">
      <c r="AA54759" s="298"/>
      <c r="AC54759" s="206"/>
    </row>
    <row r="54760" spans="27:29">
      <c r="AA54760" s="298"/>
      <c r="AC54760" s="206"/>
    </row>
    <row r="54761" spans="27:29">
      <c r="AA54761" s="298"/>
      <c r="AC54761" s="206"/>
    </row>
    <row r="54762" spans="27:29">
      <c r="AA54762" s="298"/>
      <c r="AC54762" s="206"/>
    </row>
    <row r="54763" spans="27:29">
      <c r="AA54763" s="298"/>
      <c r="AC54763" s="206"/>
    </row>
    <row r="54764" spans="27:29">
      <c r="AA54764" s="298"/>
      <c r="AC54764" s="206"/>
    </row>
    <row r="54765" spans="27:29">
      <c r="AA54765" s="298"/>
      <c r="AC54765" s="206"/>
    </row>
    <row r="54766" spans="27:29">
      <c r="AA54766" s="298"/>
      <c r="AC54766" s="206"/>
    </row>
    <row r="54767" spans="27:29">
      <c r="AA54767" s="298"/>
      <c r="AC54767" s="206"/>
    </row>
    <row r="54768" spans="27:29">
      <c r="AA54768" s="298"/>
      <c r="AC54768" s="206"/>
    </row>
    <row r="54769" spans="27:29">
      <c r="AA54769" s="298"/>
      <c r="AC54769" s="206"/>
    </row>
    <row r="54770" spans="27:29">
      <c r="AA54770" s="298"/>
      <c r="AC54770" s="206"/>
    </row>
    <row r="54771" spans="27:29">
      <c r="AA54771" s="298"/>
      <c r="AC54771" s="206"/>
    </row>
    <row r="54772" spans="27:29">
      <c r="AA54772" s="298"/>
      <c r="AC54772" s="206"/>
    </row>
    <row r="54773" spans="27:29">
      <c r="AA54773" s="298"/>
      <c r="AC54773" s="206"/>
    </row>
    <row r="54774" spans="27:29">
      <c r="AA54774" s="298"/>
      <c r="AC54774" s="206"/>
    </row>
    <row r="54775" spans="27:29">
      <c r="AA54775" s="298"/>
      <c r="AC54775" s="206"/>
    </row>
    <row r="54776" spans="27:29">
      <c r="AA54776" s="298"/>
      <c r="AC54776" s="206"/>
    </row>
    <row r="54777" spans="27:29">
      <c r="AA54777" s="298"/>
      <c r="AC54777" s="206"/>
    </row>
    <row r="54778" spans="27:29">
      <c r="AA54778" s="298"/>
      <c r="AC54778" s="206"/>
    </row>
    <row r="54779" spans="27:29">
      <c r="AA54779" s="298"/>
      <c r="AC54779" s="206"/>
    </row>
    <row r="54780" spans="27:29">
      <c r="AA54780" s="298"/>
      <c r="AC54780" s="206"/>
    </row>
    <row r="54781" spans="27:29">
      <c r="AA54781" s="298"/>
      <c r="AC54781" s="206"/>
    </row>
    <row r="54782" spans="27:29">
      <c r="AA54782" s="298"/>
      <c r="AC54782" s="206"/>
    </row>
    <row r="54783" spans="27:29">
      <c r="AA54783" s="298"/>
      <c r="AC54783" s="206"/>
    </row>
    <row r="54784" spans="27:29">
      <c r="AA54784" s="298"/>
      <c r="AC54784" s="206"/>
    </row>
    <row r="54785" spans="27:29">
      <c r="AA54785" s="298"/>
      <c r="AC54785" s="206"/>
    </row>
    <row r="54786" spans="27:29">
      <c r="AA54786" s="298"/>
      <c r="AC54786" s="206"/>
    </row>
    <row r="54787" spans="27:29">
      <c r="AA54787" s="298"/>
      <c r="AC54787" s="206"/>
    </row>
    <row r="54788" spans="27:29">
      <c r="AA54788" s="298"/>
      <c r="AC54788" s="206"/>
    </row>
    <row r="54789" spans="27:29">
      <c r="AA54789" s="298"/>
      <c r="AC54789" s="206"/>
    </row>
    <row r="54790" spans="27:29">
      <c r="AA54790" s="298"/>
      <c r="AC54790" s="206"/>
    </row>
    <row r="54791" spans="27:29">
      <c r="AA54791" s="298"/>
      <c r="AC54791" s="206"/>
    </row>
    <row r="54792" spans="27:29">
      <c r="AA54792" s="298"/>
      <c r="AC54792" s="206"/>
    </row>
    <row r="54793" spans="27:29">
      <c r="AA54793" s="298"/>
      <c r="AC54793" s="206"/>
    </row>
    <row r="54794" spans="27:29">
      <c r="AA54794" s="298"/>
      <c r="AC54794" s="206"/>
    </row>
    <row r="54795" spans="27:29">
      <c r="AA54795" s="298"/>
      <c r="AC54795" s="206"/>
    </row>
    <row r="54796" spans="27:29">
      <c r="AA54796" s="298"/>
      <c r="AC54796" s="206"/>
    </row>
    <row r="54797" spans="27:29">
      <c r="AA54797" s="298"/>
      <c r="AC54797" s="206"/>
    </row>
    <row r="54798" spans="27:29">
      <c r="AA54798" s="298"/>
      <c r="AC54798" s="206"/>
    </row>
    <row r="54799" spans="27:29">
      <c r="AA54799" s="298"/>
      <c r="AC54799" s="206"/>
    </row>
    <row r="54800" spans="27:29">
      <c r="AA54800" s="298"/>
      <c r="AC54800" s="206"/>
    </row>
    <row r="54801" spans="27:29">
      <c r="AA54801" s="298"/>
      <c r="AC54801" s="206"/>
    </row>
    <row r="54802" spans="27:29">
      <c r="AA54802" s="298"/>
      <c r="AC54802" s="206"/>
    </row>
    <row r="54803" spans="27:29">
      <c r="AA54803" s="298"/>
      <c r="AC54803" s="206"/>
    </row>
    <row r="54804" spans="27:29">
      <c r="AA54804" s="298"/>
      <c r="AC54804" s="206"/>
    </row>
    <row r="54805" spans="27:29">
      <c r="AA54805" s="298"/>
      <c r="AC54805" s="206"/>
    </row>
    <row r="54806" spans="27:29">
      <c r="AA54806" s="298"/>
      <c r="AC54806" s="206"/>
    </row>
    <row r="54807" spans="27:29">
      <c r="AA54807" s="298"/>
      <c r="AC54807" s="206"/>
    </row>
    <row r="54808" spans="27:29">
      <c r="AA54808" s="298"/>
      <c r="AC54808" s="206"/>
    </row>
    <row r="54809" spans="27:29">
      <c r="AA54809" s="298"/>
      <c r="AC54809" s="206"/>
    </row>
    <row r="54810" spans="27:29">
      <c r="AA54810" s="298"/>
      <c r="AC54810" s="206"/>
    </row>
    <row r="54811" spans="27:29">
      <c r="AA54811" s="298"/>
      <c r="AC54811" s="206"/>
    </row>
    <row r="54812" spans="27:29">
      <c r="AA54812" s="298"/>
      <c r="AC54812" s="206"/>
    </row>
    <row r="54813" spans="27:29">
      <c r="AA54813" s="298"/>
      <c r="AC54813" s="206"/>
    </row>
    <row r="54814" spans="27:29">
      <c r="AA54814" s="298"/>
      <c r="AC54814" s="206"/>
    </row>
    <row r="54815" spans="27:29">
      <c r="AA54815" s="298"/>
      <c r="AC54815" s="206"/>
    </row>
    <row r="54816" spans="27:29">
      <c r="AA54816" s="298"/>
      <c r="AC54816" s="206"/>
    </row>
    <row r="54817" spans="27:29">
      <c r="AA54817" s="298"/>
      <c r="AC54817" s="206"/>
    </row>
    <row r="54818" spans="27:29">
      <c r="AA54818" s="298"/>
      <c r="AC54818" s="206"/>
    </row>
    <row r="54819" spans="27:29">
      <c r="AA54819" s="298"/>
      <c r="AC54819" s="206"/>
    </row>
    <row r="54820" spans="27:29">
      <c r="AA54820" s="298"/>
      <c r="AC54820" s="206"/>
    </row>
    <row r="54821" spans="27:29">
      <c r="AA54821" s="298"/>
      <c r="AC54821" s="206"/>
    </row>
    <row r="54822" spans="27:29">
      <c r="AA54822" s="298"/>
      <c r="AC54822" s="206"/>
    </row>
    <row r="54823" spans="27:29">
      <c r="AA54823" s="298"/>
      <c r="AC54823" s="206"/>
    </row>
    <row r="54824" spans="27:29">
      <c r="AA54824" s="298"/>
      <c r="AC54824" s="206"/>
    </row>
    <row r="54825" spans="27:29">
      <c r="AA54825" s="298"/>
      <c r="AC54825" s="206"/>
    </row>
    <row r="54826" spans="27:29">
      <c r="AA54826" s="298"/>
      <c r="AC54826" s="206"/>
    </row>
    <row r="54827" spans="27:29">
      <c r="AA54827" s="298"/>
      <c r="AC54827" s="206"/>
    </row>
    <row r="54828" spans="27:29">
      <c r="AA54828" s="298"/>
      <c r="AC54828" s="206"/>
    </row>
    <row r="54829" spans="27:29">
      <c r="AA54829" s="298"/>
      <c r="AC54829" s="206"/>
    </row>
    <row r="54830" spans="27:29">
      <c r="AA54830" s="298"/>
      <c r="AC54830" s="206"/>
    </row>
    <row r="54831" spans="27:29">
      <c r="AA54831" s="298"/>
      <c r="AC54831" s="206"/>
    </row>
    <row r="54832" spans="27:29">
      <c r="AA54832" s="298"/>
      <c r="AC54832" s="206"/>
    </row>
    <row r="54833" spans="27:29">
      <c r="AA54833" s="298"/>
      <c r="AC54833" s="206"/>
    </row>
    <row r="54834" spans="27:29">
      <c r="AA54834" s="298"/>
      <c r="AC54834" s="206"/>
    </row>
    <row r="54835" spans="27:29">
      <c r="AA54835" s="298"/>
      <c r="AC54835" s="206"/>
    </row>
    <row r="54836" spans="27:29">
      <c r="AA54836" s="298"/>
      <c r="AC54836" s="206"/>
    </row>
    <row r="54837" spans="27:29">
      <c r="AA54837" s="298"/>
      <c r="AC54837" s="206"/>
    </row>
    <row r="54838" spans="27:29">
      <c r="AA54838" s="298"/>
      <c r="AC54838" s="206"/>
    </row>
    <row r="54839" spans="27:29">
      <c r="AA54839" s="298"/>
      <c r="AC54839" s="206"/>
    </row>
    <row r="54840" spans="27:29">
      <c r="AA54840" s="298"/>
      <c r="AC54840" s="206"/>
    </row>
    <row r="54841" spans="27:29">
      <c r="AA54841" s="298"/>
      <c r="AC54841" s="206"/>
    </row>
    <row r="54842" spans="27:29">
      <c r="AA54842" s="298"/>
      <c r="AC54842" s="206"/>
    </row>
    <row r="54843" spans="27:29">
      <c r="AA54843" s="298"/>
      <c r="AC54843" s="206"/>
    </row>
    <row r="54844" spans="27:29">
      <c r="AA54844" s="298"/>
      <c r="AC54844" s="206"/>
    </row>
    <row r="54845" spans="27:29">
      <c r="AA54845" s="298"/>
      <c r="AC54845" s="206"/>
    </row>
    <row r="54846" spans="27:29">
      <c r="AA54846" s="298"/>
      <c r="AC54846" s="206"/>
    </row>
    <row r="54847" spans="27:29">
      <c r="AA54847" s="298"/>
      <c r="AC54847" s="206"/>
    </row>
    <row r="54848" spans="27:29">
      <c r="AA54848" s="298"/>
      <c r="AC54848" s="206"/>
    </row>
    <row r="54849" spans="27:29">
      <c r="AA54849" s="298"/>
      <c r="AC54849" s="206"/>
    </row>
    <row r="54850" spans="27:29">
      <c r="AA54850" s="298"/>
      <c r="AC54850" s="206"/>
    </row>
    <row r="54851" spans="27:29">
      <c r="AA54851" s="298"/>
      <c r="AC54851" s="206"/>
    </row>
    <row r="54852" spans="27:29">
      <c r="AA54852" s="298"/>
      <c r="AC54852" s="206"/>
    </row>
    <row r="54853" spans="27:29">
      <c r="AA54853" s="298"/>
      <c r="AC54853" s="206"/>
    </row>
    <row r="54854" spans="27:29">
      <c r="AA54854" s="298"/>
      <c r="AC54854" s="206"/>
    </row>
    <row r="54855" spans="27:29">
      <c r="AA54855" s="298"/>
      <c r="AC54855" s="206"/>
    </row>
    <row r="54856" spans="27:29">
      <c r="AA54856" s="298"/>
      <c r="AC54856" s="206"/>
    </row>
    <row r="54857" spans="27:29">
      <c r="AA54857" s="298"/>
      <c r="AC54857" s="206"/>
    </row>
    <row r="54858" spans="27:29">
      <c r="AA54858" s="298"/>
      <c r="AC54858" s="206"/>
    </row>
    <row r="54859" spans="27:29">
      <c r="AA54859" s="298"/>
      <c r="AC54859" s="206"/>
    </row>
    <row r="54860" spans="27:29">
      <c r="AA54860" s="298"/>
      <c r="AC54860" s="206"/>
    </row>
    <row r="54861" spans="27:29">
      <c r="AA54861" s="298"/>
      <c r="AC54861" s="206"/>
    </row>
    <row r="54862" spans="27:29">
      <c r="AA54862" s="298"/>
      <c r="AC54862" s="206"/>
    </row>
    <row r="54863" spans="27:29">
      <c r="AA54863" s="298"/>
      <c r="AC54863" s="206"/>
    </row>
    <row r="54864" spans="27:29">
      <c r="AA54864" s="298"/>
      <c r="AC54864" s="206"/>
    </row>
    <row r="54865" spans="27:29">
      <c r="AA54865" s="298"/>
      <c r="AC54865" s="206"/>
    </row>
    <row r="54866" spans="27:29">
      <c r="AA54866" s="298"/>
      <c r="AC54866" s="206"/>
    </row>
    <row r="54867" spans="27:29">
      <c r="AA54867" s="298"/>
      <c r="AC54867" s="206"/>
    </row>
    <row r="54868" spans="27:29">
      <c r="AA54868" s="298"/>
      <c r="AC54868" s="206"/>
    </row>
    <row r="54869" spans="27:29">
      <c r="AA54869" s="298"/>
      <c r="AC54869" s="206"/>
    </row>
    <row r="54870" spans="27:29">
      <c r="AA54870" s="298"/>
      <c r="AC54870" s="206"/>
    </row>
    <row r="54871" spans="27:29">
      <c r="AA54871" s="298"/>
      <c r="AC54871" s="206"/>
    </row>
    <row r="54872" spans="27:29">
      <c r="AA54872" s="298"/>
      <c r="AC54872" s="206"/>
    </row>
    <row r="54873" spans="27:29">
      <c r="AA54873" s="298"/>
      <c r="AC54873" s="206"/>
    </row>
    <row r="54874" spans="27:29">
      <c r="AA54874" s="298"/>
      <c r="AC54874" s="206"/>
    </row>
    <row r="54875" spans="27:29">
      <c r="AA54875" s="298"/>
      <c r="AC54875" s="206"/>
    </row>
    <row r="54876" spans="27:29">
      <c r="AA54876" s="298"/>
      <c r="AC54876" s="206"/>
    </row>
    <row r="54877" spans="27:29">
      <c r="AA54877" s="298"/>
      <c r="AC54877" s="206"/>
    </row>
    <row r="54878" spans="27:29">
      <c r="AA54878" s="298"/>
      <c r="AC54878" s="206"/>
    </row>
    <row r="54879" spans="27:29">
      <c r="AA54879" s="298"/>
      <c r="AC54879" s="206"/>
    </row>
    <row r="54880" spans="27:29">
      <c r="AA54880" s="298"/>
      <c r="AC54880" s="206"/>
    </row>
    <row r="54881" spans="27:29">
      <c r="AA54881" s="298"/>
      <c r="AC54881" s="206"/>
    </row>
    <row r="54882" spans="27:29">
      <c r="AA54882" s="298"/>
      <c r="AC54882" s="206"/>
    </row>
    <row r="54883" spans="27:29">
      <c r="AA54883" s="298"/>
      <c r="AC54883" s="206"/>
    </row>
    <row r="54884" spans="27:29">
      <c r="AA54884" s="298"/>
      <c r="AC54884" s="206"/>
    </row>
    <row r="54885" spans="27:29">
      <c r="AA54885" s="298"/>
      <c r="AC54885" s="206"/>
    </row>
    <row r="54886" spans="27:29">
      <c r="AA54886" s="298"/>
      <c r="AC54886" s="206"/>
    </row>
    <row r="54887" spans="27:29">
      <c r="AA54887" s="298"/>
      <c r="AC54887" s="206"/>
    </row>
    <row r="54888" spans="27:29">
      <c r="AA54888" s="298"/>
      <c r="AC54888" s="206"/>
    </row>
    <row r="54889" spans="27:29">
      <c r="AA54889" s="298"/>
      <c r="AC54889" s="206"/>
    </row>
    <row r="54890" spans="27:29">
      <c r="AA54890" s="298"/>
      <c r="AC54890" s="206"/>
    </row>
    <row r="54891" spans="27:29">
      <c r="AA54891" s="298"/>
      <c r="AC54891" s="206"/>
    </row>
    <row r="54892" spans="27:29">
      <c r="AA54892" s="298"/>
      <c r="AC54892" s="206"/>
    </row>
    <row r="54893" spans="27:29">
      <c r="AA54893" s="298"/>
      <c r="AC54893" s="206"/>
    </row>
    <row r="54894" spans="27:29">
      <c r="AA54894" s="298"/>
      <c r="AC54894" s="206"/>
    </row>
    <row r="54895" spans="27:29">
      <c r="AA54895" s="298"/>
      <c r="AC54895" s="206"/>
    </row>
    <row r="54896" spans="27:29">
      <c r="AA54896" s="298"/>
      <c r="AC54896" s="206"/>
    </row>
    <row r="54897" spans="27:29">
      <c r="AA54897" s="298"/>
      <c r="AC54897" s="206"/>
    </row>
    <row r="54898" spans="27:29">
      <c r="AA54898" s="298"/>
      <c r="AC54898" s="206"/>
    </row>
    <row r="54899" spans="27:29">
      <c r="AA54899" s="298"/>
      <c r="AC54899" s="206"/>
    </row>
    <row r="54900" spans="27:29">
      <c r="AA54900" s="298"/>
      <c r="AC54900" s="206"/>
    </row>
    <row r="54901" spans="27:29">
      <c r="AA54901" s="298"/>
      <c r="AC54901" s="206"/>
    </row>
    <row r="54902" spans="27:29">
      <c r="AA54902" s="298"/>
      <c r="AC54902" s="206"/>
    </row>
    <row r="54903" spans="27:29">
      <c r="AA54903" s="298"/>
      <c r="AC54903" s="206"/>
    </row>
    <row r="54904" spans="27:29">
      <c r="AA54904" s="298"/>
      <c r="AC54904" s="206"/>
    </row>
    <row r="54905" spans="27:29">
      <c r="AA54905" s="298"/>
      <c r="AC54905" s="206"/>
    </row>
    <row r="54906" spans="27:29">
      <c r="AA54906" s="298"/>
      <c r="AC54906" s="206"/>
    </row>
    <row r="54907" spans="27:29">
      <c r="AA54907" s="298"/>
      <c r="AC54907" s="206"/>
    </row>
    <row r="54908" spans="27:29">
      <c r="AA54908" s="298"/>
      <c r="AC54908" s="206"/>
    </row>
    <row r="54909" spans="27:29">
      <c r="AA54909" s="298"/>
      <c r="AC54909" s="206"/>
    </row>
    <row r="54910" spans="27:29">
      <c r="AA54910" s="298"/>
      <c r="AC54910" s="206"/>
    </row>
    <row r="54911" spans="27:29">
      <c r="AA54911" s="298"/>
      <c r="AC54911" s="206"/>
    </row>
    <row r="54912" spans="27:29">
      <c r="AA54912" s="298"/>
      <c r="AC54912" s="206"/>
    </row>
    <row r="54913" spans="27:29">
      <c r="AA54913" s="298"/>
      <c r="AC54913" s="206"/>
    </row>
    <row r="54914" spans="27:29">
      <c r="AA54914" s="298"/>
      <c r="AC54914" s="206"/>
    </row>
    <row r="54915" spans="27:29">
      <c r="AA54915" s="298"/>
      <c r="AC54915" s="206"/>
    </row>
    <row r="54916" spans="27:29">
      <c r="AA54916" s="298"/>
      <c r="AC54916" s="206"/>
    </row>
    <row r="54917" spans="27:29">
      <c r="AA54917" s="298"/>
      <c r="AC54917" s="206"/>
    </row>
    <row r="54918" spans="27:29">
      <c r="AA54918" s="298"/>
      <c r="AC54918" s="206"/>
    </row>
    <row r="54919" spans="27:29">
      <c r="AA54919" s="298"/>
      <c r="AC54919" s="206"/>
    </row>
    <row r="54920" spans="27:29">
      <c r="AA54920" s="298"/>
      <c r="AC54920" s="206"/>
    </row>
    <row r="54921" spans="27:29">
      <c r="AA54921" s="298"/>
      <c r="AC54921" s="206"/>
    </row>
    <row r="54922" spans="27:29">
      <c r="AA54922" s="298"/>
      <c r="AC54922" s="206"/>
    </row>
    <row r="54923" spans="27:29">
      <c r="AA54923" s="298"/>
      <c r="AC54923" s="206"/>
    </row>
    <row r="54924" spans="27:29">
      <c r="AA54924" s="298"/>
      <c r="AC54924" s="206"/>
    </row>
    <row r="54925" spans="27:29">
      <c r="AA54925" s="298"/>
      <c r="AC54925" s="206"/>
    </row>
    <row r="54926" spans="27:29">
      <c r="AA54926" s="298"/>
      <c r="AC54926" s="206"/>
    </row>
    <row r="54927" spans="27:29">
      <c r="AA54927" s="298"/>
      <c r="AC54927" s="206"/>
    </row>
    <row r="54928" spans="27:29">
      <c r="AA54928" s="298"/>
      <c r="AC54928" s="206"/>
    </row>
    <row r="54929" spans="27:29">
      <c r="AA54929" s="298"/>
      <c r="AC54929" s="206"/>
    </row>
    <row r="54930" spans="27:29">
      <c r="AA54930" s="298"/>
      <c r="AC54930" s="206"/>
    </row>
    <row r="54931" spans="27:29">
      <c r="AA54931" s="298"/>
      <c r="AC54931" s="206"/>
    </row>
    <row r="54932" spans="27:29">
      <c r="AA54932" s="298"/>
      <c r="AC54932" s="206"/>
    </row>
    <row r="54933" spans="27:29">
      <c r="AA54933" s="298"/>
      <c r="AC54933" s="206"/>
    </row>
    <row r="54934" spans="27:29">
      <c r="AA54934" s="298"/>
      <c r="AC54934" s="206"/>
    </row>
    <row r="54935" spans="27:29">
      <c r="AA54935" s="298"/>
      <c r="AC54935" s="206"/>
    </row>
    <row r="54936" spans="27:29">
      <c r="AA54936" s="298"/>
      <c r="AC54936" s="206"/>
    </row>
    <row r="54937" spans="27:29">
      <c r="AA54937" s="298"/>
      <c r="AC54937" s="206"/>
    </row>
    <row r="54938" spans="27:29">
      <c r="AA54938" s="298"/>
      <c r="AC54938" s="206"/>
    </row>
    <row r="54939" spans="27:29">
      <c r="AA54939" s="298"/>
      <c r="AC54939" s="206"/>
    </row>
    <row r="54940" spans="27:29">
      <c r="AA54940" s="298"/>
      <c r="AC54940" s="206"/>
    </row>
    <row r="54941" spans="27:29">
      <c r="AA54941" s="298"/>
      <c r="AC54941" s="206"/>
    </row>
    <row r="54942" spans="27:29">
      <c r="AA54942" s="298"/>
      <c r="AC54942" s="206"/>
    </row>
    <row r="54943" spans="27:29">
      <c r="AA54943" s="298"/>
      <c r="AC54943" s="206"/>
    </row>
    <row r="54944" spans="27:29">
      <c r="AA54944" s="298"/>
      <c r="AC54944" s="206"/>
    </row>
    <row r="54945" spans="27:29">
      <c r="AA54945" s="298"/>
      <c r="AC54945" s="206"/>
    </row>
    <row r="54946" spans="27:29">
      <c r="AA54946" s="298"/>
      <c r="AC54946" s="206"/>
    </row>
    <row r="54947" spans="27:29">
      <c r="AA54947" s="298"/>
      <c r="AC54947" s="206"/>
    </row>
    <row r="54948" spans="27:29">
      <c r="AA54948" s="298"/>
      <c r="AC54948" s="206"/>
    </row>
    <row r="54949" spans="27:29">
      <c r="AA54949" s="298"/>
      <c r="AC54949" s="206"/>
    </row>
    <row r="54950" spans="27:29">
      <c r="AA54950" s="298"/>
      <c r="AC54950" s="206"/>
    </row>
    <row r="54951" spans="27:29">
      <c r="AA54951" s="298"/>
      <c r="AC54951" s="206"/>
    </row>
    <row r="54952" spans="27:29">
      <c r="AA54952" s="298"/>
      <c r="AC54952" s="206"/>
    </row>
    <row r="54953" spans="27:29">
      <c r="AA54953" s="298"/>
      <c r="AC54953" s="206"/>
    </row>
    <row r="54954" spans="27:29">
      <c r="AA54954" s="298"/>
      <c r="AC54954" s="206"/>
    </row>
    <row r="54955" spans="27:29">
      <c r="AA54955" s="298"/>
      <c r="AC54955" s="206"/>
    </row>
    <row r="54956" spans="27:29">
      <c r="AA54956" s="298"/>
      <c r="AC54956" s="206"/>
    </row>
    <row r="54957" spans="27:29">
      <c r="AA54957" s="298"/>
      <c r="AC54957" s="206"/>
    </row>
    <row r="54958" spans="27:29">
      <c r="AA54958" s="298"/>
      <c r="AC54958" s="206"/>
    </row>
    <row r="54959" spans="27:29">
      <c r="AA54959" s="298"/>
      <c r="AC54959" s="206"/>
    </row>
    <row r="54960" spans="27:29">
      <c r="AA54960" s="298"/>
      <c r="AC54960" s="206"/>
    </row>
    <row r="54961" spans="27:29">
      <c r="AA54961" s="298"/>
      <c r="AC54961" s="206"/>
    </row>
    <row r="54962" spans="27:29">
      <c r="AA54962" s="298"/>
      <c r="AC54962" s="206"/>
    </row>
    <row r="54963" spans="27:29">
      <c r="AA54963" s="298"/>
      <c r="AC54963" s="206"/>
    </row>
    <row r="54964" spans="27:29">
      <c r="AA54964" s="298"/>
      <c r="AC54964" s="206"/>
    </row>
    <row r="54965" spans="27:29">
      <c r="AA54965" s="298"/>
      <c r="AC54965" s="206"/>
    </row>
    <row r="54966" spans="27:29">
      <c r="AA54966" s="298"/>
      <c r="AC54966" s="206"/>
    </row>
    <row r="54967" spans="27:29">
      <c r="AA54967" s="298"/>
      <c r="AC54967" s="206"/>
    </row>
    <row r="54968" spans="27:29">
      <c r="AA54968" s="298"/>
      <c r="AC54968" s="206"/>
    </row>
    <row r="54969" spans="27:29">
      <c r="AA54969" s="298"/>
      <c r="AC54969" s="206"/>
    </row>
    <row r="54970" spans="27:29">
      <c r="AA54970" s="298"/>
      <c r="AC54970" s="206"/>
    </row>
    <row r="54971" spans="27:29">
      <c r="AA54971" s="298"/>
      <c r="AC54971" s="206"/>
    </row>
    <row r="54972" spans="27:29">
      <c r="AA54972" s="298"/>
      <c r="AC54972" s="206"/>
    </row>
    <row r="54973" spans="27:29">
      <c r="AA54973" s="298"/>
      <c r="AC54973" s="206"/>
    </row>
    <row r="54974" spans="27:29">
      <c r="AA54974" s="298"/>
      <c r="AC54974" s="206"/>
    </row>
    <row r="54975" spans="27:29">
      <c r="AA54975" s="298"/>
      <c r="AC54975" s="206"/>
    </row>
    <row r="54976" spans="27:29">
      <c r="AA54976" s="298"/>
      <c r="AC54976" s="206"/>
    </row>
    <row r="54977" spans="27:29">
      <c r="AA54977" s="298"/>
      <c r="AC54977" s="206"/>
    </row>
    <row r="54978" spans="27:29">
      <c r="AA54978" s="298"/>
      <c r="AC54978" s="206"/>
    </row>
    <row r="54979" spans="27:29">
      <c r="AA54979" s="298"/>
      <c r="AC54979" s="206"/>
    </row>
    <row r="54980" spans="27:29">
      <c r="AA54980" s="298"/>
      <c r="AC54980" s="206"/>
    </row>
    <row r="54981" spans="27:29">
      <c r="AA54981" s="298"/>
      <c r="AC54981" s="206"/>
    </row>
    <row r="54982" spans="27:29">
      <c r="AA54982" s="298"/>
      <c r="AC54982" s="206"/>
    </row>
    <row r="54983" spans="27:29">
      <c r="AA54983" s="298"/>
      <c r="AC54983" s="206"/>
    </row>
    <row r="54984" spans="27:29">
      <c r="AA54984" s="298"/>
      <c r="AC54984" s="206"/>
    </row>
    <row r="54985" spans="27:29">
      <c r="AA54985" s="298"/>
      <c r="AC54985" s="206"/>
    </row>
    <row r="54986" spans="27:29">
      <c r="AA54986" s="298"/>
      <c r="AC54986" s="206"/>
    </row>
    <row r="54987" spans="27:29">
      <c r="AA54987" s="298"/>
      <c r="AC54987" s="206"/>
    </row>
    <row r="54988" spans="27:29">
      <c r="AA54988" s="298"/>
      <c r="AC54988" s="206"/>
    </row>
    <row r="54989" spans="27:29">
      <c r="AA54989" s="298"/>
      <c r="AC54989" s="206"/>
    </row>
    <row r="54990" spans="27:29">
      <c r="AA54990" s="298"/>
      <c r="AC54990" s="206"/>
    </row>
    <row r="54991" spans="27:29">
      <c r="AA54991" s="298"/>
      <c r="AC54991" s="206"/>
    </row>
    <row r="54992" spans="27:29">
      <c r="AA54992" s="298"/>
      <c r="AC54992" s="206"/>
    </row>
    <row r="54993" spans="27:29">
      <c r="AA54993" s="298"/>
      <c r="AC54993" s="206"/>
    </row>
    <row r="54994" spans="27:29">
      <c r="AA54994" s="298"/>
      <c r="AC54994" s="206"/>
    </row>
    <row r="54995" spans="27:29">
      <c r="AA54995" s="298"/>
      <c r="AC54995" s="206"/>
    </row>
    <row r="54996" spans="27:29">
      <c r="AA54996" s="298"/>
      <c r="AC54996" s="206"/>
    </row>
    <row r="54997" spans="27:29">
      <c r="AA54997" s="298"/>
      <c r="AC54997" s="206"/>
    </row>
    <row r="54998" spans="27:29">
      <c r="AA54998" s="298"/>
      <c r="AC54998" s="206"/>
    </row>
    <row r="54999" spans="27:29">
      <c r="AA54999" s="298"/>
      <c r="AC54999" s="206"/>
    </row>
    <row r="55000" spans="27:29">
      <c r="AA55000" s="298"/>
      <c r="AC55000" s="206"/>
    </row>
    <row r="55001" spans="27:29">
      <c r="AA55001" s="298"/>
      <c r="AC55001" s="206"/>
    </row>
    <row r="55002" spans="27:29">
      <c r="AA55002" s="298"/>
      <c r="AC55002" s="206"/>
    </row>
    <row r="55003" spans="27:29">
      <c r="AA55003" s="298"/>
      <c r="AC55003" s="206"/>
    </row>
    <row r="55004" spans="27:29">
      <c r="AA55004" s="298"/>
      <c r="AC55004" s="206"/>
    </row>
    <row r="55005" spans="27:29">
      <c r="AA55005" s="298"/>
      <c r="AC55005" s="206"/>
    </row>
    <row r="55006" spans="27:29">
      <c r="AA55006" s="298"/>
      <c r="AC55006" s="206"/>
    </row>
    <row r="55007" spans="27:29">
      <c r="AA55007" s="298"/>
      <c r="AC55007" s="206"/>
    </row>
    <row r="55008" spans="27:29">
      <c r="AA55008" s="298"/>
      <c r="AC55008" s="206"/>
    </row>
    <row r="55009" spans="27:29">
      <c r="AA55009" s="298"/>
      <c r="AC55009" s="206"/>
    </row>
    <row r="55010" spans="27:29">
      <c r="AA55010" s="298"/>
      <c r="AC55010" s="206"/>
    </row>
    <row r="55011" spans="27:29">
      <c r="AA55011" s="298"/>
      <c r="AC55011" s="206"/>
    </row>
    <row r="55012" spans="27:29">
      <c r="AA55012" s="298"/>
      <c r="AC55012" s="206"/>
    </row>
    <row r="55013" spans="27:29">
      <c r="AA55013" s="298"/>
      <c r="AC55013" s="206"/>
    </row>
    <row r="55014" spans="27:29">
      <c r="AA55014" s="298"/>
      <c r="AC55014" s="206"/>
    </row>
    <row r="55015" spans="27:29">
      <c r="AA55015" s="298"/>
      <c r="AC55015" s="206"/>
    </row>
    <row r="55016" spans="27:29">
      <c r="AA55016" s="298"/>
      <c r="AC55016" s="206"/>
    </row>
    <row r="55017" spans="27:29">
      <c r="AA55017" s="298"/>
      <c r="AC55017" s="206"/>
    </row>
    <row r="55018" spans="27:29">
      <c r="AA55018" s="298"/>
      <c r="AC55018" s="206"/>
    </row>
    <row r="55019" spans="27:29">
      <c r="AA55019" s="298"/>
      <c r="AC55019" s="206"/>
    </row>
    <row r="55020" spans="27:29">
      <c r="AA55020" s="298"/>
      <c r="AC55020" s="206"/>
    </row>
    <row r="55021" spans="27:29">
      <c r="AA55021" s="298"/>
      <c r="AC55021" s="206"/>
    </row>
    <row r="55022" spans="27:29">
      <c r="AA55022" s="298"/>
      <c r="AC55022" s="206"/>
    </row>
    <row r="55023" spans="27:29">
      <c r="AA55023" s="298"/>
      <c r="AC55023" s="206"/>
    </row>
    <row r="55024" spans="27:29">
      <c r="AA55024" s="298"/>
      <c r="AC55024" s="206"/>
    </row>
    <row r="55025" spans="27:29">
      <c r="AA55025" s="298"/>
      <c r="AC55025" s="206"/>
    </row>
    <row r="55026" spans="27:29">
      <c r="AA55026" s="298"/>
      <c r="AC55026" s="206"/>
    </row>
    <row r="55027" spans="27:29">
      <c r="AA55027" s="298"/>
      <c r="AC55027" s="206"/>
    </row>
    <row r="55028" spans="27:29">
      <c r="AA55028" s="298"/>
      <c r="AC55028" s="206"/>
    </row>
    <row r="55029" spans="27:29">
      <c r="AA55029" s="298"/>
      <c r="AC55029" s="206"/>
    </row>
    <row r="55030" spans="27:29">
      <c r="AA55030" s="298"/>
      <c r="AC55030" s="206"/>
    </row>
    <row r="55031" spans="27:29">
      <c r="AA55031" s="298"/>
      <c r="AC55031" s="206"/>
    </row>
    <row r="55032" spans="27:29">
      <c r="AA55032" s="298"/>
      <c r="AC55032" s="206"/>
    </row>
    <row r="55033" spans="27:29">
      <c r="AA55033" s="298"/>
      <c r="AC55033" s="206"/>
    </row>
    <row r="55034" spans="27:29">
      <c r="AA55034" s="298"/>
      <c r="AC55034" s="206"/>
    </row>
    <row r="55035" spans="27:29">
      <c r="AA55035" s="298"/>
      <c r="AC55035" s="206"/>
    </row>
    <row r="55036" spans="27:29">
      <c r="AA55036" s="298"/>
      <c r="AC55036" s="206"/>
    </row>
    <row r="55037" spans="27:29">
      <c r="AA55037" s="298"/>
      <c r="AC55037" s="206"/>
    </row>
    <row r="55038" spans="27:29">
      <c r="AA55038" s="298"/>
      <c r="AC55038" s="206"/>
    </row>
    <row r="55039" spans="27:29">
      <c r="AA55039" s="298"/>
      <c r="AC55039" s="206"/>
    </row>
    <row r="55040" spans="27:29">
      <c r="AA55040" s="298"/>
      <c r="AC55040" s="206"/>
    </row>
    <row r="55041" spans="27:29">
      <c r="AA55041" s="298"/>
      <c r="AC55041" s="206"/>
    </row>
    <row r="55042" spans="27:29">
      <c r="AA55042" s="298"/>
      <c r="AC55042" s="206"/>
    </row>
    <row r="55043" spans="27:29">
      <c r="AA55043" s="298"/>
      <c r="AC55043" s="206"/>
    </row>
    <row r="55044" spans="27:29">
      <c r="AA55044" s="298"/>
      <c r="AC55044" s="206"/>
    </row>
    <row r="55045" spans="27:29">
      <c r="AA55045" s="298"/>
      <c r="AC55045" s="206"/>
    </row>
    <row r="55046" spans="27:29">
      <c r="AA55046" s="298"/>
      <c r="AC55046" s="206"/>
    </row>
    <row r="55047" spans="27:29">
      <c r="AA55047" s="298"/>
      <c r="AC55047" s="206"/>
    </row>
    <row r="55048" spans="27:29">
      <c r="AA55048" s="298"/>
      <c r="AC55048" s="206"/>
    </row>
    <row r="55049" spans="27:29">
      <c r="AA55049" s="298"/>
      <c r="AC55049" s="206"/>
    </row>
    <row r="55050" spans="27:29">
      <c r="AA55050" s="298"/>
      <c r="AC55050" s="206"/>
    </row>
    <row r="55051" spans="27:29">
      <c r="AA55051" s="298"/>
      <c r="AC55051" s="206"/>
    </row>
    <row r="55052" spans="27:29">
      <c r="AA55052" s="298"/>
      <c r="AC55052" s="206"/>
    </row>
    <row r="55053" spans="27:29">
      <c r="AA55053" s="298"/>
      <c r="AC55053" s="206"/>
    </row>
    <row r="55054" spans="27:29">
      <c r="AA55054" s="298"/>
      <c r="AC55054" s="206"/>
    </row>
    <row r="55055" spans="27:29">
      <c r="AA55055" s="298"/>
      <c r="AC55055" s="206"/>
    </row>
    <row r="55056" spans="27:29">
      <c r="AA55056" s="298"/>
      <c r="AC55056" s="206"/>
    </row>
    <row r="55057" spans="27:29">
      <c r="AA55057" s="298"/>
      <c r="AC55057" s="206"/>
    </row>
    <row r="55058" spans="27:29">
      <c r="AA55058" s="298"/>
      <c r="AC55058" s="206"/>
    </row>
    <row r="55059" spans="27:29">
      <c r="AA55059" s="298"/>
      <c r="AC55059" s="206"/>
    </row>
    <row r="55060" spans="27:29">
      <c r="AA55060" s="298"/>
      <c r="AC55060" s="206"/>
    </row>
    <row r="55061" spans="27:29">
      <c r="AA55061" s="298"/>
      <c r="AC55061" s="206"/>
    </row>
    <row r="55062" spans="27:29">
      <c r="AA55062" s="298"/>
      <c r="AC55062" s="206"/>
    </row>
    <row r="55063" spans="27:29">
      <c r="AA55063" s="298"/>
      <c r="AC55063" s="206"/>
    </row>
    <row r="55064" spans="27:29">
      <c r="AA55064" s="298"/>
      <c r="AC55064" s="206"/>
    </row>
    <row r="55065" spans="27:29">
      <c r="AA55065" s="298"/>
      <c r="AC55065" s="206"/>
    </row>
    <row r="55066" spans="27:29">
      <c r="AA55066" s="298"/>
      <c r="AC55066" s="206"/>
    </row>
    <row r="55067" spans="27:29">
      <c r="AA55067" s="298"/>
      <c r="AC55067" s="206"/>
    </row>
    <row r="55068" spans="27:29">
      <c r="AA55068" s="298"/>
      <c r="AC55068" s="206"/>
    </row>
    <row r="55069" spans="27:29">
      <c r="AA55069" s="298"/>
      <c r="AC55069" s="206"/>
    </row>
    <row r="55070" spans="27:29">
      <c r="AA55070" s="298"/>
      <c r="AC55070" s="206"/>
    </row>
    <row r="55071" spans="27:29">
      <c r="AA55071" s="298"/>
      <c r="AC55071" s="206"/>
    </row>
    <row r="55072" spans="27:29">
      <c r="AA55072" s="298"/>
      <c r="AC55072" s="206"/>
    </row>
    <row r="55073" spans="27:29">
      <c r="AA55073" s="298"/>
      <c r="AC55073" s="206"/>
    </row>
    <row r="55074" spans="27:29">
      <c r="AA55074" s="298"/>
      <c r="AC55074" s="206"/>
    </row>
    <row r="55075" spans="27:29">
      <c r="AA55075" s="298"/>
      <c r="AC55075" s="206"/>
    </row>
    <row r="55076" spans="27:29">
      <c r="AA55076" s="298"/>
      <c r="AC55076" s="206"/>
    </row>
    <row r="55077" spans="27:29">
      <c r="AA55077" s="298"/>
      <c r="AC55077" s="206"/>
    </row>
    <row r="55078" spans="27:29">
      <c r="AA55078" s="298"/>
      <c r="AC55078" s="206"/>
    </row>
    <row r="55079" spans="27:29">
      <c r="AA55079" s="298"/>
      <c r="AC55079" s="206"/>
    </row>
    <row r="55080" spans="27:29">
      <c r="AA55080" s="298"/>
      <c r="AC55080" s="206"/>
    </row>
    <row r="55081" spans="27:29">
      <c r="AA55081" s="298"/>
      <c r="AC55081" s="206"/>
    </row>
    <row r="55082" spans="27:29">
      <c r="AA55082" s="298"/>
      <c r="AC55082" s="206"/>
    </row>
    <row r="55083" spans="27:29">
      <c r="AA55083" s="298"/>
      <c r="AC55083" s="206"/>
    </row>
    <row r="55084" spans="27:29">
      <c r="AA55084" s="298"/>
      <c r="AC55084" s="206"/>
    </row>
    <row r="55085" spans="27:29">
      <c r="AA55085" s="298"/>
      <c r="AC55085" s="206"/>
    </row>
    <row r="55086" spans="27:29">
      <c r="AA55086" s="298"/>
      <c r="AC55086" s="206"/>
    </row>
    <row r="55087" spans="27:29">
      <c r="AA55087" s="298"/>
      <c r="AC55087" s="206"/>
    </row>
    <row r="55088" spans="27:29">
      <c r="AA55088" s="298"/>
      <c r="AC55088" s="206"/>
    </row>
    <row r="55089" spans="27:29">
      <c r="AA55089" s="298"/>
      <c r="AC55089" s="206"/>
    </row>
    <row r="55090" spans="27:29">
      <c r="AA55090" s="298"/>
      <c r="AC55090" s="206"/>
    </row>
    <row r="55091" spans="27:29">
      <c r="AA55091" s="298"/>
      <c r="AC55091" s="206"/>
    </row>
    <row r="55092" spans="27:29">
      <c r="AA55092" s="298"/>
      <c r="AC55092" s="206"/>
    </row>
    <row r="55093" spans="27:29">
      <c r="AA55093" s="298"/>
      <c r="AC55093" s="206"/>
    </row>
    <row r="55094" spans="27:29">
      <c r="AA55094" s="298"/>
      <c r="AC55094" s="206"/>
    </row>
    <row r="55095" spans="27:29">
      <c r="AA55095" s="298"/>
      <c r="AC55095" s="206"/>
    </row>
    <row r="55096" spans="27:29">
      <c r="AA55096" s="298"/>
      <c r="AC55096" s="206"/>
    </row>
    <row r="55097" spans="27:29">
      <c r="AA55097" s="298"/>
      <c r="AC55097" s="206"/>
    </row>
    <row r="55098" spans="27:29">
      <c r="AA55098" s="298"/>
      <c r="AC55098" s="206"/>
    </row>
    <row r="55099" spans="27:29">
      <c r="AA55099" s="298"/>
      <c r="AC55099" s="206"/>
    </row>
    <row r="55100" spans="27:29">
      <c r="AA55100" s="298"/>
      <c r="AC55100" s="206"/>
    </row>
    <row r="55101" spans="27:29">
      <c r="AA55101" s="298"/>
      <c r="AC55101" s="206"/>
    </row>
    <row r="55102" spans="27:29">
      <c r="AA55102" s="298"/>
      <c r="AC55102" s="206"/>
    </row>
    <row r="55103" spans="27:29">
      <c r="AA55103" s="298"/>
      <c r="AC55103" s="206"/>
    </row>
    <row r="55104" spans="27:29">
      <c r="AA55104" s="298"/>
      <c r="AC55104" s="206"/>
    </row>
    <row r="55105" spans="27:29">
      <c r="AA55105" s="298"/>
      <c r="AC55105" s="206"/>
    </row>
    <row r="55106" spans="27:29">
      <c r="AA55106" s="298"/>
      <c r="AC55106" s="206"/>
    </row>
    <row r="55107" spans="27:29">
      <c r="AA55107" s="298"/>
      <c r="AC55107" s="206"/>
    </row>
    <row r="55108" spans="27:29">
      <c r="AA55108" s="298"/>
      <c r="AC55108" s="206"/>
    </row>
    <row r="55109" spans="27:29">
      <c r="AA55109" s="298"/>
      <c r="AC55109" s="206"/>
    </row>
    <row r="55110" spans="27:29">
      <c r="AA55110" s="298"/>
      <c r="AC55110" s="206"/>
    </row>
    <row r="55111" spans="27:29">
      <c r="AA55111" s="298"/>
      <c r="AC55111" s="206"/>
    </row>
    <row r="55112" spans="27:29">
      <c r="AA55112" s="298"/>
      <c r="AC55112" s="206"/>
    </row>
    <row r="55113" spans="27:29">
      <c r="AA55113" s="298"/>
      <c r="AC55113" s="206"/>
    </row>
    <row r="55114" spans="27:29">
      <c r="AA55114" s="298"/>
      <c r="AC55114" s="206"/>
    </row>
    <row r="55115" spans="27:29">
      <c r="AA55115" s="298"/>
      <c r="AC55115" s="206"/>
    </row>
    <row r="55116" spans="27:29">
      <c r="AA55116" s="298"/>
      <c r="AC55116" s="206"/>
    </row>
    <row r="55117" spans="27:29">
      <c r="AA55117" s="298"/>
      <c r="AC55117" s="206"/>
    </row>
    <row r="55118" spans="27:29">
      <c r="AA55118" s="298"/>
      <c r="AC55118" s="206"/>
    </row>
    <row r="55119" spans="27:29">
      <c r="AA55119" s="298"/>
      <c r="AC55119" s="206"/>
    </row>
    <row r="55120" spans="27:29">
      <c r="AA55120" s="298"/>
      <c r="AC55120" s="206"/>
    </row>
    <row r="55121" spans="27:29">
      <c r="AA55121" s="298"/>
      <c r="AC55121" s="206"/>
    </row>
    <row r="55122" spans="27:29">
      <c r="AA55122" s="298"/>
      <c r="AC55122" s="206"/>
    </row>
    <row r="55123" spans="27:29">
      <c r="AA55123" s="298"/>
      <c r="AC55123" s="206"/>
    </row>
    <row r="55124" spans="27:29">
      <c r="AA55124" s="298"/>
      <c r="AC55124" s="206"/>
    </row>
    <row r="55125" spans="27:29">
      <c r="AA55125" s="298"/>
      <c r="AC55125" s="206"/>
    </row>
    <row r="55126" spans="27:29">
      <c r="AA55126" s="298"/>
      <c r="AC55126" s="206"/>
    </row>
    <row r="55127" spans="27:29">
      <c r="AA55127" s="298"/>
      <c r="AC55127" s="206"/>
    </row>
    <row r="55128" spans="27:29">
      <c r="AA55128" s="298"/>
      <c r="AC55128" s="206"/>
    </row>
    <row r="55129" spans="27:29">
      <c r="AA55129" s="298"/>
      <c r="AC55129" s="206"/>
    </row>
    <row r="55130" spans="27:29">
      <c r="AA55130" s="298"/>
      <c r="AC55130" s="206"/>
    </row>
    <row r="55131" spans="27:29">
      <c r="AA55131" s="298"/>
      <c r="AC55131" s="206"/>
    </row>
    <row r="55132" spans="27:29">
      <c r="AA55132" s="298"/>
      <c r="AC55132" s="206"/>
    </row>
    <row r="55133" spans="27:29">
      <c r="AA55133" s="298"/>
      <c r="AC55133" s="206"/>
    </row>
    <row r="55134" spans="27:29">
      <c r="AA55134" s="298"/>
      <c r="AC55134" s="206"/>
    </row>
    <row r="55135" spans="27:29">
      <c r="AA55135" s="298"/>
      <c r="AC55135" s="206"/>
    </row>
    <row r="55136" spans="27:29">
      <c r="AA55136" s="298"/>
      <c r="AC55136" s="206"/>
    </row>
    <row r="55137" spans="27:29">
      <c r="AA55137" s="298"/>
      <c r="AC55137" s="206"/>
    </row>
    <row r="55138" spans="27:29">
      <c r="AA55138" s="298"/>
      <c r="AC55138" s="206"/>
    </row>
    <row r="55139" spans="27:29">
      <c r="AA55139" s="298"/>
      <c r="AC55139" s="206"/>
    </row>
    <row r="55140" spans="27:29">
      <c r="AA55140" s="298"/>
      <c r="AC55140" s="206"/>
    </row>
    <row r="55141" spans="27:29">
      <c r="AA55141" s="298"/>
      <c r="AC55141" s="206"/>
    </row>
    <row r="55142" spans="27:29">
      <c r="AA55142" s="298"/>
      <c r="AC55142" s="206"/>
    </row>
    <row r="55143" spans="27:29">
      <c r="AA55143" s="298"/>
      <c r="AC55143" s="206"/>
    </row>
    <row r="55144" spans="27:29">
      <c r="AA55144" s="298"/>
      <c r="AC55144" s="206"/>
    </row>
    <row r="55145" spans="27:29">
      <c r="AA55145" s="298"/>
      <c r="AC55145" s="206"/>
    </row>
    <row r="55146" spans="27:29">
      <c r="AA55146" s="298"/>
      <c r="AC55146" s="206"/>
    </row>
    <row r="55147" spans="27:29">
      <c r="AA55147" s="298"/>
      <c r="AC55147" s="206"/>
    </row>
    <row r="55148" spans="27:29">
      <c r="AA55148" s="298"/>
      <c r="AC55148" s="206"/>
    </row>
    <row r="55149" spans="27:29">
      <c r="AA55149" s="298"/>
      <c r="AC55149" s="206"/>
    </row>
    <row r="55150" spans="27:29">
      <c r="AA55150" s="298"/>
      <c r="AC55150" s="206"/>
    </row>
    <row r="55151" spans="27:29">
      <c r="AA55151" s="298"/>
      <c r="AC55151" s="206"/>
    </row>
    <row r="55152" spans="27:29">
      <c r="AA55152" s="298"/>
      <c r="AC55152" s="206"/>
    </row>
    <row r="55153" spans="27:29">
      <c r="AA55153" s="298"/>
      <c r="AC55153" s="206"/>
    </row>
    <row r="55154" spans="27:29">
      <c r="AA55154" s="298"/>
      <c r="AC55154" s="206"/>
    </row>
    <row r="55155" spans="27:29">
      <c r="AA55155" s="298"/>
      <c r="AC55155" s="206"/>
    </row>
    <row r="55156" spans="27:29">
      <c r="AA55156" s="298"/>
      <c r="AC55156" s="206"/>
    </row>
    <row r="55157" spans="27:29">
      <c r="AA55157" s="298"/>
      <c r="AC55157" s="206"/>
    </row>
    <row r="55158" spans="27:29">
      <c r="AA55158" s="298"/>
      <c r="AC55158" s="206"/>
    </row>
    <row r="55159" spans="27:29">
      <c r="AA55159" s="298"/>
      <c r="AC55159" s="206"/>
    </row>
    <row r="55160" spans="27:29">
      <c r="AA55160" s="298"/>
      <c r="AC55160" s="206"/>
    </row>
    <row r="55161" spans="27:29">
      <c r="AA55161" s="298"/>
      <c r="AC55161" s="206"/>
    </row>
    <row r="55162" spans="27:29">
      <c r="AA55162" s="298"/>
      <c r="AC55162" s="206"/>
    </row>
    <row r="55163" spans="27:29">
      <c r="AA55163" s="298"/>
      <c r="AC55163" s="206"/>
    </row>
    <row r="55164" spans="27:29">
      <c r="AA55164" s="298"/>
      <c r="AC55164" s="206"/>
    </row>
    <row r="55165" spans="27:29">
      <c r="AA55165" s="298"/>
      <c r="AC55165" s="206"/>
    </row>
    <row r="55166" spans="27:29">
      <c r="AA55166" s="298"/>
      <c r="AC55166" s="206"/>
    </row>
    <row r="55167" spans="27:29">
      <c r="AA55167" s="298"/>
      <c r="AC55167" s="206"/>
    </row>
    <row r="55168" spans="27:29">
      <c r="AA55168" s="298"/>
      <c r="AC55168" s="206"/>
    </row>
    <row r="55169" spans="27:29">
      <c r="AA55169" s="298"/>
      <c r="AC55169" s="206"/>
    </row>
    <row r="55170" spans="27:29">
      <c r="AA55170" s="298"/>
      <c r="AC55170" s="206"/>
    </row>
    <row r="55171" spans="27:29">
      <c r="AA55171" s="298"/>
      <c r="AC55171" s="206"/>
    </row>
    <row r="55172" spans="27:29">
      <c r="AA55172" s="298"/>
      <c r="AC55172" s="206"/>
    </row>
    <row r="55173" spans="27:29">
      <c r="AA55173" s="298"/>
      <c r="AC55173" s="206"/>
    </row>
    <row r="55174" spans="27:29">
      <c r="AA55174" s="298"/>
      <c r="AC55174" s="206"/>
    </row>
    <row r="55175" spans="27:29">
      <c r="AA55175" s="298"/>
      <c r="AC55175" s="206"/>
    </row>
    <row r="55176" spans="27:29">
      <c r="AA55176" s="298"/>
      <c r="AC55176" s="206"/>
    </row>
    <row r="55177" spans="27:29">
      <c r="AA55177" s="298"/>
      <c r="AC55177" s="206"/>
    </row>
    <row r="55178" spans="27:29">
      <c r="AA55178" s="298"/>
      <c r="AC55178" s="206"/>
    </row>
    <row r="55179" spans="27:29">
      <c r="AA55179" s="298"/>
      <c r="AC55179" s="206"/>
    </row>
    <row r="55180" spans="27:29">
      <c r="AA55180" s="298"/>
      <c r="AC55180" s="206"/>
    </row>
    <row r="55181" spans="27:29">
      <c r="AA55181" s="298"/>
      <c r="AC55181" s="206"/>
    </row>
    <row r="55182" spans="27:29">
      <c r="AA55182" s="298"/>
      <c r="AC55182" s="206"/>
    </row>
    <row r="55183" spans="27:29">
      <c r="AA55183" s="298"/>
      <c r="AC55183" s="206"/>
    </row>
    <row r="55184" spans="27:29">
      <c r="AA55184" s="298"/>
      <c r="AC55184" s="206"/>
    </row>
    <row r="55185" spans="27:29">
      <c r="AA55185" s="298"/>
      <c r="AC55185" s="206"/>
    </row>
    <row r="55186" spans="27:29">
      <c r="AA55186" s="298"/>
      <c r="AC55186" s="206"/>
    </row>
    <row r="55187" spans="27:29">
      <c r="AA55187" s="298"/>
      <c r="AC55187" s="206"/>
    </row>
    <row r="55188" spans="27:29">
      <c r="AA55188" s="298"/>
      <c r="AC55188" s="206"/>
    </row>
    <row r="55189" spans="27:29">
      <c r="AA55189" s="298"/>
      <c r="AC55189" s="206"/>
    </row>
    <row r="55190" spans="27:29">
      <c r="AA55190" s="298"/>
      <c r="AC55190" s="206"/>
    </row>
    <row r="55191" spans="27:29">
      <c r="AA55191" s="298"/>
      <c r="AC55191" s="206"/>
    </row>
    <row r="55192" spans="27:29">
      <c r="AA55192" s="298"/>
      <c r="AC55192" s="206"/>
    </row>
    <row r="55193" spans="27:29">
      <c r="AA55193" s="298"/>
      <c r="AC55193" s="206"/>
    </row>
    <row r="55194" spans="27:29">
      <c r="AA55194" s="298"/>
      <c r="AC55194" s="206"/>
    </row>
    <row r="55195" spans="27:29">
      <c r="AA55195" s="298"/>
      <c r="AC55195" s="206"/>
    </row>
    <row r="55196" spans="27:29">
      <c r="AA55196" s="298"/>
      <c r="AC55196" s="206"/>
    </row>
    <row r="55197" spans="27:29">
      <c r="AA55197" s="298"/>
      <c r="AC55197" s="206"/>
    </row>
    <row r="55198" spans="27:29">
      <c r="AA55198" s="298"/>
      <c r="AC55198" s="206"/>
    </row>
    <row r="55199" spans="27:29">
      <c r="AA55199" s="298"/>
      <c r="AC55199" s="206"/>
    </row>
    <row r="55200" spans="27:29">
      <c r="AA55200" s="298"/>
      <c r="AC55200" s="206"/>
    </row>
    <row r="55201" spans="27:29">
      <c r="AA55201" s="298"/>
      <c r="AC55201" s="206"/>
    </row>
    <row r="55202" spans="27:29">
      <c r="AA55202" s="298"/>
      <c r="AC55202" s="206"/>
    </row>
    <row r="55203" spans="27:29">
      <c r="AA55203" s="298"/>
      <c r="AC55203" s="206"/>
    </row>
    <row r="55204" spans="27:29">
      <c r="AA55204" s="298"/>
      <c r="AC55204" s="206"/>
    </row>
    <row r="55205" spans="27:29">
      <c r="AA55205" s="298"/>
      <c r="AC55205" s="206"/>
    </row>
    <row r="55206" spans="27:29">
      <c r="AA55206" s="298"/>
      <c r="AC55206" s="206"/>
    </row>
    <row r="55207" spans="27:29">
      <c r="AA55207" s="298"/>
      <c r="AC55207" s="206"/>
    </row>
    <row r="55208" spans="27:29">
      <c r="AA55208" s="298"/>
      <c r="AC55208" s="206"/>
    </row>
    <row r="55209" spans="27:29">
      <c r="AA55209" s="298"/>
      <c r="AC55209" s="206"/>
    </row>
    <row r="55210" spans="27:29">
      <c r="AA55210" s="298"/>
      <c r="AC55210" s="206"/>
    </row>
    <row r="55211" spans="27:29">
      <c r="AA55211" s="298"/>
      <c r="AC55211" s="206"/>
    </row>
    <row r="55212" spans="27:29">
      <c r="AA55212" s="298"/>
      <c r="AC55212" s="206"/>
    </row>
    <row r="55213" spans="27:29">
      <c r="AA55213" s="298"/>
      <c r="AC55213" s="206"/>
    </row>
    <row r="55214" spans="27:29">
      <c r="AA55214" s="298"/>
      <c r="AC55214" s="206"/>
    </row>
    <row r="55215" spans="27:29">
      <c r="AA55215" s="298"/>
      <c r="AC55215" s="206"/>
    </row>
    <row r="55216" spans="27:29">
      <c r="AA55216" s="298"/>
      <c r="AC55216" s="206"/>
    </row>
    <row r="55217" spans="27:29">
      <c r="AA55217" s="298"/>
      <c r="AC55217" s="206"/>
    </row>
    <row r="55218" spans="27:29">
      <c r="AA55218" s="298"/>
      <c r="AC55218" s="206"/>
    </row>
    <row r="55219" spans="27:29">
      <c r="AA55219" s="298"/>
      <c r="AC55219" s="206"/>
    </row>
    <row r="55220" spans="27:29">
      <c r="AA55220" s="298"/>
      <c r="AC55220" s="206"/>
    </row>
    <row r="55221" spans="27:29">
      <c r="AA55221" s="298"/>
      <c r="AC55221" s="206"/>
    </row>
    <row r="55222" spans="27:29">
      <c r="AA55222" s="298"/>
      <c r="AC55222" s="206"/>
    </row>
    <row r="55223" spans="27:29">
      <c r="AA55223" s="298"/>
      <c r="AC55223" s="206"/>
    </row>
    <row r="55224" spans="27:29">
      <c r="AA55224" s="298"/>
      <c r="AC55224" s="206"/>
    </row>
    <row r="55225" spans="27:29">
      <c r="AA55225" s="298"/>
      <c r="AC55225" s="206"/>
    </row>
    <row r="55226" spans="27:29">
      <c r="AA55226" s="298"/>
      <c r="AC55226" s="206"/>
    </row>
    <row r="55227" spans="27:29">
      <c r="AA55227" s="298"/>
      <c r="AC55227" s="206"/>
    </row>
    <row r="55228" spans="27:29">
      <c r="AA55228" s="298"/>
      <c r="AC55228" s="206"/>
    </row>
    <row r="55229" spans="27:29">
      <c r="AA55229" s="298"/>
      <c r="AC55229" s="206"/>
    </row>
    <row r="55230" spans="27:29">
      <c r="AA55230" s="298"/>
      <c r="AC55230" s="206"/>
    </row>
    <row r="55231" spans="27:29">
      <c r="AA55231" s="298"/>
      <c r="AC55231" s="206"/>
    </row>
    <row r="55232" spans="27:29">
      <c r="AA55232" s="298"/>
      <c r="AC55232" s="206"/>
    </row>
    <row r="55233" spans="27:29">
      <c r="AA55233" s="298"/>
      <c r="AC55233" s="206"/>
    </row>
    <row r="55234" spans="27:29">
      <c r="AA55234" s="298"/>
      <c r="AC55234" s="206"/>
    </row>
    <row r="55235" spans="27:29">
      <c r="AA55235" s="298"/>
      <c r="AC55235" s="206"/>
    </row>
    <row r="55236" spans="27:29">
      <c r="AA55236" s="298"/>
      <c r="AC55236" s="206"/>
    </row>
    <row r="55237" spans="27:29">
      <c r="AA55237" s="298"/>
      <c r="AC55237" s="206"/>
    </row>
    <row r="55238" spans="27:29">
      <c r="AA55238" s="298"/>
      <c r="AC55238" s="206"/>
    </row>
    <row r="55239" spans="27:29">
      <c r="AA55239" s="298"/>
      <c r="AC55239" s="206"/>
    </row>
    <row r="55240" spans="27:29">
      <c r="AA55240" s="298"/>
      <c r="AC55240" s="206"/>
    </row>
    <row r="55241" spans="27:29">
      <c r="AA55241" s="298"/>
      <c r="AC55241" s="206"/>
    </row>
    <row r="55242" spans="27:29">
      <c r="AA55242" s="298"/>
      <c r="AC55242" s="206"/>
    </row>
    <row r="55243" spans="27:29">
      <c r="AA55243" s="298"/>
      <c r="AC55243" s="206"/>
    </row>
    <row r="55244" spans="27:29">
      <c r="AA55244" s="298"/>
      <c r="AC55244" s="206"/>
    </row>
    <row r="55245" spans="27:29">
      <c r="AA55245" s="298"/>
      <c r="AC55245" s="206"/>
    </row>
    <row r="55246" spans="27:29">
      <c r="AA55246" s="298"/>
      <c r="AC55246" s="206"/>
    </row>
    <row r="55247" spans="27:29">
      <c r="AA55247" s="298"/>
      <c r="AC55247" s="206"/>
    </row>
    <row r="55248" spans="27:29">
      <c r="AA55248" s="298"/>
      <c r="AC55248" s="206"/>
    </row>
    <row r="55249" spans="27:29">
      <c r="AA55249" s="298"/>
      <c r="AC55249" s="206"/>
    </row>
    <row r="55250" spans="27:29">
      <c r="AA55250" s="298"/>
      <c r="AC55250" s="206"/>
    </row>
    <row r="55251" spans="27:29">
      <c r="AA55251" s="298"/>
      <c r="AC55251" s="206"/>
    </row>
    <row r="55252" spans="27:29">
      <c r="AA55252" s="298"/>
      <c r="AC55252" s="206"/>
    </row>
    <row r="55253" spans="27:29">
      <c r="AA55253" s="298"/>
      <c r="AC55253" s="206"/>
    </row>
    <row r="55254" spans="27:29">
      <c r="AA55254" s="298"/>
      <c r="AC55254" s="206"/>
    </row>
    <row r="55255" spans="27:29">
      <c r="AA55255" s="298"/>
      <c r="AC55255" s="206"/>
    </row>
    <row r="55256" spans="27:29">
      <c r="AA55256" s="298"/>
      <c r="AC55256" s="206"/>
    </row>
    <row r="55257" spans="27:29">
      <c r="AA55257" s="298"/>
      <c r="AC55257" s="206"/>
    </row>
    <row r="55258" spans="27:29">
      <c r="AA55258" s="298"/>
      <c r="AC55258" s="206"/>
    </row>
    <row r="55259" spans="27:29">
      <c r="AA55259" s="298"/>
      <c r="AC55259" s="206"/>
    </row>
    <row r="55260" spans="27:29">
      <c r="AA55260" s="298"/>
      <c r="AC55260" s="206"/>
    </row>
    <row r="55261" spans="27:29">
      <c r="AA55261" s="298"/>
      <c r="AC55261" s="206"/>
    </row>
    <row r="55262" spans="27:29">
      <c r="AA55262" s="298"/>
      <c r="AC55262" s="206"/>
    </row>
    <row r="55263" spans="27:29">
      <c r="AA55263" s="298"/>
      <c r="AC55263" s="206"/>
    </row>
    <row r="55264" spans="27:29">
      <c r="AA55264" s="298"/>
      <c r="AC55264" s="206"/>
    </row>
    <row r="55265" spans="27:29">
      <c r="AA55265" s="298"/>
      <c r="AC55265" s="206"/>
    </row>
    <row r="55266" spans="27:29">
      <c r="AA55266" s="298"/>
      <c r="AC55266" s="206"/>
    </row>
    <row r="55267" spans="27:29">
      <c r="AA55267" s="298"/>
      <c r="AC55267" s="206"/>
    </row>
    <row r="55268" spans="27:29">
      <c r="AA55268" s="298"/>
      <c r="AC55268" s="206"/>
    </row>
    <row r="55269" spans="27:29">
      <c r="AA55269" s="298"/>
      <c r="AC55269" s="206"/>
    </row>
    <row r="55270" spans="27:29">
      <c r="AA55270" s="298"/>
      <c r="AC55270" s="206"/>
    </row>
    <row r="55271" spans="27:29">
      <c r="AA55271" s="298"/>
      <c r="AC55271" s="206"/>
    </row>
    <row r="55272" spans="27:29">
      <c r="AA55272" s="298"/>
      <c r="AC55272" s="206"/>
    </row>
    <row r="55273" spans="27:29">
      <c r="AA55273" s="298"/>
      <c r="AC55273" s="206"/>
    </row>
    <row r="55274" spans="27:29">
      <c r="AA55274" s="298"/>
      <c r="AC55274" s="206"/>
    </row>
    <row r="55275" spans="27:29">
      <c r="AA55275" s="298"/>
      <c r="AC55275" s="206"/>
    </row>
    <row r="55276" spans="27:29">
      <c r="AA55276" s="298"/>
      <c r="AC55276" s="206"/>
    </row>
    <row r="55277" spans="27:29">
      <c r="AA55277" s="298"/>
      <c r="AC55277" s="206"/>
    </row>
    <row r="55278" spans="27:29">
      <c r="AA55278" s="298"/>
      <c r="AC55278" s="206"/>
    </row>
    <row r="55279" spans="27:29">
      <c r="AA55279" s="298"/>
      <c r="AC55279" s="206"/>
    </row>
    <row r="55280" spans="27:29">
      <c r="AA55280" s="298"/>
      <c r="AC55280" s="206"/>
    </row>
    <row r="55281" spans="27:29">
      <c r="AA55281" s="298"/>
      <c r="AC55281" s="206"/>
    </row>
    <row r="55282" spans="27:29">
      <c r="AA55282" s="298"/>
      <c r="AC55282" s="206"/>
    </row>
    <row r="55283" spans="27:29">
      <c r="AA55283" s="298"/>
      <c r="AC55283" s="206"/>
    </row>
    <row r="55284" spans="27:29">
      <c r="AA55284" s="298"/>
      <c r="AC55284" s="206"/>
    </row>
    <row r="55285" spans="27:29">
      <c r="AA55285" s="298"/>
      <c r="AC55285" s="206"/>
    </row>
    <row r="55286" spans="27:29">
      <c r="AA55286" s="298"/>
      <c r="AC55286" s="206"/>
    </row>
    <row r="55287" spans="27:29">
      <c r="AA55287" s="298"/>
      <c r="AC55287" s="206"/>
    </row>
    <row r="55288" spans="27:29">
      <c r="AA55288" s="298"/>
      <c r="AC55288" s="206"/>
    </row>
    <row r="55289" spans="27:29">
      <c r="AA55289" s="298"/>
      <c r="AC55289" s="206"/>
    </row>
    <row r="55290" spans="27:29">
      <c r="AA55290" s="298"/>
      <c r="AC55290" s="206"/>
    </row>
    <row r="55291" spans="27:29">
      <c r="AA55291" s="298"/>
      <c r="AC55291" s="206"/>
    </row>
    <row r="55292" spans="27:29">
      <c r="AA55292" s="298"/>
      <c r="AC55292" s="206"/>
    </row>
    <row r="55293" spans="27:29">
      <c r="AA55293" s="298"/>
      <c r="AC55293" s="206"/>
    </row>
    <row r="55294" spans="27:29">
      <c r="AA55294" s="298"/>
      <c r="AC55294" s="206"/>
    </row>
    <row r="55295" spans="27:29">
      <c r="AA55295" s="298"/>
      <c r="AC55295" s="206"/>
    </row>
    <row r="55296" spans="27:29">
      <c r="AA55296" s="298"/>
      <c r="AC55296" s="206"/>
    </row>
    <row r="55297" spans="27:29">
      <c r="AA55297" s="298"/>
      <c r="AC55297" s="206"/>
    </row>
    <row r="55298" spans="27:29">
      <c r="AA55298" s="298"/>
      <c r="AC55298" s="206"/>
    </row>
    <row r="55299" spans="27:29">
      <c r="AA55299" s="298"/>
      <c r="AC55299" s="206"/>
    </row>
    <row r="55300" spans="27:29">
      <c r="AA55300" s="298"/>
      <c r="AC55300" s="206"/>
    </row>
    <row r="55301" spans="27:29">
      <c r="AA55301" s="298"/>
      <c r="AC55301" s="206"/>
    </row>
    <row r="55302" spans="27:29">
      <c r="AA55302" s="298"/>
      <c r="AC55302" s="206"/>
    </row>
    <row r="55303" spans="27:29">
      <c r="AA55303" s="298"/>
      <c r="AC55303" s="206"/>
    </row>
    <row r="55304" spans="27:29">
      <c r="AA55304" s="298"/>
      <c r="AC55304" s="206"/>
    </row>
    <row r="55305" spans="27:29">
      <c r="AA55305" s="298"/>
      <c r="AC55305" s="206"/>
    </row>
    <row r="55306" spans="27:29">
      <c r="AA55306" s="298"/>
      <c r="AC55306" s="206"/>
    </row>
    <row r="55307" spans="27:29">
      <c r="AA55307" s="298"/>
      <c r="AC55307" s="206"/>
    </row>
    <row r="55308" spans="27:29">
      <c r="AA55308" s="298"/>
      <c r="AC55308" s="206"/>
    </row>
    <row r="55309" spans="27:29">
      <c r="AA55309" s="298"/>
      <c r="AC55309" s="206"/>
    </row>
    <row r="55310" spans="27:29">
      <c r="AA55310" s="298"/>
      <c r="AC55310" s="206"/>
    </row>
    <row r="55311" spans="27:29">
      <c r="AA55311" s="298"/>
      <c r="AC55311" s="206"/>
    </row>
    <row r="55312" spans="27:29">
      <c r="AA55312" s="298"/>
      <c r="AC55312" s="206"/>
    </row>
    <row r="55313" spans="27:29">
      <c r="AA55313" s="298"/>
      <c r="AC55313" s="206"/>
    </row>
    <row r="55314" spans="27:29">
      <c r="AA55314" s="298"/>
      <c r="AC55314" s="206"/>
    </row>
    <row r="55315" spans="27:29">
      <c r="AA55315" s="298"/>
      <c r="AC55315" s="206"/>
    </row>
    <row r="55316" spans="27:29">
      <c r="AA55316" s="298"/>
      <c r="AC55316" s="206"/>
    </row>
    <row r="55317" spans="27:29">
      <c r="AA55317" s="298"/>
      <c r="AC55317" s="206"/>
    </row>
    <row r="55318" spans="27:29">
      <c r="AA55318" s="298"/>
      <c r="AC55318" s="206"/>
    </row>
    <row r="55319" spans="27:29">
      <c r="AA55319" s="298"/>
      <c r="AC55319" s="206"/>
    </row>
    <row r="55320" spans="27:29">
      <c r="AA55320" s="298"/>
      <c r="AC55320" s="206"/>
    </row>
    <row r="55321" spans="27:29">
      <c r="AA55321" s="298"/>
      <c r="AC55321" s="206"/>
    </row>
    <row r="55322" spans="27:29">
      <c r="AA55322" s="298"/>
      <c r="AC55322" s="206"/>
    </row>
    <row r="55323" spans="27:29">
      <c r="AA55323" s="298"/>
      <c r="AC55323" s="206"/>
    </row>
    <row r="55324" spans="27:29">
      <c r="AA55324" s="298"/>
      <c r="AC55324" s="206"/>
    </row>
    <row r="55325" spans="27:29">
      <c r="AA55325" s="298"/>
      <c r="AC55325" s="206"/>
    </row>
    <row r="55326" spans="27:29">
      <c r="AA55326" s="298"/>
      <c r="AC55326" s="206"/>
    </row>
    <row r="55327" spans="27:29">
      <c r="AA55327" s="298"/>
      <c r="AC55327" s="206"/>
    </row>
    <row r="55328" spans="27:29">
      <c r="AA55328" s="298"/>
      <c r="AC55328" s="206"/>
    </row>
    <row r="55329" spans="27:29">
      <c r="AA55329" s="298"/>
      <c r="AC55329" s="206"/>
    </row>
    <row r="55330" spans="27:29">
      <c r="AA55330" s="298"/>
      <c r="AC55330" s="206"/>
    </row>
    <row r="55331" spans="27:29">
      <c r="AA55331" s="298"/>
      <c r="AC55331" s="206"/>
    </row>
    <row r="55332" spans="27:29">
      <c r="AA55332" s="298"/>
      <c r="AC55332" s="206"/>
    </row>
    <row r="55333" spans="27:29">
      <c r="AA55333" s="298"/>
      <c r="AC55333" s="206"/>
    </row>
    <row r="55334" spans="27:29">
      <c r="AA55334" s="298"/>
      <c r="AC55334" s="206"/>
    </row>
    <row r="55335" spans="27:29">
      <c r="AA55335" s="298"/>
      <c r="AC55335" s="206"/>
    </row>
    <row r="55336" spans="27:29">
      <c r="AA55336" s="298"/>
      <c r="AC55336" s="206"/>
    </row>
    <row r="55337" spans="27:29">
      <c r="AA55337" s="298"/>
      <c r="AC55337" s="206"/>
    </row>
    <row r="55338" spans="27:29">
      <c r="AA55338" s="298"/>
      <c r="AC55338" s="206"/>
    </row>
    <row r="55339" spans="27:29">
      <c r="AA55339" s="298"/>
      <c r="AC55339" s="206"/>
    </row>
    <row r="55340" spans="27:29">
      <c r="AA55340" s="298"/>
      <c r="AC55340" s="206"/>
    </row>
    <row r="55341" spans="27:29">
      <c r="AA55341" s="298"/>
      <c r="AC55341" s="206"/>
    </row>
    <row r="55342" spans="27:29">
      <c r="AA55342" s="298"/>
      <c r="AC55342" s="206"/>
    </row>
    <row r="55343" spans="27:29">
      <c r="AA55343" s="298"/>
      <c r="AC55343" s="206"/>
    </row>
    <row r="55344" spans="27:29">
      <c r="AA55344" s="298"/>
      <c r="AC55344" s="206"/>
    </row>
    <row r="55345" spans="27:29">
      <c r="AA55345" s="298"/>
      <c r="AC55345" s="206"/>
    </row>
    <row r="55346" spans="27:29">
      <c r="AA55346" s="298"/>
      <c r="AC55346" s="206"/>
    </row>
    <row r="55347" spans="27:29">
      <c r="AA55347" s="298"/>
      <c r="AC55347" s="206"/>
    </row>
    <row r="55348" spans="27:29">
      <c r="AA55348" s="298"/>
      <c r="AC55348" s="206"/>
    </row>
    <row r="55349" spans="27:29">
      <c r="AA55349" s="298"/>
      <c r="AC55349" s="206"/>
    </row>
    <row r="55350" spans="27:29">
      <c r="AA55350" s="298"/>
      <c r="AC55350" s="206"/>
    </row>
    <row r="55351" spans="27:29">
      <c r="AA55351" s="298"/>
      <c r="AC55351" s="206"/>
    </row>
    <row r="55352" spans="27:29">
      <c r="AA55352" s="298"/>
      <c r="AC55352" s="206"/>
    </row>
    <row r="55353" spans="27:29">
      <c r="AA55353" s="298"/>
      <c r="AC55353" s="206"/>
    </row>
    <row r="55354" spans="27:29">
      <c r="AA55354" s="298"/>
      <c r="AC55354" s="206"/>
    </row>
    <row r="55355" spans="27:29">
      <c r="AA55355" s="298"/>
      <c r="AC55355" s="206"/>
    </row>
    <row r="55356" spans="27:29">
      <c r="AA55356" s="298"/>
      <c r="AC55356" s="206"/>
    </row>
    <row r="55357" spans="27:29">
      <c r="AA55357" s="298"/>
      <c r="AC55357" s="206"/>
    </row>
    <row r="55358" spans="27:29">
      <c r="AA55358" s="298"/>
      <c r="AC55358" s="206"/>
    </row>
    <row r="55359" spans="27:29">
      <c r="AA55359" s="298"/>
      <c r="AC55359" s="206"/>
    </row>
    <row r="55360" spans="27:29">
      <c r="AA55360" s="298"/>
      <c r="AC55360" s="206"/>
    </row>
    <row r="55361" spans="27:29">
      <c r="AA55361" s="298"/>
      <c r="AC55361" s="206"/>
    </row>
    <row r="55362" spans="27:29">
      <c r="AA55362" s="298"/>
      <c r="AC55362" s="206"/>
    </row>
    <row r="55363" spans="27:29">
      <c r="AA55363" s="298"/>
      <c r="AC55363" s="206"/>
    </row>
    <row r="55364" spans="27:29">
      <c r="AA55364" s="298"/>
      <c r="AC55364" s="206"/>
    </row>
    <row r="55365" spans="27:29">
      <c r="AA55365" s="298"/>
      <c r="AC55365" s="206"/>
    </row>
    <row r="55366" spans="27:29">
      <c r="AA55366" s="298"/>
      <c r="AC55366" s="206"/>
    </row>
    <row r="55367" spans="27:29">
      <c r="AA55367" s="298"/>
      <c r="AC55367" s="206"/>
    </row>
    <row r="55368" spans="27:29">
      <c r="AA55368" s="298"/>
      <c r="AC55368" s="206"/>
    </row>
    <row r="55369" spans="27:29">
      <c r="AA55369" s="298"/>
      <c r="AC55369" s="206"/>
    </row>
    <row r="55370" spans="27:29">
      <c r="AA55370" s="298"/>
      <c r="AC55370" s="206"/>
    </row>
    <row r="55371" spans="27:29">
      <c r="AA55371" s="298"/>
      <c r="AC55371" s="206"/>
    </row>
    <row r="55372" spans="27:29">
      <c r="AA55372" s="298"/>
      <c r="AC55372" s="206"/>
    </row>
    <row r="55373" spans="27:29">
      <c r="AA55373" s="298"/>
      <c r="AC55373" s="206"/>
    </row>
    <row r="55374" spans="27:29">
      <c r="AA55374" s="298"/>
      <c r="AC55374" s="206"/>
    </row>
    <row r="55375" spans="27:29">
      <c r="AA55375" s="298"/>
      <c r="AC55375" s="206"/>
    </row>
    <row r="55376" spans="27:29">
      <c r="AA55376" s="298"/>
      <c r="AC55376" s="206"/>
    </row>
    <row r="55377" spans="27:29">
      <c r="AA55377" s="298"/>
      <c r="AC55377" s="206"/>
    </row>
    <row r="55378" spans="27:29">
      <c r="AA55378" s="298"/>
      <c r="AC55378" s="206"/>
    </row>
    <row r="55379" spans="27:29">
      <c r="AA55379" s="298"/>
      <c r="AC55379" s="206"/>
    </row>
    <row r="55380" spans="27:29">
      <c r="AA55380" s="298"/>
      <c r="AC55380" s="206"/>
    </row>
    <row r="55381" spans="27:29">
      <c r="AA55381" s="298"/>
      <c r="AC55381" s="206"/>
    </row>
    <row r="55382" spans="27:29">
      <c r="AA55382" s="298"/>
      <c r="AC55382" s="206"/>
    </row>
    <row r="55383" spans="27:29">
      <c r="AA55383" s="298"/>
      <c r="AC55383" s="206"/>
    </row>
    <row r="55384" spans="27:29">
      <c r="AA55384" s="298"/>
      <c r="AC55384" s="206"/>
    </row>
    <row r="55385" spans="27:29">
      <c r="AA55385" s="298"/>
      <c r="AC55385" s="206"/>
    </row>
    <row r="55386" spans="27:29">
      <c r="AA55386" s="298"/>
      <c r="AC55386" s="206"/>
    </row>
    <row r="55387" spans="27:29">
      <c r="AA55387" s="298"/>
      <c r="AC55387" s="206"/>
    </row>
    <row r="55388" spans="27:29">
      <c r="AA55388" s="298"/>
      <c r="AC55388" s="206"/>
    </row>
    <row r="55389" spans="27:29">
      <c r="AA55389" s="298"/>
      <c r="AC55389" s="206"/>
    </row>
    <row r="55390" spans="27:29">
      <c r="AA55390" s="298"/>
      <c r="AC55390" s="206"/>
    </row>
    <row r="55391" spans="27:29">
      <c r="AA55391" s="298"/>
      <c r="AC55391" s="206"/>
    </row>
    <row r="55392" spans="27:29">
      <c r="AA55392" s="298"/>
      <c r="AC55392" s="206"/>
    </row>
    <row r="55393" spans="27:29">
      <c r="AA55393" s="298"/>
      <c r="AC55393" s="206"/>
    </row>
    <row r="55394" spans="27:29">
      <c r="AA55394" s="298"/>
      <c r="AC55394" s="206"/>
    </row>
    <row r="55395" spans="27:29">
      <c r="AA55395" s="298"/>
      <c r="AC55395" s="206"/>
    </row>
    <row r="55396" spans="27:29">
      <c r="AA55396" s="298"/>
      <c r="AC55396" s="206"/>
    </row>
    <row r="55397" spans="27:29">
      <c r="AA55397" s="298"/>
      <c r="AC55397" s="206"/>
    </row>
    <row r="55398" spans="27:29">
      <c r="AA55398" s="298"/>
      <c r="AC55398" s="206"/>
    </row>
    <row r="55399" spans="27:29">
      <c r="AA55399" s="298"/>
      <c r="AC55399" s="206"/>
    </row>
    <row r="55400" spans="27:29">
      <c r="AA55400" s="298"/>
      <c r="AC55400" s="206"/>
    </row>
    <row r="55401" spans="27:29">
      <c r="AA55401" s="298"/>
      <c r="AC55401" s="206"/>
    </row>
    <row r="55402" spans="27:29">
      <c r="AA55402" s="298"/>
      <c r="AC55402" s="206"/>
    </row>
    <row r="55403" spans="27:29">
      <c r="AA55403" s="298"/>
      <c r="AC55403" s="206"/>
    </row>
    <row r="55404" spans="27:29">
      <c r="AA55404" s="298"/>
      <c r="AC55404" s="206"/>
    </row>
    <row r="55405" spans="27:29">
      <c r="AA55405" s="298"/>
      <c r="AC55405" s="206"/>
    </row>
    <row r="55406" spans="27:29">
      <c r="AA55406" s="298"/>
      <c r="AC55406" s="206"/>
    </row>
    <row r="55407" spans="27:29">
      <c r="AA55407" s="298"/>
      <c r="AC55407" s="206"/>
    </row>
    <row r="55408" spans="27:29">
      <c r="AA55408" s="298"/>
      <c r="AC55408" s="206"/>
    </row>
    <row r="55409" spans="27:29">
      <c r="AA55409" s="298"/>
      <c r="AC55409" s="206"/>
    </row>
    <row r="55410" spans="27:29">
      <c r="AA55410" s="298"/>
      <c r="AC55410" s="206"/>
    </row>
    <row r="55411" spans="27:29">
      <c r="AA55411" s="298"/>
      <c r="AC55411" s="206"/>
    </row>
    <row r="55412" spans="27:29">
      <c r="AA55412" s="298"/>
      <c r="AC55412" s="206"/>
    </row>
    <row r="55413" spans="27:29">
      <c r="AA55413" s="298"/>
      <c r="AC55413" s="206"/>
    </row>
    <row r="55414" spans="27:29">
      <c r="AA55414" s="298"/>
      <c r="AC55414" s="206"/>
    </row>
    <row r="55415" spans="27:29">
      <c r="AA55415" s="298"/>
      <c r="AC55415" s="206"/>
    </row>
    <row r="55416" spans="27:29">
      <c r="AA55416" s="298"/>
      <c r="AC55416" s="206"/>
    </row>
    <row r="55417" spans="27:29">
      <c r="AA55417" s="298"/>
      <c r="AC55417" s="206"/>
    </row>
    <row r="55418" spans="27:29">
      <c r="AA55418" s="298"/>
      <c r="AC55418" s="206"/>
    </row>
    <row r="55419" spans="27:29">
      <c r="AA55419" s="298"/>
      <c r="AC55419" s="206"/>
    </row>
    <row r="55420" spans="27:29">
      <c r="AA55420" s="298"/>
      <c r="AC55420" s="206"/>
    </row>
    <row r="55421" spans="27:29">
      <c r="AA55421" s="298"/>
      <c r="AC55421" s="206"/>
    </row>
    <row r="55422" spans="27:29">
      <c r="AA55422" s="298"/>
      <c r="AC55422" s="206"/>
    </row>
    <row r="55423" spans="27:29">
      <c r="AA55423" s="298"/>
      <c r="AC55423" s="206"/>
    </row>
    <row r="55424" spans="27:29">
      <c r="AA55424" s="298"/>
      <c r="AC55424" s="206"/>
    </row>
    <row r="55425" spans="27:29">
      <c r="AA55425" s="298"/>
      <c r="AC55425" s="206"/>
    </row>
    <row r="55426" spans="27:29">
      <c r="AA55426" s="298"/>
      <c r="AC55426" s="206"/>
    </row>
    <row r="55427" spans="27:29">
      <c r="AA55427" s="298"/>
      <c r="AC55427" s="206"/>
    </row>
    <row r="55428" spans="27:29">
      <c r="AA55428" s="298"/>
      <c r="AC55428" s="206"/>
    </row>
    <row r="55429" spans="27:29">
      <c r="AA55429" s="298"/>
      <c r="AC55429" s="206"/>
    </row>
    <row r="55430" spans="27:29">
      <c r="AA55430" s="298"/>
      <c r="AC55430" s="206"/>
    </row>
    <row r="55431" spans="27:29">
      <c r="AA55431" s="298"/>
      <c r="AC55431" s="206"/>
    </row>
    <row r="55432" spans="27:29">
      <c r="AA55432" s="298"/>
      <c r="AC55432" s="206"/>
    </row>
    <row r="55433" spans="27:29">
      <c r="AA55433" s="298"/>
      <c r="AC55433" s="206"/>
    </row>
    <row r="55434" spans="27:29">
      <c r="AA55434" s="298"/>
      <c r="AC55434" s="206"/>
    </row>
    <row r="55435" spans="27:29">
      <c r="AA55435" s="298"/>
      <c r="AC55435" s="206"/>
    </row>
    <row r="55436" spans="27:29">
      <c r="AA55436" s="298"/>
      <c r="AC55436" s="206"/>
    </row>
    <row r="55437" spans="27:29">
      <c r="AA55437" s="298"/>
      <c r="AC55437" s="206"/>
    </row>
    <row r="55438" spans="27:29">
      <c r="AA55438" s="298"/>
      <c r="AC55438" s="206"/>
    </row>
    <row r="55439" spans="27:29">
      <c r="AA55439" s="298"/>
      <c r="AC55439" s="206"/>
    </row>
    <row r="55440" spans="27:29">
      <c r="AA55440" s="298"/>
      <c r="AC55440" s="206"/>
    </row>
    <row r="55441" spans="27:29">
      <c r="AA55441" s="298"/>
      <c r="AC55441" s="206"/>
    </row>
    <row r="55442" spans="27:29">
      <c r="AA55442" s="298"/>
      <c r="AC55442" s="206"/>
    </row>
    <row r="55443" spans="27:29">
      <c r="AA55443" s="298"/>
      <c r="AC55443" s="206"/>
    </row>
    <row r="55444" spans="27:29">
      <c r="AA55444" s="298"/>
      <c r="AC55444" s="206"/>
    </row>
    <row r="55445" spans="27:29">
      <c r="AA55445" s="298"/>
      <c r="AC55445" s="206"/>
    </row>
    <row r="55446" spans="27:29">
      <c r="AA55446" s="298"/>
      <c r="AC55446" s="206"/>
    </row>
    <row r="55447" spans="27:29">
      <c r="AA55447" s="298"/>
      <c r="AC55447" s="206"/>
    </row>
    <row r="55448" spans="27:29">
      <c r="AA55448" s="298"/>
      <c r="AC55448" s="206"/>
    </row>
    <row r="55449" spans="27:29">
      <c r="AA55449" s="298"/>
      <c r="AC55449" s="206"/>
    </row>
    <row r="55450" spans="27:29">
      <c r="AA55450" s="298"/>
      <c r="AC55450" s="206"/>
    </row>
    <row r="55451" spans="27:29">
      <c r="AA55451" s="298"/>
      <c r="AC55451" s="206"/>
    </row>
    <row r="55452" spans="27:29">
      <c r="AA55452" s="298"/>
      <c r="AC55452" s="206"/>
    </row>
    <row r="55453" spans="27:29">
      <c r="AA55453" s="298"/>
      <c r="AC55453" s="206"/>
    </row>
    <row r="55454" spans="27:29">
      <c r="AA55454" s="298"/>
      <c r="AC55454" s="206"/>
    </row>
    <row r="55455" spans="27:29">
      <c r="AA55455" s="298"/>
      <c r="AC55455" s="206"/>
    </row>
    <row r="55456" spans="27:29">
      <c r="AA55456" s="298"/>
      <c r="AC55456" s="206"/>
    </row>
    <row r="55457" spans="27:29">
      <c r="AA55457" s="298"/>
      <c r="AC55457" s="206"/>
    </row>
    <row r="55458" spans="27:29">
      <c r="AA55458" s="298"/>
      <c r="AC55458" s="206"/>
    </row>
    <row r="55459" spans="27:29">
      <c r="AA55459" s="298"/>
      <c r="AC55459" s="206"/>
    </row>
    <row r="55460" spans="27:29">
      <c r="AA55460" s="298"/>
      <c r="AC55460" s="206"/>
    </row>
    <row r="55461" spans="27:29">
      <c r="AA55461" s="298"/>
      <c r="AC55461" s="206"/>
    </row>
    <row r="55462" spans="27:29">
      <c r="AA55462" s="298"/>
      <c r="AC55462" s="206"/>
    </row>
    <row r="55463" spans="27:29">
      <c r="AA55463" s="298"/>
      <c r="AC55463" s="206"/>
    </row>
    <row r="55464" spans="27:29">
      <c r="AA55464" s="298"/>
      <c r="AC55464" s="206"/>
    </row>
    <row r="55465" spans="27:29">
      <c r="AA55465" s="298"/>
      <c r="AC55465" s="206"/>
    </row>
    <row r="55466" spans="27:29">
      <c r="AA55466" s="298"/>
      <c r="AC55466" s="206"/>
    </row>
    <row r="55467" spans="27:29">
      <c r="AA55467" s="298"/>
      <c r="AC55467" s="206"/>
    </row>
    <row r="55468" spans="27:29">
      <c r="AA55468" s="298"/>
      <c r="AC55468" s="206"/>
    </row>
    <row r="55469" spans="27:29">
      <c r="AA55469" s="298"/>
      <c r="AC55469" s="206"/>
    </row>
    <row r="55470" spans="27:29">
      <c r="AA55470" s="298"/>
      <c r="AC55470" s="206"/>
    </row>
    <row r="55471" spans="27:29">
      <c r="AA55471" s="298"/>
      <c r="AC55471" s="206"/>
    </row>
    <row r="55472" spans="27:29">
      <c r="AA55472" s="298"/>
      <c r="AC55472" s="206"/>
    </row>
    <row r="55473" spans="27:29">
      <c r="AA55473" s="298"/>
      <c r="AC55473" s="206"/>
    </row>
    <row r="55474" spans="27:29">
      <c r="AA55474" s="298"/>
      <c r="AC55474" s="206"/>
    </row>
    <row r="55475" spans="27:29">
      <c r="AA55475" s="298"/>
      <c r="AC55475" s="206"/>
    </row>
    <row r="55476" spans="27:29">
      <c r="AA55476" s="298"/>
      <c r="AC55476" s="206"/>
    </row>
    <row r="55477" spans="27:29">
      <c r="AA55477" s="298"/>
      <c r="AC55477" s="206"/>
    </row>
    <row r="55478" spans="27:29">
      <c r="AA55478" s="298"/>
      <c r="AC55478" s="206"/>
    </row>
    <row r="55479" spans="27:29">
      <c r="AA55479" s="298"/>
      <c r="AC55479" s="206"/>
    </row>
    <row r="55480" spans="27:29">
      <c r="AA55480" s="298"/>
      <c r="AC55480" s="206"/>
    </row>
    <row r="55481" spans="27:29">
      <c r="AA55481" s="298"/>
      <c r="AC55481" s="206"/>
    </row>
    <row r="55482" spans="27:29">
      <c r="AA55482" s="298"/>
      <c r="AC55482" s="206"/>
    </row>
    <row r="55483" spans="27:29">
      <c r="AA55483" s="298"/>
      <c r="AC55483" s="206"/>
    </row>
    <row r="55484" spans="27:29">
      <c r="AA55484" s="298"/>
      <c r="AC55484" s="206"/>
    </row>
    <row r="55485" spans="27:29">
      <c r="AA55485" s="298"/>
      <c r="AC55485" s="206"/>
    </row>
    <row r="55486" spans="27:29">
      <c r="AA55486" s="298"/>
      <c r="AC55486" s="206"/>
    </row>
    <row r="55487" spans="27:29">
      <c r="AA55487" s="298"/>
      <c r="AC55487" s="206"/>
    </row>
    <row r="55488" spans="27:29">
      <c r="AA55488" s="298"/>
      <c r="AC55488" s="206"/>
    </row>
    <row r="55489" spans="27:29">
      <c r="AA55489" s="298"/>
      <c r="AC55489" s="206"/>
    </row>
    <row r="55490" spans="27:29">
      <c r="AA55490" s="298"/>
      <c r="AC55490" s="206"/>
    </row>
    <row r="55491" spans="27:29">
      <c r="AA55491" s="298"/>
      <c r="AC55491" s="206"/>
    </row>
    <row r="55492" spans="27:29">
      <c r="AA55492" s="298"/>
      <c r="AC55492" s="206"/>
    </row>
    <row r="55493" spans="27:29">
      <c r="AA55493" s="298"/>
      <c r="AC55493" s="206"/>
    </row>
    <row r="55494" spans="27:29">
      <c r="AA55494" s="298"/>
      <c r="AC55494" s="206"/>
    </row>
    <row r="55495" spans="27:29">
      <c r="AA55495" s="298"/>
      <c r="AC55495" s="206"/>
    </row>
    <row r="55496" spans="27:29">
      <c r="AA55496" s="298"/>
      <c r="AC55496" s="206"/>
    </row>
    <row r="55497" spans="27:29">
      <c r="AA55497" s="298"/>
      <c r="AC55497" s="206"/>
    </row>
    <row r="55498" spans="27:29">
      <c r="AA55498" s="298"/>
      <c r="AC55498" s="206"/>
    </row>
    <row r="55499" spans="27:29">
      <c r="AA55499" s="298"/>
      <c r="AC55499" s="206"/>
    </row>
    <row r="55500" spans="27:29">
      <c r="AA55500" s="298"/>
      <c r="AC55500" s="206"/>
    </row>
    <row r="55501" spans="27:29">
      <c r="AA55501" s="298"/>
      <c r="AC55501" s="206"/>
    </row>
    <row r="55502" spans="27:29">
      <c r="AA55502" s="298"/>
      <c r="AC55502" s="206"/>
    </row>
    <row r="55503" spans="27:29">
      <c r="AA55503" s="298"/>
      <c r="AC55503" s="206"/>
    </row>
    <row r="55504" spans="27:29">
      <c r="AA55504" s="298"/>
      <c r="AC55504" s="206"/>
    </row>
    <row r="55505" spans="27:29">
      <c r="AA55505" s="298"/>
      <c r="AC55505" s="206"/>
    </row>
    <row r="55506" spans="27:29">
      <c r="AA55506" s="298"/>
      <c r="AC55506" s="206"/>
    </row>
    <row r="55507" spans="27:29">
      <c r="AA55507" s="298"/>
      <c r="AC55507" s="206"/>
    </row>
    <row r="55508" spans="27:29">
      <c r="AA55508" s="298"/>
      <c r="AC55508" s="206"/>
    </row>
    <row r="55509" spans="27:29">
      <c r="AA55509" s="298"/>
      <c r="AC55509" s="206"/>
    </row>
    <row r="55510" spans="27:29">
      <c r="AA55510" s="298"/>
      <c r="AC55510" s="206"/>
    </row>
    <row r="55511" spans="27:29">
      <c r="AA55511" s="298"/>
      <c r="AC55511" s="206"/>
    </row>
    <row r="55512" spans="27:29">
      <c r="AA55512" s="298"/>
      <c r="AC55512" s="206"/>
    </row>
    <row r="55513" spans="27:29">
      <c r="AA55513" s="298"/>
      <c r="AC55513" s="206"/>
    </row>
    <row r="55514" spans="27:29">
      <c r="AA55514" s="298"/>
      <c r="AC55514" s="206"/>
    </row>
    <row r="55515" spans="27:29">
      <c r="AA55515" s="298"/>
      <c r="AC55515" s="206"/>
    </row>
    <row r="55516" spans="27:29">
      <c r="AA55516" s="298"/>
      <c r="AC55516" s="206"/>
    </row>
    <row r="55517" spans="27:29">
      <c r="AA55517" s="298"/>
      <c r="AC55517" s="206"/>
    </row>
    <row r="55518" spans="27:29">
      <c r="AA55518" s="298"/>
      <c r="AC55518" s="206"/>
    </row>
    <row r="55519" spans="27:29">
      <c r="AA55519" s="298"/>
      <c r="AC55519" s="206"/>
    </row>
    <row r="55520" spans="27:29">
      <c r="AA55520" s="298"/>
      <c r="AC55520" s="206"/>
    </row>
    <row r="55521" spans="27:29">
      <c r="AA55521" s="298"/>
      <c r="AC55521" s="206"/>
    </row>
    <row r="55522" spans="27:29">
      <c r="AA55522" s="298"/>
      <c r="AC55522" s="206"/>
    </row>
    <row r="55523" spans="27:29">
      <c r="AA55523" s="298"/>
      <c r="AC55523" s="206"/>
    </row>
    <row r="55524" spans="27:29">
      <c r="AA55524" s="298"/>
      <c r="AC55524" s="206"/>
    </row>
    <row r="55525" spans="27:29">
      <c r="AA55525" s="298"/>
      <c r="AC55525" s="206"/>
    </row>
    <row r="55526" spans="27:29">
      <c r="AA55526" s="298"/>
      <c r="AC55526" s="206"/>
    </row>
    <row r="55527" spans="27:29">
      <c r="AA55527" s="298"/>
      <c r="AC55527" s="206"/>
    </row>
    <row r="55528" spans="27:29">
      <c r="AA55528" s="298"/>
      <c r="AC55528" s="206"/>
    </row>
    <row r="55529" spans="27:29">
      <c r="AA55529" s="298"/>
      <c r="AC55529" s="206"/>
    </row>
    <row r="55530" spans="27:29">
      <c r="AA55530" s="298"/>
      <c r="AC55530" s="206"/>
    </row>
    <row r="55531" spans="27:29">
      <c r="AA55531" s="298"/>
      <c r="AC55531" s="206"/>
    </row>
    <row r="55532" spans="27:29">
      <c r="AA55532" s="298"/>
      <c r="AC55532" s="206"/>
    </row>
    <row r="55533" spans="27:29">
      <c r="AA55533" s="298"/>
      <c r="AC55533" s="206"/>
    </row>
    <row r="55534" spans="27:29">
      <c r="AA55534" s="298"/>
      <c r="AC55534" s="206"/>
    </row>
    <row r="55535" spans="27:29">
      <c r="AA55535" s="298"/>
      <c r="AC55535" s="206"/>
    </row>
    <row r="55536" spans="27:29">
      <c r="AA55536" s="298"/>
      <c r="AC55536" s="206"/>
    </row>
    <row r="55537" spans="27:29">
      <c r="AA55537" s="298"/>
      <c r="AC55537" s="206"/>
    </row>
    <row r="55538" spans="27:29">
      <c r="AA55538" s="298"/>
      <c r="AC55538" s="206"/>
    </row>
    <row r="55539" spans="27:29">
      <c r="AA55539" s="298"/>
      <c r="AC55539" s="206"/>
    </row>
    <row r="55540" spans="27:29">
      <c r="AA55540" s="298"/>
      <c r="AC55540" s="206"/>
    </row>
    <row r="55541" spans="27:29">
      <c r="AA55541" s="298"/>
      <c r="AC55541" s="206"/>
    </row>
    <row r="55542" spans="27:29">
      <c r="AA55542" s="298"/>
      <c r="AC55542" s="206"/>
    </row>
    <row r="55543" spans="27:29">
      <c r="AA55543" s="298"/>
      <c r="AC55543" s="206"/>
    </row>
    <row r="55544" spans="27:29">
      <c r="AA55544" s="298"/>
      <c r="AC55544" s="206"/>
    </row>
    <row r="55545" spans="27:29">
      <c r="AA55545" s="298"/>
      <c r="AC55545" s="206"/>
    </row>
    <row r="55546" spans="27:29">
      <c r="AA55546" s="298"/>
      <c r="AC55546" s="206"/>
    </row>
    <row r="55547" spans="27:29">
      <c r="AA55547" s="298"/>
      <c r="AC55547" s="206"/>
    </row>
    <row r="55548" spans="27:29">
      <c r="AA55548" s="298"/>
      <c r="AC55548" s="206"/>
    </row>
    <row r="55549" spans="27:29">
      <c r="AA55549" s="298"/>
      <c r="AC55549" s="206"/>
    </row>
    <row r="55550" spans="27:29">
      <c r="AA55550" s="298"/>
      <c r="AC55550" s="206"/>
    </row>
    <row r="55551" spans="27:29">
      <c r="AA55551" s="298"/>
      <c r="AC55551" s="206"/>
    </row>
    <row r="55552" spans="27:29">
      <c r="AA55552" s="298"/>
      <c r="AC55552" s="206"/>
    </row>
    <row r="55553" spans="27:29">
      <c r="AA55553" s="298"/>
      <c r="AC55553" s="206"/>
    </row>
    <row r="55554" spans="27:29">
      <c r="AA55554" s="298"/>
      <c r="AC55554" s="206"/>
    </row>
    <row r="55555" spans="27:29">
      <c r="AA55555" s="298"/>
      <c r="AC55555" s="206"/>
    </row>
    <row r="55556" spans="27:29">
      <c r="AA55556" s="298"/>
      <c r="AC55556" s="206"/>
    </row>
    <row r="55557" spans="27:29">
      <c r="AA55557" s="298"/>
      <c r="AC55557" s="206"/>
    </row>
    <row r="55558" spans="27:29">
      <c r="AA55558" s="298"/>
      <c r="AC55558" s="206"/>
    </row>
    <row r="55559" spans="27:29">
      <c r="AA55559" s="298"/>
      <c r="AC55559" s="206"/>
    </row>
    <row r="55560" spans="27:29">
      <c r="AA55560" s="298"/>
      <c r="AC55560" s="206"/>
    </row>
    <row r="55561" spans="27:29">
      <c r="AA55561" s="298"/>
      <c r="AC55561" s="206"/>
    </row>
    <row r="55562" spans="27:29">
      <c r="AA55562" s="298"/>
      <c r="AC55562" s="206"/>
    </row>
    <row r="55563" spans="27:29">
      <c r="AA55563" s="298"/>
      <c r="AC55563" s="206"/>
    </row>
    <row r="55564" spans="27:29">
      <c r="AA55564" s="298"/>
      <c r="AC55564" s="206"/>
    </row>
    <row r="55565" spans="27:29">
      <c r="AA55565" s="298"/>
      <c r="AC55565" s="206"/>
    </row>
    <row r="55566" spans="27:29">
      <c r="AA55566" s="298"/>
      <c r="AC55566" s="206"/>
    </row>
    <row r="55567" spans="27:29">
      <c r="AA55567" s="298"/>
      <c r="AC55567" s="206"/>
    </row>
    <row r="55568" spans="27:29">
      <c r="AA55568" s="298"/>
      <c r="AC55568" s="206"/>
    </row>
    <row r="55569" spans="27:29">
      <c r="AA55569" s="298"/>
      <c r="AC55569" s="206"/>
    </row>
    <row r="55570" spans="27:29">
      <c r="AA55570" s="298"/>
      <c r="AC55570" s="206"/>
    </row>
    <row r="55571" spans="27:29">
      <c r="AA55571" s="298"/>
      <c r="AC55571" s="206"/>
    </row>
    <row r="55572" spans="27:29">
      <c r="AA55572" s="298"/>
      <c r="AC55572" s="206"/>
    </row>
    <row r="55573" spans="27:29">
      <c r="AA55573" s="298"/>
      <c r="AC55573" s="206"/>
    </row>
    <row r="55574" spans="27:29">
      <c r="AA55574" s="298"/>
      <c r="AC55574" s="206"/>
    </row>
    <row r="55575" spans="27:29">
      <c r="AA55575" s="298"/>
      <c r="AC55575" s="206"/>
    </row>
    <row r="55576" spans="27:29">
      <c r="AA55576" s="298"/>
      <c r="AC55576" s="206"/>
    </row>
    <row r="55577" spans="27:29">
      <c r="AA55577" s="298"/>
      <c r="AC55577" s="206"/>
    </row>
    <row r="55578" spans="27:29">
      <c r="AA55578" s="298"/>
      <c r="AC55578" s="206"/>
    </row>
    <row r="55579" spans="27:29">
      <c r="AA55579" s="298"/>
      <c r="AC55579" s="206"/>
    </row>
    <row r="55580" spans="27:29">
      <c r="AA55580" s="298"/>
      <c r="AC55580" s="206"/>
    </row>
    <row r="55581" spans="27:29">
      <c r="AA55581" s="298"/>
      <c r="AC55581" s="206"/>
    </row>
    <row r="55582" spans="27:29">
      <c r="AA55582" s="298"/>
      <c r="AC55582" s="206"/>
    </row>
    <row r="55583" spans="27:29">
      <c r="AA55583" s="298"/>
      <c r="AC55583" s="206"/>
    </row>
    <row r="55584" spans="27:29">
      <c r="AA55584" s="298"/>
      <c r="AC55584" s="206"/>
    </row>
    <row r="55585" spans="27:29">
      <c r="AA55585" s="298"/>
      <c r="AC55585" s="206"/>
    </row>
    <row r="55586" spans="27:29">
      <c r="AA55586" s="298"/>
      <c r="AC55586" s="206"/>
    </row>
    <row r="55587" spans="27:29">
      <c r="AA55587" s="298"/>
      <c r="AC55587" s="206"/>
    </row>
    <row r="55588" spans="27:29">
      <c r="AA55588" s="298"/>
      <c r="AC55588" s="206"/>
    </row>
    <row r="55589" spans="27:29">
      <c r="AA55589" s="298"/>
      <c r="AC55589" s="206"/>
    </row>
    <row r="55590" spans="27:29">
      <c r="AA55590" s="298"/>
      <c r="AC55590" s="206"/>
    </row>
    <row r="55591" spans="27:29">
      <c r="AA55591" s="298"/>
      <c r="AC55591" s="206"/>
    </row>
    <row r="55592" spans="27:29">
      <c r="AA55592" s="298"/>
      <c r="AC55592" s="206"/>
    </row>
    <row r="55593" spans="27:29">
      <c r="AA55593" s="298"/>
      <c r="AC55593" s="206"/>
    </row>
    <row r="55594" spans="27:29">
      <c r="AA55594" s="298"/>
      <c r="AC55594" s="206"/>
    </row>
    <row r="55595" spans="27:29">
      <c r="AA55595" s="298"/>
      <c r="AC55595" s="206"/>
    </row>
    <row r="55596" spans="27:29">
      <c r="AA55596" s="298"/>
      <c r="AC55596" s="206"/>
    </row>
    <row r="55597" spans="27:29">
      <c r="AA55597" s="298"/>
      <c r="AC55597" s="206"/>
    </row>
    <row r="55598" spans="27:29">
      <c r="AA55598" s="298"/>
      <c r="AC55598" s="206"/>
    </row>
    <row r="55599" spans="27:29">
      <c r="AA55599" s="298"/>
      <c r="AC55599" s="206"/>
    </row>
    <row r="55600" spans="27:29">
      <c r="AA55600" s="298"/>
      <c r="AC55600" s="206"/>
    </row>
    <row r="55601" spans="27:29">
      <c r="AA55601" s="298"/>
      <c r="AC55601" s="206"/>
    </row>
    <row r="55602" spans="27:29">
      <c r="AA55602" s="298"/>
      <c r="AC55602" s="206"/>
    </row>
    <row r="55603" spans="27:29">
      <c r="AA55603" s="298"/>
      <c r="AC55603" s="206"/>
    </row>
    <row r="55604" spans="27:29">
      <c r="AA55604" s="298"/>
      <c r="AC55604" s="206"/>
    </row>
    <row r="55605" spans="27:29">
      <c r="AA55605" s="298"/>
      <c r="AC55605" s="206"/>
    </row>
    <row r="55606" spans="27:29">
      <c r="AA55606" s="298"/>
      <c r="AC55606" s="206"/>
    </row>
    <row r="55607" spans="27:29">
      <c r="AA55607" s="298"/>
      <c r="AC55607" s="206"/>
    </row>
    <row r="55608" spans="27:29">
      <c r="AA55608" s="298"/>
      <c r="AC55608" s="206"/>
    </row>
    <row r="55609" spans="27:29">
      <c r="AA55609" s="298"/>
      <c r="AC55609" s="206"/>
    </row>
    <row r="55610" spans="27:29">
      <c r="AA55610" s="298"/>
      <c r="AC55610" s="206"/>
    </row>
    <row r="55611" spans="27:29">
      <c r="AA55611" s="298"/>
      <c r="AC55611" s="206"/>
    </row>
    <row r="55612" spans="27:29">
      <c r="AA55612" s="298"/>
      <c r="AC55612" s="206"/>
    </row>
    <row r="55613" spans="27:29">
      <c r="AA55613" s="298"/>
      <c r="AC55613" s="206"/>
    </row>
    <row r="55614" spans="27:29">
      <c r="AA55614" s="298"/>
      <c r="AC55614" s="206"/>
    </row>
    <row r="55615" spans="27:29">
      <c r="AA55615" s="298"/>
      <c r="AC55615" s="206"/>
    </row>
    <row r="55616" spans="27:29">
      <c r="AA55616" s="298"/>
      <c r="AC55616" s="206"/>
    </row>
    <row r="55617" spans="27:29">
      <c r="AA55617" s="298"/>
      <c r="AC55617" s="206"/>
    </row>
    <row r="55618" spans="27:29">
      <c r="AA55618" s="298"/>
      <c r="AC55618" s="206"/>
    </row>
    <row r="55619" spans="27:29">
      <c r="AA55619" s="298"/>
      <c r="AC55619" s="206"/>
    </row>
    <row r="55620" spans="27:29">
      <c r="AA55620" s="298"/>
      <c r="AC55620" s="206"/>
    </row>
    <row r="55621" spans="27:29">
      <c r="AA55621" s="298"/>
      <c r="AC55621" s="206"/>
    </row>
    <row r="55622" spans="27:29">
      <c r="AA55622" s="298"/>
      <c r="AC55622" s="206"/>
    </row>
    <row r="55623" spans="27:29">
      <c r="AA55623" s="298"/>
      <c r="AC55623" s="206"/>
    </row>
    <row r="55624" spans="27:29">
      <c r="AA55624" s="298"/>
      <c r="AC55624" s="206"/>
    </row>
    <row r="55625" spans="27:29">
      <c r="AA55625" s="298"/>
      <c r="AC55625" s="206"/>
    </row>
    <row r="55626" spans="27:29">
      <c r="AA55626" s="298"/>
      <c r="AC55626" s="206"/>
    </row>
    <row r="55627" spans="27:29">
      <c r="AA55627" s="298"/>
      <c r="AC55627" s="206"/>
    </row>
    <row r="55628" spans="27:29">
      <c r="AA55628" s="298"/>
      <c r="AC55628" s="206"/>
    </row>
    <row r="55629" spans="27:29">
      <c r="AA55629" s="298"/>
      <c r="AC55629" s="206"/>
    </row>
    <row r="55630" spans="27:29">
      <c r="AA55630" s="298"/>
      <c r="AC55630" s="206"/>
    </row>
    <row r="55631" spans="27:29">
      <c r="AA55631" s="298"/>
      <c r="AC55631" s="206"/>
    </row>
    <row r="55632" spans="27:29">
      <c r="AA55632" s="298"/>
      <c r="AC55632" s="206"/>
    </row>
    <row r="55633" spans="27:29">
      <c r="AA55633" s="298"/>
      <c r="AC55633" s="206"/>
    </row>
    <row r="55634" spans="27:29">
      <c r="AA55634" s="298"/>
      <c r="AC55634" s="206"/>
    </row>
    <row r="55635" spans="27:29">
      <c r="AA55635" s="298"/>
      <c r="AC55635" s="206"/>
    </row>
    <row r="55636" spans="27:29">
      <c r="AA55636" s="298"/>
      <c r="AC55636" s="206"/>
    </row>
    <row r="55637" spans="27:29">
      <c r="AA55637" s="298"/>
      <c r="AC55637" s="206"/>
    </row>
    <row r="55638" spans="27:29">
      <c r="AA55638" s="298"/>
      <c r="AC55638" s="206"/>
    </row>
    <row r="55639" spans="27:29">
      <c r="AA55639" s="298"/>
      <c r="AC55639" s="206"/>
    </row>
    <row r="55640" spans="27:29">
      <c r="AA55640" s="298"/>
      <c r="AC55640" s="206"/>
    </row>
    <row r="55641" spans="27:29">
      <c r="AA55641" s="298"/>
      <c r="AC55641" s="206"/>
    </row>
    <row r="55642" spans="27:29">
      <c r="AA55642" s="298"/>
      <c r="AC55642" s="206"/>
    </row>
    <row r="55643" spans="27:29">
      <c r="AA55643" s="298"/>
      <c r="AC55643" s="206"/>
    </row>
    <row r="55644" spans="27:29">
      <c r="AA55644" s="298"/>
      <c r="AC55644" s="206"/>
    </row>
    <row r="55645" spans="27:29">
      <c r="AA55645" s="298"/>
      <c r="AC55645" s="206"/>
    </row>
    <row r="55646" spans="27:29">
      <c r="AA55646" s="298"/>
      <c r="AC55646" s="206"/>
    </row>
    <row r="55647" spans="27:29">
      <c r="AA55647" s="298"/>
      <c r="AC55647" s="206"/>
    </row>
    <row r="55648" spans="27:29">
      <c r="AA55648" s="298"/>
      <c r="AC55648" s="206"/>
    </row>
    <row r="55649" spans="27:29">
      <c r="AA55649" s="298"/>
      <c r="AC55649" s="206"/>
    </row>
    <row r="55650" spans="27:29">
      <c r="AA55650" s="298"/>
      <c r="AC55650" s="206"/>
    </row>
    <row r="55651" spans="27:29">
      <c r="AA55651" s="298"/>
      <c r="AC55651" s="206"/>
    </row>
    <row r="55652" spans="27:29">
      <c r="AA55652" s="298"/>
      <c r="AC55652" s="206"/>
    </row>
    <row r="55653" spans="27:29">
      <c r="AA55653" s="298"/>
      <c r="AC55653" s="206"/>
    </row>
    <row r="55654" spans="27:29">
      <c r="AA55654" s="298"/>
      <c r="AC55654" s="206"/>
    </row>
    <row r="55655" spans="27:29">
      <c r="AA55655" s="298"/>
      <c r="AC55655" s="206"/>
    </row>
    <row r="55656" spans="27:29">
      <c r="AA55656" s="298"/>
      <c r="AC55656" s="206"/>
    </row>
    <row r="55657" spans="27:29">
      <c r="AA55657" s="298"/>
      <c r="AC55657" s="206"/>
    </row>
    <row r="55658" spans="27:29">
      <c r="AA55658" s="298"/>
      <c r="AC55658" s="206"/>
    </row>
    <row r="55659" spans="27:29">
      <c r="AA55659" s="298"/>
      <c r="AC55659" s="206"/>
    </row>
    <row r="55660" spans="27:29">
      <c r="AA55660" s="298"/>
      <c r="AC55660" s="206"/>
    </row>
    <row r="55661" spans="27:29">
      <c r="AA55661" s="298"/>
      <c r="AC55661" s="206"/>
    </row>
    <row r="55662" spans="27:29">
      <c r="AA55662" s="298"/>
      <c r="AC55662" s="206"/>
    </row>
    <row r="55663" spans="27:29">
      <c r="AA55663" s="298"/>
      <c r="AC55663" s="206"/>
    </row>
    <row r="55664" spans="27:29">
      <c r="AA55664" s="298"/>
      <c r="AC55664" s="206"/>
    </row>
    <row r="55665" spans="27:29">
      <c r="AA55665" s="298"/>
      <c r="AC55665" s="206"/>
    </row>
    <row r="55666" spans="27:29">
      <c r="AA55666" s="298"/>
      <c r="AC55666" s="206"/>
    </row>
    <row r="55667" spans="27:29">
      <c r="AA55667" s="298"/>
      <c r="AC55667" s="206"/>
    </row>
    <row r="55668" spans="27:29">
      <c r="AA55668" s="298"/>
      <c r="AC55668" s="206"/>
    </row>
    <row r="55669" spans="27:29">
      <c r="AA55669" s="298"/>
      <c r="AC55669" s="206"/>
    </row>
    <row r="55670" spans="27:29">
      <c r="AA55670" s="298"/>
      <c r="AC55670" s="206"/>
    </row>
    <row r="55671" spans="27:29">
      <c r="AA55671" s="298"/>
      <c r="AC55671" s="206"/>
    </row>
    <row r="55672" spans="27:29">
      <c r="AA55672" s="298"/>
      <c r="AC55672" s="206"/>
    </row>
    <row r="55673" spans="27:29">
      <c r="AA55673" s="298"/>
      <c r="AC55673" s="206"/>
    </row>
    <row r="55674" spans="27:29">
      <c r="AA55674" s="298"/>
      <c r="AC55674" s="206"/>
    </row>
    <row r="55675" spans="27:29">
      <c r="AA55675" s="298"/>
      <c r="AC55675" s="206"/>
    </row>
    <row r="55676" spans="27:29">
      <c r="AA55676" s="298"/>
      <c r="AC55676" s="206"/>
    </row>
    <row r="55677" spans="27:29">
      <c r="AA55677" s="298"/>
      <c r="AC55677" s="206"/>
    </row>
    <row r="55678" spans="27:29">
      <c r="AA55678" s="298"/>
      <c r="AC55678" s="206"/>
    </row>
    <row r="55679" spans="27:29">
      <c r="AA55679" s="298"/>
      <c r="AC55679" s="206"/>
    </row>
    <row r="55680" spans="27:29">
      <c r="AA55680" s="298"/>
      <c r="AC55680" s="206"/>
    </row>
    <row r="55681" spans="27:29">
      <c r="AA55681" s="298"/>
      <c r="AC55681" s="206"/>
    </row>
    <row r="55682" spans="27:29">
      <c r="AA55682" s="298"/>
      <c r="AC55682" s="206"/>
    </row>
    <row r="55683" spans="27:29">
      <c r="AA55683" s="298"/>
      <c r="AC55683" s="206"/>
    </row>
    <row r="55684" spans="27:29">
      <c r="AA55684" s="298"/>
      <c r="AC55684" s="206"/>
    </row>
    <row r="55685" spans="27:29">
      <c r="AA55685" s="298"/>
      <c r="AC55685" s="206"/>
    </row>
    <row r="55686" spans="27:29">
      <c r="AA55686" s="298"/>
      <c r="AC55686" s="206"/>
    </row>
    <row r="55687" spans="27:29">
      <c r="AA55687" s="298"/>
      <c r="AC55687" s="206"/>
    </row>
    <row r="55688" spans="27:29">
      <c r="AA55688" s="298"/>
      <c r="AC55688" s="206"/>
    </row>
    <row r="55689" spans="27:29">
      <c r="AA55689" s="298"/>
      <c r="AC55689" s="206"/>
    </row>
    <row r="55690" spans="27:29">
      <c r="AA55690" s="298"/>
      <c r="AC55690" s="206"/>
    </row>
    <row r="55691" spans="27:29">
      <c r="AA55691" s="298"/>
      <c r="AC55691" s="206"/>
    </row>
    <row r="55692" spans="27:29">
      <c r="AA55692" s="298"/>
      <c r="AC55692" s="206"/>
    </row>
    <row r="55693" spans="27:29">
      <c r="AA55693" s="298"/>
      <c r="AC55693" s="206"/>
    </row>
    <row r="55694" spans="27:29">
      <c r="AA55694" s="298"/>
      <c r="AC55694" s="206"/>
    </row>
    <row r="55695" spans="27:29">
      <c r="AA55695" s="298"/>
      <c r="AC55695" s="206"/>
    </row>
    <row r="55696" spans="27:29">
      <c r="AA55696" s="298"/>
      <c r="AC55696" s="206"/>
    </row>
    <row r="55697" spans="27:29">
      <c r="AA55697" s="298"/>
      <c r="AC55697" s="206"/>
    </row>
    <row r="55698" spans="27:29">
      <c r="AA55698" s="298"/>
      <c r="AC55698" s="206"/>
    </row>
    <row r="55699" spans="27:29">
      <c r="AA55699" s="298"/>
      <c r="AC55699" s="206"/>
    </row>
    <row r="55700" spans="27:29">
      <c r="AA55700" s="298"/>
      <c r="AC55700" s="206"/>
    </row>
    <row r="55701" spans="27:29">
      <c r="AA55701" s="298"/>
      <c r="AC55701" s="206"/>
    </row>
    <row r="55702" spans="27:29">
      <c r="AA55702" s="298"/>
      <c r="AC55702" s="206"/>
    </row>
    <row r="55703" spans="27:29">
      <c r="AA55703" s="298"/>
      <c r="AC55703" s="206"/>
    </row>
    <row r="55704" spans="27:29">
      <c r="AA55704" s="298"/>
      <c r="AC55704" s="206"/>
    </row>
    <row r="55705" spans="27:29">
      <c r="AA55705" s="298"/>
      <c r="AC55705" s="206"/>
    </row>
    <row r="55706" spans="27:29">
      <c r="AA55706" s="298"/>
      <c r="AC55706" s="206"/>
    </row>
    <row r="55707" spans="27:29">
      <c r="AA55707" s="298"/>
      <c r="AC55707" s="206"/>
    </row>
    <row r="55708" spans="27:29">
      <c r="AA55708" s="298"/>
      <c r="AC55708" s="206"/>
    </row>
    <row r="55709" spans="27:29">
      <c r="AA55709" s="298"/>
      <c r="AC55709" s="206"/>
    </row>
    <row r="55710" spans="27:29">
      <c r="AA55710" s="298"/>
      <c r="AC55710" s="206"/>
    </row>
    <row r="55711" spans="27:29">
      <c r="AA55711" s="298"/>
      <c r="AC55711" s="206"/>
    </row>
    <row r="55712" spans="27:29">
      <c r="AA55712" s="298"/>
      <c r="AC55712" s="206"/>
    </row>
    <row r="55713" spans="27:29">
      <c r="AA55713" s="298"/>
      <c r="AC55713" s="206"/>
    </row>
    <row r="55714" spans="27:29">
      <c r="AA55714" s="298"/>
      <c r="AC55714" s="206"/>
    </row>
    <row r="55715" spans="27:29">
      <c r="AA55715" s="298"/>
      <c r="AC55715" s="206"/>
    </row>
    <row r="55716" spans="27:29">
      <c r="AA55716" s="298"/>
      <c r="AC55716" s="206"/>
    </row>
    <row r="55717" spans="27:29">
      <c r="AA55717" s="298"/>
      <c r="AC55717" s="206"/>
    </row>
    <row r="55718" spans="27:29">
      <c r="AA55718" s="298"/>
      <c r="AC55718" s="206"/>
    </row>
    <row r="55719" spans="27:29">
      <c r="AA55719" s="298"/>
      <c r="AC55719" s="206"/>
    </row>
    <row r="55720" spans="27:29">
      <c r="AA55720" s="298"/>
      <c r="AC55720" s="206"/>
    </row>
    <row r="55721" spans="27:29">
      <c r="AA55721" s="298"/>
      <c r="AC55721" s="206"/>
    </row>
    <row r="55722" spans="27:29">
      <c r="AA55722" s="298"/>
      <c r="AC55722" s="206"/>
    </row>
    <row r="55723" spans="27:29">
      <c r="AA55723" s="298"/>
      <c r="AC55723" s="206"/>
    </row>
    <row r="55724" spans="27:29">
      <c r="AA55724" s="298"/>
      <c r="AC55724" s="206"/>
    </row>
    <row r="55725" spans="27:29">
      <c r="AA55725" s="298"/>
      <c r="AC55725" s="206"/>
    </row>
    <row r="55726" spans="27:29">
      <c r="AA55726" s="298"/>
      <c r="AC55726" s="206"/>
    </row>
    <row r="55727" spans="27:29">
      <c r="AA55727" s="298"/>
      <c r="AC55727" s="206"/>
    </row>
    <row r="55728" spans="27:29">
      <c r="AA55728" s="298"/>
      <c r="AC55728" s="206"/>
    </row>
    <row r="55729" spans="27:29">
      <c r="AA55729" s="298"/>
      <c r="AC55729" s="206"/>
    </row>
    <row r="55730" spans="27:29">
      <c r="AA55730" s="298"/>
      <c r="AC55730" s="206"/>
    </row>
    <row r="55731" spans="27:29">
      <c r="AA55731" s="298"/>
      <c r="AC55731" s="206"/>
    </row>
    <row r="55732" spans="27:29">
      <c r="AA55732" s="298"/>
      <c r="AC55732" s="206"/>
    </row>
    <row r="55733" spans="27:29">
      <c r="AA55733" s="298"/>
      <c r="AC55733" s="206"/>
    </row>
    <row r="55734" spans="27:29">
      <c r="AA55734" s="298"/>
      <c r="AC55734" s="206"/>
    </row>
    <row r="55735" spans="27:29">
      <c r="AA55735" s="298"/>
      <c r="AC55735" s="206"/>
    </row>
    <row r="55736" spans="27:29">
      <c r="AA55736" s="298"/>
      <c r="AC55736" s="206"/>
    </row>
    <row r="55737" spans="27:29">
      <c r="AA55737" s="298"/>
      <c r="AC55737" s="206"/>
    </row>
    <row r="55738" spans="27:29">
      <c r="AA55738" s="298"/>
      <c r="AC55738" s="206"/>
    </row>
    <row r="55739" spans="27:29">
      <c r="AA55739" s="298"/>
      <c r="AC55739" s="206"/>
    </row>
    <row r="55740" spans="27:29">
      <c r="AA55740" s="298"/>
      <c r="AC55740" s="206"/>
    </row>
    <row r="55741" spans="27:29">
      <c r="AA55741" s="298"/>
      <c r="AC55741" s="206"/>
    </row>
    <row r="55742" spans="27:29">
      <c r="AA55742" s="298"/>
      <c r="AC55742" s="206"/>
    </row>
    <row r="55743" spans="27:29">
      <c r="AA55743" s="298"/>
      <c r="AC55743" s="206"/>
    </row>
    <row r="55744" spans="27:29">
      <c r="AA55744" s="298"/>
      <c r="AC55744" s="206"/>
    </row>
    <row r="55745" spans="27:29">
      <c r="AA55745" s="298"/>
      <c r="AC55745" s="206"/>
    </row>
    <row r="55746" spans="27:29">
      <c r="AA55746" s="298"/>
      <c r="AC55746" s="206"/>
    </row>
    <row r="55747" spans="27:29">
      <c r="AA55747" s="298"/>
      <c r="AC55747" s="206"/>
    </row>
    <row r="55748" spans="27:29">
      <c r="AA55748" s="298"/>
      <c r="AC55748" s="206"/>
    </row>
    <row r="55749" spans="27:29">
      <c r="AA55749" s="298"/>
      <c r="AC55749" s="206"/>
    </row>
    <row r="55750" spans="27:29">
      <c r="AA55750" s="298"/>
      <c r="AC55750" s="206"/>
    </row>
    <row r="55751" spans="27:29">
      <c r="AA55751" s="298"/>
      <c r="AC55751" s="206"/>
    </row>
    <row r="55752" spans="27:29">
      <c r="AA55752" s="298"/>
      <c r="AC55752" s="206"/>
    </row>
    <row r="55753" spans="27:29">
      <c r="AA55753" s="298"/>
      <c r="AC55753" s="206"/>
    </row>
    <row r="55754" spans="27:29">
      <c r="AA55754" s="298"/>
      <c r="AC55754" s="206"/>
    </row>
    <row r="55755" spans="27:29">
      <c r="AA55755" s="298"/>
      <c r="AC55755" s="206"/>
    </row>
    <row r="55756" spans="27:29">
      <c r="AA55756" s="298"/>
      <c r="AC55756" s="206"/>
    </row>
    <row r="55757" spans="27:29">
      <c r="AA55757" s="298"/>
      <c r="AC55757" s="206"/>
    </row>
    <row r="55758" spans="27:29">
      <c r="AA55758" s="298"/>
      <c r="AC55758" s="206"/>
    </row>
    <row r="55759" spans="27:29">
      <c r="AA55759" s="298"/>
      <c r="AC55759" s="206"/>
    </row>
    <row r="55760" spans="27:29">
      <c r="AA55760" s="298"/>
      <c r="AC55760" s="206"/>
    </row>
    <row r="55761" spans="27:29">
      <c r="AA55761" s="298"/>
      <c r="AC55761" s="206"/>
    </row>
    <row r="55762" spans="27:29">
      <c r="AA55762" s="298"/>
      <c r="AC55762" s="206"/>
    </row>
    <row r="55763" spans="27:29">
      <c r="AA55763" s="298"/>
      <c r="AC55763" s="206"/>
    </row>
    <row r="55764" spans="27:29">
      <c r="AA55764" s="298"/>
      <c r="AC55764" s="206"/>
    </row>
    <row r="55765" spans="27:29">
      <c r="AA55765" s="298"/>
      <c r="AC55765" s="206"/>
    </row>
    <row r="55766" spans="27:29">
      <c r="AA55766" s="298"/>
      <c r="AC55766" s="206"/>
    </row>
    <row r="55767" spans="27:29">
      <c r="AA55767" s="298"/>
      <c r="AC55767" s="206"/>
    </row>
    <row r="55768" spans="27:29">
      <c r="AA55768" s="298"/>
      <c r="AC55768" s="206"/>
    </row>
    <row r="55769" spans="27:29">
      <c r="AA55769" s="298"/>
      <c r="AC55769" s="206"/>
    </row>
    <row r="55770" spans="27:29">
      <c r="AA55770" s="298"/>
      <c r="AC55770" s="206"/>
    </row>
    <row r="55771" spans="27:29">
      <c r="AA55771" s="298"/>
      <c r="AC55771" s="206"/>
    </row>
    <row r="55772" spans="27:29">
      <c r="AA55772" s="298"/>
      <c r="AC55772" s="206"/>
    </row>
    <row r="55773" spans="27:29">
      <c r="AA55773" s="298"/>
      <c r="AC55773" s="206"/>
    </row>
    <row r="55774" spans="27:29">
      <c r="AA55774" s="298"/>
      <c r="AC55774" s="206"/>
    </row>
    <row r="55775" spans="27:29">
      <c r="AA55775" s="298"/>
      <c r="AC55775" s="206"/>
    </row>
    <row r="55776" spans="27:29">
      <c r="AA55776" s="298"/>
      <c r="AC55776" s="206"/>
    </row>
    <row r="55777" spans="27:29">
      <c r="AA55777" s="298"/>
      <c r="AC55777" s="206"/>
    </row>
    <row r="55778" spans="27:29">
      <c r="AA55778" s="298"/>
      <c r="AC55778" s="206"/>
    </row>
    <row r="55779" spans="27:29">
      <c r="AA55779" s="298"/>
      <c r="AC55779" s="206"/>
    </row>
    <row r="55780" spans="27:29">
      <c r="AA55780" s="298"/>
      <c r="AC55780" s="206"/>
    </row>
    <row r="55781" spans="27:29">
      <c r="AA55781" s="298"/>
      <c r="AC55781" s="206"/>
    </row>
    <row r="55782" spans="27:29">
      <c r="AA55782" s="298"/>
      <c r="AC55782" s="206"/>
    </row>
    <row r="55783" spans="27:29">
      <c r="AA55783" s="298"/>
      <c r="AC55783" s="206"/>
    </row>
    <row r="55784" spans="27:29">
      <c r="AA55784" s="298"/>
      <c r="AC55784" s="206"/>
    </row>
    <row r="55785" spans="27:29">
      <c r="AA55785" s="298"/>
      <c r="AC55785" s="206"/>
    </row>
    <row r="55786" spans="27:29">
      <c r="AA55786" s="298"/>
      <c r="AC55786" s="206"/>
    </row>
    <row r="55787" spans="27:29">
      <c r="AA55787" s="298"/>
      <c r="AC55787" s="206"/>
    </row>
    <row r="55788" spans="27:29">
      <c r="AA55788" s="298"/>
      <c r="AC55788" s="206"/>
    </row>
    <row r="55789" spans="27:29">
      <c r="AA55789" s="298"/>
      <c r="AC55789" s="206"/>
    </row>
    <row r="55790" spans="27:29">
      <c r="AA55790" s="298"/>
      <c r="AC55790" s="206"/>
    </row>
    <row r="55791" spans="27:29">
      <c r="AA55791" s="298"/>
      <c r="AC55791" s="206"/>
    </row>
    <row r="55792" spans="27:29">
      <c r="AA55792" s="298"/>
      <c r="AC55792" s="206"/>
    </row>
    <row r="55793" spans="27:29">
      <c r="AA55793" s="298"/>
      <c r="AC55793" s="206"/>
    </row>
    <row r="55794" spans="27:29">
      <c r="AA55794" s="298"/>
      <c r="AC55794" s="206"/>
    </row>
    <row r="55795" spans="27:29">
      <c r="AA55795" s="298"/>
      <c r="AC55795" s="206"/>
    </row>
    <row r="55796" spans="27:29">
      <c r="AA55796" s="298"/>
      <c r="AC55796" s="206"/>
    </row>
    <row r="55797" spans="27:29">
      <c r="AA55797" s="298"/>
      <c r="AC55797" s="206"/>
    </row>
    <row r="55798" spans="27:29">
      <c r="AA55798" s="298"/>
      <c r="AC55798" s="206"/>
    </row>
    <row r="55799" spans="27:29">
      <c r="AA55799" s="298"/>
      <c r="AC55799" s="206"/>
    </row>
    <row r="55800" spans="27:29">
      <c r="AA55800" s="298"/>
      <c r="AC55800" s="206"/>
    </row>
    <row r="55801" spans="27:29">
      <c r="AA55801" s="298"/>
      <c r="AC55801" s="206"/>
    </row>
    <row r="55802" spans="27:29">
      <c r="AA55802" s="298"/>
      <c r="AC55802" s="206"/>
    </row>
    <row r="55803" spans="27:29">
      <c r="AA55803" s="298"/>
      <c r="AC55803" s="206"/>
    </row>
    <row r="55804" spans="27:29">
      <c r="AA55804" s="298"/>
      <c r="AC55804" s="206"/>
    </row>
    <row r="55805" spans="27:29">
      <c r="AA55805" s="298"/>
      <c r="AC55805" s="206"/>
    </row>
    <row r="55806" spans="27:29">
      <c r="AA55806" s="298"/>
      <c r="AC55806" s="206"/>
    </row>
    <row r="55807" spans="27:29">
      <c r="AA55807" s="298"/>
      <c r="AC55807" s="206"/>
    </row>
    <row r="55808" spans="27:29">
      <c r="AA55808" s="298"/>
      <c r="AC55808" s="206"/>
    </row>
    <row r="55809" spans="27:29">
      <c r="AA55809" s="298"/>
      <c r="AC55809" s="206"/>
    </row>
    <row r="55810" spans="27:29">
      <c r="AA55810" s="298"/>
      <c r="AC55810" s="206"/>
    </row>
    <row r="55811" spans="27:29">
      <c r="AA55811" s="298"/>
      <c r="AC55811" s="206"/>
    </row>
    <row r="55812" spans="27:29">
      <c r="AA55812" s="298"/>
      <c r="AC55812" s="206"/>
    </row>
    <row r="55813" spans="27:29">
      <c r="AA55813" s="298"/>
      <c r="AC55813" s="206"/>
    </row>
    <row r="55814" spans="27:29">
      <c r="AA55814" s="298"/>
      <c r="AC55814" s="206"/>
    </row>
    <row r="55815" spans="27:29">
      <c r="AA55815" s="298"/>
      <c r="AC55815" s="206"/>
    </row>
    <row r="55816" spans="27:29">
      <c r="AA55816" s="298"/>
      <c r="AC55816" s="206"/>
    </row>
    <row r="55817" spans="27:29">
      <c r="AA55817" s="298"/>
      <c r="AC55817" s="206"/>
    </row>
    <row r="55818" spans="27:29">
      <c r="AA55818" s="298"/>
      <c r="AC55818" s="206"/>
    </row>
    <row r="55819" spans="27:29">
      <c r="AA55819" s="298"/>
      <c r="AC55819" s="206"/>
    </row>
    <row r="55820" spans="27:29">
      <c r="AA55820" s="298"/>
      <c r="AC55820" s="206"/>
    </row>
    <row r="55821" spans="27:29">
      <c r="AA55821" s="298"/>
      <c r="AC55821" s="206"/>
    </row>
    <row r="55822" spans="27:29">
      <c r="AA55822" s="298"/>
      <c r="AC55822" s="206"/>
    </row>
    <row r="55823" spans="27:29">
      <c r="AA55823" s="298"/>
      <c r="AC55823" s="206"/>
    </row>
    <row r="55824" spans="27:29">
      <c r="AA55824" s="298"/>
      <c r="AC55824" s="206"/>
    </row>
    <row r="55825" spans="27:29">
      <c r="AA55825" s="298"/>
      <c r="AC55825" s="206"/>
    </row>
    <row r="55826" spans="27:29">
      <c r="AA55826" s="298"/>
      <c r="AC55826" s="206"/>
    </row>
    <row r="55827" spans="27:29">
      <c r="AA55827" s="298"/>
      <c r="AC55827" s="206"/>
    </row>
    <row r="55828" spans="27:29">
      <c r="AA55828" s="298"/>
      <c r="AC55828" s="206"/>
    </row>
    <row r="55829" spans="27:29">
      <c r="AA55829" s="298"/>
      <c r="AC55829" s="206"/>
    </row>
    <row r="55830" spans="27:29">
      <c r="AA55830" s="298"/>
      <c r="AC55830" s="206"/>
    </row>
    <row r="55831" spans="27:29">
      <c r="AA55831" s="298"/>
      <c r="AC55831" s="206"/>
    </row>
    <row r="55832" spans="27:29">
      <c r="AA55832" s="298"/>
      <c r="AC55832" s="206"/>
    </row>
    <row r="55833" spans="27:29">
      <c r="AA55833" s="298"/>
      <c r="AC55833" s="206"/>
    </row>
    <row r="55834" spans="27:29">
      <c r="AA55834" s="298"/>
      <c r="AC55834" s="206"/>
    </row>
    <row r="55835" spans="27:29">
      <c r="AA55835" s="298"/>
      <c r="AC55835" s="206"/>
    </row>
    <row r="55836" spans="27:29">
      <c r="AA55836" s="298"/>
      <c r="AC55836" s="206"/>
    </row>
    <row r="55837" spans="27:29">
      <c r="AA55837" s="298"/>
      <c r="AC55837" s="206"/>
    </row>
    <row r="55838" spans="27:29">
      <c r="AA55838" s="298"/>
      <c r="AC55838" s="206"/>
    </row>
    <row r="55839" spans="27:29">
      <c r="AA55839" s="298"/>
      <c r="AC55839" s="206"/>
    </row>
    <row r="55840" spans="27:29">
      <c r="AA55840" s="298"/>
      <c r="AC55840" s="206"/>
    </row>
    <row r="55841" spans="27:29">
      <c r="AA55841" s="298"/>
      <c r="AC55841" s="206"/>
    </row>
    <row r="55842" spans="27:29">
      <c r="AA55842" s="298"/>
      <c r="AC55842" s="206"/>
    </row>
    <row r="55843" spans="27:29">
      <c r="AA55843" s="298"/>
      <c r="AC55843" s="206"/>
    </row>
    <row r="55844" spans="27:29">
      <c r="AA55844" s="298"/>
      <c r="AC55844" s="206"/>
    </row>
    <row r="55845" spans="27:29">
      <c r="AA55845" s="298"/>
      <c r="AC55845" s="206"/>
    </row>
    <row r="55846" spans="27:29">
      <c r="AA55846" s="298"/>
      <c r="AC55846" s="206"/>
    </row>
    <row r="55847" spans="27:29">
      <c r="AA55847" s="298"/>
      <c r="AC55847" s="206"/>
    </row>
    <row r="55848" spans="27:29">
      <c r="AA55848" s="298"/>
      <c r="AC55848" s="206"/>
    </row>
    <row r="55849" spans="27:29">
      <c r="AA55849" s="298"/>
      <c r="AC55849" s="206"/>
    </row>
    <row r="55850" spans="27:29">
      <c r="AA55850" s="298"/>
      <c r="AC55850" s="206"/>
    </row>
    <row r="55851" spans="27:29">
      <c r="AA55851" s="298"/>
      <c r="AC55851" s="206"/>
    </row>
    <row r="55852" spans="27:29">
      <c r="AA55852" s="298"/>
      <c r="AC55852" s="206"/>
    </row>
    <row r="55853" spans="27:29">
      <c r="AA55853" s="298"/>
      <c r="AC55853" s="206"/>
    </row>
    <row r="55854" spans="27:29">
      <c r="AA55854" s="298"/>
      <c r="AC55854" s="206"/>
    </row>
    <row r="55855" spans="27:29">
      <c r="AA55855" s="298"/>
      <c r="AC55855" s="206"/>
    </row>
    <row r="55856" spans="27:29">
      <c r="AA55856" s="298"/>
      <c r="AC55856" s="206"/>
    </row>
    <row r="55857" spans="27:29">
      <c r="AA55857" s="298"/>
      <c r="AC55857" s="206"/>
    </row>
    <row r="55858" spans="27:29">
      <c r="AA55858" s="298"/>
      <c r="AC55858" s="206"/>
    </row>
    <row r="55859" spans="27:29">
      <c r="AA55859" s="298"/>
      <c r="AC55859" s="206"/>
    </row>
    <row r="55860" spans="27:29">
      <c r="AA55860" s="298"/>
      <c r="AC55860" s="206"/>
    </row>
    <row r="55861" spans="27:29">
      <c r="AA55861" s="298"/>
      <c r="AC55861" s="206"/>
    </row>
    <row r="55862" spans="27:29">
      <c r="AA55862" s="298"/>
      <c r="AC55862" s="206"/>
    </row>
    <row r="55863" spans="27:29">
      <c r="AA55863" s="298"/>
      <c r="AC55863" s="206"/>
    </row>
    <row r="55864" spans="27:29">
      <c r="AA55864" s="298"/>
      <c r="AC55864" s="206"/>
    </row>
    <row r="55865" spans="27:29">
      <c r="AA55865" s="298"/>
      <c r="AC55865" s="206"/>
    </row>
    <row r="55866" spans="27:29">
      <c r="AA55866" s="298"/>
      <c r="AC55866" s="206"/>
    </row>
    <row r="55867" spans="27:29">
      <c r="AA55867" s="298"/>
      <c r="AC55867" s="206"/>
    </row>
    <row r="55868" spans="27:29">
      <c r="AA55868" s="298"/>
      <c r="AC55868" s="206"/>
    </row>
    <row r="55869" spans="27:29">
      <c r="AA55869" s="298"/>
      <c r="AC55869" s="206"/>
    </row>
    <row r="55870" spans="27:29">
      <c r="AA55870" s="298"/>
      <c r="AC55870" s="206"/>
    </row>
    <row r="55871" spans="27:29">
      <c r="AA55871" s="298"/>
      <c r="AC55871" s="206"/>
    </row>
    <row r="55872" spans="27:29">
      <c r="AA55872" s="298"/>
      <c r="AC55872" s="206"/>
    </row>
    <row r="55873" spans="27:29">
      <c r="AA55873" s="298"/>
      <c r="AC55873" s="206"/>
    </row>
    <row r="55874" spans="27:29">
      <c r="AA55874" s="298"/>
      <c r="AC55874" s="206"/>
    </row>
    <row r="55875" spans="27:29">
      <c r="AA55875" s="298"/>
      <c r="AC55875" s="206"/>
    </row>
    <row r="55876" spans="27:29">
      <c r="AA55876" s="298"/>
      <c r="AC55876" s="206"/>
    </row>
    <row r="55877" spans="27:29">
      <c r="AA55877" s="298"/>
      <c r="AC55877" s="206"/>
    </row>
    <row r="55878" spans="27:29">
      <c r="AA55878" s="298"/>
      <c r="AC55878" s="206"/>
    </row>
    <row r="55879" spans="27:29">
      <c r="AA55879" s="298"/>
      <c r="AC55879" s="206"/>
    </row>
    <row r="55880" spans="27:29">
      <c r="AA55880" s="298"/>
      <c r="AC55880" s="206"/>
    </row>
    <row r="55881" spans="27:29">
      <c r="AA55881" s="298"/>
      <c r="AC55881" s="206"/>
    </row>
    <row r="55882" spans="27:29">
      <c r="AA55882" s="298"/>
      <c r="AC55882" s="206"/>
    </row>
    <row r="55883" spans="27:29">
      <c r="AA55883" s="298"/>
      <c r="AC55883" s="206"/>
    </row>
    <row r="55884" spans="27:29">
      <c r="AA55884" s="298"/>
      <c r="AC55884" s="206"/>
    </row>
    <row r="55885" spans="27:29">
      <c r="AA55885" s="298"/>
      <c r="AC55885" s="206"/>
    </row>
    <row r="55886" spans="27:29">
      <c r="AA55886" s="298"/>
      <c r="AC55886" s="206"/>
    </row>
    <row r="55887" spans="27:29">
      <c r="AA55887" s="298"/>
      <c r="AC55887" s="206"/>
    </row>
    <row r="55888" spans="27:29">
      <c r="AA55888" s="298"/>
      <c r="AC55888" s="206"/>
    </row>
    <row r="55889" spans="27:29">
      <c r="AA55889" s="298"/>
      <c r="AC55889" s="206"/>
    </row>
    <row r="55890" spans="27:29">
      <c r="AA55890" s="298"/>
      <c r="AC55890" s="206"/>
    </row>
    <row r="55891" spans="27:29">
      <c r="AA55891" s="298"/>
      <c r="AC55891" s="206"/>
    </row>
    <row r="55892" spans="27:29">
      <c r="AA55892" s="298"/>
      <c r="AC55892" s="206"/>
    </row>
    <row r="55893" spans="27:29">
      <c r="AA55893" s="298"/>
      <c r="AC55893" s="206"/>
    </row>
    <row r="55894" spans="27:29">
      <c r="AA55894" s="298"/>
      <c r="AC55894" s="206"/>
    </row>
    <row r="55895" spans="27:29">
      <c r="AA55895" s="298"/>
      <c r="AC55895" s="206"/>
    </row>
    <row r="55896" spans="27:29">
      <c r="AA55896" s="298"/>
      <c r="AC55896" s="206"/>
    </row>
    <row r="55897" spans="27:29">
      <c r="AA55897" s="298"/>
      <c r="AC55897" s="206"/>
    </row>
    <row r="55898" spans="27:29">
      <c r="AA55898" s="298"/>
      <c r="AC55898" s="206"/>
    </row>
    <row r="55899" spans="27:29">
      <c r="AA55899" s="298"/>
      <c r="AC55899" s="206"/>
    </row>
    <row r="55900" spans="27:29">
      <c r="AA55900" s="298"/>
      <c r="AC55900" s="206"/>
    </row>
    <row r="55901" spans="27:29">
      <c r="AA55901" s="298"/>
      <c r="AC55901" s="206"/>
    </row>
    <row r="55902" spans="27:29">
      <c r="AA55902" s="298"/>
      <c r="AC55902" s="206"/>
    </row>
    <row r="55903" spans="27:29">
      <c r="AA55903" s="298"/>
      <c r="AC55903" s="206"/>
    </row>
    <row r="55904" spans="27:29">
      <c r="AA55904" s="298"/>
      <c r="AC55904" s="206"/>
    </row>
    <row r="55905" spans="27:29">
      <c r="AA55905" s="298"/>
      <c r="AC55905" s="206"/>
    </row>
    <row r="55906" spans="27:29">
      <c r="AA55906" s="298"/>
      <c r="AC55906" s="206"/>
    </row>
    <row r="55907" spans="27:29">
      <c r="AA55907" s="298"/>
      <c r="AC55907" s="206"/>
    </row>
    <row r="55908" spans="27:29">
      <c r="AA55908" s="298"/>
      <c r="AC55908" s="206"/>
    </row>
    <row r="55909" spans="27:29">
      <c r="AA55909" s="298"/>
      <c r="AC55909" s="206"/>
    </row>
    <row r="55910" spans="27:29">
      <c r="AA55910" s="298"/>
      <c r="AC55910" s="206"/>
    </row>
    <row r="55911" spans="27:29">
      <c r="AA55911" s="298"/>
      <c r="AC55911" s="206"/>
    </row>
    <row r="55912" spans="27:29">
      <c r="AA55912" s="298"/>
      <c r="AC55912" s="206"/>
    </row>
    <row r="55913" spans="27:29">
      <c r="AA55913" s="298"/>
      <c r="AC55913" s="206"/>
    </row>
    <row r="55914" spans="27:29">
      <c r="AA55914" s="298"/>
      <c r="AC55914" s="206"/>
    </row>
    <row r="55915" spans="27:29">
      <c r="AA55915" s="298"/>
      <c r="AC55915" s="206"/>
    </row>
    <row r="55916" spans="27:29">
      <c r="AA55916" s="298"/>
      <c r="AC55916" s="206"/>
    </row>
    <row r="55917" spans="27:29">
      <c r="AA55917" s="298"/>
      <c r="AC55917" s="206"/>
    </row>
    <row r="55918" spans="27:29">
      <c r="AA55918" s="298"/>
      <c r="AC55918" s="206"/>
    </row>
    <row r="55919" spans="27:29">
      <c r="AA55919" s="298"/>
      <c r="AC55919" s="206"/>
    </row>
    <row r="55920" spans="27:29">
      <c r="AA55920" s="298"/>
      <c r="AC55920" s="206"/>
    </row>
    <row r="55921" spans="27:29">
      <c r="AA55921" s="298"/>
      <c r="AC55921" s="206"/>
    </row>
    <row r="55922" spans="27:29">
      <c r="AA55922" s="298"/>
      <c r="AC55922" s="206"/>
    </row>
    <row r="55923" spans="27:29">
      <c r="AA55923" s="298"/>
      <c r="AC55923" s="206"/>
    </row>
    <row r="55924" spans="27:29">
      <c r="AA55924" s="298"/>
      <c r="AC55924" s="206"/>
    </row>
    <row r="55925" spans="27:29">
      <c r="AA55925" s="298"/>
      <c r="AC55925" s="206"/>
    </row>
    <row r="55926" spans="27:29">
      <c r="AA55926" s="298"/>
      <c r="AC55926" s="206"/>
    </row>
    <row r="55927" spans="27:29">
      <c r="AA55927" s="298"/>
      <c r="AC55927" s="206"/>
    </row>
    <row r="55928" spans="27:29">
      <c r="AA55928" s="298"/>
      <c r="AC55928" s="206"/>
    </row>
    <row r="55929" spans="27:29">
      <c r="AA55929" s="298"/>
      <c r="AC55929" s="206"/>
    </row>
    <row r="55930" spans="27:29">
      <c r="AA55930" s="298"/>
      <c r="AC55930" s="206"/>
    </row>
    <row r="55931" spans="27:29">
      <c r="AA55931" s="298"/>
      <c r="AC55931" s="206"/>
    </row>
    <row r="55932" spans="27:29">
      <c r="AA55932" s="298"/>
      <c r="AC55932" s="206"/>
    </row>
    <row r="55933" spans="27:29">
      <c r="AA55933" s="298"/>
      <c r="AC55933" s="206"/>
    </row>
    <row r="55934" spans="27:29">
      <c r="AA55934" s="298"/>
      <c r="AC55934" s="206"/>
    </row>
    <row r="55935" spans="27:29">
      <c r="AA55935" s="298"/>
      <c r="AC55935" s="206"/>
    </row>
    <row r="55936" spans="27:29">
      <c r="AA55936" s="298"/>
      <c r="AC55936" s="206"/>
    </row>
    <row r="55937" spans="27:29">
      <c r="AA55937" s="298"/>
      <c r="AC55937" s="206"/>
    </row>
    <row r="55938" spans="27:29">
      <c r="AA55938" s="298"/>
      <c r="AC55938" s="206"/>
    </row>
    <row r="55939" spans="27:29">
      <c r="AA55939" s="298"/>
      <c r="AC55939" s="206"/>
    </row>
    <row r="55940" spans="27:29">
      <c r="AA55940" s="298"/>
      <c r="AC55940" s="206"/>
    </row>
    <row r="55941" spans="27:29">
      <c r="AA55941" s="298"/>
      <c r="AC55941" s="206"/>
    </row>
    <row r="55942" spans="27:29">
      <c r="AA55942" s="298"/>
      <c r="AC55942" s="206"/>
    </row>
    <row r="55943" spans="27:29">
      <c r="AA55943" s="298"/>
      <c r="AC55943" s="206"/>
    </row>
    <row r="55944" spans="27:29">
      <c r="AA55944" s="298"/>
      <c r="AC55944" s="206"/>
    </row>
    <row r="55945" spans="27:29">
      <c r="AA55945" s="298"/>
      <c r="AC55945" s="206"/>
    </row>
    <row r="55946" spans="27:29">
      <c r="AA55946" s="298"/>
      <c r="AC55946" s="206"/>
    </row>
    <row r="55947" spans="27:29">
      <c r="AA55947" s="298"/>
      <c r="AC55947" s="206"/>
    </row>
    <row r="55948" spans="27:29">
      <c r="AA55948" s="298"/>
      <c r="AC55948" s="206"/>
    </row>
    <row r="55949" spans="27:29">
      <c r="AA55949" s="298"/>
      <c r="AC55949" s="206"/>
    </row>
    <row r="55950" spans="27:29">
      <c r="AA55950" s="298"/>
      <c r="AC55950" s="206"/>
    </row>
    <row r="55951" spans="27:29">
      <c r="AA55951" s="298"/>
      <c r="AC55951" s="206"/>
    </row>
    <row r="55952" spans="27:29">
      <c r="AA55952" s="298"/>
      <c r="AC55952" s="206"/>
    </row>
    <row r="55953" spans="27:29">
      <c r="AA55953" s="298"/>
      <c r="AC55953" s="206"/>
    </row>
    <row r="55954" spans="27:29">
      <c r="AA55954" s="298"/>
      <c r="AC55954" s="206"/>
    </row>
    <row r="55955" spans="27:29">
      <c r="AA55955" s="298"/>
      <c r="AC55955" s="206"/>
    </row>
    <row r="55956" spans="27:29">
      <c r="AA55956" s="298"/>
      <c r="AC55956" s="206"/>
    </row>
    <row r="55957" spans="27:29">
      <c r="AA55957" s="298"/>
      <c r="AC55957" s="206"/>
    </row>
    <row r="55958" spans="27:29">
      <c r="AA55958" s="298"/>
      <c r="AC55958" s="206"/>
    </row>
    <row r="55959" spans="27:29">
      <c r="AA55959" s="298"/>
      <c r="AC55959" s="206"/>
    </row>
    <row r="55960" spans="27:29">
      <c r="AA55960" s="298"/>
      <c r="AC55960" s="206"/>
    </row>
    <row r="55961" spans="27:29">
      <c r="AA55961" s="298"/>
      <c r="AC55961" s="206"/>
    </row>
    <row r="55962" spans="27:29">
      <c r="AA55962" s="298"/>
      <c r="AC55962" s="206"/>
    </row>
    <row r="55963" spans="27:29">
      <c r="AA55963" s="298"/>
      <c r="AC55963" s="206"/>
    </row>
    <row r="55964" spans="27:29">
      <c r="AA55964" s="298"/>
      <c r="AC55964" s="206"/>
    </row>
    <row r="55965" spans="27:29">
      <c r="AA55965" s="298"/>
      <c r="AC55965" s="206"/>
    </row>
    <row r="55966" spans="27:29">
      <c r="AA55966" s="298"/>
      <c r="AC55966" s="206"/>
    </row>
    <row r="55967" spans="27:29">
      <c r="AA55967" s="298"/>
      <c r="AC55967" s="206"/>
    </row>
    <row r="55968" spans="27:29">
      <c r="AA55968" s="298"/>
      <c r="AC55968" s="206"/>
    </row>
    <row r="55969" spans="27:29">
      <c r="AA55969" s="298"/>
      <c r="AC55969" s="206"/>
    </row>
    <row r="55970" spans="27:29">
      <c r="AA55970" s="298"/>
      <c r="AC55970" s="206"/>
    </row>
    <row r="55971" spans="27:29">
      <c r="AA55971" s="298"/>
      <c r="AC55971" s="206"/>
    </row>
    <row r="55972" spans="27:29">
      <c r="AA55972" s="298"/>
      <c r="AC55972" s="206"/>
    </row>
    <row r="55973" spans="27:29">
      <c r="AA55973" s="298"/>
      <c r="AC55973" s="206"/>
    </row>
    <row r="55974" spans="27:29">
      <c r="AA55974" s="298"/>
      <c r="AC55974" s="206"/>
    </row>
    <row r="55975" spans="27:29">
      <c r="AA55975" s="298"/>
      <c r="AC55975" s="206"/>
    </row>
    <row r="55976" spans="27:29">
      <c r="AA55976" s="298"/>
      <c r="AC55976" s="206"/>
    </row>
    <row r="55977" spans="27:29">
      <c r="AA55977" s="298"/>
      <c r="AC55977" s="206"/>
    </row>
    <row r="55978" spans="27:29">
      <c r="AA55978" s="298"/>
      <c r="AC55978" s="206"/>
    </row>
    <row r="55979" spans="27:29">
      <c r="AA55979" s="298"/>
      <c r="AC55979" s="206"/>
    </row>
    <row r="55980" spans="27:29">
      <c r="AA55980" s="298"/>
      <c r="AC55980" s="206"/>
    </row>
    <row r="55981" spans="27:29">
      <c r="AA55981" s="298"/>
      <c r="AC55981" s="206"/>
    </row>
    <row r="55982" spans="27:29">
      <c r="AA55982" s="298"/>
      <c r="AC55982" s="206"/>
    </row>
    <row r="55983" spans="27:29">
      <c r="AA55983" s="298"/>
      <c r="AC55983" s="206"/>
    </row>
    <row r="55984" spans="27:29">
      <c r="AA55984" s="298"/>
      <c r="AC55984" s="206"/>
    </row>
    <row r="55985" spans="27:29">
      <c r="AA55985" s="298"/>
      <c r="AC55985" s="206"/>
    </row>
    <row r="55986" spans="27:29">
      <c r="AA55986" s="298"/>
      <c r="AC55986" s="206"/>
    </row>
    <row r="55987" spans="27:29">
      <c r="AA55987" s="298"/>
      <c r="AC55987" s="206"/>
    </row>
    <row r="55988" spans="27:29">
      <c r="AA55988" s="298"/>
      <c r="AC55988" s="206"/>
    </row>
    <row r="55989" spans="27:29">
      <c r="AA55989" s="298"/>
      <c r="AC55989" s="206"/>
    </row>
    <row r="55990" spans="27:29">
      <c r="AA55990" s="298"/>
      <c r="AC55990" s="206"/>
    </row>
    <row r="55991" spans="27:29">
      <c r="AA55991" s="298"/>
      <c r="AC55991" s="206"/>
    </row>
    <row r="55992" spans="27:29">
      <c r="AA55992" s="298"/>
      <c r="AC55992" s="206"/>
    </row>
    <row r="55993" spans="27:29">
      <c r="AA55993" s="298"/>
      <c r="AC55993" s="206"/>
    </row>
    <row r="55994" spans="27:29">
      <c r="AA55994" s="298"/>
      <c r="AC55994" s="206"/>
    </row>
    <row r="55995" spans="27:29">
      <c r="AA55995" s="298"/>
      <c r="AC55995" s="206"/>
    </row>
    <row r="55996" spans="27:29">
      <c r="AA55996" s="298"/>
      <c r="AC55996" s="206"/>
    </row>
    <row r="55997" spans="27:29">
      <c r="AA55997" s="298"/>
      <c r="AC55997" s="206"/>
    </row>
    <row r="55998" spans="27:29">
      <c r="AA55998" s="298"/>
      <c r="AC55998" s="206"/>
    </row>
    <row r="55999" spans="27:29">
      <c r="AA55999" s="298"/>
      <c r="AC55999" s="206"/>
    </row>
    <row r="56000" spans="27:29">
      <c r="AA56000" s="298"/>
      <c r="AC56000" s="206"/>
    </row>
    <row r="56001" spans="27:29">
      <c r="AA56001" s="298"/>
      <c r="AC56001" s="206"/>
    </row>
    <row r="56002" spans="27:29">
      <c r="AA56002" s="298"/>
      <c r="AC56002" s="206"/>
    </row>
    <row r="56003" spans="27:29">
      <c r="AA56003" s="298"/>
      <c r="AC56003" s="206"/>
    </row>
    <row r="56004" spans="27:29">
      <c r="AA56004" s="298"/>
      <c r="AC56004" s="206"/>
    </row>
    <row r="56005" spans="27:29">
      <c r="AA56005" s="298"/>
      <c r="AC56005" s="206"/>
    </row>
    <row r="56006" spans="27:29">
      <c r="AA56006" s="298"/>
      <c r="AC56006" s="206"/>
    </row>
    <row r="56007" spans="27:29">
      <c r="AA56007" s="298"/>
      <c r="AC56007" s="206"/>
    </row>
    <row r="56008" spans="27:29">
      <c r="AA56008" s="298"/>
      <c r="AC56008" s="206"/>
    </row>
    <row r="56009" spans="27:29">
      <c r="AA56009" s="298"/>
      <c r="AC56009" s="206"/>
    </row>
    <row r="56010" spans="27:29">
      <c r="AA56010" s="298"/>
      <c r="AC56010" s="206"/>
    </row>
    <row r="56011" spans="27:29">
      <c r="AA56011" s="298"/>
      <c r="AC56011" s="206"/>
    </row>
    <row r="56012" spans="27:29">
      <c r="AA56012" s="298"/>
      <c r="AC56012" s="206"/>
    </row>
    <row r="56013" spans="27:29">
      <c r="AA56013" s="298"/>
      <c r="AC56013" s="206"/>
    </row>
    <row r="56014" spans="27:29">
      <c r="AA56014" s="298"/>
      <c r="AC56014" s="206"/>
    </row>
    <row r="56015" spans="27:29">
      <c r="AA56015" s="298"/>
      <c r="AC56015" s="206"/>
    </row>
    <row r="56016" spans="27:29">
      <c r="AA56016" s="298"/>
      <c r="AC56016" s="206"/>
    </row>
    <row r="56017" spans="27:29">
      <c r="AA56017" s="298"/>
      <c r="AC56017" s="206"/>
    </row>
    <row r="56018" spans="27:29">
      <c r="AA56018" s="298"/>
      <c r="AC56018" s="206"/>
    </row>
    <row r="56019" spans="27:29">
      <c r="AA56019" s="298"/>
      <c r="AC56019" s="206"/>
    </row>
    <row r="56020" spans="27:29">
      <c r="AA56020" s="298"/>
      <c r="AC56020" s="206"/>
    </row>
    <row r="56021" spans="27:29">
      <c r="AA56021" s="298"/>
      <c r="AC56021" s="206"/>
    </row>
    <row r="56022" spans="27:29">
      <c r="AA56022" s="298"/>
      <c r="AC56022" s="206"/>
    </row>
    <row r="56023" spans="27:29">
      <c r="AA56023" s="298"/>
      <c r="AC56023" s="206"/>
    </row>
    <row r="56024" spans="27:29">
      <c r="AA56024" s="298"/>
      <c r="AC56024" s="206"/>
    </row>
    <row r="56025" spans="27:29">
      <c r="AA56025" s="298"/>
      <c r="AC56025" s="206"/>
    </row>
    <row r="56026" spans="27:29">
      <c r="AA56026" s="298"/>
      <c r="AC56026" s="206"/>
    </row>
    <row r="56027" spans="27:29">
      <c r="AA56027" s="298"/>
      <c r="AC56027" s="206"/>
    </row>
    <row r="56028" spans="27:29">
      <c r="AA56028" s="298"/>
      <c r="AC56028" s="206"/>
    </row>
    <row r="56029" spans="27:29">
      <c r="AA56029" s="298"/>
      <c r="AC56029" s="206"/>
    </row>
    <row r="56030" spans="27:29">
      <c r="AA56030" s="298"/>
      <c r="AC56030" s="206"/>
    </row>
    <row r="56031" spans="27:29">
      <c r="AA56031" s="298"/>
      <c r="AC56031" s="206"/>
    </row>
    <row r="56032" spans="27:29">
      <c r="AA56032" s="298"/>
      <c r="AC56032" s="206"/>
    </row>
    <row r="56033" spans="27:29">
      <c r="AA56033" s="298"/>
      <c r="AC56033" s="206"/>
    </row>
    <row r="56034" spans="27:29">
      <c r="AA56034" s="298"/>
      <c r="AC56034" s="206"/>
    </row>
    <row r="56035" spans="27:29">
      <c r="AA56035" s="298"/>
      <c r="AC56035" s="206"/>
    </row>
    <row r="56036" spans="27:29">
      <c r="AA56036" s="298"/>
      <c r="AC56036" s="206"/>
    </row>
    <row r="56037" spans="27:29">
      <c r="AA56037" s="298"/>
      <c r="AC56037" s="206"/>
    </row>
    <row r="56038" spans="27:29">
      <c r="AA56038" s="298"/>
      <c r="AC56038" s="206"/>
    </row>
    <row r="56039" spans="27:29">
      <c r="AA56039" s="298"/>
      <c r="AC56039" s="206"/>
    </row>
    <row r="56040" spans="27:29">
      <c r="AA56040" s="298"/>
      <c r="AC56040" s="206"/>
    </row>
    <row r="56041" spans="27:29">
      <c r="AA56041" s="298"/>
      <c r="AC56041" s="206"/>
    </row>
    <row r="56042" spans="27:29">
      <c r="AA56042" s="298"/>
      <c r="AC56042" s="206"/>
    </row>
    <row r="56043" spans="27:29">
      <c r="AA56043" s="298"/>
      <c r="AC56043" s="206"/>
    </row>
    <row r="56044" spans="27:29">
      <c r="AA56044" s="298"/>
      <c r="AC56044" s="206"/>
    </row>
    <row r="56045" spans="27:29">
      <c r="AA56045" s="298"/>
      <c r="AC56045" s="206"/>
    </row>
    <row r="56046" spans="27:29">
      <c r="AA56046" s="298"/>
      <c r="AC56046" s="206"/>
    </row>
    <row r="56047" spans="27:29">
      <c r="AA56047" s="298"/>
      <c r="AC56047" s="206"/>
    </row>
    <row r="56048" spans="27:29">
      <c r="AA56048" s="298"/>
      <c r="AC56048" s="206"/>
    </row>
    <row r="56049" spans="27:29">
      <c r="AA56049" s="298"/>
      <c r="AC56049" s="206"/>
    </row>
    <row r="56050" spans="27:29">
      <c r="AA56050" s="298"/>
      <c r="AC56050" s="206"/>
    </row>
    <row r="56051" spans="27:29">
      <c r="AA56051" s="298"/>
      <c r="AC56051" s="206"/>
    </row>
    <row r="56052" spans="27:29">
      <c r="AA56052" s="298"/>
      <c r="AC56052" s="206"/>
    </row>
    <row r="56053" spans="27:29">
      <c r="AA56053" s="298"/>
      <c r="AC56053" s="206"/>
    </row>
    <row r="56054" spans="27:29">
      <c r="AA56054" s="298"/>
      <c r="AC56054" s="206"/>
    </row>
    <row r="56055" spans="27:29">
      <c r="AA56055" s="298"/>
      <c r="AC56055" s="206"/>
    </row>
    <row r="56056" spans="27:29">
      <c r="AA56056" s="298"/>
      <c r="AC56056" s="206"/>
    </row>
    <row r="56057" spans="27:29">
      <c r="AA56057" s="298"/>
      <c r="AC56057" s="206"/>
    </row>
    <row r="56058" spans="27:29">
      <c r="AA56058" s="298"/>
      <c r="AC56058" s="206"/>
    </row>
    <row r="56059" spans="27:29">
      <c r="AA56059" s="298"/>
      <c r="AC56059" s="206"/>
    </row>
    <row r="56060" spans="27:29">
      <c r="AA56060" s="298"/>
      <c r="AC56060" s="206"/>
    </row>
    <row r="56061" spans="27:29">
      <c r="AA56061" s="298"/>
      <c r="AC56061" s="206"/>
    </row>
    <row r="56062" spans="27:29">
      <c r="AA56062" s="298"/>
      <c r="AC56062" s="206"/>
    </row>
    <row r="56063" spans="27:29">
      <c r="AA56063" s="298"/>
      <c r="AC56063" s="206"/>
    </row>
    <row r="56064" spans="27:29">
      <c r="AA56064" s="298"/>
      <c r="AC56064" s="206"/>
    </row>
    <row r="56065" spans="27:29">
      <c r="AA56065" s="298"/>
      <c r="AC56065" s="206"/>
    </row>
    <row r="56066" spans="27:29">
      <c r="AA56066" s="298"/>
      <c r="AC56066" s="206"/>
    </row>
    <row r="56067" spans="27:29">
      <c r="AA56067" s="298"/>
      <c r="AC56067" s="206"/>
    </row>
    <row r="56068" spans="27:29">
      <c r="AA56068" s="298"/>
      <c r="AC56068" s="206"/>
    </row>
    <row r="56069" spans="27:29">
      <c r="AA56069" s="298"/>
      <c r="AC56069" s="206"/>
    </row>
    <row r="56070" spans="27:29">
      <c r="AA56070" s="298"/>
      <c r="AC56070" s="206"/>
    </row>
    <row r="56071" spans="27:29">
      <c r="AA56071" s="298"/>
      <c r="AC56071" s="206"/>
    </row>
    <row r="56072" spans="27:29">
      <c r="AA56072" s="298"/>
      <c r="AC56072" s="206"/>
    </row>
    <row r="56073" spans="27:29">
      <c r="AA56073" s="298"/>
      <c r="AC56073" s="206"/>
    </row>
    <row r="56074" spans="27:29">
      <c r="AA56074" s="298"/>
      <c r="AC56074" s="206"/>
    </row>
    <row r="56075" spans="27:29">
      <c r="AA56075" s="298"/>
      <c r="AC56075" s="206"/>
    </row>
    <row r="56076" spans="27:29">
      <c r="AA56076" s="298"/>
      <c r="AC56076" s="206"/>
    </row>
    <row r="56077" spans="27:29">
      <c r="AA56077" s="298"/>
      <c r="AC56077" s="206"/>
    </row>
    <row r="56078" spans="27:29">
      <c r="AA56078" s="298"/>
      <c r="AC56078" s="206"/>
    </row>
    <row r="56079" spans="27:29">
      <c r="AA56079" s="298"/>
      <c r="AC56079" s="206"/>
    </row>
    <row r="56080" spans="27:29">
      <c r="AA56080" s="298"/>
      <c r="AC56080" s="206"/>
    </row>
    <row r="56081" spans="27:29">
      <c r="AA56081" s="298"/>
      <c r="AC56081" s="206"/>
    </row>
    <row r="56082" spans="27:29">
      <c r="AA56082" s="298"/>
      <c r="AC56082" s="206"/>
    </row>
    <row r="56083" spans="27:29">
      <c r="AA56083" s="298"/>
      <c r="AC56083" s="206"/>
    </row>
    <row r="56084" spans="27:29">
      <c r="AA56084" s="298"/>
      <c r="AC56084" s="206"/>
    </row>
    <row r="56085" spans="27:29">
      <c r="AA56085" s="298"/>
      <c r="AC56085" s="206"/>
    </row>
    <row r="56086" spans="27:29">
      <c r="AA56086" s="298"/>
      <c r="AC56086" s="206"/>
    </row>
    <row r="56087" spans="27:29">
      <c r="AA56087" s="298"/>
      <c r="AC56087" s="206"/>
    </row>
    <row r="56088" spans="27:29">
      <c r="AA56088" s="298"/>
      <c r="AC56088" s="206"/>
    </row>
    <row r="56089" spans="27:29">
      <c r="AA56089" s="298"/>
      <c r="AC56089" s="206"/>
    </row>
    <row r="56090" spans="27:29">
      <c r="AA56090" s="298"/>
      <c r="AC56090" s="206"/>
    </row>
    <row r="56091" spans="27:29">
      <c r="AA56091" s="298"/>
      <c r="AC56091" s="206"/>
    </row>
    <row r="56092" spans="27:29">
      <c r="AA56092" s="298"/>
      <c r="AC56092" s="206"/>
    </row>
    <row r="56093" spans="27:29">
      <c r="AA56093" s="298"/>
      <c r="AC56093" s="206"/>
    </row>
    <row r="56094" spans="27:29">
      <c r="AA56094" s="298"/>
      <c r="AC56094" s="206"/>
    </row>
    <row r="56095" spans="27:29">
      <c r="AA56095" s="298"/>
      <c r="AC56095" s="206"/>
    </row>
    <row r="56096" spans="27:29">
      <c r="AA56096" s="298"/>
      <c r="AC56096" s="206"/>
    </row>
    <row r="56097" spans="27:29">
      <c r="AA56097" s="298"/>
      <c r="AC56097" s="206"/>
    </row>
    <row r="56098" spans="27:29">
      <c r="AA56098" s="298"/>
      <c r="AC56098" s="206"/>
    </row>
    <row r="56099" spans="27:29">
      <c r="AA56099" s="298"/>
      <c r="AC56099" s="206"/>
    </row>
    <row r="56100" spans="27:29">
      <c r="AA56100" s="298"/>
      <c r="AC56100" s="206"/>
    </row>
    <row r="56101" spans="27:29">
      <c r="AA56101" s="298"/>
      <c r="AC56101" s="206"/>
    </row>
    <row r="56102" spans="27:29">
      <c r="AA56102" s="298"/>
      <c r="AC56102" s="206"/>
    </row>
    <row r="56103" spans="27:29">
      <c r="AA56103" s="298"/>
      <c r="AC56103" s="206"/>
    </row>
    <row r="56104" spans="27:29">
      <c r="AA56104" s="298"/>
      <c r="AC56104" s="206"/>
    </row>
    <row r="56105" spans="27:29">
      <c r="AA56105" s="298"/>
      <c r="AC56105" s="206"/>
    </row>
    <row r="56106" spans="27:29">
      <c r="AA56106" s="298"/>
      <c r="AC56106" s="206"/>
    </row>
    <row r="56107" spans="27:29">
      <c r="AA56107" s="298"/>
      <c r="AC56107" s="206"/>
    </row>
    <row r="56108" spans="27:29">
      <c r="AA56108" s="298"/>
      <c r="AC56108" s="206"/>
    </row>
    <row r="56109" spans="27:29">
      <c r="AA56109" s="298"/>
      <c r="AC56109" s="206"/>
    </row>
    <row r="56110" spans="27:29">
      <c r="AA56110" s="298"/>
      <c r="AC56110" s="206"/>
    </row>
    <row r="56111" spans="27:29">
      <c r="AA56111" s="298"/>
      <c r="AC56111" s="206"/>
    </row>
    <row r="56112" spans="27:29">
      <c r="AA56112" s="298"/>
      <c r="AC56112" s="206"/>
    </row>
    <row r="56113" spans="27:29">
      <c r="AA56113" s="298"/>
      <c r="AC56113" s="206"/>
    </row>
    <row r="56114" spans="27:29">
      <c r="AA56114" s="298"/>
      <c r="AC56114" s="206"/>
    </row>
    <row r="56115" spans="27:29">
      <c r="AA56115" s="298"/>
      <c r="AC56115" s="206"/>
    </row>
    <row r="56116" spans="27:29">
      <c r="AA56116" s="298"/>
      <c r="AC56116" s="206"/>
    </row>
    <row r="56117" spans="27:29">
      <c r="AA56117" s="298"/>
      <c r="AC56117" s="206"/>
    </row>
    <row r="56118" spans="27:29">
      <c r="AA56118" s="298"/>
      <c r="AC56118" s="206"/>
    </row>
    <row r="56119" spans="27:29">
      <c r="AA56119" s="298"/>
      <c r="AC56119" s="206"/>
    </row>
    <row r="56120" spans="27:29">
      <c r="AA56120" s="298"/>
      <c r="AC56120" s="206"/>
    </row>
    <row r="56121" spans="27:29">
      <c r="AA56121" s="298"/>
      <c r="AC56121" s="206"/>
    </row>
    <row r="56122" spans="27:29">
      <c r="AA56122" s="298"/>
      <c r="AC56122" s="206"/>
    </row>
    <row r="56123" spans="27:29">
      <c r="AA56123" s="298"/>
      <c r="AC56123" s="206"/>
    </row>
    <row r="56124" spans="27:29">
      <c r="AA56124" s="298"/>
      <c r="AC56124" s="206"/>
    </row>
    <row r="56125" spans="27:29">
      <c r="AA56125" s="298"/>
      <c r="AC56125" s="206"/>
    </row>
    <row r="56126" spans="27:29">
      <c r="AA56126" s="298"/>
      <c r="AC56126" s="206"/>
    </row>
    <row r="56127" spans="27:29">
      <c r="AA56127" s="298"/>
      <c r="AC56127" s="206"/>
    </row>
    <row r="56128" spans="27:29">
      <c r="AA56128" s="298"/>
      <c r="AC56128" s="206"/>
    </row>
    <row r="56129" spans="27:29">
      <c r="AA56129" s="298"/>
      <c r="AC56129" s="206"/>
    </row>
    <row r="56130" spans="27:29">
      <c r="AA56130" s="298"/>
      <c r="AC56130" s="206"/>
    </row>
    <row r="56131" spans="27:29">
      <c r="AA56131" s="298"/>
      <c r="AC56131" s="206"/>
    </row>
    <row r="56132" spans="27:29">
      <c r="AA56132" s="298"/>
      <c r="AC56132" s="206"/>
    </row>
    <row r="56133" spans="27:29">
      <c r="AA56133" s="298"/>
      <c r="AC56133" s="206"/>
    </row>
    <row r="56134" spans="27:29">
      <c r="AA56134" s="298"/>
      <c r="AC56134" s="206"/>
    </row>
    <row r="56135" spans="27:29">
      <c r="AA56135" s="298"/>
      <c r="AC56135" s="206"/>
    </row>
    <row r="56136" spans="27:29">
      <c r="AA56136" s="298"/>
      <c r="AC56136" s="206"/>
    </row>
    <row r="56137" spans="27:29">
      <c r="AA56137" s="298"/>
      <c r="AC56137" s="206"/>
    </row>
    <row r="56138" spans="27:29">
      <c r="AA56138" s="298"/>
      <c r="AC56138" s="206"/>
    </row>
    <row r="56139" spans="27:29">
      <c r="AA56139" s="298"/>
      <c r="AC56139" s="206"/>
    </row>
    <row r="56140" spans="27:29">
      <c r="AA56140" s="298"/>
      <c r="AC56140" s="206"/>
    </row>
    <row r="56141" spans="27:29">
      <c r="AA56141" s="298"/>
      <c r="AC56141" s="206"/>
    </row>
    <row r="56142" spans="27:29">
      <c r="AA56142" s="298"/>
      <c r="AC56142" s="206"/>
    </row>
    <row r="56143" spans="27:29">
      <c r="AA56143" s="298"/>
      <c r="AC56143" s="206"/>
    </row>
    <row r="56144" spans="27:29">
      <c r="AA56144" s="298"/>
      <c r="AC56144" s="206"/>
    </row>
    <row r="56145" spans="27:29">
      <c r="AA56145" s="298"/>
      <c r="AC56145" s="206"/>
    </row>
    <row r="56146" spans="27:29">
      <c r="AA56146" s="298"/>
      <c r="AC56146" s="206"/>
    </row>
    <row r="56147" spans="27:29">
      <c r="AA56147" s="298"/>
      <c r="AC56147" s="206"/>
    </row>
    <row r="56148" spans="27:29">
      <c r="AA56148" s="298"/>
      <c r="AC56148" s="206"/>
    </row>
    <row r="56149" spans="27:29">
      <c r="AA56149" s="298"/>
      <c r="AC56149" s="206"/>
    </row>
    <row r="56150" spans="27:29">
      <c r="AA56150" s="298"/>
      <c r="AC56150" s="206"/>
    </row>
    <row r="56151" spans="27:29">
      <c r="AA56151" s="298"/>
      <c r="AC56151" s="206"/>
    </row>
    <row r="56152" spans="27:29">
      <c r="AA56152" s="298"/>
      <c r="AC56152" s="206"/>
    </row>
    <row r="56153" spans="27:29">
      <c r="AA56153" s="298"/>
      <c r="AC56153" s="206"/>
    </row>
    <row r="56154" spans="27:29">
      <c r="AA56154" s="298"/>
      <c r="AC56154" s="206"/>
    </row>
    <row r="56155" spans="27:29">
      <c r="AA56155" s="298"/>
      <c r="AC56155" s="206"/>
    </row>
    <row r="56156" spans="27:29">
      <c r="AA56156" s="298"/>
      <c r="AC56156" s="206"/>
    </row>
    <row r="56157" spans="27:29">
      <c r="AA56157" s="298"/>
      <c r="AC56157" s="206"/>
    </row>
    <row r="56158" spans="27:29">
      <c r="AA56158" s="298"/>
      <c r="AC56158" s="206"/>
    </row>
    <row r="56159" spans="27:29">
      <c r="AA56159" s="298"/>
      <c r="AC56159" s="206"/>
    </row>
    <row r="56160" spans="27:29">
      <c r="AA56160" s="298"/>
      <c r="AC56160" s="206"/>
    </row>
    <row r="56161" spans="27:29">
      <c r="AA56161" s="298"/>
      <c r="AC56161" s="206"/>
    </row>
    <row r="56162" spans="27:29">
      <c r="AA56162" s="298"/>
      <c r="AC56162" s="206"/>
    </row>
    <row r="56163" spans="27:29">
      <c r="AA56163" s="298"/>
      <c r="AC56163" s="206"/>
    </row>
    <row r="56164" spans="27:29">
      <c r="AA56164" s="298"/>
      <c r="AC56164" s="206"/>
    </row>
    <row r="56165" spans="27:29">
      <c r="AA56165" s="298"/>
      <c r="AC56165" s="206"/>
    </row>
    <row r="56166" spans="27:29">
      <c r="AA56166" s="298"/>
      <c r="AC56166" s="206"/>
    </row>
    <row r="56167" spans="27:29">
      <c r="AA56167" s="298"/>
      <c r="AC56167" s="206"/>
    </row>
    <row r="56168" spans="27:29">
      <c r="AA56168" s="298"/>
      <c r="AC56168" s="206"/>
    </row>
    <row r="56169" spans="27:29">
      <c r="AA56169" s="298"/>
      <c r="AC56169" s="206"/>
    </row>
    <row r="56170" spans="27:29">
      <c r="AA56170" s="298"/>
      <c r="AC56170" s="206"/>
    </row>
    <row r="56171" spans="27:29">
      <c r="AA56171" s="298"/>
      <c r="AC56171" s="206"/>
    </row>
    <row r="56172" spans="27:29">
      <c r="AA56172" s="298"/>
      <c r="AC56172" s="206"/>
    </row>
    <row r="56173" spans="27:29">
      <c r="AA56173" s="298"/>
      <c r="AC56173" s="206"/>
    </row>
    <row r="56174" spans="27:29">
      <c r="AA56174" s="298"/>
      <c r="AC56174" s="206"/>
    </row>
    <row r="56175" spans="27:29">
      <c r="AA56175" s="298"/>
      <c r="AC56175" s="206"/>
    </row>
    <row r="56176" spans="27:29">
      <c r="AA56176" s="298"/>
      <c r="AC56176" s="206"/>
    </row>
    <row r="56177" spans="27:29">
      <c r="AA56177" s="298"/>
      <c r="AC56177" s="206"/>
    </row>
    <row r="56178" spans="27:29">
      <c r="AA56178" s="298"/>
      <c r="AC56178" s="206"/>
    </row>
    <row r="56179" spans="27:29">
      <c r="AA56179" s="298"/>
      <c r="AC56179" s="206"/>
    </row>
    <row r="56180" spans="27:29">
      <c r="AA56180" s="298"/>
      <c r="AC56180" s="206"/>
    </row>
    <row r="56181" spans="27:29">
      <c r="AA56181" s="298"/>
      <c r="AC56181" s="206"/>
    </row>
    <row r="56182" spans="27:29">
      <c r="AA56182" s="298"/>
      <c r="AC56182" s="206"/>
    </row>
    <row r="56183" spans="27:29">
      <c r="AA56183" s="298"/>
      <c r="AC56183" s="206"/>
    </row>
    <row r="56184" spans="27:29">
      <c r="AA56184" s="298"/>
      <c r="AC56184" s="206"/>
    </row>
    <row r="56185" spans="27:29">
      <c r="AA56185" s="298"/>
      <c r="AC56185" s="206"/>
    </row>
    <row r="56186" spans="27:29">
      <c r="AA56186" s="298"/>
      <c r="AC56186" s="206"/>
    </row>
    <row r="56187" spans="27:29">
      <c r="AA56187" s="298"/>
      <c r="AC56187" s="206"/>
    </row>
    <row r="56188" spans="27:29">
      <c r="AA56188" s="298"/>
      <c r="AC56188" s="206"/>
    </row>
    <row r="56189" spans="27:29">
      <c r="AA56189" s="298"/>
      <c r="AC56189" s="206"/>
    </row>
    <row r="56190" spans="27:29">
      <c r="AA56190" s="298"/>
      <c r="AC56190" s="206"/>
    </row>
    <row r="56191" spans="27:29">
      <c r="AA56191" s="298"/>
      <c r="AC56191" s="206"/>
    </row>
    <row r="56192" spans="27:29">
      <c r="AA56192" s="298"/>
      <c r="AC56192" s="206"/>
    </row>
    <row r="56193" spans="27:29">
      <c r="AA56193" s="298"/>
      <c r="AC56193" s="206"/>
    </row>
    <row r="56194" spans="27:29">
      <c r="AA56194" s="298"/>
      <c r="AC56194" s="206"/>
    </row>
    <row r="56195" spans="27:29">
      <c r="AA56195" s="298"/>
      <c r="AC56195" s="206"/>
    </row>
    <row r="56196" spans="27:29">
      <c r="AA56196" s="298"/>
      <c r="AC56196" s="206"/>
    </row>
    <row r="56197" spans="27:29">
      <c r="AA56197" s="298"/>
      <c r="AC56197" s="206"/>
    </row>
    <row r="56198" spans="27:29">
      <c r="AA56198" s="298"/>
      <c r="AC56198" s="206"/>
    </row>
    <row r="56199" spans="27:29">
      <c r="AA56199" s="298"/>
      <c r="AC56199" s="206"/>
    </row>
    <row r="56200" spans="27:29">
      <c r="AA56200" s="298"/>
      <c r="AC56200" s="206"/>
    </row>
    <row r="56201" spans="27:29">
      <c r="AA56201" s="298"/>
      <c r="AC56201" s="206"/>
    </row>
    <row r="56202" spans="27:29">
      <c r="AA56202" s="298"/>
      <c r="AC56202" s="206"/>
    </row>
    <row r="56203" spans="27:29">
      <c r="AA56203" s="298"/>
      <c r="AC56203" s="206"/>
    </row>
    <row r="56204" spans="27:29">
      <c r="AA56204" s="298"/>
      <c r="AC56204" s="206"/>
    </row>
    <row r="56205" spans="27:29">
      <c r="AA56205" s="298"/>
      <c r="AC56205" s="206"/>
    </row>
    <row r="56206" spans="27:29">
      <c r="AA56206" s="298"/>
      <c r="AC56206" s="206"/>
    </row>
    <row r="56207" spans="27:29">
      <c r="AA56207" s="298"/>
      <c r="AC56207" s="206"/>
    </row>
    <row r="56208" spans="27:29">
      <c r="AA56208" s="298"/>
      <c r="AC56208" s="206"/>
    </row>
    <row r="56209" spans="27:29">
      <c r="AA56209" s="298"/>
      <c r="AC56209" s="206"/>
    </row>
    <row r="56210" spans="27:29">
      <c r="AA56210" s="298"/>
      <c r="AC56210" s="206"/>
    </row>
    <row r="56211" spans="27:29">
      <c r="AA56211" s="298"/>
      <c r="AC56211" s="206"/>
    </row>
    <row r="56212" spans="27:29">
      <c r="AA56212" s="298"/>
      <c r="AC56212" s="206"/>
    </row>
    <row r="56213" spans="27:29">
      <c r="AA56213" s="298"/>
      <c r="AC56213" s="206"/>
    </row>
    <row r="56214" spans="27:29">
      <c r="AA56214" s="298"/>
      <c r="AC56214" s="206"/>
    </row>
    <row r="56215" spans="27:29">
      <c r="AA56215" s="298"/>
      <c r="AC56215" s="206"/>
    </row>
    <row r="56216" spans="27:29">
      <c r="AA56216" s="298"/>
      <c r="AC56216" s="206"/>
    </row>
    <row r="56217" spans="27:29">
      <c r="AA56217" s="298"/>
      <c r="AC56217" s="206"/>
    </row>
    <row r="56218" spans="27:29">
      <c r="AA56218" s="298"/>
      <c r="AC56218" s="206"/>
    </row>
    <row r="56219" spans="27:29">
      <c r="AA56219" s="298"/>
      <c r="AC56219" s="206"/>
    </row>
    <row r="56220" spans="27:29">
      <c r="AA56220" s="298"/>
      <c r="AC56220" s="206"/>
    </row>
    <row r="56221" spans="27:29">
      <c r="AA56221" s="298"/>
      <c r="AC56221" s="206"/>
    </row>
    <row r="56222" spans="27:29">
      <c r="AA56222" s="298"/>
      <c r="AC56222" s="206"/>
    </row>
    <row r="56223" spans="27:29">
      <c r="AA56223" s="298"/>
      <c r="AC56223" s="206"/>
    </row>
    <row r="56224" spans="27:29">
      <c r="AA56224" s="298"/>
      <c r="AC56224" s="206"/>
    </row>
    <row r="56225" spans="27:29">
      <c r="AA56225" s="298"/>
      <c r="AC56225" s="206"/>
    </row>
    <row r="56226" spans="27:29">
      <c r="AA56226" s="298"/>
      <c r="AC56226" s="206"/>
    </row>
    <row r="56227" spans="27:29">
      <c r="AA56227" s="298"/>
      <c r="AC56227" s="206"/>
    </row>
    <row r="56228" spans="27:29">
      <c r="AA56228" s="298"/>
      <c r="AC56228" s="206"/>
    </row>
    <row r="56229" spans="27:29">
      <c r="AA56229" s="298"/>
      <c r="AC56229" s="206"/>
    </row>
    <row r="56230" spans="27:29">
      <c r="AA56230" s="298"/>
      <c r="AC56230" s="206"/>
    </row>
    <row r="56231" spans="27:29">
      <c r="AA56231" s="298"/>
      <c r="AC56231" s="206"/>
    </row>
    <row r="56232" spans="27:29">
      <c r="AA56232" s="298"/>
      <c r="AC56232" s="206"/>
    </row>
    <row r="56233" spans="27:29">
      <c r="AA56233" s="298"/>
      <c r="AC56233" s="206"/>
    </row>
    <row r="56234" spans="27:29">
      <c r="AA56234" s="298"/>
      <c r="AC56234" s="206"/>
    </row>
    <row r="56235" spans="27:29">
      <c r="AA56235" s="298"/>
      <c r="AC56235" s="206"/>
    </row>
    <row r="56236" spans="27:29">
      <c r="AA56236" s="298"/>
      <c r="AC56236" s="206"/>
    </row>
    <row r="56237" spans="27:29">
      <c r="AA56237" s="298"/>
      <c r="AC56237" s="206"/>
    </row>
    <row r="56238" spans="27:29">
      <c r="AA56238" s="298"/>
      <c r="AC56238" s="206"/>
    </row>
    <row r="56239" spans="27:29">
      <c r="AA56239" s="298"/>
      <c r="AC56239" s="206"/>
    </row>
    <row r="56240" spans="27:29">
      <c r="AA56240" s="298"/>
      <c r="AC56240" s="206"/>
    </row>
    <row r="56241" spans="27:29">
      <c r="AA56241" s="298"/>
      <c r="AC56241" s="206"/>
    </row>
    <row r="56242" spans="27:29">
      <c r="AA56242" s="298"/>
      <c r="AC56242" s="206"/>
    </row>
    <row r="56243" spans="27:29">
      <c r="AA56243" s="298"/>
      <c r="AC56243" s="206"/>
    </row>
    <row r="56244" spans="27:29">
      <c r="AA56244" s="298"/>
      <c r="AC56244" s="206"/>
    </row>
    <row r="56245" spans="27:29">
      <c r="AA56245" s="298"/>
      <c r="AC56245" s="206"/>
    </row>
    <row r="56246" spans="27:29">
      <c r="AA56246" s="298"/>
      <c r="AC56246" s="206"/>
    </row>
    <row r="56247" spans="27:29">
      <c r="AA56247" s="298"/>
      <c r="AC56247" s="206"/>
    </row>
    <row r="56248" spans="27:29">
      <c r="AA56248" s="298"/>
      <c r="AC56248" s="206"/>
    </row>
    <row r="56249" spans="27:29">
      <c r="AA56249" s="298"/>
      <c r="AC56249" s="206"/>
    </row>
    <row r="56250" spans="27:29">
      <c r="AA56250" s="298"/>
      <c r="AC56250" s="206"/>
    </row>
    <row r="56251" spans="27:29">
      <c r="AA56251" s="298"/>
      <c r="AC56251" s="206"/>
    </row>
    <row r="56252" spans="27:29">
      <c r="AA56252" s="298"/>
      <c r="AC56252" s="206"/>
    </row>
    <row r="56253" spans="27:29">
      <c r="AA56253" s="298"/>
      <c r="AC56253" s="206"/>
    </row>
    <row r="56254" spans="27:29">
      <c r="AA56254" s="298"/>
      <c r="AC56254" s="206"/>
    </row>
    <row r="56255" spans="27:29">
      <c r="AA56255" s="298"/>
      <c r="AC56255" s="206"/>
    </row>
    <row r="56256" spans="27:29">
      <c r="AA56256" s="298"/>
      <c r="AC56256" s="206"/>
    </row>
    <row r="56257" spans="27:29">
      <c r="AA56257" s="298"/>
      <c r="AC56257" s="206"/>
    </row>
    <row r="56258" spans="27:29">
      <c r="AA56258" s="298"/>
      <c r="AC56258" s="206"/>
    </row>
    <row r="56259" spans="27:29">
      <c r="AA56259" s="298"/>
      <c r="AC56259" s="206"/>
    </row>
    <row r="56260" spans="27:29">
      <c r="AA56260" s="298"/>
      <c r="AC56260" s="206"/>
    </row>
    <row r="56261" spans="27:29">
      <c r="AA56261" s="298"/>
      <c r="AC56261" s="206"/>
    </row>
    <row r="56262" spans="27:29">
      <c r="AA56262" s="298"/>
      <c r="AC56262" s="206"/>
    </row>
    <row r="56263" spans="27:29">
      <c r="AA56263" s="298"/>
      <c r="AC56263" s="206"/>
    </row>
    <row r="56264" spans="27:29">
      <c r="AA56264" s="298"/>
      <c r="AC56264" s="206"/>
    </row>
    <row r="56265" spans="27:29">
      <c r="AA56265" s="298"/>
      <c r="AC56265" s="206"/>
    </row>
    <row r="56266" spans="27:29">
      <c r="AA56266" s="298"/>
      <c r="AC56266" s="206"/>
    </row>
    <row r="56267" spans="27:29">
      <c r="AA56267" s="298"/>
      <c r="AC56267" s="206"/>
    </row>
    <row r="56268" spans="27:29">
      <c r="AA56268" s="298"/>
      <c r="AC56268" s="206"/>
    </row>
    <row r="56269" spans="27:29">
      <c r="AA56269" s="298"/>
      <c r="AC56269" s="206"/>
    </row>
    <row r="56270" spans="27:29">
      <c r="AA56270" s="298"/>
      <c r="AC56270" s="206"/>
    </row>
    <row r="56271" spans="27:29">
      <c r="AA56271" s="298"/>
      <c r="AC56271" s="206"/>
    </row>
    <row r="56272" spans="27:29">
      <c r="AA56272" s="298"/>
      <c r="AC56272" s="206"/>
    </row>
    <row r="56273" spans="27:29">
      <c r="AA56273" s="298"/>
      <c r="AC56273" s="206"/>
    </row>
    <row r="56274" spans="27:29">
      <c r="AA56274" s="298"/>
      <c r="AC56274" s="206"/>
    </row>
    <row r="56275" spans="27:29">
      <c r="AA56275" s="298"/>
      <c r="AC56275" s="206"/>
    </row>
    <row r="56276" spans="27:29">
      <c r="AA56276" s="298"/>
      <c r="AC56276" s="206"/>
    </row>
    <row r="56277" spans="27:29">
      <c r="AA56277" s="298"/>
      <c r="AC56277" s="206"/>
    </row>
    <row r="56278" spans="27:29">
      <c r="AA56278" s="298"/>
      <c r="AC56278" s="206"/>
    </row>
    <row r="56279" spans="27:29">
      <c r="AA56279" s="298"/>
      <c r="AC56279" s="206"/>
    </row>
    <row r="56280" spans="27:29">
      <c r="AA56280" s="298"/>
      <c r="AC56280" s="206"/>
    </row>
    <row r="56281" spans="27:29">
      <c r="AA56281" s="298"/>
      <c r="AC56281" s="206"/>
    </row>
    <row r="56282" spans="27:29">
      <c r="AA56282" s="298"/>
      <c r="AC56282" s="206"/>
    </row>
    <row r="56283" spans="27:29">
      <c r="AA56283" s="298"/>
      <c r="AC56283" s="206"/>
    </row>
    <row r="56284" spans="27:29">
      <c r="AA56284" s="298"/>
      <c r="AC56284" s="206"/>
    </row>
    <row r="56285" spans="27:29">
      <c r="AA56285" s="298"/>
      <c r="AC56285" s="206"/>
    </row>
    <row r="56286" spans="27:29">
      <c r="AA56286" s="298"/>
      <c r="AC56286" s="206"/>
    </row>
    <row r="56287" spans="27:29">
      <c r="AA56287" s="298"/>
      <c r="AC56287" s="206"/>
    </row>
    <row r="56288" spans="27:29">
      <c r="AA56288" s="298"/>
      <c r="AC56288" s="206"/>
    </row>
    <row r="56289" spans="27:29">
      <c r="AA56289" s="298"/>
      <c r="AC56289" s="206"/>
    </row>
    <row r="56290" spans="27:29">
      <c r="AA56290" s="298"/>
      <c r="AC56290" s="206"/>
    </row>
    <row r="56291" spans="27:29">
      <c r="AA56291" s="298"/>
      <c r="AC56291" s="206"/>
    </row>
    <row r="56292" spans="27:29">
      <c r="AA56292" s="298"/>
      <c r="AC56292" s="206"/>
    </row>
    <row r="56293" spans="27:29">
      <c r="AA56293" s="298"/>
      <c r="AC56293" s="206"/>
    </row>
    <row r="56294" spans="27:29">
      <c r="AA56294" s="298"/>
      <c r="AC56294" s="206"/>
    </row>
    <row r="56295" spans="27:29">
      <c r="AA56295" s="298"/>
      <c r="AC56295" s="206"/>
    </row>
    <row r="56296" spans="27:29">
      <c r="AA56296" s="298"/>
      <c r="AC56296" s="206"/>
    </row>
    <row r="56297" spans="27:29">
      <c r="AA56297" s="298"/>
      <c r="AC56297" s="206"/>
    </row>
    <row r="56298" spans="27:29">
      <c r="AA56298" s="298"/>
      <c r="AC56298" s="206"/>
    </row>
    <row r="56299" spans="27:29">
      <c r="AA56299" s="298"/>
      <c r="AC56299" s="206"/>
    </row>
    <row r="56300" spans="27:29">
      <c r="AA56300" s="298"/>
      <c r="AC56300" s="206"/>
    </row>
    <row r="56301" spans="27:29">
      <c r="AA56301" s="298"/>
      <c r="AC56301" s="206"/>
    </row>
    <row r="56302" spans="27:29">
      <c r="AA56302" s="298"/>
      <c r="AC56302" s="206"/>
    </row>
    <row r="56303" spans="27:29">
      <c r="AA56303" s="298"/>
      <c r="AC56303" s="206"/>
    </row>
    <row r="56304" spans="27:29">
      <c r="AA56304" s="298"/>
      <c r="AC56304" s="206"/>
    </row>
    <row r="56305" spans="27:29">
      <c r="AA56305" s="298"/>
      <c r="AC56305" s="206"/>
    </row>
    <row r="56306" spans="27:29">
      <c r="AA56306" s="298"/>
      <c r="AC56306" s="206"/>
    </row>
    <row r="56307" spans="27:29">
      <c r="AA56307" s="298"/>
      <c r="AC56307" s="206"/>
    </row>
    <row r="56308" spans="27:29">
      <c r="AA56308" s="298"/>
      <c r="AC56308" s="206"/>
    </row>
    <row r="56309" spans="27:29">
      <c r="AA56309" s="298"/>
      <c r="AC56309" s="206"/>
    </row>
    <row r="56310" spans="27:29">
      <c r="AA56310" s="298"/>
      <c r="AC56310" s="206"/>
    </row>
    <row r="56311" spans="27:29">
      <c r="AA56311" s="298"/>
      <c r="AC56311" s="206"/>
    </row>
    <row r="56312" spans="27:29">
      <c r="AA56312" s="298"/>
      <c r="AC56312" s="206"/>
    </row>
    <row r="56313" spans="27:29">
      <c r="AA56313" s="298"/>
      <c r="AC56313" s="206"/>
    </row>
    <row r="56314" spans="27:29">
      <c r="AA56314" s="298"/>
      <c r="AC56314" s="206"/>
    </row>
    <row r="56315" spans="27:29">
      <c r="AA56315" s="298"/>
      <c r="AC56315" s="206"/>
    </row>
    <row r="56316" spans="27:29">
      <c r="AA56316" s="298"/>
      <c r="AC56316" s="206"/>
    </row>
    <row r="56317" spans="27:29">
      <c r="AA56317" s="298"/>
      <c r="AC56317" s="206"/>
    </row>
    <row r="56318" spans="27:29">
      <c r="AA56318" s="298"/>
      <c r="AC56318" s="206"/>
    </row>
    <row r="56319" spans="27:29">
      <c r="AA56319" s="298"/>
      <c r="AC56319" s="206"/>
    </row>
    <row r="56320" spans="27:29">
      <c r="AA56320" s="298"/>
      <c r="AC56320" s="206"/>
    </row>
    <row r="56321" spans="27:29">
      <c r="AA56321" s="298"/>
      <c r="AC56321" s="206"/>
    </row>
    <row r="56322" spans="27:29">
      <c r="AA56322" s="298"/>
      <c r="AC56322" s="206"/>
    </row>
    <row r="56323" spans="27:29">
      <c r="AA56323" s="298"/>
      <c r="AC56323" s="206"/>
    </row>
    <row r="56324" spans="27:29">
      <c r="AA56324" s="298"/>
      <c r="AC56324" s="206"/>
    </row>
    <row r="56325" spans="27:29">
      <c r="AA56325" s="298"/>
      <c r="AC56325" s="206"/>
    </row>
    <row r="56326" spans="27:29">
      <c r="AA56326" s="298"/>
      <c r="AC56326" s="206"/>
    </row>
    <row r="56327" spans="27:29">
      <c r="AA56327" s="298"/>
      <c r="AC56327" s="206"/>
    </row>
    <row r="56328" spans="27:29">
      <c r="AA56328" s="298"/>
      <c r="AC56328" s="206"/>
    </row>
    <row r="56329" spans="27:29">
      <c r="AA56329" s="298"/>
      <c r="AC56329" s="206"/>
    </row>
    <row r="56330" spans="27:29">
      <c r="AA56330" s="298"/>
      <c r="AC56330" s="206"/>
    </row>
    <row r="56331" spans="27:29">
      <c r="AA56331" s="298"/>
      <c r="AC56331" s="206"/>
    </row>
    <row r="56332" spans="27:29">
      <c r="AA56332" s="298"/>
      <c r="AC56332" s="206"/>
    </row>
    <row r="56333" spans="27:29">
      <c r="AA56333" s="298"/>
      <c r="AC56333" s="206"/>
    </row>
    <row r="56334" spans="27:29">
      <c r="AA56334" s="298"/>
      <c r="AC56334" s="206"/>
    </row>
    <row r="56335" spans="27:29">
      <c r="AA56335" s="298"/>
      <c r="AC56335" s="206"/>
    </row>
    <row r="56336" spans="27:29">
      <c r="AA56336" s="298"/>
      <c r="AC56336" s="206"/>
    </row>
    <row r="56337" spans="27:29">
      <c r="AA56337" s="298"/>
      <c r="AC56337" s="206"/>
    </row>
    <row r="56338" spans="27:29">
      <c r="AA56338" s="298"/>
      <c r="AC56338" s="206"/>
    </row>
    <row r="56339" spans="27:29">
      <c r="AA56339" s="298"/>
      <c r="AC56339" s="206"/>
    </row>
    <row r="56340" spans="27:29">
      <c r="AA56340" s="298"/>
      <c r="AC56340" s="206"/>
    </row>
    <row r="56341" spans="27:29">
      <c r="AA56341" s="298"/>
      <c r="AC56341" s="206"/>
    </row>
    <row r="56342" spans="27:29">
      <c r="AA56342" s="298"/>
      <c r="AC56342" s="206"/>
    </row>
    <row r="56343" spans="27:29">
      <c r="AA56343" s="298"/>
      <c r="AC56343" s="206"/>
    </row>
    <row r="56344" spans="27:29">
      <c r="AA56344" s="298"/>
      <c r="AC56344" s="206"/>
    </row>
    <row r="56345" spans="27:29">
      <c r="AA56345" s="298"/>
      <c r="AC56345" s="206"/>
    </row>
    <row r="56346" spans="27:29">
      <c r="AA56346" s="298"/>
      <c r="AC56346" s="206"/>
    </row>
    <row r="56347" spans="27:29">
      <c r="AA56347" s="298"/>
      <c r="AC56347" s="206"/>
    </row>
    <row r="56348" spans="27:29">
      <c r="AA56348" s="298"/>
      <c r="AC56348" s="206"/>
    </row>
    <row r="56349" spans="27:29">
      <c r="AA56349" s="298"/>
      <c r="AC56349" s="206"/>
    </row>
    <row r="56350" spans="27:29">
      <c r="AA56350" s="298"/>
      <c r="AC56350" s="206"/>
    </row>
    <row r="56351" spans="27:29">
      <c r="AA56351" s="298"/>
      <c r="AC56351" s="206"/>
    </row>
    <row r="56352" spans="27:29">
      <c r="AA56352" s="298"/>
      <c r="AC56352" s="206"/>
    </row>
    <row r="56353" spans="27:29">
      <c r="AA56353" s="298"/>
      <c r="AC56353" s="206"/>
    </row>
    <row r="56354" spans="27:29">
      <c r="AA56354" s="298"/>
      <c r="AC56354" s="206"/>
    </row>
    <row r="56355" spans="27:29">
      <c r="AA56355" s="298"/>
      <c r="AC56355" s="206"/>
    </row>
    <row r="56356" spans="27:29">
      <c r="AA56356" s="298"/>
      <c r="AC56356" s="206"/>
    </row>
    <row r="56357" spans="27:29">
      <c r="AA56357" s="298"/>
      <c r="AC56357" s="206"/>
    </row>
    <row r="56358" spans="27:29">
      <c r="AA56358" s="298"/>
      <c r="AC56358" s="206"/>
    </row>
    <row r="56359" spans="27:29">
      <c r="AA56359" s="298"/>
      <c r="AC56359" s="206"/>
    </row>
    <row r="56360" spans="27:29">
      <c r="AA56360" s="298"/>
      <c r="AC56360" s="206"/>
    </row>
    <row r="56361" spans="27:29">
      <c r="AA56361" s="298"/>
      <c r="AC56361" s="206"/>
    </row>
    <row r="56362" spans="27:29">
      <c r="AA56362" s="298"/>
      <c r="AC56362" s="206"/>
    </row>
    <row r="56363" spans="27:29">
      <c r="AA56363" s="298"/>
      <c r="AC56363" s="206"/>
    </row>
    <row r="56364" spans="27:29">
      <c r="AA56364" s="298"/>
      <c r="AC56364" s="206"/>
    </row>
    <row r="56365" spans="27:29">
      <c r="AA56365" s="298"/>
      <c r="AC56365" s="206"/>
    </row>
    <row r="56366" spans="27:29">
      <c r="AA56366" s="298"/>
      <c r="AC56366" s="206"/>
    </row>
    <row r="56367" spans="27:29">
      <c r="AA56367" s="298"/>
      <c r="AC56367" s="206"/>
    </row>
    <row r="56368" spans="27:29">
      <c r="AA56368" s="298"/>
      <c r="AC56368" s="206"/>
    </row>
    <row r="56369" spans="27:29">
      <c r="AA56369" s="298"/>
      <c r="AC56369" s="206"/>
    </row>
    <row r="56370" spans="27:29">
      <c r="AA56370" s="298"/>
      <c r="AC56370" s="206"/>
    </row>
    <row r="56371" spans="27:29">
      <c r="AA56371" s="298"/>
      <c r="AC56371" s="206"/>
    </row>
    <row r="56372" spans="27:29">
      <c r="AA56372" s="298"/>
      <c r="AC56372" s="206"/>
    </row>
    <row r="56373" spans="27:29">
      <c r="AA56373" s="298"/>
      <c r="AC56373" s="206"/>
    </row>
    <row r="56374" spans="27:29">
      <c r="AA56374" s="298"/>
      <c r="AC56374" s="206"/>
    </row>
    <row r="56375" spans="27:29">
      <c r="AA56375" s="298"/>
      <c r="AC56375" s="206"/>
    </row>
    <row r="56376" spans="27:29">
      <c r="AA56376" s="298"/>
      <c r="AC56376" s="206"/>
    </row>
    <row r="56377" spans="27:29">
      <c r="AA56377" s="298"/>
      <c r="AC56377" s="206"/>
    </row>
    <row r="56378" spans="27:29">
      <c r="AA56378" s="298"/>
      <c r="AC56378" s="206"/>
    </row>
    <row r="56379" spans="27:29">
      <c r="AA56379" s="298"/>
      <c r="AC56379" s="206"/>
    </row>
    <row r="56380" spans="27:29">
      <c r="AA56380" s="298"/>
      <c r="AC56380" s="206"/>
    </row>
    <row r="56381" spans="27:29">
      <c r="AA56381" s="298"/>
      <c r="AC56381" s="206"/>
    </row>
    <row r="56382" spans="27:29">
      <c r="AA56382" s="298"/>
      <c r="AC56382" s="206"/>
    </row>
    <row r="56383" spans="27:29">
      <c r="AA56383" s="298"/>
      <c r="AC56383" s="206"/>
    </row>
    <row r="56384" spans="27:29">
      <c r="AA56384" s="298"/>
      <c r="AC56384" s="206"/>
    </row>
    <row r="56385" spans="27:29">
      <c r="AA56385" s="298"/>
      <c r="AC56385" s="206"/>
    </row>
    <row r="56386" spans="27:29">
      <c r="AA56386" s="298"/>
      <c r="AC56386" s="206"/>
    </row>
    <row r="56387" spans="27:29">
      <c r="AA56387" s="298"/>
      <c r="AC56387" s="206"/>
    </row>
    <row r="56388" spans="27:29">
      <c r="AA56388" s="298"/>
      <c r="AC56388" s="206"/>
    </row>
    <row r="56389" spans="27:29">
      <c r="AA56389" s="298"/>
      <c r="AC56389" s="206"/>
    </row>
    <row r="56390" spans="27:29">
      <c r="AA56390" s="298"/>
      <c r="AC56390" s="206"/>
    </row>
    <row r="56391" spans="27:29">
      <c r="AA56391" s="298"/>
      <c r="AC56391" s="206"/>
    </row>
    <row r="56392" spans="27:29">
      <c r="AA56392" s="298"/>
      <c r="AC56392" s="206"/>
    </row>
    <row r="56393" spans="27:29">
      <c r="AA56393" s="298"/>
      <c r="AC56393" s="206"/>
    </row>
    <row r="56394" spans="27:29">
      <c r="AA56394" s="298"/>
      <c r="AC56394" s="206"/>
    </row>
    <row r="56395" spans="27:29">
      <c r="AA56395" s="298"/>
      <c r="AC56395" s="206"/>
    </row>
    <row r="56396" spans="27:29">
      <c r="AA56396" s="298"/>
      <c r="AC56396" s="206"/>
    </row>
    <row r="56397" spans="27:29">
      <c r="AA56397" s="298"/>
      <c r="AC56397" s="206"/>
    </row>
    <row r="56398" spans="27:29">
      <c r="AA56398" s="298"/>
      <c r="AC56398" s="206"/>
    </row>
    <row r="56399" spans="27:29">
      <c r="AA56399" s="298"/>
      <c r="AC56399" s="206"/>
    </row>
    <row r="56400" spans="27:29">
      <c r="AA56400" s="298"/>
      <c r="AC56400" s="206"/>
    </row>
    <row r="56401" spans="27:29">
      <c r="AA56401" s="298"/>
      <c r="AC56401" s="206"/>
    </row>
    <row r="56402" spans="27:29">
      <c r="AA56402" s="298"/>
      <c r="AC56402" s="206"/>
    </row>
    <row r="56403" spans="27:29">
      <c r="AA56403" s="298"/>
      <c r="AC56403" s="206"/>
    </row>
    <row r="56404" spans="27:29">
      <c r="AA56404" s="298"/>
      <c r="AC56404" s="206"/>
    </row>
    <row r="56405" spans="27:29">
      <c r="AA56405" s="298"/>
      <c r="AC56405" s="206"/>
    </row>
    <row r="56406" spans="27:29">
      <c r="AA56406" s="298"/>
      <c r="AC56406" s="206"/>
    </row>
    <row r="56407" spans="27:29">
      <c r="AA56407" s="298"/>
      <c r="AC56407" s="206"/>
    </row>
    <row r="56408" spans="27:29">
      <c r="AA56408" s="298"/>
      <c r="AC56408" s="206"/>
    </row>
    <row r="56409" spans="27:29">
      <c r="AA56409" s="298"/>
      <c r="AC56409" s="206"/>
    </row>
    <row r="56410" spans="27:29">
      <c r="AA56410" s="298"/>
      <c r="AC56410" s="206"/>
    </row>
    <row r="56411" spans="27:29">
      <c r="AA56411" s="298"/>
      <c r="AC56411" s="206"/>
    </row>
    <row r="56412" spans="27:29">
      <c r="AA56412" s="298"/>
      <c r="AC56412" s="206"/>
    </row>
    <row r="56413" spans="27:29">
      <c r="AA56413" s="298"/>
      <c r="AC56413" s="206"/>
    </row>
    <row r="56414" spans="27:29">
      <c r="AA56414" s="298"/>
      <c r="AC56414" s="206"/>
    </row>
    <row r="56415" spans="27:29">
      <c r="AA56415" s="298"/>
      <c r="AC56415" s="206"/>
    </row>
    <row r="56416" spans="27:29">
      <c r="AA56416" s="298"/>
      <c r="AC56416" s="206"/>
    </row>
    <row r="56417" spans="27:29">
      <c r="AA56417" s="298"/>
      <c r="AC56417" s="206"/>
    </row>
    <row r="56418" spans="27:29">
      <c r="AA56418" s="298"/>
      <c r="AC56418" s="206"/>
    </row>
    <row r="56419" spans="27:29">
      <c r="AA56419" s="298"/>
      <c r="AC56419" s="206"/>
    </row>
    <row r="56420" spans="27:29">
      <c r="AA56420" s="298"/>
      <c r="AC56420" s="206"/>
    </row>
    <row r="56421" spans="27:29">
      <c r="AA56421" s="298"/>
      <c r="AC56421" s="206"/>
    </row>
    <row r="56422" spans="27:29">
      <c r="AA56422" s="298"/>
      <c r="AC56422" s="206"/>
    </row>
    <row r="56423" spans="27:29">
      <c r="AA56423" s="298"/>
      <c r="AC56423" s="206"/>
    </row>
    <row r="56424" spans="27:29">
      <c r="AA56424" s="298"/>
      <c r="AC56424" s="206"/>
    </row>
    <row r="56425" spans="27:29">
      <c r="AA56425" s="298"/>
      <c r="AC56425" s="206"/>
    </row>
    <row r="56426" spans="27:29">
      <c r="AA56426" s="298"/>
      <c r="AC56426" s="206"/>
    </row>
    <row r="56427" spans="27:29">
      <c r="AA56427" s="298"/>
      <c r="AC56427" s="206"/>
    </row>
    <row r="56428" spans="27:29">
      <c r="AA56428" s="298"/>
      <c r="AC56428" s="206"/>
    </row>
    <row r="56429" spans="27:29">
      <c r="AA56429" s="298"/>
      <c r="AC56429" s="206"/>
    </row>
    <row r="56430" spans="27:29">
      <c r="AA56430" s="298"/>
      <c r="AC56430" s="206"/>
    </row>
    <row r="56431" spans="27:29">
      <c r="AA56431" s="298"/>
      <c r="AC56431" s="206"/>
    </row>
    <row r="56432" spans="27:29">
      <c r="AA56432" s="298"/>
      <c r="AC56432" s="206"/>
    </row>
    <row r="56433" spans="27:29">
      <c r="AA56433" s="298"/>
      <c r="AC56433" s="206"/>
    </row>
    <row r="56434" spans="27:29">
      <c r="AA56434" s="298"/>
      <c r="AC56434" s="206"/>
    </row>
    <row r="56435" spans="27:29">
      <c r="AA56435" s="298"/>
      <c r="AC56435" s="206"/>
    </row>
    <row r="56436" spans="27:29">
      <c r="AA56436" s="298"/>
      <c r="AC56436" s="206"/>
    </row>
    <row r="56437" spans="27:29">
      <c r="AA56437" s="298"/>
      <c r="AC56437" s="206"/>
    </row>
    <row r="56438" spans="27:29">
      <c r="AA56438" s="298"/>
      <c r="AC56438" s="206"/>
    </row>
    <row r="56439" spans="27:29">
      <c r="AA56439" s="298"/>
      <c r="AC56439" s="206"/>
    </row>
    <row r="56440" spans="27:29">
      <c r="AA56440" s="298"/>
      <c r="AC56440" s="206"/>
    </row>
    <row r="56441" spans="27:29">
      <c r="AA56441" s="298"/>
      <c r="AC56441" s="206"/>
    </row>
    <row r="56442" spans="27:29">
      <c r="AA56442" s="298"/>
      <c r="AC56442" s="206"/>
    </row>
    <row r="56443" spans="27:29">
      <c r="AA56443" s="298"/>
      <c r="AC56443" s="206"/>
    </row>
    <row r="56444" spans="27:29">
      <c r="AA56444" s="298"/>
      <c r="AC56444" s="206"/>
    </row>
    <row r="56445" spans="27:29">
      <c r="AA56445" s="298"/>
      <c r="AC56445" s="206"/>
    </row>
    <row r="56446" spans="27:29">
      <c r="AA56446" s="298"/>
      <c r="AC56446" s="206"/>
    </row>
    <row r="56447" spans="27:29">
      <c r="AA56447" s="298"/>
      <c r="AC56447" s="206"/>
    </row>
    <row r="56448" spans="27:29">
      <c r="AA56448" s="298"/>
      <c r="AC56448" s="206"/>
    </row>
    <row r="56449" spans="27:29">
      <c r="AA56449" s="298"/>
      <c r="AC56449" s="206"/>
    </row>
    <row r="56450" spans="27:29">
      <c r="AA56450" s="298"/>
      <c r="AC56450" s="206"/>
    </row>
    <row r="56451" spans="27:29">
      <c r="AA56451" s="298"/>
      <c r="AC56451" s="206"/>
    </row>
    <row r="56452" spans="27:29">
      <c r="AA56452" s="298"/>
      <c r="AC56452" s="206"/>
    </row>
    <row r="56453" spans="27:29">
      <c r="AA56453" s="298"/>
      <c r="AC56453" s="206"/>
    </row>
    <row r="56454" spans="27:29">
      <c r="AA56454" s="298"/>
      <c r="AC56454" s="206"/>
    </row>
    <row r="56455" spans="27:29">
      <c r="AA56455" s="298"/>
      <c r="AC56455" s="206"/>
    </row>
    <row r="56456" spans="27:29">
      <c r="AA56456" s="298"/>
      <c r="AC56456" s="206"/>
    </row>
    <row r="56457" spans="27:29">
      <c r="AA56457" s="298"/>
      <c r="AC56457" s="206"/>
    </row>
    <row r="56458" spans="27:29">
      <c r="AA56458" s="298"/>
      <c r="AC56458" s="206"/>
    </row>
    <row r="56459" spans="27:29">
      <c r="AA56459" s="298"/>
      <c r="AC56459" s="206"/>
    </row>
    <row r="56460" spans="27:29">
      <c r="AA56460" s="298"/>
      <c r="AC56460" s="206"/>
    </row>
    <row r="56461" spans="27:29">
      <c r="AA56461" s="298"/>
      <c r="AC56461" s="206"/>
    </row>
    <row r="56462" spans="27:29">
      <c r="AA56462" s="298"/>
      <c r="AC56462" s="206"/>
    </row>
    <row r="56463" spans="27:29">
      <c r="AA56463" s="298"/>
      <c r="AC56463" s="206"/>
    </row>
    <row r="56464" spans="27:29">
      <c r="AA56464" s="298"/>
      <c r="AC56464" s="206"/>
    </row>
    <row r="56465" spans="27:29">
      <c r="AA56465" s="298"/>
      <c r="AC56465" s="206"/>
    </row>
    <row r="56466" spans="27:29">
      <c r="AA56466" s="298"/>
      <c r="AC56466" s="206"/>
    </row>
    <row r="56467" spans="27:29">
      <c r="AA56467" s="298"/>
      <c r="AC56467" s="206"/>
    </row>
    <row r="56468" spans="27:29">
      <c r="AA56468" s="298"/>
      <c r="AC56468" s="206"/>
    </row>
    <row r="56469" spans="27:29">
      <c r="AA56469" s="298"/>
      <c r="AC56469" s="206"/>
    </row>
    <row r="56470" spans="27:29">
      <c r="AA56470" s="298"/>
      <c r="AC56470" s="206"/>
    </row>
    <row r="56471" spans="27:29">
      <c r="AA56471" s="298"/>
      <c r="AC56471" s="206"/>
    </row>
    <row r="56472" spans="27:29">
      <c r="AA56472" s="298"/>
      <c r="AC56472" s="206"/>
    </row>
    <row r="56473" spans="27:29">
      <c r="AA56473" s="298"/>
      <c r="AC56473" s="206"/>
    </row>
    <row r="56474" spans="27:29">
      <c r="AA56474" s="298"/>
      <c r="AC56474" s="206"/>
    </row>
    <row r="56475" spans="27:29">
      <c r="AA56475" s="298"/>
      <c r="AC56475" s="206"/>
    </row>
    <row r="56476" spans="27:29">
      <c r="AA56476" s="298"/>
      <c r="AC56476" s="206"/>
    </row>
    <row r="56477" spans="27:29">
      <c r="AA56477" s="298"/>
      <c r="AC56477" s="206"/>
    </row>
    <row r="56478" spans="27:29">
      <c r="AA56478" s="298"/>
      <c r="AC56478" s="206"/>
    </row>
    <row r="56479" spans="27:29">
      <c r="AA56479" s="298"/>
      <c r="AC56479" s="206"/>
    </row>
    <row r="56480" spans="27:29">
      <c r="AA56480" s="298"/>
      <c r="AC56480" s="206"/>
    </row>
    <row r="56481" spans="27:29">
      <c r="AA56481" s="298"/>
      <c r="AC56481" s="206"/>
    </row>
    <row r="56482" spans="27:29">
      <c r="AA56482" s="298"/>
      <c r="AC56482" s="206"/>
    </row>
    <row r="56483" spans="27:29">
      <c r="AA56483" s="298"/>
      <c r="AC56483" s="206"/>
    </row>
    <row r="56484" spans="27:29">
      <c r="AA56484" s="298"/>
      <c r="AC56484" s="206"/>
    </row>
    <row r="56485" spans="27:29">
      <c r="AA56485" s="298"/>
      <c r="AC56485" s="206"/>
    </row>
    <row r="56486" spans="27:29">
      <c r="AA56486" s="298"/>
      <c r="AC56486" s="206"/>
    </row>
    <row r="56487" spans="27:29">
      <c r="AA56487" s="298"/>
      <c r="AC56487" s="206"/>
    </row>
    <row r="56488" spans="27:29">
      <c r="AA56488" s="298"/>
      <c r="AC56488" s="206"/>
    </row>
    <row r="56489" spans="27:29">
      <c r="AA56489" s="298"/>
      <c r="AC56489" s="206"/>
    </row>
    <row r="56490" spans="27:29">
      <c r="AA56490" s="298"/>
      <c r="AC56490" s="206"/>
    </row>
    <row r="56491" spans="27:29">
      <c r="AA56491" s="298"/>
      <c r="AC56491" s="206"/>
    </row>
    <row r="56492" spans="27:29">
      <c r="AA56492" s="298"/>
      <c r="AC56492" s="206"/>
    </row>
    <row r="56493" spans="27:29">
      <c r="AA56493" s="298"/>
      <c r="AC56493" s="206"/>
    </row>
    <row r="56494" spans="27:29">
      <c r="AA56494" s="298"/>
      <c r="AC56494" s="206"/>
    </row>
    <row r="56495" spans="27:29">
      <c r="AA56495" s="298"/>
      <c r="AC56495" s="206"/>
    </row>
    <row r="56496" spans="27:29">
      <c r="AA56496" s="298"/>
      <c r="AC56496" s="206"/>
    </row>
    <row r="56497" spans="27:29">
      <c r="AA56497" s="298"/>
      <c r="AC56497" s="206"/>
    </row>
    <row r="56498" spans="27:29">
      <c r="AA56498" s="298"/>
      <c r="AC56498" s="206"/>
    </row>
    <row r="56499" spans="27:29">
      <c r="AA56499" s="298"/>
      <c r="AC56499" s="206"/>
    </row>
    <row r="56500" spans="27:29">
      <c r="AA56500" s="298"/>
      <c r="AC56500" s="206"/>
    </row>
    <row r="56501" spans="27:29">
      <c r="AA56501" s="298"/>
      <c r="AC56501" s="206"/>
    </row>
    <row r="56502" spans="27:29">
      <c r="AA56502" s="298"/>
      <c r="AC56502" s="206"/>
    </row>
    <row r="56503" spans="27:29">
      <c r="AA56503" s="298"/>
      <c r="AC56503" s="206"/>
    </row>
    <row r="56504" spans="27:29">
      <c r="AA56504" s="298"/>
      <c r="AC56504" s="206"/>
    </row>
    <row r="56505" spans="27:29">
      <c r="AA56505" s="298"/>
      <c r="AC56505" s="206"/>
    </row>
    <row r="56506" spans="27:29">
      <c r="AA56506" s="298"/>
      <c r="AC56506" s="206"/>
    </row>
    <row r="56507" spans="27:29">
      <c r="AA56507" s="298"/>
      <c r="AC56507" s="206"/>
    </row>
    <row r="56508" spans="27:29">
      <c r="AA56508" s="298"/>
      <c r="AC56508" s="206"/>
    </row>
    <row r="56509" spans="27:29">
      <c r="AA56509" s="298"/>
      <c r="AC56509" s="206"/>
    </row>
    <row r="56510" spans="27:29">
      <c r="AA56510" s="298"/>
      <c r="AC56510" s="206"/>
    </row>
    <row r="56511" spans="27:29">
      <c r="AA56511" s="298"/>
      <c r="AC56511" s="206"/>
    </row>
    <row r="56512" spans="27:29">
      <c r="AA56512" s="298"/>
      <c r="AC56512" s="206"/>
    </row>
    <row r="56513" spans="27:29">
      <c r="AA56513" s="298"/>
      <c r="AC56513" s="206"/>
    </row>
    <row r="56514" spans="27:29">
      <c r="AA56514" s="298"/>
      <c r="AC56514" s="206"/>
    </row>
    <row r="56515" spans="27:29">
      <c r="AA56515" s="298"/>
      <c r="AC56515" s="206"/>
    </row>
    <row r="56516" spans="27:29">
      <c r="AA56516" s="298"/>
      <c r="AC56516" s="206"/>
    </row>
    <row r="56517" spans="27:29">
      <c r="AA56517" s="298"/>
      <c r="AC56517" s="206"/>
    </row>
    <row r="56518" spans="27:29">
      <c r="AA56518" s="298"/>
      <c r="AC56518" s="206"/>
    </row>
    <row r="56519" spans="27:29">
      <c r="AA56519" s="298"/>
      <c r="AC56519" s="206"/>
    </row>
    <row r="56520" spans="27:29">
      <c r="AA56520" s="298"/>
      <c r="AC56520" s="206"/>
    </row>
    <row r="56521" spans="27:29">
      <c r="AA56521" s="298"/>
      <c r="AC56521" s="206"/>
    </row>
    <row r="56522" spans="27:29">
      <c r="AA56522" s="298"/>
      <c r="AC56522" s="206"/>
    </row>
    <row r="56523" spans="27:29">
      <c r="AA56523" s="298"/>
      <c r="AC56523" s="206"/>
    </row>
    <row r="56524" spans="27:29">
      <c r="AA56524" s="298"/>
      <c r="AC56524" s="206"/>
    </row>
    <row r="56525" spans="27:29">
      <c r="AA56525" s="298"/>
      <c r="AC56525" s="206"/>
    </row>
    <row r="56526" spans="27:29">
      <c r="AA56526" s="298"/>
      <c r="AC56526" s="206"/>
    </row>
    <row r="56527" spans="27:29">
      <c r="AA56527" s="298"/>
      <c r="AC56527" s="206"/>
    </row>
    <row r="56528" spans="27:29">
      <c r="AA56528" s="298"/>
      <c r="AC56528" s="206"/>
    </row>
    <row r="56529" spans="27:29">
      <c r="AA56529" s="298"/>
      <c r="AC56529" s="206"/>
    </row>
    <row r="56530" spans="27:29">
      <c r="AA56530" s="298"/>
      <c r="AC56530" s="206"/>
    </row>
    <row r="56531" spans="27:29">
      <c r="AA56531" s="298"/>
      <c r="AC56531" s="206"/>
    </row>
    <row r="56532" spans="27:29">
      <c r="AA56532" s="298"/>
      <c r="AC56532" s="206"/>
    </row>
    <row r="56533" spans="27:29">
      <c r="AA56533" s="298"/>
      <c r="AC56533" s="206"/>
    </row>
    <row r="56534" spans="27:29">
      <c r="AA56534" s="298"/>
      <c r="AC56534" s="206"/>
    </row>
    <row r="56535" spans="27:29">
      <c r="AA56535" s="298"/>
      <c r="AC56535" s="206"/>
    </row>
    <row r="56536" spans="27:29">
      <c r="AA56536" s="298"/>
      <c r="AC56536" s="206"/>
    </row>
    <row r="56537" spans="27:29">
      <c r="AA56537" s="298"/>
      <c r="AC56537" s="206"/>
    </row>
    <row r="56538" spans="27:29">
      <c r="AA56538" s="298"/>
      <c r="AC56538" s="206"/>
    </row>
    <row r="56539" spans="27:29">
      <c r="AA56539" s="298"/>
      <c r="AC56539" s="206"/>
    </row>
    <row r="56540" spans="27:29">
      <c r="AA56540" s="298"/>
      <c r="AC56540" s="206"/>
    </row>
    <row r="56541" spans="27:29">
      <c r="AA56541" s="298"/>
      <c r="AC56541" s="206"/>
    </row>
    <row r="56542" spans="27:29">
      <c r="AA56542" s="298"/>
      <c r="AC56542" s="206"/>
    </row>
    <row r="56543" spans="27:29">
      <c r="AA56543" s="298"/>
      <c r="AC56543" s="206"/>
    </row>
    <row r="56544" spans="27:29">
      <c r="AA56544" s="298"/>
      <c r="AC56544" s="206"/>
    </row>
    <row r="56545" spans="27:29">
      <c r="AA56545" s="298"/>
      <c r="AC56545" s="206"/>
    </row>
    <row r="56546" spans="27:29">
      <c r="AA56546" s="298"/>
      <c r="AC56546" s="206"/>
    </row>
    <row r="56547" spans="27:29">
      <c r="AA56547" s="298"/>
      <c r="AC56547" s="206"/>
    </row>
    <row r="56548" spans="27:29">
      <c r="AA56548" s="298"/>
      <c r="AC56548" s="206"/>
    </row>
    <row r="56549" spans="27:29">
      <c r="AA56549" s="298"/>
      <c r="AC56549" s="206"/>
    </row>
    <row r="56550" spans="27:29">
      <c r="AA56550" s="298"/>
      <c r="AC56550" s="206"/>
    </row>
    <row r="56551" spans="27:29">
      <c r="AA56551" s="298"/>
      <c r="AC56551" s="206"/>
    </row>
    <row r="56552" spans="27:29">
      <c r="AA56552" s="298"/>
      <c r="AC56552" s="206"/>
    </row>
    <row r="56553" spans="27:29">
      <c r="AA56553" s="298"/>
      <c r="AC56553" s="206"/>
    </row>
    <row r="56554" spans="27:29">
      <c r="AA56554" s="298"/>
      <c r="AC56554" s="206"/>
    </row>
    <row r="56555" spans="27:29">
      <c r="AA56555" s="298"/>
      <c r="AC56555" s="206"/>
    </row>
    <row r="56556" spans="27:29">
      <c r="AA56556" s="298"/>
      <c r="AC56556" s="206"/>
    </row>
    <row r="56557" spans="27:29">
      <c r="AA56557" s="298"/>
      <c r="AC56557" s="206"/>
    </row>
    <row r="56558" spans="27:29">
      <c r="AA56558" s="298"/>
      <c r="AC56558" s="206"/>
    </row>
    <row r="56559" spans="27:29">
      <c r="AA56559" s="298"/>
      <c r="AC56559" s="206"/>
    </row>
    <row r="56560" spans="27:29">
      <c r="AA56560" s="298"/>
      <c r="AC56560" s="206"/>
    </row>
    <row r="56561" spans="27:29">
      <c r="AA56561" s="298"/>
      <c r="AC56561" s="206"/>
    </row>
    <row r="56562" spans="27:29">
      <c r="AA56562" s="298"/>
      <c r="AC56562" s="206"/>
    </row>
    <row r="56563" spans="27:29">
      <c r="AA56563" s="298"/>
      <c r="AC56563" s="206"/>
    </row>
    <row r="56564" spans="27:29">
      <c r="AA56564" s="298"/>
      <c r="AC56564" s="206"/>
    </row>
    <row r="56565" spans="27:29">
      <c r="AA56565" s="298"/>
      <c r="AC56565" s="206"/>
    </row>
    <row r="56566" spans="27:29">
      <c r="AA56566" s="298"/>
      <c r="AC56566" s="206"/>
    </row>
    <row r="56567" spans="27:29">
      <c r="AA56567" s="298"/>
      <c r="AC56567" s="206"/>
    </row>
    <row r="56568" spans="27:29">
      <c r="AA56568" s="298"/>
      <c r="AC56568" s="206"/>
    </row>
    <row r="56569" spans="27:29">
      <c r="AA56569" s="298"/>
      <c r="AC56569" s="206"/>
    </row>
    <row r="56570" spans="27:29">
      <c r="AA56570" s="298"/>
      <c r="AC56570" s="206"/>
    </row>
    <row r="56571" spans="27:29">
      <c r="AA56571" s="298"/>
      <c r="AC56571" s="206"/>
    </row>
    <row r="56572" spans="27:29">
      <c r="AA56572" s="298"/>
      <c r="AC56572" s="206"/>
    </row>
    <row r="56573" spans="27:29">
      <c r="AA56573" s="298"/>
      <c r="AC56573" s="206"/>
    </row>
    <row r="56574" spans="27:29">
      <c r="AA56574" s="298"/>
      <c r="AC56574" s="206"/>
    </row>
    <row r="56575" spans="27:29">
      <c r="AA56575" s="298"/>
      <c r="AC56575" s="206"/>
    </row>
    <row r="56576" spans="27:29">
      <c r="AA56576" s="298"/>
      <c r="AC56576" s="206"/>
    </row>
    <row r="56577" spans="27:29">
      <c r="AA56577" s="298"/>
      <c r="AC56577" s="206"/>
    </row>
    <row r="56578" spans="27:29">
      <c r="AA56578" s="298"/>
      <c r="AC56578" s="206"/>
    </row>
    <row r="56579" spans="27:29">
      <c r="AA56579" s="298"/>
      <c r="AC56579" s="206"/>
    </row>
    <row r="56580" spans="27:29">
      <c r="AA56580" s="298"/>
      <c r="AC56580" s="206"/>
    </row>
    <row r="56581" spans="27:29">
      <c r="AA56581" s="298"/>
      <c r="AC56581" s="206"/>
    </row>
    <row r="56582" spans="27:29">
      <c r="AA56582" s="298"/>
      <c r="AC56582" s="206"/>
    </row>
    <row r="56583" spans="27:29">
      <c r="AA56583" s="298"/>
      <c r="AC56583" s="206"/>
    </row>
    <row r="56584" spans="27:29">
      <c r="AA56584" s="298"/>
      <c r="AC56584" s="206"/>
    </row>
    <row r="56585" spans="27:29">
      <c r="AA56585" s="298"/>
      <c r="AC56585" s="206"/>
    </row>
    <row r="56586" spans="27:29">
      <c r="AA56586" s="298"/>
      <c r="AC56586" s="206"/>
    </row>
    <row r="56587" spans="27:29">
      <c r="AA56587" s="298"/>
      <c r="AC56587" s="206"/>
    </row>
    <row r="56588" spans="27:29">
      <c r="AA56588" s="298"/>
      <c r="AC56588" s="206"/>
    </row>
    <row r="56589" spans="27:29">
      <c r="AA56589" s="298"/>
      <c r="AC56589" s="206"/>
    </row>
    <row r="56590" spans="27:29">
      <c r="AA56590" s="298"/>
      <c r="AC56590" s="206"/>
    </row>
    <row r="56591" spans="27:29">
      <c r="AA56591" s="298"/>
      <c r="AC56591" s="206"/>
    </row>
    <row r="56592" spans="27:29">
      <c r="AA56592" s="298"/>
      <c r="AC56592" s="206"/>
    </row>
    <row r="56593" spans="27:29">
      <c r="AA56593" s="298"/>
      <c r="AC56593" s="206"/>
    </row>
    <row r="56594" spans="27:29">
      <c r="AA56594" s="298"/>
      <c r="AC56594" s="206"/>
    </row>
    <row r="56595" spans="27:29">
      <c r="AA56595" s="298"/>
      <c r="AC56595" s="206"/>
    </row>
    <row r="56596" spans="27:29">
      <c r="AA56596" s="298"/>
      <c r="AC56596" s="206"/>
    </row>
    <row r="56597" spans="27:29">
      <c r="AA56597" s="298"/>
      <c r="AC56597" s="206"/>
    </row>
    <row r="56598" spans="27:29">
      <c r="AA56598" s="298"/>
      <c r="AC56598" s="206"/>
    </row>
    <row r="56599" spans="27:29">
      <c r="AA56599" s="298"/>
      <c r="AC56599" s="206"/>
    </row>
    <row r="56600" spans="27:29">
      <c r="AA56600" s="298"/>
      <c r="AC56600" s="206"/>
    </row>
    <row r="56601" spans="27:29">
      <c r="AA56601" s="298"/>
      <c r="AC56601" s="206"/>
    </row>
    <row r="56602" spans="27:29">
      <c r="AA56602" s="298"/>
      <c r="AC56602" s="206"/>
    </row>
    <row r="56603" spans="27:29">
      <c r="AA56603" s="298"/>
      <c r="AC56603" s="206"/>
    </row>
    <row r="56604" spans="27:29">
      <c r="AA56604" s="298"/>
      <c r="AC56604" s="206"/>
    </row>
    <row r="56605" spans="27:29">
      <c r="AA56605" s="298"/>
      <c r="AC56605" s="206"/>
    </row>
    <row r="56606" spans="27:29">
      <c r="AA56606" s="298"/>
      <c r="AC56606" s="206"/>
    </row>
    <row r="56607" spans="27:29">
      <c r="AA56607" s="298"/>
      <c r="AC56607" s="206"/>
    </row>
    <row r="56608" spans="27:29">
      <c r="AA56608" s="298"/>
      <c r="AC56608" s="206"/>
    </row>
    <row r="56609" spans="27:29">
      <c r="AA56609" s="298"/>
      <c r="AC56609" s="206"/>
    </row>
    <row r="56610" spans="27:29">
      <c r="AA56610" s="298"/>
      <c r="AC56610" s="206"/>
    </row>
    <row r="56611" spans="27:29">
      <c r="AA56611" s="298"/>
      <c r="AC56611" s="206"/>
    </row>
    <row r="56612" spans="27:29">
      <c r="AA56612" s="298"/>
      <c r="AC56612" s="206"/>
    </row>
    <row r="56613" spans="27:29">
      <c r="AA56613" s="298"/>
      <c r="AC56613" s="206"/>
    </row>
    <row r="56614" spans="27:29">
      <c r="AA56614" s="298"/>
      <c r="AC56614" s="206"/>
    </row>
    <row r="56615" spans="27:29">
      <c r="AA56615" s="298"/>
      <c r="AC56615" s="206"/>
    </row>
    <row r="56616" spans="27:29">
      <c r="AA56616" s="298"/>
      <c r="AC56616" s="206"/>
    </row>
    <row r="56617" spans="27:29">
      <c r="AA56617" s="298"/>
      <c r="AC56617" s="206"/>
    </row>
    <row r="56618" spans="27:29">
      <c r="AA56618" s="298"/>
      <c r="AC56618" s="206"/>
    </row>
    <row r="56619" spans="27:29">
      <c r="AA56619" s="298"/>
      <c r="AC56619" s="206"/>
    </row>
    <row r="56620" spans="27:29">
      <c r="AA56620" s="298"/>
      <c r="AC56620" s="206"/>
    </row>
    <row r="56621" spans="27:29">
      <c r="AA56621" s="298"/>
      <c r="AC56621" s="206"/>
    </row>
    <row r="56622" spans="27:29">
      <c r="AA56622" s="298"/>
      <c r="AC56622" s="206"/>
    </row>
    <row r="56623" spans="27:29">
      <c r="AA56623" s="298"/>
      <c r="AC56623" s="206"/>
    </row>
    <row r="56624" spans="27:29">
      <c r="AA56624" s="298"/>
      <c r="AC56624" s="206"/>
    </row>
    <row r="56625" spans="27:29">
      <c r="AA56625" s="298"/>
      <c r="AC56625" s="206"/>
    </row>
    <row r="56626" spans="27:29">
      <c r="AA56626" s="298"/>
      <c r="AC56626" s="206"/>
    </row>
    <row r="56627" spans="27:29">
      <c r="AA56627" s="298"/>
      <c r="AC56627" s="206"/>
    </row>
    <row r="56628" spans="27:29">
      <c r="AA56628" s="298"/>
      <c r="AC56628" s="206"/>
    </row>
    <row r="56629" spans="27:29">
      <c r="AA56629" s="298"/>
      <c r="AC56629" s="206"/>
    </row>
    <row r="56630" spans="27:29">
      <c r="AA56630" s="298"/>
      <c r="AC56630" s="206"/>
    </row>
    <row r="56631" spans="27:29">
      <c r="AA56631" s="298"/>
      <c r="AC56631" s="206"/>
    </row>
    <row r="56632" spans="27:29">
      <c r="AA56632" s="298"/>
      <c r="AC56632" s="206"/>
    </row>
    <row r="56633" spans="27:29">
      <c r="AA56633" s="298"/>
      <c r="AC56633" s="206"/>
    </row>
    <row r="56634" spans="27:29">
      <c r="AA56634" s="298"/>
      <c r="AC56634" s="206"/>
    </row>
    <row r="56635" spans="27:29">
      <c r="AA56635" s="298"/>
      <c r="AC56635" s="206"/>
    </row>
    <row r="56636" spans="27:29">
      <c r="AA56636" s="298"/>
      <c r="AC56636" s="206"/>
    </row>
    <row r="56637" spans="27:29">
      <c r="AA56637" s="298"/>
      <c r="AC56637" s="206"/>
    </row>
    <row r="56638" spans="27:29">
      <c r="AA56638" s="298"/>
      <c r="AC56638" s="206"/>
    </row>
    <row r="56639" spans="27:29">
      <c r="AA56639" s="298"/>
      <c r="AC56639" s="206"/>
    </row>
    <row r="56640" spans="27:29">
      <c r="AA56640" s="298"/>
      <c r="AC56640" s="206"/>
    </row>
    <row r="56641" spans="27:29">
      <c r="AA56641" s="298"/>
      <c r="AC56641" s="206"/>
    </row>
    <row r="56642" spans="27:29">
      <c r="AA56642" s="298"/>
      <c r="AC56642" s="206"/>
    </row>
    <row r="56643" spans="27:29">
      <c r="AA56643" s="298"/>
      <c r="AC56643" s="206"/>
    </row>
    <row r="56644" spans="27:29">
      <c r="AA56644" s="298"/>
      <c r="AC56644" s="206"/>
    </row>
    <row r="56645" spans="27:29">
      <c r="AA56645" s="298"/>
      <c r="AC56645" s="206"/>
    </row>
    <row r="56646" spans="27:29">
      <c r="AA56646" s="298"/>
      <c r="AC56646" s="206"/>
    </row>
    <row r="56647" spans="27:29">
      <c r="AA56647" s="298"/>
      <c r="AC56647" s="206"/>
    </row>
    <row r="56648" spans="27:29">
      <c r="AA56648" s="298"/>
      <c r="AC56648" s="206"/>
    </row>
    <row r="56649" spans="27:29">
      <c r="AA56649" s="298"/>
      <c r="AC56649" s="206"/>
    </row>
    <row r="56650" spans="27:29">
      <c r="AA56650" s="298"/>
      <c r="AC56650" s="206"/>
    </row>
    <row r="56651" spans="27:29">
      <c r="AA56651" s="298"/>
      <c r="AC56651" s="206"/>
    </row>
    <row r="56652" spans="27:29">
      <c r="AA56652" s="298"/>
      <c r="AC56652" s="206"/>
    </row>
    <row r="56653" spans="27:29">
      <c r="AA56653" s="298"/>
      <c r="AC56653" s="206"/>
    </row>
    <row r="56654" spans="27:29">
      <c r="AA56654" s="298"/>
      <c r="AC56654" s="206"/>
    </row>
    <row r="56655" spans="27:29">
      <c r="AA56655" s="298"/>
      <c r="AC56655" s="206"/>
    </row>
    <row r="56656" spans="27:29">
      <c r="AA56656" s="298"/>
      <c r="AC56656" s="206"/>
    </row>
    <row r="56657" spans="27:29">
      <c r="AA56657" s="298"/>
      <c r="AC56657" s="206"/>
    </row>
    <row r="56658" spans="27:29">
      <c r="AA56658" s="298"/>
      <c r="AC56658" s="206"/>
    </row>
    <row r="56659" spans="27:29">
      <c r="AA56659" s="298"/>
      <c r="AC56659" s="206"/>
    </row>
    <row r="56660" spans="27:29">
      <c r="AA56660" s="298"/>
      <c r="AC56660" s="206"/>
    </row>
    <row r="56661" spans="27:29">
      <c r="AA56661" s="298"/>
      <c r="AC56661" s="206"/>
    </row>
    <row r="56662" spans="27:29">
      <c r="AA56662" s="298"/>
      <c r="AC56662" s="206"/>
    </row>
    <row r="56663" spans="27:29">
      <c r="AA56663" s="298"/>
      <c r="AC56663" s="206"/>
    </row>
    <row r="56664" spans="27:29">
      <c r="AA56664" s="298"/>
      <c r="AC56664" s="206"/>
    </row>
    <row r="56665" spans="27:29">
      <c r="AA56665" s="298"/>
      <c r="AC56665" s="206"/>
    </row>
    <row r="56666" spans="27:29">
      <c r="AA56666" s="298"/>
      <c r="AC56666" s="206"/>
    </row>
    <row r="56667" spans="27:29">
      <c r="AA56667" s="298"/>
      <c r="AC56667" s="206"/>
    </row>
    <row r="56668" spans="27:29">
      <c r="AA56668" s="298"/>
      <c r="AC56668" s="206"/>
    </row>
    <row r="56669" spans="27:29">
      <c r="AA56669" s="298"/>
      <c r="AC56669" s="206"/>
    </row>
    <row r="56670" spans="27:29">
      <c r="AA56670" s="298"/>
      <c r="AC56670" s="206"/>
    </row>
    <row r="56671" spans="27:29">
      <c r="AA56671" s="298"/>
      <c r="AC56671" s="206"/>
    </row>
    <row r="56672" spans="27:29">
      <c r="AA56672" s="298"/>
      <c r="AC56672" s="206"/>
    </row>
    <row r="56673" spans="27:29">
      <c r="AA56673" s="298"/>
      <c r="AC56673" s="206"/>
    </row>
    <row r="56674" spans="27:29">
      <c r="AA56674" s="298"/>
      <c r="AC56674" s="206"/>
    </row>
    <row r="56675" spans="27:29">
      <c r="AA56675" s="298"/>
      <c r="AC56675" s="206"/>
    </row>
    <row r="56676" spans="27:29">
      <c r="AA56676" s="298"/>
      <c r="AC56676" s="206"/>
    </row>
    <row r="56677" spans="27:29">
      <c r="AA56677" s="298"/>
      <c r="AC56677" s="206"/>
    </row>
    <row r="56678" spans="27:29">
      <c r="AA56678" s="298"/>
      <c r="AC56678" s="206"/>
    </row>
    <row r="56679" spans="27:29">
      <c r="AA56679" s="298"/>
      <c r="AC56679" s="206"/>
    </row>
    <row r="56680" spans="27:29">
      <c r="AA56680" s="298"/>
      <c r="AC56680" s="206"/>
    </row>
    <row r="56681" spans="27:29">
      <c r="AA56681" s="298"/>
      <c r="AC56681" s="206"/>
    </row>
    <row r="56682" spans="27:29">
      <c r="AA56682" s="298"/>
      <c r="AC56682" s="206"/>
    </row>
    <row r="56683" spans="27:29">
      <c r="AA56683" s="298"/>
      <c r="AC56683" s="206"/>
    </row>
    <row r="56684" spans="27:29">
      <c r="AA56684" s="298"/>
      <c r="AC56684" s="206"/>
    </row>
    <row r="56685" spans="27:29">
      <c r="AA56685" s="298"/>
      <c r="AC56685" s="206"/>
    </row>
    <row r="56686" spans="27:29">
      <c r="AA56686" s="298"/>
      <c r="AC56686" s="206"/>
    </row>
    <row r="56687" spans="27:29">
      <c r="AA56687" s="298"/>
      <c r="AC56687" s="206"/>
    </row>
    <row r="56688" spans="27:29">
      <c r="AA56688" s="298"/>
      <c r="AC56688" s="206"/>
    </row>
    <row r="56689" spans="27:29">
      <c r="AA56689" s="298"/>
      <c r="AC56689" s="206"/>
    </row>
    <row r="56690" spans="27:29">
      <c r="AA56690" s="298"/>
      <c r="AC56690" s="206"/>
    </row>
    <row r="56691" spans="27:29">
      <c r="AA56691" s="298"/>
      <c r="AC56691" s="206"/>
    </row>
    <row r="56692" spans="27:29">
      <c r="AA56692" s="298"/>
      <c r="AC56692" s="206"/>
    </row>
    <row r="56693" spans="27:29">
      <c r="AA56693" s="298"/>
      <c r="AC56693" s="206"/>
    </row>
    <row r="56694" spans="27:29">
      <c r="AA56694" s="298"/>
      <c r="AC56694" s="206"/>
    </row>
    <row r="56695" spans="27:29">
      <c r="AA56695" s="298"/>
      <c r="AC56695" s="206"/>
    </row>
    <row r="56696" spans="27:29">
      <c r="AA56696" s="298"/>
      <c r="AC56696" s="206"/>
    </row>
    <row r="56697" spans="27:29">
      <c r="AA56697" s="298"/>
      <c r="AC56697" s="206"/>
    </row>
    <row r="56698" spans="27:29">
      <c r="AA56698" s="298"/>
      <c r="AC56698" s="206"/>
    </row>
    <row r="56699" spans="27:29">
      <c r="AA56699" s="298"/>
      <c r="AC56699" s="206"/>
    </row>
    <row r="56700" spans="27:29">
      <c r="AA56700" s="298"/>
      <c r="AC56700" s="206"/>
    </row>
    <row r="56701" spans="27:29">
      <c r="AA56701" s="298"/>
      <c r="AC56701" s="206"/>
    </row>
    <row r="56702" spans="27:29">
      <c r="AA56702" s="298"/>
      <c r="AC56702" s="206"/>
    </row>
    <row r="56703" spans="27:29">
      <c r="AA56703" s="298"/>
      <c r="AC56703" s="206"/>
    </row>
    <row r="56704" spans="27:29">
      <c r="AA56704" s="298"/>
      <c r="AC56704" s="206"/>
    </row>
    <row r="56705" spans="27:29">
      <c r="AA56705" s="298"/>
      <c r="AC56705" s="206"/>
    </row>
    <row r="56706" spans="27:29">
      <c r="AA56706" s="298"/>
      <c r="AC56706" s="206"/>
    </row>
    <row r="56707" spans="27:29">
      <c r="AA56707" s="298"/>
      <c r="AC56707" s="206"/>
    </row>
    <row r="56708" spans="27:29">
      <c r="AA56708" s="298"/>
      <c r="AC56708" s="206"/>
    </row>
    <row r="56709" spans="27:29">
      <c r="AA56709" s="298"/>
      <c r="AC56709" s="206"/>
    </row>
    <row r="56710" spans="27:29">
      <c r="AA56710" s="298"/>
      <c r="AC56710" s="206"/>
    </row>
    <row r="56711" spans="27:29">
      <c r="AA56711" s="298"/>
      <c r="AC56711" s="206"/>
    </row>
    <row r="56712" spans="27:29">
      <c r="AA56712" s="298"/>
      <c r="AC56712" s="206"/>
    </row>
    <row r="56713" spans="27:29">
      <c r="AA56713" s="298"/>
      <c r="AC56713" s="206"/>
    </row>
    <row r="56714" spans="27:29">
      <c r="AA56714" s="298"/>
      <c r="AC56714" s="206"/>
    </row>
    <row r="56715" spans="27:29">
      <c r="AA56715" s="298"/>
      <c r="AC56715" s="206"/>
    </row>
    <row r="56716" spans="27:29">
      <c r="AA56716" s="298"/>
      <c r="AC56716" s="206"/>
    </row>
    <row r="56717" spans="27:29">
      <c r="AA56717" s="298"/>
      <c r="AC56717" s="206"/>
    </row>
    <row r="56718" spans="27:29">
      <c r="AA56718" s="298"/>
      <c r="AC56718" s="206"/>
    </row>
    <row r="56719" spans="27:29">
      <c r="AA56719" s="298"/>
      <c r="AC56719" s="206"/>
    </row>
    <row r="56720" spans="27:29">
      <c r="AA56720" s="298"/>
      <c r="AC56720" s="206"/>
    </row>
    <row r="56721" spans="27:29">
      <c r="AA56721" s="298"/>
      <c r="AC56721" s="206"/>
    </row>
    <row r="56722" spans="27:29">
      <c r="AA56722" s="298"/>
      <c r="AC56722" s="206"/>
    </row>
    <row r="56723" spans="27:29">
      <c r="AA56723" s="298"/>
      <c r="AC56723" s="206"/>
    </row>
    <row r="56724" spans="27:29">
      <c r="AA56724" s="298"/>
      <c r="AC56724" s="206"/>
    </row>
    <row r="56725" spans="27:29">
      <c r="AA56725" s="298"/>
      <c r="AC56725" s="206"/>
    </row>
    <row r="56726" spans="27:29">
      <c r="AA56726" s="298"/>
      <c r="AC56726" s="206"/>
    </row>
    <row r="56727" spans="27:29">
      <c r="AA56727" s="298"/>
      <c r="AC56727" s="206"/>
    </row>
    <row r="56728" spans="27:29">
      <c r="AA56728" s="298"/>
      <c r="AC56728" s="206"/>
    </row>
    <row r="56729" spans="27:29">
      <c r="AA56729" s="298"/>
      <c r="AC56729" s="206"/>
    </row>
    <row r="56730" spans="27:29">
      <c r="AA56730" s="298"/>
      <c r="AC56730" s="206"/>
    </row>
    <row r="56731" spans="27:29">
      <c r="AA56731" s="298"/>
      <c r="AC56731" s="206"/>
    </row>
    <row r="56732" spans="27:29">
      <c r="AA56732" s="298"/>
      <c r="AC56732" s="206"/>
    </row>
    <row r="56733" spans="27:29">
      <c r="AA56733" s="298"/>
      <c r="AC56733" s="206"/>
    </row>
    <row r="56734" spans="27:29">
      <c r="AA56734" s="298"/>
      <c r="AC56734" s="206"/>
    </row>
    <row r="56735" spans="27:29">
      <c r="AA56735" s="298"/>
      <c r="AC56735" s="206"/>
    </row>
    <row r="56736" spans="27:29">
      <c r="AA56736" s="298"/>
      <c r="AC56736" s="206"/>
    </row>
    <row r="56737" spans="27:29">
      <c r="AA56737" s="298"/>
      <c r="AC56737" s="206"/>
    </row>
    <row r="56738" spans="27:29">
      <c r="AA56738" s="298"/>
      <c r="AC56738" s="206"/>
    </row>
    <row r="56739" spans="27:29">
      <c r="AA56739" s="298"/>
      <c r="AC56739" s="206"/>
    </row>
    <row r="56740" spans="27:29">
      <c r="AA56740" s="298"/>
      <c r="AC56740" s="206"/>
    </row>
    <row r="56741" spans="27:29">
      <c r="AA56741" s="298"/>
      <c r="AC56741" s="206"/>
    </row>
    <row r="56742" spans="27:29">
      <c r="AA56742" s="298"/>
      <c r="AC56742" s="206"/>
    </row>
    <row r="56743" spans="27:29">
      <c r="AA56743" s="298"/>
      <c r="AC56743" s="206"/>
    </row>
    <row r="56744" spans="27:29">
      <c r="AA56744" s="298"/>
      <c r="AC56744" s="206"/>
    </row>
    <row r="56745" spans="27:29">
      <c r="AA56745" s="298"/>
      <c r="AC56745" s="206"/>
    </row>
    <row r="56746" spans="27:29">
      <c r="AA56746" s="298"/>
      <c r="AC56746" s="206"/>
    </row>
    <row r="56747" spans="27:29">
      <c r="AA56747" s="298"/>
      <c r="AC56747" s="206"/>
    </row>
    <row r="56748" spans="27:29">
      <c r="AA56748" s="298"/>
      <c r="AC56748" s="206"/>
    </row>
    <row r="56749" spans="27:29">
      <c r="AA56749" s="298"/>
      <c r="AC56749" s="206"/>
    </row>
    <row r="56750" spans="27:29">
      <c r="AA56750" s="298"/>
      <c r="AC56750" s="206"/>
    </row>
    <row r="56751" spans="27:29">
      <c r="AA56751" s="298"/>
      <c r="AC56751" s="206"/>
    </row>
    <row r="56752" spans="27:29">
      <c r="AA56752" s="298"/>
      <c r="AC56752" s="206"/>
    </row>
    <row r="56753" spans="27:29">
      <c r="AA56753" s="298"/>
      <c r="AC56753" s="206"/>
    </row>
    <row r="56754" spans="27:29">
      <c r="AA56754" s="298"/>
      <c r="AC56754" s="206"/>
    </row>
    <row r="56755" spans="27:29">
      <c r="AA56755" s="298"/>
      <c r="AC56755" s="206"/>
    </row>
    <row r="56756" spans="27:29">
      <c r="AA56756" s="298"/>
      <c r="AC56756" s="206"/>
    </row>
    <row r="56757" spans="27:29">
      <c r="AA56757" s="298"/>
      <c r="AC56757" s="206"/>
    </row>
    <row r="56758" spans="27:29">
      <c r="AA56758" s="298"/>
      <c r="AC56758" s="206"/>
    </row>
    <row r="56759" spans="27:29">
      <c r="AA56759" s="298"/>
      <c r="AC56759" s="206"/>
    </row>
    <row r="56760" spans="27:29">
      <c r="AA56760" s="298"/>
      <c r="AC56760" s="206"/>
    </row>
    <row r="56761" spans="27:29">
      <c r="AA56761" s="298"/>
      <c r="AC56761" s="206"/>
    </row>
    <row r="56762" spans="27:29">
      <c r="AA56762" s="298"/>
      <c r="AC56762" s="206"/>
    </row>
    <row r="56763" spans="27:29">
      <c r="AA56763" s="298"/>
      <c r="AC56763" s="206"/>
    </row>
    <row r="56764" spans="27:29">
      <c r="AA56764" s="298"/>
      <c r="AC56764" s="206"/>
    </row>
    <row r="56765" spans="27:29">
      <c r="AA56765" s="298"/>
      <c r="AC56765" s="206"/>
    </row>
    <row r="56766" spans="27:29">
      <c r="AA56766" s="298"/>
      <c r="AC56766" s="206"/>
    </row>
    <row r="56767" spans="27:29">
      <c r="AA56767" s="298"/>
      <c r="AC56767" s="206"/>
    </row>
    <row r="56768" spans="27:29">
      <c r="AA56768" s="298"/>
      <c r="AC56768" s="206"/>
    </row>
    <row r="56769" spans="27:29">
      <c r="AA56769" s="298"/>
      <c r="AC56769" s="206"/>
    </row>
    <row r="56770" spans="27:29">
      <c r="AA56770" s="298"/>
      <c r="AC56770" s="206"/>
    </row>
    <row r="56771" spans="27:29">
      <c r="AA56771" s="298"/>
      <c r="AC56771" s="206"/>
    </row>
    <row r="56772" spans="27:29">
      <c r="AA56772" s="298"/>
      <c r="AC56772" s="206"/>
    </row>
    <row r="56773" spans="27:29">
      <c r="AA56773" s="298"/>
      <c r="AC56773" s="206"/>
    </row>
    <row r="56774" spans="27:29">
      <c r="AA56774" s="298"/>
      <c r="AC56774" s="206"/>
    </row>
    <row r="56775" spans="27:29">
      <c r="AA56775" s="298"/>
      <c r="AC56775" s="206"/>
    </row>
    <row r="56776" spans="27:29">
      <c r="AA56776" s="298"/>
      <c r="AC56776" s="206"/>
    </row>
    <row r="56777" spans="27:29">
      <c r="AA56777" s="298"/>
      <c r="AC56777" s="206"/>
    </row>
    <row r="56778" spans="27:29">
      <c r="AA56778" s="298"/>
      <c r="AC56778" s="206"/>
    </row>
    <row r="56779" spans="27:29">
      <c r="AA56779" s="298"/>
      <c r="AC56779" s="206"/>
    </row>
    <row r="56780" spans="27:29">
      <c r="AA56780" s="298"/>
      <c r="AC56780" s="206"/>
    </row>
    <row r="56781" spans="27:29">
      <c r="AA56781" s="298"/>
      <c r="AC56781" s="206"/>
    </row>
    <row r="56782" spans="27:29">
      <c r="AA56782" s="298"/>
      <c r="AC56782" s="206"/>
    </row>
    <row r="56783" spans="27:29">
      <c r="AA56783" s="298"/>
      <c r="AC56783" s="206"/>
    </row>
    <row r="56784" spans="27:29">
      <c r="AA56784" s="298"/>
      <c r="AC56784" s="206"/>
    </row>
    <row r="56785" spans="27:29">
      <c r="AA56785" s="298"/>
      <c r="AC56785" s="206"/>
    </row>
    <row r="56786" spans="27:29">
      <c r="AA56786" s="298"/>
      <c r="AC56786" s="206"/>
    </row>
    <row r="56787" spans="27:29">
      <c r="AA56787" s="298"/>
      <c r="AC56787" s="206"/>
    </row>
    <row r="56788" spans="27:29">
      <c r="AA56788" s="298"/>
      <c r="AC56788" s="206"/>
    </row>
    <row r="56789" spans="27:29">
      <c r="AA56789" s="298"/>
      <c r="AC56789" s="206"/>
    </row>
    <row r="56790" spans="27:29">
      <c r="AA56790" s="298"/>
      <c r="AC56790" s="206"/>
    </row>
    <row r="56791" spans="27:29">
      <c r="AA56791" s="298"/>
      <c r="AC56791" s="206"/>
    </row>
    <row r="56792" spans="27:29">
      <c r="AA56792" s="298"/>
      <c r="AC56792" s="206"/>
    </row>
    <row r="56793" spans="27:29">
      <c r="AA56793" s="298"/>
      <c r="AC56793" s="206"/>
    </row>
    <row r="56794" spans="27:29">
      <c r="AA56794" s="298"/>
      <c r="AC56794" s="206"/>
    </row>
    <row r="56795" spans="27:29">
      <c r="AA56795" s="298"/>
      <c r="AC56795" s="206"/>
    </row>
    <row r="56796" spans="27:29">
      <c r="AA56796" s="298"/>
      <c r="AC56796" s="206"/>
    </row>
    <row r="56797" spans="27:29">
      <c r="AA56797" s="298"/>
      <c r="AC56797" s="206"/>
    </row>
    <row r="56798" spans="27:29">
      <c r="AA56798" s="298"/>
      <c r="AC56798" s="206"/>
    </row>
    <row r="56799" spans="27:29">
      <c r="AA56799" s="298"/>
      <c r="AC56799" s="206"/>
    </row>
    <row r="56800" spans="27:29">
      <c r="AA56800" s="298"/>
      <c r="AC56800" s="206"/>
    </row>
    <row r="56801" spans="27:29">
      <c r="AA56801" s="298"/>
      <c r="AC56801" s="206"/>
    </row>
    <row r="56802" spans="27:29">
      <c r="AA56802" s="298"/>
      <c r="AC56802" s="206"/>
    </row>
    <row r="56803" spans="27:29">
      <c r="AA56803" s="298"/>
      <c r="AC56803" s="206"/>
    </row>
    <row r="56804" spans="27:29">
      <c r="AA56804" s="298"/>
      <c r="AC56804" s="206"/>
    </row>
    <row r="56805" spans="27:29">
      <c r="AA56805" s="298"/>
      <c r="AC56805" s="206"/>
    </row>
    <row r="56806" spans="27:29">
      <c r="AA56806" s="298"/>
      <c r="AC56806" s="206"/>
    </row>
    <row r="56807" spans="27:29">
      <c r="AA56807" s="298"/>
      <c r="AC56807" s="206"/>
    </row>
    <row r="56808" spans="27:29">
      <c r="AA56808" s="298"/>
      <c r="AC56808" s="206"/>
    </row>
    <row r="56809" spans="27:29">
      <c r="AA56809" s="298"/>
      <c r="AC56809" s="206"/>
    </row>
    <row r="56810" spans="27:29">
      <c r="AA56810" s="298"/>
      <c r="AC56810" s="206"/>
    </row>
    <row r="56811" spans="27:29">
      <c r="AA56811" s="298"/>
      <c r="AC56811" s="206"/>
    </row>
    <row r="56812" spans="27:29">
      <c r="AA56812" s="298"/>
      <c r="AC56812" s="206"/>
    </row>
    <row r="56813" spans="27:29">
      <c r="AA56813" s="298"/>
      <c r="AC56813" s="206"/>
    </row>
    <row r="56814" spans="27:29">
      <c r="AA56814" s="298"/>
      <c r="AC56814" s="206"/>
    </row>
    <row r="56815" spans="27:29">
      <c r="AA56815" s="298"/>
      <c r="AC56815" s="206"/>
    </row>
    <row r="56816" spans="27:29">
      <c r="AA56816" s="298"/>
      <c r="AC56816" s="206"/>
    </row>
    <row r="56817" spans="27:29">
      <c r="AA56817" s="298"/>
      <c r="AC56817" s="206"/>
    </row>
    <row r="56818" spans="27:29">
      <c r="AA56818" s="298"/>
      <c r="AC56818" s="206"/>
    </row>
    <row r="56819" spans="27:29">
      <c r="AA56819" s="298"/>
      <c r="AC56819" s="206"/>
    </row>
    <row r="56820" spans="27:29">
      <c r="AA56820" s="298"/>
      <c r="AC56820" s="206"/>
    </row>
    <row r="56821" spans="27:29">
      <c r="AA56821" s="298"/>
      <c r="AC56821" s="206"/>
    </row>
    <row r="56822" spans="27:29">
      <c r="AA56822" s="298"/>
      <c r="AC56822" s="206"/>
    </row>
    <row r="56823" spans="27:29">
      <c r="AA56823" s="298"/>
      <c r="AC56823" s="206"/>
    </row>
    <row r="56824" spans="27:29">
      <c r="AA56824" s="298"/>
      <c r="AC56824" s="206"/>
    </row>
    <row r="56825" spans="27:29">
      <c r="AA56825" s="298"/>
      <c r="AC56825" s="206"/>
    </row>
    <row r="56826" spans="27:29">
      <c r="AA56826" s="298"/>
      <c r="AC56826" s="206"/>
    </row>
    <row r="56827" spans="27:29">
      <c r="AA56827" s="298"/>
      <c r="AC56827" s="206"/>
    </row>
    <row r="56828" spans="27:29">
      <c r="AA56828" s="298"/>
      <c r="AC56828" s="206"/>
    </row>
    <row r="56829" spans="27:29">
      <c r="AA56829" s="298"/>
      <c r="AC56829" s="206"/>
    </row>
    <row r="56830" spans="27:29">
      <c r="AA56830" s="298"/>
      <c r="AC56830" s="206"/>
    </row>
    <row r="56831" spans="27:29">
      <c r="AA56831" s="298"/>
      <c r="AC56831" s="206"/>
    </row>
    <row r="56832" spans="27:29">
      <c r="AA56832" s="298"/>
      <c r="AC56832" s="206"/>
    </row>
    <row r="56833" spans="27:29">
      <c r="AA56833" s="298"/>
      <c r="AC56833" s="206"/>
    </row>
    <row r="56834" spans="27:29">
      <c r="AA56834" s="298"/>
      <c r="AC56834" s="206"/>
    </row>
    <row r="56835" spans="27:29">
      <c r="AA56835" s="298"/>
      <c r="AC56835" s="206"/>
    </row>
    <row r="56836" spans="27:29">
      <c r="AA56836" s="298"/>
      <c r="AC56836" s="206"/>
    </row>
    <row r="56837" spans="27:29">
      <c r="AA56837" s="298"/>
      <c r="AC56837" s="206"/>
    </row>
    <row r="56838" spans="27:29">
      <c r="AA56838" s="298"/>
      <c r="AC56838" s="206"/>
    </row>
    <row r="56839" spans="27:29">
      <c r="AA56839" s="298"/>
      <c r="AC56839" s="206"/>
    </row>
    <row r="56840" spans="27:29">
      <c r="AA56840" s="298"/>
      <c r="AC56840" s="206"/>
    </row>
    <row r="56841" spans="27:29">
      <c r="AA56841" s="298"/>
      <c r="AC56841" s="206"/>
    </row>
    <row r="56842" spans="27:29">
      <c r="AA56842" s="298"/>
      <c r="AC56842" s="206"/>
    </row>
    <row r="56843" spans="27:29">
      <c r="AA56843" s="298"/>
      <c r="AC56843" s="206"/>
    </row>
    <row r="56844" spans="27:29">
      <c r="AA56844" s="298"/>
      <c r="AC56844" s="206"/>
    </row>
    <row r="56845" spans="27:29">
      <c r="AA56845" s="298"/>
      <c r="AC56845" s="206"/>
    </row>
    <row r="56846" spans="27:29">
      <c r="AA56846" s="298"/>
      <c r="AC56846" s="206"/>
    </row>
    <row r="56847" spans="27:29">
      <c r="AA56847" s="298"/>
      <c r="AC56847" s="206"/>
    </row>
    <row r="56848" spans="27:29">
      <c r="AA56848" s="298"/>
      <c r="AC56848" s="206"/>
    </row>
    <row r="56849" spans="27:29">
      <c r="AA56849" s="298"/>
      <c r="AC56849" s="206"/>
    </row>
    <row r="56850" spans="27:29">
      <c r="AA56850" s="298"/>
      <c r="AC56850" s="206"/>
    </row>
    <row r="56851" spans="27:29">
      <c r="AA56851" s="298"/>
      <c r="AC56851" s="206"/>
    </row>
    <row r="56852" spans="27:29">
      <c r="AA56852" s="298"/>
      <c r="AC56852" s="206"/>
    </row>
    <row r="56853" spans="27:29">
      <c r="AA56853" s="298"/>
      <c r="AC56853" s="206"/>
    </row>
    <row r="56854" spans="27:29">
      <c r="AA56854" s="298"/>
      <c r="AC56854" s="206"/>
    </row>
    <row r="56855" spans="27:29">
      <c r="AA56855" s="298"/>
      <c r="AC56855" s="206"/>
    </row>
    <row r="56856" spans="27:29">
      <c r="AA56856" s="298"/>
      <c r="AC56856" s="206"/>
    </row>
    <row r="56857" spans="27:29">
      <c r="AA56857" s="298"/>
      <c r="AC56857" s="206"/>
    </row>
    <row r="56858" spans="27:29">
      <c r="AA56858" s="298"/>
      <c r="AC56858" s="206"/>
    </row>
    <row r="56859" spans="27:29">
      <c r="AA56859" s="298"/>
      <c r="AC56859" s="206"/>
    </row>
    <row r="56860" spans="27:29">
      <c r="AA56860" s="298"/>
      <c r="AC56860" s="206"/>
    </row>
    <row r="56861" spans="27:29">
      <c r="AA56861" s="298"/>
      <c r="AC56861" s="206"/>
    </row>
    <row r="56862" spans="27:29">
      <c r="AA56862" s="298"/>
      <c r="AC56862" s="206"/>
    </row>
    <row r="56863" spans="27:29">
      <c r="AA56863" s="298"/>
      <c r="AC56863" s="206"/>
    </row>
    <row r="56864" spans="27:29">
      <c r="AA56864" s="298"/>
      <c r="AC56864" s="206"/>
    </row>
    <row r="56865" spans="27:29">
      <c r="AA56865" s="298"/>
      <c r="AC56865" s="206"/>
    </row>
    <row r="56866" spans="27:29">
      <c r="AA56866" s="298"/>
      <c r="AC56866" s="206"/>
    </row>
    <row r="56867" spans="27:29">
      <c r="AA56867" s="298"/>
      <c r="AC56867" s="206"/>
    </row>
    <row r="56868" spans="27:29">
      <c r="AA56868" s="298"/>
      <c r="AC56868" s="206"/>
    </row>
    <row r="56869" spans="27:29">
      <c r="AA56869" s="298"/>
      <c r="AC56869" s="206"/>
    </row>
    <row r="56870" spans="27:29">
      <c r="AA56870" s="298"/>
      <c r="AC56870" s="206"/>
    </row>
    <row r="56871" spans="27:29">
      <c r="AA56871" s="298"/>
      <c r="AC56871" s="206"/>
    </row>
    <row r="56872" spans="27:29">
      <c r="AA56872" s="298"/>
      <c r="AC56872" s="206"/>
    </row>
    <row r="56873" spans="27:29">
      <c r="AA56873" s="298"/>
      <c r="AC56873" s="206"/>
    </row>
    <row r="56874" spans="27:29">
      <c r="AA56874" s="298"/>
      <c r="AC56874" s="206"/>
    </row>
    <row r="56875" spans="27:29">
      <c r="AA56875" s="298"/>
      <c r="AC56875" s="206"/>
    </row>
    <row r="56876" spans="27:29">
      <c r="AA56876" s="298"/>
      <c r="AC56876" s="206"/>
    </row>
    <row r="56877" spans="27:29">
      <c r="AA56877" s="298"/>
      <c r="AC56877" s="206"/>
    </row>
    <row r="56878" spans="27:29">
      <c r="AA56878" s="298"/>
      <c r="AC56878" s="206"/>
    </row>
    <row r="56879" spans="27:29">
      <c r="AA56879" s="298"/>
      <c r="AC56879" s="206"/>
    </row>
    <row r="56880" spans="27:29">
      <c r="AA56880" s="298"/>
      <c r="AC56880" s="206"/>
    </row>
    <row r="56881" spans="27:29">
      <c r="AA56881" s="298"/>
      <c r="AC56881" s="206"/>
    </row>
    <row r="56882" spans="27:29">
      <c r="AA56882" s="298"/>
      <c r="AC56882" s="206"/>
    </row>
    <row r="56883" spans="27:29">
      <c r="AA56883" s="298"/>
      <c r="AC56883" s="206"/>
    </row>
    <row r="56884" spans="27:29">
      <c r="AA56884" s="298"/>
      <c r="AC56884" s="206"/>
    </row>
    <row r="56885" spans="27:29">
      <c r="AA56885" s="298"/>
      <c r="AC56885" s="206"/>
    </row>
    <row r="56886" spans="27:29">
      <c r="AA56886" s="298"/>
      <c r="AC56886" s="206"/>
    </row>
    <row r="56887" spans="27:29">
      <c r="AA56887" s="298"/>
      <c r="AC56887" s="206"/>
    </row>
    <row r="56888" spans="27:29">
      <c r="AA56888" s="298"/>
      <c r="AC56888" s="206"/>
    </row>
    <row r="56889" spans="27:29">
      <c r="AA56889" s="298"/>
      <c r="AC56889" s="206"/>
    </row>
    <row r="56890" spans="27:29">
      <c r="AA56890" s="298"/>
      <c r="AC56890" s="206"/>
    </row>
    <row r="56891" spans="27:29">
      <c r="AA56891" s="298"/>
      <c r="AC56891" s="206"/>
    </row>
    <row r="56892" spans="27:29">
      <c r="AA56892" s="298"/>
      <c r="AC56892" s="206"/>
    </row>
    <row r="56893" spans="27:29">
      <c r="AA56893" s="298"/>
      <c r="AC56893" s="206"/>
    </row>
    <row r="56894" spans="27:29">
      <c r="AA56894" s="298"/>
      <c r="AC56894" s="206"/>
    </row>
    <row r="56895" spans="27:29">
      <c r="AA56895" s="298"/>
      <c r="AC56895" s="206"/>
    </row>
    <row r="56896" spans="27:29">
      <c r="AA56896" s="298"/>
      <c r="AC56896" s="206"/>
    </row>
    <row r="56897" spans="27:29">
      <c r="AA56897" s="298"/>
      <c r="AC56897" s="206"/>
    </row>
    <row r="56898" spans="27:29">
      <c r="AA56898" s="298"/>
      <c r="AC56898" s="206"/>
    </row>
    <row r="56899" spans="27:29">
      <c r="AA56899" s="298"/>
      <c r="AC56899" s="206"/>
    </row>
    <row r="56900" spans="27:29">
      <c r="AA56900" s="298"/>
      <c r="AC56900" s="206"/>
    </row>
    <row r="56901" spans="27:29">
      <c r="AA56901" s="298"/>
      <c r="AC56901" s="206"/>
    </row>
    <row r="56902" spans="27:29">
      <c r="AA56902" s="298"/>
      <c r="AC56902" s="206"/>
    </row>
    <row r="56903" spans="27:29">
      <c r="AA56903" s="298"/>
      <c r="AC56903" s="206"/>
    </row>
    <row r="56904" spans="27:29">
      <c r="AA56904" s="298"/>
      <c r="AC56904" s="206"/>
    </row>
    <row r="56905" spans="27:29">
      <c r="AA56905" s="298"/>
      <c r="AC56905" s="206"/>
    </row>
    <row r="56906" spans="27:29">
      <c r="AA56906" s="298"/>
      <c r="AC56906" s="206"/>
    </row>
    <row r="56907" spans="27:29">
      <c r="AA56907" s="298"/>
      <c r="AC56907" s="206"/>
    </row>
    <row r="56908" spans="27:29">
      <c r="AA56908" s="298"/>
      <c r="AC56908" s="206"/>
    </row>
    <row r="56909" spans="27:29">
      <c r="AA56909" s="298"/>
      <c r="AC56909" s="206"/>
    </row>
    <row r="56910" spans="27:29">
      <c r="AA56910" s="298"/>
      <c r="AC56910" s="206"/>
    </row>
    <row r="56911" spans="27:29">
      <c r="AA56911" s="298"/>
      <c r="AC56911" s="206"/>
    </row>
    <row r="56912" spans="27:29">
      <c r="AA56912" s="298"/>
      <c r="AC56912" s="206"/>
    </row>
    <row r="56913" spans="27:29">
      <c r="AA56913" s="298"/>
      <c r="AC56913" s="206"/>
    </row>
    <row r="56914" spans="27:29">
      <c r="AA56914" s="298"/>
      <c r="AC56914" s="206"/>
    </row>
    <row r="56915" spans="27:29">
      <c r="AA56915" s="298"/>
      <c r="AC56915" s="206"/>
    </row>
    <row r="56916" spans="27:29">
      <c r="AA56916" s="298"/>
      <c r="AC56916" s="206"/>
    </row>
    <row r="56917" spans="27:29">
      <c r="AA56917" s="298"/>
      <c r="AC56917" s="206"/>
    </row>
    <row r="56918" spans="27:29">
      <c r="AA56918" s="298"/>
      <c r="AC56918" s="206"/>
    </row>
    <row r="56919" spans="27:29">
      <c r="AA56919" s="298"/>
      <c r="AC56919" s="206"/>
    </row>
    <row r="56920" spans="27:29">
      <c r="AA56920" s="298"/>
      <c r="AC56920" s="206"/>
    </row>
    <row r="56921" spans="27:29">
      <c r="AA56921" s="298"/>
      <c r="AC56921" s="206"/>
    </row>
    <row r="56922" spans="27:29">
      <c r="AA56922" s="298"/>
      <c r="AC56922" s="206"/>
    </row>
    <row r="56923" spans="27:29">
      <c r="AA56923" s="298"/>
      <c r="AC56923" s="206"/>
    </row>
    <row r="56924" spans="27:29">
      <c r="AA56924" s="298"/>
      <c r="AC56924" s="206"/>
    </row>
    <row r="56925" spans="27:29">
      <c r="AA56925" s="298"/>
      <c r="AC56925" s="206"/>
    </row>
    <row r="56926" spans="27:29">
      <c r="AA56926" s="298"/>
      <c r="AC56926" s="206"/>
    </row>
    <row r="56927" spans="27:29">
      <c r="AA56927" s="298"/>
      <c r="AC56927" s="206"/>
    </row>
    <row r="56928" spans="27:29">
      <c r="AA56928" s="298"/>
      <c r="AC56928" s="206"/>
    </row>
    <row r="56929" spans="27:29">
      <c r="AA56929" s="298"/>
      <c r="AC56929" s="206"/>
    </row>
    <row r="56930" spans="27:29">
      <c r="AA56930" s="298"/>
      <c r="AC56930" s="206"/>
    </row>
    <row r="56931" spans="27:29">
      <c r="AA56931" s="298"/>
      <c r="AC56931" s="206"/>
    </row>
    <row r="56932" spans="27:29">
      <c r="AA56932" s="298"/>
      <c r="AC56932" s="206"/>
    </row>
    <row r="56933" spans="27:29">
      <c r="AA56933" s="298"/>
      <c r="AC56933" s="206"/>
    </row>
    <row r="56934" spans="27:29">
      <c r="AA56934" s="298"/>
      <c r="AC56934" s="206"/>
    </row>
    <row r="56935" spans="27:29">
      <c r="AA56935" s="298"/>
      <c r="AC56935" s="206"/>
    </row>
    <row r="56936" spans="27:29">
      <c r="AA56936" s="298"/>
      <c r="AC56936" s="206"/>
    </row>
    <row r="56937" spans="27:29">
      <c r="AA56937" s="298"/>
      <c r="AC56937" s="206"/>
    </row>
    <row r="56938" spans="27:29">
      <c r="AA56938" s="298"/>
      <c r="AC56938" s="206"/>
    </row>
    <row r="56939" spans="27:29">
      <c r="AA56939" s="298"/>
      <c r="AC56939" s="206"/>
    </row>
    <row r="56940" spans="27:29">
      <c r="AA56940" s="298"/>
      <c r="AC56940" s="206"/>
    </row>
    <row r="56941" spans="27:29">
      <c r="AA56941" s="298"/>
      <c r="AC56941" s="206"/>
    </row>
    <row r="56942" spans="27:29">
      <c r="AA56942" s="298"/>
      <c r="AC56942" s="206"/>
    </row>
    <row r="56943" spans="27:29">
      <c r="AA56943" s="298"/>
      <c r="AC56943" s="206"/>
    </row>
    <row r="56944" spans="27:29">
      <c r="AA56944" s="298"/>
      <c r="AC56944" s="206"/>
    </row>
    <row r="56945" spans="27:29">
      <c r="AA56945" s="298"/>
      <c r="AC56945" s="206"/>
    </row>
    <row r="56946" spans="27:29">
      <c r="AA56946" s="298"/>
      <c r="AC56946" s="206"/>
    </row>
    <row r="56947" spans="27:29">
      <c r="AA56947" s="298"/>
      <c r="AC56947" s="206"/>
    </row>
    <row r="56948" spans="27:29">
      <c r="AA56948" s="298"/>
      <c r="AC56948" s="206"/>
    </row>
    <row r="56949" spans="27:29">
      <c r="AA56949" s="298"/>
      <c r="AC56949" s="206"/>
    </row>
    <row r="56950" spans="27:29">
      <c r="AA56950" s="298"/>
      <c r="AC56950" s="206"/>
    </row>
    <row r="56951" spans="27:29">
      <c r="AA56951" s="298"/>
      <c r="AC56951" s="206"/>
    </row>
    <row r="56952" spans="27:29">
      <c r="AA56952" s="298"/>
      <c r="AC56952" s="206"/>
    </row>
    <row r="56953" spans="27:29">
      <c r="AA56953" s="298"/>
      <c r="AC56953" s="206"/>
    </row>
    <row r="56954" spans="27:29">
      <c r="AA56954" s="298"/>
      <c r="AC56954" s="206"/>
    </row>
    <row r="56955" spans="27:29">
      <c r="AA56955" s="298"/>
      <c r="AC56955" s="206"/>
    </row>
    <row r="56956" spans="27:29">
      <c r="AA56956" s="298"/>
      <c r="AC56956" s="206"/>
    </row>
    <row r="56957" spans="27:29">
      <c r="AA56957" s="298"/>
      <c r="AC56957" s="206"/>
    </row>
    <row r="56958" spans="27:29">
      <c r="AA56958" s="298"/>
      <c r="AC56958" s="206"/>
    </row>
    <row r="56959" spans="27:29">
      <c r="AA56959" s="298"/>
      <c r="AC56959" s="206"/>
    </row>
    <row r="56960" spans="27:29">
      <c r="AA56960" s="298"/>
      <c r="AC56960" s="206"/>
    </row>
    <row r="56961" spans="27:29">
      <c r="AA56961" s="298"/>
      <c r="AC56961" s="206"/>
    </row>
    <row r="56962" spans="27:29">
      <c r="AA56962" s="298"/>
      <c r="AC56962" s="206"/>
    </row>
    <row r="56963" spans="27:29">
      <c r="AA56963" s="298"/>
      <c r="AC56963" s="206"/>
    </row>
    <row r="56964" spans="27:29">
      <c r="AA56964" s="298"/>
      <c r="AC56964" s="206"/>
    </row>
    <row r="56965" spans="27:29">
      <c r="AA56965" s="298"/>
      <c r="AC56965" s="206"/>
    </row>
    <row r="56966" spans="27:29">
      <c r="AA56966" s="298"/>
      <c r="AC56966" s="206"/>
    </row>
    <row r="56967" spans="27:29">
      <c r="AA56967" s="298"/>
      <c r="AC56967" s="206"/>
    </row>
    <row r="56968" spans="27:29">
      <c r="AA56968" s="298"/>
      <c r="AC56968" s="206"/>
    </row>
    <row r="56969" spans="27:29">
      <c r="AA56969" s="298"/>
      <c r="AC56969" s="206"/>
    </row>
    <row r="56970" spans="27:29">
      <c r="AA56970" s="298"/>
      <c r="AC56970" s="206"/>
    </row>
    <row r="56971" spans="27:29">
      <c r="AA56971" s="298"/>
      <c r="AC56971" s="206"/>
    </row>
    <row r="56972" spans="27:29">
      <c r="AA56972" s="298"/>
      <c r="AC56972" s="206"/>
    </row>
    <row r="56973" spans="27:29">
      <c r="AA56973" s="298"/>
      <c r="AC56973" s="206"/>
    </row>
    <row r="56974" spans="27:29">
      <c r="AA56974" s="298"/>
      <c r="AC56974" s="206"/>
    </row>
    <row r="56975" spans="27:29">
      <c r="AA56975" s="298"/>
      <c r="AC56975" s="206"/>
    </row>
    <row r="56976" spans="27:29">
      <c r="AA56976" s="298"/>
      <c r="AC56976" s="206"/>
    </row>
    <row r="56977" spans="27:29">
      <c r="AA56977" s="298"/>
      <c r="AC56977" s="206"/>
    </row>
    <row r="56978" spans="27:29">
      <c r="AA56978" s="298"/>
      <c r="AC56978" s="206"/>
    </row>
    <row r="56979" spans="27:29">
      <c r="AA56979" s="298"/>
      <c r="AC56979" s="206"/>
    </row>
    <row r="56980" spans="27:29">
      <c r="AA56980" s="298"/>
      <c r="AC56980" s="206"/>
    </row>
    <row r="56981" spans="27:29">
      <c r="AA56981" s="298"/>
      <c r="AC56981" s="206"/>
    </row>
    <row r="56982" spans="27:29">
      <c r="AA56982" s="298"/>
      <c r="AC56982" s="206"/>
    </row>
    <row r="56983" spans="27:29">
      <c r="AA56983" s="298"/>
      <c r="AC56983" s="206"/>
    </row>
    <row r="56984" spans="27:29">
      <c r="AA56984" s="298"/>
      <c r="AC56984" s="206"/>
    </row>
    <row r="56985" spans="27:29">
      <c r="AA56985" s="298"/>
      <c r="AC56985" s="206"/>
    </row>
    <row r="56986" spans="27:29">
      <c r="AA56986" s="298"/>
      <c r="AC56986" s="206"/>
    </row>
    <row r="56987" spans="27:29">
      <c r="AA56987" s="298"/>
      <c r="AC56987" s="206"/>
    </row>
    <row r="56988" spans="27:29">
      <c r="AA56988" s="298"/>
      <c r="AC56988" s="206"/>
    </row>
    <row r="56989" spans="27:29">
      <c r="AA56989" s="298"/>
      <c r="AC56989" s="206"/>
    </row>
    <row r="56990" spans="27:29">
      <c r="AA56990" s="298"/>
      <c r="AC56990" s="206"/>
    </row>
    <row r="56991" spans="27:29">
      <c r="AA56991" s="298"/>
      <c r="AC56991" s="206"/>
    </row>
    <row r="56992" spans="27:29">
      <c r="AA56992" s="298"/>
      <c r="AC56992" s="206"/>
    </row>
    <row r="56993" spans="27:29">
      <c r="AA56993" s="298"/>
      <c r="AC56993" s="206"/>
    </row>
    <row r="56994" spans="27:29">
      <c r="AA56994" s="298"/>
      <c r="AC56994" s="206"/>
    </row>
    <row r="56995" spans="27:29">
      <c r="AA56995" s="298"/>
      <c r="AC56995" s="206"/>
    </row>
    <row r="56996" spans="27:29">
      <c r="AA56996" s="298"/>
      <c r="AC56996" s="206"/>
    </row>
    <row r="56997" spans="27:29">
      <c r="AA56997" s="298"/>
      <c r="AC56997" s="206"/>
    </row>
    <row r="56998" spans="27:29">
      <c r="AA56998" s="298"/>
      <c r="AC56998" s="206"/>
    </row>
    <row r="56999" spans="27:29">
      <c r="AA56999" s="298"/>
      <c r="AC56999" s="206"/>
    </row>
    <row r="57000" spans="27:29">
      <c r="AA57000" s="298"/>
      <c r="AC57000" s="206"/>
    </row>
    <row r="57001" spans="27:29">
      <c r="AA57001" s="298"/>
      <c r="AC57001" s="206"/>
    </row>
    <row r="57002" spans="27:29">
      <c r="AA57002" s="298"/>
      <c r="AC57002" s="206"/>
    </row>
    <row r="57003" spans="27:29">
      <c r="AA57003" s="298"/>
      <c r="AC57003" s="206"/>
    </row>
    <row r="57004" spans="27:29">
      <c r="AA57004" s="298"/>
      <c r="AC57004" s="206"/>
    </row>
    <row r="57005" spans="27:29">
      <c r="AA57005" s="298"/>
      <c r="AC57005" s="206"/>
    </row>
    <row r="57006" spans="27:29">
      <c r="AA57006" s="298"/>
      <c r="AC57006" s="206"/>
    </row>
    <row r="57007" spans="27:29">
      <c r="AA57007" s="298"/>
      <c r="AC57007" s="206"/>
    </row>
    <row r="57008" spans="27:29">
      <c r="AA57008" s="298"/>
      <c r="AC57008" s="206"/>
    </row>
    <row r="57009" spans="27:29">
      <c r="AA57009" s="298"/>
      <c r="AC57009" s="206"/>
    </row>
    <row r="57010" spans="27:29">
      <c r="AA57010" s="298"/>
      <c r="AC57010" s="206"/>
    </row>
    <row r="57011" spans="27:29">
      <c r="AA57011" s="298"/>
      <c r="AC57011" s="206"/>
    </row>
    <row r="57012" spans="27:29">
      <c r="AA57012" s="298"/>
      <c r="AC57012" s="206"/>
    </row>
    <row r="57013" spans="27:29">
      <c r="AA57013" s="298"/>
      <c r="AC57013" s="206"/>
    </row>
    <row r="57014" spans="27:29">
      <c r="AA57014" s="298"/>
      <c r="AC57014" s="206"/>
    </row>
    <row r="57015" spans="27:29">
      <c r="AA57015" s="298"/>
      <c r="AC57015" s="206"/>
    </row>
    <row r="57016" spans="27:29">
      <c r="AA57016" s="298"/>
      <c r="AC57016" s="206"/>
    </row>
    <row r="57017" spans="27:29">
      <c r="AA57017" s="298"/>
      <c r="AC57017" s="206"/>
    </row>
    <row r="57018" spans="27:29">
      <c r="AA57018" s="298"/>
      <c r="AC57018" s="206"/>
    </row>
    <row r="57019" spans="27:29">
      <c r="AA57019" s="298"/>
      <c r="AC57019" s="206"/>
    </row>
    <row r="57020" spans="27:29">
      <c r="AA57020" s="298"/>
      <c r="AC57020" s="206"/>
    </row>
    <row r="57021" spans="27:29">
      <c r="AA57021" s="298"/>
      <c r="AC57021" s="206"/>
    </row>
    <row r="57022" spans="27:29">
      <c r="AA57022" s="298"/>
      <c r="AC57022" s="206"/>
    </row>
    <row r="57023" spans="27:29">
      <c r="AA57023" s="298"/>
      <c r="AC57023" s="206"/>
    </row>
    <row r="57024" spans="27:29">
      <c r="AA57024" s="298"/>
      <c r="AC57024" s="206"/>
    </row>
    <row r="57025" spans="27:29">
      <c r="AA57025" s="298"/>
      <c r="AC57025" s="206"/>
    </row>
    <row r="57026" spans="27:29">
      <c r="AA57026" s="298"/>
      <c r="AC57026" s="206"/>
    </row>
    <row r="57027" spans="27:29">
      <c r="AA57027" s="298"/>
      <c r="AC57027" s="206"/>
    </row>
    <row r="57028" spans="27:29">
      <c r="AA57028" s="298"/>
      <c r="AC57028" s="206"/>
    </row>
    <row r="57029" spans="27:29">
      <c r="AA57029" s="298"/>
      <c r="AC57029" s="206"/>
    </row>
    <row r="57030" spans="27:29">
      <c r="AA57030" s="298"/>
      <c r="AC57030" s="206"/>
    </row>
    <row r="57031" spans="27:29">
      <c r="AA57031" s="298"/>
      <c r="AC57031" s="206"/>
    </row>
    <row r="57032" spans="27:29">
      <c r="AA57032" s="298"/>
      <c r="AC57032" s="206"/>
    </row>
    <row r="57033" spans="27:29">
      <c r="AA57033" s="298"/>
      <c r="AC57033" s="206"/>
    </row>
    <row r="57034" spans="27:29">
      <c r="AA57034" s="298"/>
      <c r="AC57034" s="206"/>
    </row>
    <row r="57035" spans="27:29">
      <c r="AA57035" s="298"/>
      <c r="AC57035" s="206"/>
    </row>
    <row r="57036" spans="27:29">
      <c r="AA57036" s="298"/>
      <c r="AC57036" s="206"/>
    </row>
    <row r="57037" spans="27:29">
      <c r="AA57037" s="298"/>
      <c r="AC57037" s="206"/>
    </row>
    <row r="57038" spans="27:29">
      <c r="AA57038" s="298"/>
      <c r="AC57038" s="206"/>
    </row>
    <row r="57039" spans="27:29">
      <c r="AA57039" s="298"/>
      <c r="AC57039" s="206"/>
    </row>
    <row r="57040" spans="27:29">
      <c r="AA57040" s="298"/>
      <c r="AC57040" s="206"/>
    </row>
    <row r="57041" spans="27:29">
      <c r="AA57041" s="298"/>
      <c r="AC57041" s="206"/>
    </row>
    <row r="57042" spans="27:29">
      <c r="AA57042" s="298"/>
      <c r="AC57042" s="206"/>
    </row>
    <row r="57043" spans="27:29">
      <c r="AA57043" s="298"/>
      <c r="AC57043" s="206"/>
    </row>
    <row r="57044" spans="27:29">
      <c r="AA57044" s="298"/>
      <c r="AC57044" s="206"/>
    </row>
    <row r="57045" spans="27:29">
      <c r="AA57045" s="298"/>
      <c r="AC57045" s="206"/>
    </row>
    <row r="57046" spans="27:29">
      <c r="AA57046" s="298"/>
      <c r="AC57046" s="206"/>
    </row>
    <row r="57047" spans="27:29">
      <c r="AA57047" s="298"/>
      <c r="AC57047" s="206"/>
    </row>
    <row r="57048" spans="27:29">
      <c r="AA57048" s="298"/>
      <c r="AC57048" s="206"/>
    </row>
    <row r="57049" spans="27:29">
      <c r="AA57049" s="298"/>
      <c r="AC57049" s="206"/>
    </row>
    <row r="57050" spans="27:29">
      <c r="AA57050" s="298"/>
      <c r="AC57050" s="206"/>
    </row>
    <row r="57051" spans="27:29">
      <c r="AA57051" s="298"/>
      <c r="AC57051" s="206"/>
    </row>
    <row r="57052" spans="27:29">
      <c r="AA57052" s="298"/>
      <c r="AC57052" s="206"/>
    </row>
    <row r="57053" spans="27:29">
      <c r="AA57053" s="298"/>
      <c r="AC57053" s="206"/>
    </row>
    <row r="57054" spans="27:29">
      <c r="AA57054" s="298"/>
      <c r="AC57054" s="206"/>
    </row>
    <row r="57055" spans="27:29">
      <c r="AA57055" s="298"/>
      <c r="AC57055" s="206"/>
    </row>
    <row r="57056" spans="27:29">
      <c r="AA57056" s="298"/>
      <c r="AC57056" s="206"/>
    </row>
    <row r="57057" spans="27:29">
      <c r="AA57057" s="298"/>
      <c r="AC57057" s="206"/>
    </row>
    <row r="57058" spans="27:29">
      <c r="AA57058" s="298"/>
      <c r="AC57058" s="206"/>
    </row>
    <row r="57059" spans="27:29">
      <c r="AA57059" s="298"/>
      <c r="AC57059" s="206"/>
    </row>
    <row r="57060" spans="27:29">
      <c r="AA57060" s="298"/>
      <c r="AC57060" s="206"/>
    </row>
    <row r="57061" spans="27:29">
      <c r="AA57061" s="298"/>
      <c r="AC57061" s="206"/>
    </row>
    <row r="57062" spans="27:29">
      <c r="AA57062" s="298"/>
      <c r="AC57062" s="206"/>
    </row>
    <row r="57063" spans="27:29">
      <c r="AA57063" s="298"/>
      <c r="AC57063" s="206"/>
    </row>
    <row r="57064" spans="27:29">
      <c r="AA57064" s="298"/>
      <c r="AC57064" s="206"/>
    </row>
    <row r="57065" spans="27:29">
      <c r="AA57065" s="298"/>
      <c r="AC57065" s="206"/>
    </row>
    <row r="57066" spans="27:29">
      <c r="AA57066" s="298"/>
      <c r="AC57066" s="206"/>
    </row>
    <row r="57067" spans="27:29">
      <c r="AA57067" s="298"/>
      <c r="AC57067" s="206"/>
    </row>
    <row r="57068" spans="27:29">
      <c r="AA57068" s="298"/>
      <c r="AC57068" s="206"/>
    </row>
    <row r="57069" spans="27:29">
      <c r="AA57069" s="298"/>
      <c r="AC57069" s="206"/>
    </row>
    <row r="57070" spans="27:29">
      <c r="AA57070" s="298"/>
      <c r="AC57070" s="206"/>
    </row>
    <row r="57071" spans="27:29">
      <c r="AA57071" s="298"/>
      <c r="AC57071" s="206"/>
    </row>
    <row r="57072" spans="27:29">
      <c r="AA57072" s="298"/>
      <c r="AC57072" s="206"/>
    </row>
    <row r="57073" spans="27:29">
      <c r="AA57073" s="298"/>
      <c r="AC57073" s="206"/>
    </row>
    <row r="57074" spans="27:29">
      <c r="AA57074" s="298"/>
      <c r="AC57074" s="206"/>
    </row>
    <row r="57075" spans="27:29">
      <c r="AA57075" s="298"/>
      <c r="AC57075" s="206"/>
    </row>
    <row r="57076" spans="27:29">
      <c r="AA57076" s="298"/>
      <c r="AC57076" s="206"/>
    </row>
    <row r="57077" spans="27:29">
      <c r="AA57077" s="298"/>
      <c r="AC57077" s="206"/>
    </row>
    <row r="57078" spans="27:29">
      <c r="AA57078" s="298"/>
      <c r="AC57078" s="206"/>
    </row>
    <row r="57079" spans="27:29">
      <c r="AA57079" s="298"/>
      <c r="AC57079" s="206"/>
    </row>
    <row r="57080" spans="27:29">
      <c r="AA57080" s="298"/>
      <c r="AC57080" s="206"/>
    </row>
    <row r="57081" spans="27:29">
      <c r="AA57081" s="298"/>
      <c r="AC57081" s="206"/>
    </row>
    <row r="57082" spans="27:29">
      <c r="AA57082" s="298"/>
      <c r="AC57082" s="206"/>
    </row>
    <row r="57083" spans="27:29">
      <c r="AA57083" s="298"/>
      <c r="AC57083" s="206"/>
    </row>
    <row r="57084" spans="27:29">
      <c r="AA57084" s="298"/>
      <c r="AC57084" s="206"/>
    </row>
    <row r="57085" spans="27:29">
      <c r="AA57085" s="298"/>
      <c r="AC57085" s="206"/>
    </row>
    <row r="57086" spans="27:29">
      <c r="AA57086" s="298"/>
      <c r="AC57086" s="206"/>
    </row>
    <row r="57087" spans="27:29">
      <c r="AA57087" s="298"/>
      <c r="AC57087" s="206"/>
    </row>
    <row r="57088" spans="27:29">
      <c r="AA57088" s="298"/>
      <c r="AC57088" s="206"/>
    </row>
    <row r="57089" spans="27:29">
      <c r="AA57089" s="298"/>
      <c r="AC57089" s="206"/>
    </row>
    <row r="57090" spans="27:29">
      <c r="AA57090" s="298"/>
      <c r="AC57090" s="206"/>
    </row>
    <row r="57091" spans="27:29">
      <c r="AA57091" s="298"/>
      <c r="AC57091" s="206"/>
    </row>
    <row r="57092" spans="27:29">
      <c r="AA57092" s="298"/>
      <c r="AC57092" s="206"/>
    </row>
    <row r="57093" spans="27:29">
      <c r="AA57093" s="298"/>
      <c r="AC57093" s="206"/>
    </row>
    <row r="57094" spans="27:29">
      <c r="AA57094" s="298"/>
      <c r="AC57094" s="206"/>
    </row>
    <row r="57095" spans="27:29">
      <c r="AA57095" s="298"/>
      <c r="AC57095" s="206"/>
    </row>
    <row r="57096" spans="27:29">
      <c r="AA57096" s="298"/>
      <c r="AC57096" s="206"/>
    </row>
    <row r="57097" spans="27:29">
      <c r="AA57097" s="298"/>
      <c r="AC57097" s="206"/>
    </row>
    <row r="57098" spans="27:29">
      <c r="AA57098" s="298"/>
      <c r="AC57098" s="206"/>
    </row>
    <row r="57099" spans="27:29">
      <c r="AA57099" s="298"/>
      <c r="AC57099" s="206"/>
    </row>
    <row r="57100" spans="27:29">
      <c r="AA57100" s="298"/>
      <c r="AC57100" s="206"/>
    </row>
    <row r="57101" spans="27:29">
      <c r="AA57101" s="298"/>
      <c r="AC57101" s="206"/>
    </row>
    <row r="57102" spans="27:29">
      <c r="AA57102" s="298"/>
      <c r="AC57102" s="206"/>
    </row>
    <row r="57103" spans="27:29">
      <c r="AA57103" s="298"/>
      <c r="AC57103" s="206"/>
    </row>
    <row r="57104" spans="27:29">
      <c r="AA57104" s="298"/>
      <c r="AC57104" s="206"/>
    </row>
    <row r="57105" spans="27:29">
      <c r="AA57105" s="298"/>
      <c r="AC57105" s="206"/>
    </row>
    <row r="57106" spans="27:29">
      <c r="AA57106" s="298"/>
      <c r="AC57106" s="206"/>
    </row>
    <row r="57107" spans="27:29">
      <c r="AA57107" s="298"/>
      <c r="AC57107" s="206"/>
    </row>
    <row r="57108" spans="27:29">
      <c r="AA57108" s="298"/>
      <c r="AC57108" s="206"/>
    </row>
    <row r="57109" spans="27:29">
      <c r="AA57109" s="298"/>
      <c r="AC57109" s="206"/>
    </row>
    <row r="57110" spans="27:29">
      <c r="AA57110" s="298"/>
      <c r="AC57110" s="206"/>
    </row>
    <row r="57111" spans="27:29">
      <c r="AA57111" s="298"/>
      <c r="AC57111" s="206"/>
    </row>
    <row r="57112" spans="27:29">
      <c r="AA57112" s="298"/>
      <c r="AC57112" s="206"/>
    </row>
    <row r="57113" spans="27:29">
      <c r="AA57113" s="298"/>
      <c r="AC57113" s="206"/>
    </row>
    <row r="57114" spans="27:29">
      <c r="AA57114" s="298"/>
      <c r="AC57114" s="206"/>
    </row>
    <row r="57115" spans="27:29">
      <c r="AA57115" s="298"/>
      <c r="AC57115" s="206"/>
    </row>
    <row r="57116" spans="27:29">
      <c r="AA57116" s="298"/>
      <c r="AC57116" s="206"/>
    </row>
    <row r="57117" spans="27:29">
      <c r="AA57117" s="298"/>
      <c r="AC57117" s="206"/>
    </row>
    <row r="57118" spans="27:29">
      <c r="AA57118" s="298"/>
      <c r="AC57118" s="206"/>
    </row>
    <row r="57119" spans="27:29">
      <c r="AA57119" s="298"/>
      <c r="AC57119" s="206"/>
    </row>
    <row r="57120" spans="27:29">
      <c r="AA57120" s="298"/>
      <c r="AC57120" s="206"/>
    </row>
    <row r="57121" spans="27:29">
      <c r="AA57121" s="298"/>
      <c r="AC57121" s="206"/>
    </row>
    <row r="57122" spans="27:29">
      <c r="AA57122" s="298"/>
      <c r="AC57122" s="206"/>
    </row>
    <row r="57123" spans="27:29">
      <c r="AA57123" s="298"/>
      <c r="AC57123" s="206"/>
    </row>
    <row r="57124" spans="27:29">
      <c r="AA57124" s="298"/>
      <c r="AC57124" s="206"/>
    </row>
    <row r="57125" spans="27:29">
      <c r="AA57125" s="298"/>
      <c r="AC57125" s="206"/>
    </row>
    <row r="57126" spans="27:29">
      <c r="AA57126" s="298"/>
      <c r="AC57126" s="206"/>
    </row>
    <row r="57127" spans="27:29">
      <c r="AA57127" s="298"/>
      <c r="AC57127" s="206"/>
    </row>
    <row r="57128" spans="27:29">
      <c r="AA57128" s="298"/>
      <c r="AC57128" s="206"/>
    </row>
    <row r="57129" spans="27:29">
      <c r="AA57129" s="298"/>
      <c r="AC57129" s="206"/>
    </row>
    <row r="57130" spans="27:29">
      <c r="AA57130" s="298"/>
      <c r="AC57130" s="206"/>
    </row>
    <row r="57131" spans="27:29">
      <c r="AA57131" s="298"/>
      <c r="AC57131" s="206"/>
    </row>
    <row r="57132" spans="27:29">
      <c r="AA57132" s="298"/>
      <c r="AC57132" s="206"/>
    </row>
    <row r="57133" spans="27:29">
      <c r="AA57133" s="298"/>
      <c r="AC57133" s="206"/>
    </row>
    <row r="57134" spans="27:29">
      <c r="AA57134" s="298"/>
      <c r="AC57134" s="206"/>
    </row>
    <row r="57135" spans="27:29">
      <c r="AA57135" s="298"/>
      <c r="AC57135" s="206"/>
    </row>
    <row r="57136" spans="27:29">
      <c r="AA57136" s="298"/>
      <c r="AC57136" s="206"/>
    </row>
    <row r="57137" spans="27:29">
      <c r="AA57137" s="298"/>
      <c r="AC57137" s="206"/>
    </row>
    <row r="57138" spans="27:29">
      <c r="AA57138" s="298"/>
      <c r="AC57138" s="206"/>
    </row>
    <row r="57139" spans="27:29">
      <c r="AA57139" s="298"/>
      <c r="AC57139" s="206"/>
    </row>
    <row r="57140" spans="27:29">
      <c r="AA57140" s="298"/>
      <c r="AC57140" s="206"/>
    </row>
    <row r="57141" spans="27:29">
      <c r="AA57141" s="298"/>
      <c r="AC57141" s="206"/>
    </row>
    <row r="57142" spans="27:29">
      <c r="AA57142" s="298"/>
      <c r="AC57142" s="206"/>
    </row>
    <row r="57143" spans="27:29">
      <c r="AA57143" s="298"/>
      <c r="AC57143" s="206"/>
    </row>
    <row r="57144" spans="27:29">
      <c r="AA57144" s="298"/>
      <c r="AC57144" s="206"/>
    </row>
    <row r="57145" spans="27:29">
      <c r="AA57145" s="298"/>
      <c r="AC57145" s="206"/>
    </row>
    <row r="57146" spans="27:29">
      <c r="AA57146" s="298"/>
      <c r="AC57146" s="206"/>
    </row>
    <row r="57147" spans="27:29">
      <c r="AA57147" s="298"/>
      <c r="AC57147" s="206"/>
    </row>
    <row r="57148" spans="27:29">
      <c r="AA57148" s="298"/>
      <c r="AC57148" s="206"/>
    </row>
    <row r="57149" spans="27:29">
      <c r="AA57149" s="298"/>
      <c r="AC57149" s="206"/>
    </row>
    <row r="57150" spans="27:29">
      <c r="AA57150" s="298"/>
      <c r="AC57150" s="206"/>
    </row>
    <row r="57151" spans="27:29">
      <c r="AA57151" s="298"/>
      <c r="AC57151" s="206"/>
    </row>
    <row r="57152" spans="27:29">
      <c r="AA57152" s="298"/>
      <c r="AC57152" s="206"/>
    </row>
    <row r="57153" spans="27:29">
      <c r="AA57153" s="298"/>
      <c r="AC57153" s="206"/>
    </row>
    <row r="57154" spans="27:29">
      <c r="AA57154" s="298"/>
      <c r="AC57154" s="206"/>
    </row>
    <row r="57155" spans="27:29">
      <c r="AA57155" s="298"/>
      <c r="AC57155" s="206"/>
    </row>
    <row r="57156" spans="27:29">
      <c r="AA57156" s="298"/>
      <c r="AC57156" s="206"/>
    </row>
    <row r="57157" spans="27:29">
      <c r="AA57157" s="298"/>
      <c r="AC57157" s="206"/>
    </row>
    <row r="57158" spans="27:29">
      <c r="AA57158" s="298"/>
      <c r="AC57158" s="206"/>
    </row>
    <row r="57159" spans="27:29">
      <c r="AA57159" s="298"/>
      <c r="AC57159" s="206"/>
    </row>
    <row r="57160" spans="27:29">
      <c r="AA57160" s="298"/>
      <c r="AC57160" s="206"/>
    </row>
    <row r="57161" spans="27:29">
      <c r="AA57161" s="298"/>
      <c r="AC57161" s="206"/>
    </row>
    <row r="57162" spans="27:29">
      <c r="AA57162" s="298"/>
      <c r="AC57162" s="206"/>
    </row>
    <row r="57163" spans="27:29">
      <c r="AA57163" s="298"/>
      <c r="AC57163" s="206"/>
    </row>
    <row r="57164" spans="27:29">
      <c r="AA57164" s="298"/>
      <c r="AC57164" s="206"/>
    </row>
    <row r="57165" spans="27:29">
      <c r="AA57165" s="298"/>
      <c r="AC57165" s="206"/>
    </row>
    <row r="57166" spans="27:29">
      <c r="AA57166" s="298"/>
      <c r="AC57166" s="206"/>
    </row>
    <row r="57167" spans="27:29">
      <c r="AA57167" s="298"/>
      <c r="AC57167" s="206"/>
    </row>
    <row r="57168" spans="27:29">
      <c r="AA57168" s="298"/>
      <c r="AC57168" s="206"/>
    </row>
    <row r="57169" spans="27:29">
      <c r="AA57169" s="298"/>
      <c r="AC57169" s="206"/>
    </row>
    <row r="57170" spans="27:29">
      <c r="AA57170" s="298"/>
      <c r="AC57170" s="206"/>
    </row>
    <row r="57171" spans="27:29">
      <c r="AA57171" s="298"/>
      <c r="AC57171" s="206"/>
    </row>
    <row r="57172" spans="27:29">
      <c r="AA57172" s="298"/>
      <c r="AC57172" s="206"/>
    </row>
    <row r="57173" spans="27:29">
      <c r="AA57173" s="298"/>
      <c r="AC57173" s="206"/>
    </row>
    <row r="57174" spans="27:29">
      <c r="AA57174" s="298"/>
      <c r="AC57174" s="206"/>
    </row>
    <row r="57175" spans="27:29">
      <c r="AA57175" s="298"/>
      <c r="AC57175" s="206"/>
    </row>
    <row r="57176" spans="27:29">
      <c r="AA57176" s="298"/>
      <c r="AC57176" s="206"/>
    </row>
    <row r="57177" spans="27:29">
      <c r="AA57177" s="298"/>
      <c r="AC57177" s="206"/>
    </row>
    <row r="57178" spans="27:29">
      <c r="AA57178" s="298"/>
      <c r="AC57178" s="206"/>
    </row>
    <row r="57179" spans="27:29">
      <c r="AA57179" s="298"/>
      <c r="AC57179" s="206"/>
    </row>
    <row r="57180" spans="27:29">
      <c r="AA57180" s="298"/>
      <c r="AC57180" s="206"/>
    </row>
    <row r="57181" spans="27:29">
      <c r="AA57181" s="298"/>
      <c r="AC57181" s="206"/>
    </row>
    <row r="57182" spans="27:29">
      <c r="AA57182" s="298"/>
      <c r="AC57182" s="206"/>
    </row>
    <row r="57183" spans="27:29">
      <c r="AA57183" s="298"/>
      <c r="AC57183" s="206"/>
    </row>
    <row r="57184" spans="27:29">
      <c r="AA57184" s="298"/>
      <c r="AC57184" s="206"/>
    </row>
    <row r="57185" spans="27:29">
      <c r="AA57185" s="298"/>
      <c r="AC57185" s="206"/>
    </row>
    <row r="57186" spans="27:29">
      <c r="AA57186" s="298"/>
      <c r="AC57186" s="206"/>
    </row>
    <row r="57187" spans="27:29">
      <c r="AA57187" s="298"/>
      <c r="AC57187" s="206"/>
    </row>
    <row r="57188" spans="27:29">
      <c r="AA57188" s="298"/>
      <c r="AC57188" s="206"/>
    </row>
    <row r="57189" spans="27:29">
      <c r="AA57189" s="298"/>
      <c r="AC57189" s="206"/>
    </row>
    <row r="57190" spans="27:29">
      <c r="AA57190" s="298"/>
      <c r="AC57190" s="206"/>
    </row>
    <row r="57191" spans="27:29">
      <c r="AA57191" s="298"/>
      <c r="AC57191" s="206"/>
    </row>
    <row r="57192" spans="27:29">
      <c r="AA57192" s="298"/>
      <c r="AC57192" s="206"/>
    </row>
    <row r="57193" spans="27:29">
      <c r="AA57193" s="298"/>
      <c r="AC57193" s="206"/>
    </row>
    <row r="57194" spans="27:29">
      <c r="AA57194" s="298"/>
      <c r="AC57194" s="206"/>
    </row>
    <row r="57195" spans="27:29">
      <c r="AA57195" s="298"/>
      <c r="AC57195" s="206"/>
    </row>
    <row r="57196" spans="27:29">
      <c r="AA57196" s="298"/>
      <c r="AC57196" s="206"/>
    </row>
    <row r="57197" spans="27:29">
      <c r="AA57197" s="298"/>
      <c r="AC57197" s="206"/>
    </row>
    <row r="57198" spans="27:29">
      <c r="AA57198" s="298"/>
      <c r="AC57198" s="206"/>
    </row>
    <row r="57199" spans="27:29">
      <c r="AA57199" s="298"/>
      <c r="AC57199" s="206"/>
    </row>
    <row r="57200" spans="27:29">
      <c r="AA57200" s="298"/>
      <c r="AC57200" s="206"/>
    </row>
    <row r="57201" spans="27:29">
      <c r="AA57201" s="298"/>
      <c r="AC57201" s="206"/>
    </row>
    <row r="57202" spans="27:29">
      <c r="AA57202" s="298"/>
      <c r="AC57202" s="206"/>
    </row>
    <row r="57203" spans="27:29">
      <c r="AA57203" s="298"/>
      <c r="AC57203" s="206"/>
    </row>
    <row r="57204" spans="27:29">
      <c r="AA57204" s="298"/>
      <c r="AC57204" s="206"/>
    </row>
    <row r="57205" spans="27:29">
      <c r="AA57205" s="298"/>
      <c r="AC57205" s="206"/>
    </row>
    <row r="57206" spans="27:29">
      <c r="AA57206" s="298"/>
      <c r="AC57206" s="206"/>
    </row>
    <row r="57207" spans="27:29">
      <c r="AA57207" s="298"/>
      <c r="AC57207" s="206"/>
    </row>
    <row r="57208" spans="27:29">
      <c r="AA57208" s="298"/>
      <c r="AC57208" s="206"/>
    </row>
    <row r="57209" spans="27:29">
      <c r="AA57209" s="298"/>
      <c r="AC57209" s="206"/>
    </row>
    <row r="57210" spans="27:29">
      <c r="AA57210" s="298"/>
      <c r="AC57210" s="206"/>
    </row>
    <row r="57211" spans="27:29">
      <c r="AA57211" s="298"/>
      <c r="AC57211" s="206"/>
    </row>
    <row r="57212" spans="27:29">
      <c r="AA57212" s="298"/>
      <c r="AC57212" s="206"/>
    </row>
    <row r="57213" spans="27:29">
      <c r="AA57213" s="298"/>
      <c r="AC57213" s="206"/>
    </row>
    <row r="57214" spans="27:29">
      <c r="AA57214" s="298"/>
      <c r="AC57214" s="206"/>
    </row>
    <row r="57215" spans="27:29">
      <c r="AA57215" s="298"/>
      <c r="AC57215" s="206"/>
    </row>
    <row r="57216" spans="27:29">
      <c r="AA57216" s="298"/>
      <c r="AC57216" s="206"/>
    </row>
    <row r="57217" spans="27:29">
      <c r="AA57217" s="298"/>
      <c r="AC57217" s="206"/>
    </row>
    <row r="57218" spans="27:29">
      <c r="AA57218" s="298"/>
      <c r="AC57218" s="206"/>
    </row>
    <row r="57219" spans="27:29">
      <c r="AA57219" s="298"/>
      <c r="AC57219" s="206"/>
    </row>
    <row r="57220" spans="27:29">
      <c r="AA57220" s="298"/>
      <c r="AC57220" s="206"/>
    </row>
    <row r="57221" spans="27:29">
      <c r="AA57221" s="298"/>
      <c r="AC57221" s="206"/>
    </row>
    <row r="57222" spans="27:29">
      <c r="AA57222" s="298"/>
      <c r="AC57222" s="206"/>
    </row>
    <row r="57223" spans="27:29">
      <c r="AA57223" s="298"/>
      <c r="AC57223" s="206"/>
    </row>
    <row r="57224" spans="27:29">
      <c r="AA57224" s="298"/>
      <c r="AC57224" s="206"/>
    </row>
    <row r="57225" spans="27:29">
      <c r="AA57225" s="298"/>
      <c r="AC57225" s="206"/>
    </row>
    <row r="57226" spans="27:29">
      <c r="AA57226" s="298"/>
      <c r="AC57226" s="206"/>
    </row>
    <row r="57227" spans="27:29">
      <c r="AA57227" s="298"/>
      <c r="AC57227" s="206"/>
    </row>
    <row r="57228" spans="27:29">
      <c r="AA57228" s="298"/>
      <c r="AC57228" s="206"/>
    </row>
    <row r="57229" spans="27:29">
      <c r="AA57229" s="298"/>
      <c r="AC57229" s="206"/>
    </row>
    <row r="57230" spans="27:29">
      <c r="AA57230" s="298"/>
      <c r="AC57230" s="206"/>
    </row>
    <row r="57231" spans="27:29">
      <c r="AA57231" s="298"/>
      <c r="AC57231" s="206"/>
    </row>
    <row r="57232" spans="27:29">
      <c r="AA57232" s="298"/>
      <c r="AC57232" s="206"/>
    </row>
    <row r="57233" spans="27:29">
      <c r="AA57233" s="298"/>
      <c r="AC57233" s="206"/>
    </row>
    <row r="57234" spans="27:29">
      <c r="AA57234" s="298"/>
      <c r="AC57234" s="206"/>
    </row>
    <row r="57235" spans="27:29">
      <c r="AA57235" s="298"/>
      <c r="AC57235" s="206"/>
    </row>
    <row r="57236" spans="27:29">
      <c r="AA57236" s="298"/>
      <c r="AC57236" s="206"/>
    </row>
    <row r="57237" spans="27:29">
      <c r="AA57237" s="298"/>
      <c r="AC57237" s="206"/>
    </row>
    <row r="57238" spans="27:29">
      <c r="AA57238" s="298"/>
      <c r="AC57238" s="206"/>
    </row>
    <row r="57239" spans="27:29">
      <c r="AA57239" s="298"/>
      <c r="AC57239" s="206"/>
    </row>
    <row r="57240" spans="27:29">
      <c r="AA57240" s="298"/>
      <c r="AC57240" s="206"/>
    </row>
    <row r="57241" spans="27:29">
      <c r="AA57241" s="298"/>
      <c r="AC57241" s="206"/>
    </row>
    <row r="57242" spans="27:29">
      <c r="AA57242" s="298"/>
      <c r="AC57242" s="206"/>
    </row>
    <row r="57243" spans="27:29">
      <c r="AA57243" s="298"/>
      <c r="AC57243" s="206"/>
    </row>
    <row r="57244" spans="27:29">
      <c r="AA57244" s="298"/>
      <c r="AC57244" s="206"/>
    </row>
    <row r="57245" spans="27:29">
      <c r="AA57245" s="298"/>
      <c r="AC57245" s="206"/>
    </row>
    <row r="57246" spans="27:29">
      <c r="AA57246" s="298"/>
      <c r="AC57246" s="206"/>
    </row>
    <row r="57247" spans="27:29">
      <c r="AA57247" s="298"/>
      <c r="AC57247" s="206"/>
    </row>
    <row r="57248" spans="27:29">
      <c r="AA57248" s="298"/>
      <c r="AC57248" s="206"/>
    </row>
    <row r="57249" spans="27:29">
      <c r="AA57249" s="298"/>
      <c r="AC57249" s="206"/>
    </row>
    <row r="57250" spans="27:29">
      <c r="AA57250" s="298"/>
      <c r="AC57250" s="206"/>
    </row>
    <row r="57251" spans="27:29">
      <c r="AA57251" s="298"/>
      <c r="AC57251" s="206"/>
    </row>
    <row r="57252" spans="27:29">
      <c r="AA57252" s="298"/>
      <c r="AC57252" s="206"/>
    </row>
    <row r="57253" spans="27:29">
      <c r="AA57253" s="298"/>
      <c r="AC57253" s="206"/>
    </row>
    <row r="57254" spans="27:29">
      <c r="AA57254" s="298"/>
      <c r="AC57254" s="206"/>
    </row>
    <row r="57255" spans="27:29">
      <c r="AA57255" s="298"/>
      <c r="AC57255" s="206"/>
    </row>
    <row r="57256" spans="27:29">
      <c r="AA57256" s="298"/>
      <c r="AC57256" s="206"/>
    </row>
    <row r="57257" spans="27:29">
      <c r="AA57257" s="298"/>
      <c r="AC57257" s="206"/>
    </row>
    <row r="57258" spans="27:29">
      <c r="AA57258" s="298"/>
      <c r="AC57258" s="206"/>
    </row>
    <row r="57259" spans="27:29">
      <c r="AA57259" s="298"/>
      <c r="AC57259" s="206"/>
    </row>
    <row r="57260" spans="27:29">
      <c r="AA57260" s="298"/>
      <c r="AC57260" s="206"/>
    </row>
    <row r="57261" spans="27:29">
      <c r="AA57261" s="298"/>
      <c r="AC57261" s="206"/>
    </row>
    <row r="57262" spans="27:29">
      <c r="AA57262" s="298"/>
      <c r="AC57262" s="206"/>
    </row>
    <row r="57263" spans="27:29">
      <c r="AA57263" s="298"/>
      <c r="AC57263" s="206"/>
    </row>
    <row r="57264" spans="27:29">
      <c r="AA57264" s="298"/>
      <c r="AC57264" s="206"/>
    </row>
    <row r="57265" spans="27:29">
      <c r="AA57265" s="298"/>
      <c r="AC57265" s="206"/>
    </row>
    <row r="57266" spans="27:29">
      <c r="AA57266" s="298"/>
      <c r="AC57266" s="206"/>
    </row>
    <row r="57267" spans="27:29">
      <c r="AA57267" s="298"/>
      <c r="AC57267" s="206"/>
    </row>
    <row r="57268" spans="27:29">
      <c r="AA57268" s="298"/>
      <c r="AC57268" s="206"/>
    </row>
    <row r="57269" spans="27:29">
      <c r="AA57269" s="298"/>
      <c r="AC57269" s="206"/>
    </row>
    <row r="57270" spans="27:29">
      <c r="AA57270" s="298"/>
      <c r="AC57270" s="206"/>
    </row>
    <row r="57271" spans="27:29">
      <c r="AA57271" s="298"/>
      <c r="AC57271" s="206"/>
    </row>
    <row r="57272" spans="27:29">
      <c r="AA57272" s="298"/>
      <c r="AC57272" s="206"/>
    </row>
    <row r="57273" spans="27:29">
      <c r="AA57273" s="298"/>
      <c r="AC57273" s="206"/>
    </row>
    <row r="57274" spans="27:29">
      <c r="AA57274" s="298"/>
      <c r="AC57274" s="206"/>
    </row>
    <row r="57275" spans="27:29">
      <c r="AA57275" s="298"/>
      <c r="AC57275" s="206"/>
    </row>
    <row r="57276" spans="27:29">
      <c r="AA57276" s="298"/>
      <c r="AC57276" s="206"/>
    </row>
    <row r="57277" spans="27:29">
      <c r="AA57277" s="298"/>
      <c r="AC57277" s="206"/>
    </row>
    <row r="57278" spans="27:29">
      <c r="AA57278" s="298"/>
      <c r="AC57278" s="206"/>
    </row>
    <row r="57279" spans="27:29">
      <c r="AA57279" s="298"/>
      <c r="AC57279" s="206"/>
    </row>
    <row r="57280" spans="27:29">
      <c r="AA57280" s="298"/>
      <c r="AC57280" s="206"/>
    </row>
    <row r="57281" spans="27:29">
      <c r="AA57281" s="298"/>
      <c r="AC57281" s="206"/>
    </row>
    <row r="57282" spans="27:29">
      <c r="AA57282" s="298"/>
      <c r="AC57282" s="206"/>
    </row>
    <row r="57283" spans="27:29">
      <c r="AA57283" s="298"/>
      <c r="AC57283" s="206"/>
    </row>
    <row r="57284" spans="27:29">
      <c r="AA57284" s="298"/>
      <c r="AC57284" s="206"/>
    </row>
    <row r="57285" spans="27:29">
      <c r="AA57285" s="298"/>
      <c r="AC57285" s="206"/>
    </row>
    <row r="57286" spans="27:29">
      <c r="AA57286" s="298"/>
      <c r="AC57286" s="206"/>
    </row>
    <row r="57287" spans="27:29">
      <c r="AA57287" s="298"/>
      <c r="AC57287" s="206"/>
    </row>
    <row r="57288" spans="27:29">
      <c r="AA57288" s="298"/>
      <c r="AC57288" s="206"/>
    </row>
    <row r="57289" spans="27:29">
      <c r="AA57289" s="298"/>
      <c r="AC57289" s="206"/>
    </row>
    <row r="57290" spans="27:29">
      <c r="AA57290" s="298"/>
      <c r="AC57290" s="206"/>
    </row>
    <row r="57291" spans="27:29">
      <c r="AA57291" s="298"/>
      <c r="AC57291" s="206"/>
    </row>
    <row r="57292" spans="27:29">
      <c r="AA57292" s="298"/>
      <c r="AC57292" s="206"/>
    </row>
    <row r="57293" spans="27:29">
      <c r="AA57293" s="298"/>
      <c r="AC57293" s="206"/>
    </row>
    <row r="57294" spans="27:29">
      <c r="AA57294" s="298"/>
      <c r="AC57294" s="206"/>
    </row>
    <row r="57295" spans="27:29">
      <c r="AA57295" s="298"/>
      <c r="AC57295" s="206"/>
    </row>
    <row r="57296" spans="27:29">
      <c r="AA57296" s="298"/>
      <c r="AC57296" s="206"/>
    </row>
    <row r="57297" spans="27:29">
      <c r="AA57297" s="298"/>
      <c r="AC57297" s="206"/>
    </row>
    <row r="57298" spans="27:29">
      <c r="AA57298" s="298"/>
      <c r="AC57298" s="206"/>
    </row>
    <row r="57299" spans="27:29">
      <c r="AA57299" s="298"/>
      <c r="AC57299" s="206"/>
    </row>
    <row r="57300" spans="27:29">
      <c r="AA57300" s="298"/>
      <c r="AC57300" s="206"/>
    </row>
    <row r="57301" spans="27:29">
      <c r="AA57301" s="298"/>
      <c r="AC57301" s="206"/>
    </row>
    <row r="57302" spans="27:29">
      <c r="AA57302" s="298"/>
      <c r="AC57302" s="206"/>
    </row>
    <row r="57303" spans="27:29">
      <c r="AA57303" s="298"/>
      <c r="AC57303" s="206"/>
    </row>
    <row r="57304" spans="27:29">
      <c r="AA57304" s="298"/>
      <c r="AC57304" s="206"/>
    </row>
    <row r="57305" spans="27:29">
      <c r="AA57305" s="298"/>
      <c r="AC57305" s="206"/>
    </row>
    <row r="57306" spans="27:29">
      <c r="AA57306" s="298"/>
      <c r="AC57306" s="206"/>
    </row>
    <row r="57307" spans="27:29">
      <c r="AA57307" s="298"/>
      <c r="AC57307" s="206"/>
    </row>
    <row r="57308" spans="27:29">
      <c r="AA57308" s="298"/>
      <c r="AC57308" s="206"/>
    </row>
    <row r="57309" spans="27:29">
      <c r="AA57309" s="298"/>
      <c r="AC57309" s="206"/>
    </row>
    <row r="57310" spans="27:29">
      <c r="AA57310" s="298"/>
      <c r="AC57310" s="206"/>
    </row>
    <row r="57311" spans="27:29">
      <c r="AA57311" s="298"/>
      <c r="AC57311" s="206"/>
    </row>
    <row r="57312" spans="27:29">
      <c r="AA57312" s="298"/>
      <c r="AC57312" s="206"/>
    </row>
    <row r="57313" spans="27:29">
      <c r="AA57313" s="298"/>
      <c r="AC57313" s="206"/>
    </row>
    <row r="57314" spans="27:29">
      <c r="AA57314" s="298"/>
      <c r="AC57314" s="206"/>
    </row>
    <row r="57315" spans="27:29">
      <c r="AA57315" s="298"/>
      <c r="AC57315" s="206"/>
    </row>
    <row r="57316" spans="27:29">
      <c r="AA57316" s="298"/>
      <c r="AC57316" s="206"/>
    </row>
    <row r="57317" spans="27:29">
      <c r="AA57317" s="298"/>
      <c r="AC57317" s="206"/>
    </row>
    <row r="57318" spans="27:29">
      <c r="AA57318" s="298"/>
      <c r="AC57318" s="206"/>
    </row>
    <row r="57319" spans="27:29">
      <c r="AA57319" s="298"/>
      <c r="AC57319" s="206"/>
    </row>
    <row r="57320" spans="27:29">
      <c r="AA57320" s="298"/>
      <c r="AC57320" s="206"/>
    </row>
    <row r="57321" spans="27:29">
      <c r="AA57321" s="298"/>
      <c r="AC57321" s="206"/>
    </row>
    <row r="57322" spans="27:29">
      <c r="AA57322" s="298"/>
      <c r="AC57322" s="206"/>
    </row>
    <row r="57323" spans="27:29">
      <c r="AA57323" s="298"/>
      <c r="AC57323" s="206"/>
    </row>
    <row r="57324" spans="27:29">
      <c r="AA57324" s="298"/>
      <c r="AC57324" s="206"/>
    </row>
    <row r="57325" spans="27:29">
      <c r="AA57325" s="298"/>
      <c r="AC57325" s="206"/>
    </row>
    <row r="57326" spans="27:29">
      <c r="AA57326" s="298"/>
      <c r="AC57326" s="206"/>
    </row>
    <row r="57327" spans="27:29">
      <c r="AA57327" s="298"/>
      <c r="AC57327" s="206"/>
    </row>
    <row r="57328" spans="27:29">
      <c r="AA57328" s="298"/>
      <c r="AC57328" s="206"/>
    </row>
    <row r="57329" spans="27:29">
      <c r="AA57329" s="298"/>
      <c r="AC57329" s="206"/>
    </row>
    <row r="57330" spans="27:29">
      <c r="AA57330" s="298"/>
      <c r="AC57330" s="206"/>
    </row>
    <row r="57331" spans="27:29">
      <c r="AA57331" s="298"/>
      <c r="AC57331" s="206"/>
    </row>
    <row r="57332" spans="27:29">
      <c r="AA57332" s="298"/>
      <c r="AC57332" s="206"/>
    </row>
    <row r="57333" spans="27:29">
      <c r="AA57333" s="298"/>
      <c r="AC57333" s="206"/>
    </row>
    <row r="57334" spans="27:29">
      <c r="AA57334" s="298"/>
      <c r="AC57334" s="206"/>
    </row>
    <row r="57335" spans="27:29">
      <c r="AA57335" s="298"/>
      <c r="AC57335" s="206"/>
    </row>
    <row r="57336" spans="27:29">
      <c r="AA57336" s="298"/>
      <c r="AC57336" s="206"/>
    </row>
    <row r="57337" spans="27:29">
      <c r="AA57337" s="298"/>
      <c r="AC57337" s="206"/>
    </row>
    <row r="57338" spans="27:29">
      <c r="AA57338" s="298"/>
      <c r="AC57338" s="206"/>
    </row>
    <row r="57339" spans="27:29">
      <c r="AA57339" s="298"/>
      <c r="AC57339" s="206"/>
    </row>
    <row r="57340" spans="27:29">
      <c r="AA57340" s="298"/>
      <c r="AC57340" s="206"/>
    </row>
    <row r="57341" spans="27:29">
      <c r="AA57341" s="298"/>
      <c r="AC57341" s="206"/>
    </row>
    <row r="57342" spans="27:29">
      <c r="AA57342" s="298"/>
      <c r="AC57342" s="206"/>
    </row>
    <row r="57343" spans="27:29">
      <c r="AA57343" s="298"/>
      <c r="AC57343" s="206"/>
    </row>
    <row r="57344" spans="27:29">
      <c r="AA57344" s="298"/>
      <c r="AC57344" s="206"/>
    </row>
    <row r="57345" spans="27:29">
      <c r="AA57345" s="298"/>
      <c r="AC57345" s="206"/>
    </row>
    <row r="57346" spans="27:29">
      <c r="AA57346" s="298"/>
      <c r="AC57346" s="206"/>
    </row>
    <row r="57347" spans="27:29">
      <c r="AA57347" s="298"/>
      <c r="AC57347" s="206"/>
    </row>
    <row r="57348" spans="27:29">
      <c r="AA57348" s="298"/>
      <c r="AC57348" s="206"/>
    </row>
    <row r="57349" spans="27:29">
      <c r="AA57349" s="298"/>
      <c r="AC57349" s="206"/>
    </row>
    <row r="57350" spans="27:29">
      <c r="AA57350" s="298"/>
      <c r="AC57350" s="206"/>
    </row>
    <row r="57351" spans="27:29">
      <c r="AA57351" s="298"/>
      <c r="AC57351" s="206"/>
    </row>
    <row r="57352" spans="27:29">
      <c r="AA57352" s="298"/>
      <c r="AC57352" s="206"/>
    </row>
    <row r="57353" spans="27:29">
      <c r="AA57353" s="298"/>
      <c r="AC57353" s="206"/>
    </row>
    <row r="57354" spans="27:29">
      <c r="AA57354" s="298"/>
      <c r="AC57354" s="206"/>
    </row>
    <row r="57355" spans="27:29">
      <c r="AA57355" s="298"/>
      <c r="AC57355" s="206"/>
    </row>
    <row r="57356" spans="27:29">
      <c r="AA57356" s="298"/>
      <c r="AC57356" s="206"/>
    </row>
    <row r="57357" spans="27:29">
      <c r="AA57357" s="298"/>
      <c r="AC57357" s="206"/>
    </row>
    <row r="57358" spans="27:29">
      <c r="AA57358" s="298"/>
      <c r="AC57358" s="206"/>
    </row>
    <row r="57359" spans="27:29">
      <c r="AA57359" s="298"/>
      <c r="AC57359" s="206"/>
    </row>
    <row r="57360" spans="27:29">
      <c r="AA57360" s="298"/>
      <c r="AC57360" s="206"/>
    </row>
    <row r="57361" spans="27:29">
      <c r="AA57361" s="298"/>
      <c r="AC57361" s="206"/>
    </row>
    <row r="57362" spans="27:29">
      <c r="AA57362" s="298"/>
      <c r="AC57362" s="206"/>
    </row>
    <row r="57363" spans="27:29">
      <c r="AA57363" s="298"/>
      <c r="AC57363" s="206"/>
    </row>
    <row r="57364" spans="27:29">
      <c r="AA57364" s="298"/>
      <c r="AC57364" s="206"/>
    </row>
    <row r="57365" spans="27:29">
      <c r="AA57365" s="298"/>
      <c r="AC57365" s="206"/>
    </row>
    <row r="57366" spans="27:29">
      <c r="AA57366" s="298"/>
      <c r="AC57366" s="206"/>
    </row>
    <row r="57367" spans="27:29">
      <c r="AA57367" s="298"/>
      <c r="AC57367" s="206"/>
    </row>
    <row r="57368" spans="27:29">
      <c r="AA57368" s="298"/>
      <c r="AC57368" s="206"/>
    </row>
    <row r="57369" spans="27:29">
      <c r="AA57369" s="298"/>
      <c r="AC57369" s="206"/>
    </row>
    <row r="57370" spans="27:29">
      <c r="AA57370" s="298"/>
      <c r="AC57370" s="206"/>
    </row>
    <row r="57371" spans="27:29">
      <c r="AA57371" s="298"/>
      <c r="AC57371" s="206"/>
    </row>
    <row r="57372" spans="27:29">
      <c r="AA57372" s="298"/>
      <c r="AC57372" s="206"/>
    </row>
    <row r="57373" spans="27:29">
      <c r="AA57373" s="298"/>
      <c r="AC57373" s="206"/>
    </row>
    <row r="57374" spans="27:29">
      <c r="AA57374" s="298"/>
      <c r="AC57374" s="206"/>
    </row>
    <row r="57375" spans="27:29">
      <c r="AA57375" s="298"/>
      <c r="AC57375" s="206"/>
    </row>
    <row r="57376" spans="27:29">
      <c r="AA57376" s="298"/>
      <c r="AC57376" s="206"/>
    </row>
    <row r="57377" spans="27:29">
      <c r="AA57377" s="298"/>
      <c r="AC57377" s="206"/>
    </row>
    <row r="57378" spans="27:29">
      <c r="AA57378" s="298"/>
      <c r="AC57378" s="206"/>
    </row>
    <row r="57379" spans="27:29">
      <c r="AA57379" s="298"/>
      <c r="AC57379" s="206"/>
    </row>
    <row r="57380" spans="27:29">
      <c r="AA57380" s="298"/>
      <c r="AC57380" s="206"/>
    </row>
    <row r="57381" spans="27:29">
      <c r="AA57381" s="298"/>
      <c r="AC57381" s="206"/>
    </row>
    <row r="57382" spans="27:29">
      <c r="AA57382" s="298"/>
      <c r="AC57382" s="206"/>
    </row>
    <row r="57383" spans="27:29">
      <c r="AA57383" s="298"/>
      <c r="AC57383" s="206"/>
    </row>
    <row r="57384" spans="27:29">
      <c r="AA57384" s="298"/>
      <c r="AC57384" s="206"/>
    </row>
    <row r="57385" spans="27:29">
      <c r="AA57385" s="298"/>
      <c r="AC57385" s="206"/>
    </row>
    <row r="57386" spans="27:29">
      <c r="AA57386" s="298"/>
      <c r="AC57386" s="206"/>
    </row>
    <row r="57387" spans="27:29">
      <c r="AA57387" s="298"/>
      <c r="AC57387" s="206"/>
    </row>
    <row r="57388" spans="27:29">
      <c r="AA57388" s="298"/>
      <c r="AC57388" s="206"/>
    </row>
    <row r="57389" spans="27:29">
      <c r="AA57389" s="298"/>
      <c r="AC57389" s="206"/>
    </row>
    <row r="57390" spans="27:29">
      <c r="AA57390" s="298"/>
      <c r="AC57390" s="206"/>
    </row>
    <row r="57391" spans="27:29">
      <c r="AA57391" s="298"/>
      <c r="AC57391" s="206"/>
    </row>
    <row r="57392" spans="27:29">
      <c r="AA57392" s="298"/>
      <c r="AC57392" s="206"/>
    </row>
    <row r="57393" spans="27:29">
      <c r="AA57393" s="298"/>
      <c r="AC57393" s="206"/>
    </row>
    <row r="57394" spans="27:29">
      <c r="AA57394" s="298"/>
      <c r="AC57394" s="206"/>
    </row>
    <row r="57395" spans="27:29">
      <c r="AA57395" s="298"/>
      <c r="AC57395" s="206"/>
    </row>
    <row r="57396" spans="27:29">
      <c r="AA57396" s="298"/>
      <c r="AC57396" s="206"/>
    </row>
    <row r="57397" spans="27:29">
      <c r="AA57397" s="298"/>
      <c r="AC57397" s="206"/>
    </row>
    <row r="57398" spans="27:29">
      <c r="AA57398" s="298"/>
      <c r="AC57398" s="206"/>
    </row>
    <row r="57399" spans="27:29">
      <c r="AA57399" s="298"/>
      <c r="AC57399" s="206"/>
    </row>
    <row r="57400" spans="27:29">
      <c r="AA57400" s="298"/>
      <c r="AC57400" s="206"/>
    </row>
    <row r="57401" spans="27:29">
      <c r="AA57401" s="298"/>
      <c r="AC57401" s="206"/>
    </row>
    <row r="57402" spans="27:29">
      <c r="AA57402" s="298"/>
      <c r="AC57402" s="206"/>
    </row>
    <row r="57403" spans="27:29">
      <c r="AA57403" s="298"/>
      <c r="AC57403" s="206"/>
    </row>
    <row r="57404" spans="27:29">
      <c r="AA57404" s="298"/>
      <c r="AC57404" s="206"/>
    </row>
    <row r="57405" spans="27:29">
      <c r="AA57405" s="298"/>
      <c r="AC57405" s="206"/>
    </row>
    <row r="57406" spans="27:29">
      <c r="AA57406" s="298"/>
      <c r="AC57406" s="206"/>
    </row>
    <row r="57407" spans="27:29">
      <c r="AA57407" s="298"/>
      <c r="AC57407" s="206"/>
    </row>
    <row r="57408" spans="27:29">
      <c r="AA57408" s="298"/>
      <c r="AC57408" s="206"/>
    </row>
    <row r="57409" spans="27:29">
      <c r="AA57409" s="298"/>
      <c r="AC57409" s="206"/>
    </row>
    <row r="57410" spans="27:29">
      <c r="AA57410" s="298"/>
      <c r="AC57410" s="206"/>
    </row>
    <row r="57411" spans="27:29">
      <c r="AA57411" s="298"/>
      <c r="AC57411" s="206"/>
    </row>
    <row r="57412" spans="27:29">
      <c r="AA57412" s="298"/>
      <c r="AC57412" s="206"/>
    </row>
    <row r="57413" spans="27:29">
      <c r="AA57413" s="298"/>
      <c r="AC57413" s="206"/>
    </row>
    <row r="57414" spans="27:29">
      <c r="AA57414" s="298"/>
      <c r="AC57414" s="206"/>
    </row>
    <row r="57415" spans="27:29">
      <c r="AA57415" s="298"/>
      <c r="AC57415" s="206"/>
    </row>
    <row r="57416" spans="27:29">
      <c r="AA57416" s="298"/>
      <c r="AC57416" s="206"/>
    </row>
    <row r="57417" spans="27:29">
      <c r="AA57417" s="298"/>
      <c r="AC57417" s="206"/>
    </row>
    <row r="57418" spans="27:29">
      <c r="AA57418" s="298"/>
      <c r="AC57418" s="206"/>
    </row>
    <row r="57419" spans="27:29">
      <c r="AA57419" s="298"/>
      <c r="AC57419" s="206"/>
    </row>
    <row r="57420" spans="27:29">
      <c r="AA57420" s="298"/>
      <c r="AC57420" s="206"/>
    </row>
    <row r="57421" spans="27:29">
      <c r="AA57421" s="298"/>
      <c r="AC57421" s="206"/>
    </row>
    <row r="57422" spans="27:29">
      <c r="AA57422" s="298"/>
      <c r="AC57422" s="206"/>
    </row>
    <row r="57423" spans="27:29">
      <c r="AA57423" s="298"/>
      <c r="AC57423" s="206"/>
    </row>
    <row r="57424" spans="27:29">
      <c r="AA57424" s="298"/>
      <c r="AC57424" s="206"/>
    </row>
    <row r="57425" spans="27:29">
      <c r="AA57425" s="298"/>
      <c r="AC57425" s="206"/>
    </row>
    <row r="57426" spans="27:29">
      <c r="AA57426" s="298"/>
      <c r="AC57426" s="206"/>
    </row>
    <row r="57427" spans="27:29">
      <c r="AA57427" s="298"/>
      <c r="AC57427" s="206"/>
    </row>
    <row r="57428" spans="27:29">
      <c r="AA57428" s="298"/>
      <c r="AC57428" s="206"/>
    </row>
    <row r="57429" spans="27:29">
      <c r="AA57429" s="298"/>
      <c r="AC57429" s="206"/>
    </row>
    <row r="57430" spans="27:29">
      <c r="AA57430" s="298"/>
      <c r="AC57430" s="206"/>
    </row>
    <row r="57431" spans="27:29">
      <c r="AA57431" s="298"/>
      <c r="AC57431" s="206"/>
    </row>
    <row r="57432" spans="27:29">
      <c r="AA57432" s="298"/>
      <c r="AC57432" s="206"/>
    </row>
    <row r="57433" spans="27:29">
      <c r="AA57433" s="298"/>
      <c r="AC57433" s="206"/>
    </row>
    <row r="57434" spans="27:29">
      <c r="AA57434" s="298"/>
      <c r="AC57434" s="206"/>
    </row>
    <row r="57435" spans="27:29">
      <c r="AA57435" s="298"/>
      <c r="AC57435" s="206"/>
    </row>
    <row r="57436" spans="27:29">
      <c r="AA57436" s="298"/>
      <c r="AC57436" s="206"/>
    </row>
    <row r="57437" spans="27:29">
      <c r="AA57437" s="298"/>
      <c r="AC57437" s="206"/>
    </row>
    <row r="57438" spans="27:29">
      <c r="AA57438" s="298"/>
      <c r="AC57438" s="206"/>
    </row>
    <row r="57439" spans="27:29">
      <c r="AA57439" s="298"/>
      <c r="AC57439" s="206"/>
    </row>
    <row r="57440" spans="27:29">
      <c r="AA57440" s="298"/>
      <c r="AC57440" s="206"/>
    </row>
    <row r="57441" spans="27:29">
      <c r="AA57441" s="298"/>
      <c r="AC57441" s="206"/>
    </row>
    <row r="57442" spans="27:29">
      <c r="AA57442" s="298"/>
      <c r="AC57442" s="206"/>
    </row>
    <row r="57443" spans="27:29">
      <c r="AA57443" s="298"/>
      <c r="AC57443" s="206"/>
    </row>
    <row r="57444" spans="27:29">
      <c r="AA57444" s="298"/>
      <c r="AC57444" s="206"/>
    </row>
    <row r="57445" spans="27:29">
      <c r="AA57445" s="298"/>
      <c r="AC57445" s="206"/>
    </row>
    <row r="57446" spans="27:29">
      <c r="AA57446" s="298"/>
      <c r="AC57446" s="206"/>
    </row>
    <row r="57447" spans="27:29">
      <c r="AA57447" s="298"/>
      <c r="AC57447" s="206"/>
    </row>
    <row r="57448" spans="27:29">
      <c r="AA57448" s="298"/>
      <c r="AC57448" s="206"/>
    </row>
    <row r="57449" spans="27:29">
      <c r="AA57449" s="298"/>
      <c r="AC57449" s="206"/>
    </row>
    <row r="57450" spans="27:29">
      <c r="AA57450" s="298"/>
      <c r="AC57450" s="206"/>
    </row>
    <row r="57451" spans="27:29">
      <c r="AA57451" s="298"/>
      <c r="AC57451" s="206"/>
    </row>
    <row r="57452" spans="27:29">
      <c r="AA57452" s="298"/>
      <c r="AC57452" s="206"/>
    </row>
    <row r="57453" spans="27:29">
      <c r="AA57453" s="298"/>
      <c r="AC57453" s="206"/>
    </row>
    <row r="57454" spans="27:29">
      <c r="AA57454" s="298"/>
      <c r="AC57454" s="206"/>
    </row>
    <row r="57455" spans="27:29">
      <c r="AA57455" s="298"/>
      <c r="AC57455" s="206"/>
    </row>
    <row r="57456" spans="27:29">
      <c r="AA57456" s="298"/>
      <c r="AC57456" s="206"/>
    </row>
    <row r="57457" spans="27:29">
      <c r="AA57457" s="298"/>
      <c r="AC57457" s="206"/>
    </row>
    <row r="57458" spans="27:29">
      <c r="AA57458" s="298"/>
      <c r="AC57458" s="206"/>
    </row>
    <row r="57459" spans="27:29">
      <c r="AA57459" s="298"/>
      <c r="AC57459" s="206"/>
    </row>
    <row r="57460" spans="27:29">
      <c r="AA57460" s="298"/>
      <c r="AC57460" s="206"/>
    </row>
    <row r="57461" spans="27:29">
      <c r="AA57461" s="298"/>
      <c r="AC57461" s="206"/>
    </row>
    <row r="57462" spans="27:29">
      <c r="AA57462" s="298"/>
      <c r="AC57462" s="206"/>
    </row>
    <row r="57463" spans="27:29">
      <c r="AA57463" s="298"/>
      <c r="AC57463" s="206"/>
    </row>
    <row r="57464" spans="27:29">
      <c r="AA57464" s="298"/>
      <c r="AC57464" s="206"/>
    </row>
    <row r="57465" spans="27:29">
      <c r="AA57465" s="298"/>
      <c r="AC57465" s="206"/>
    </row>
    <row r="57466" spans="27:29">
      <c r="AA57466" s="298"/>
      <c r="AC57466" s="206"/>
    </row>
    <row r="57467" spans="27:29">
      <c r="AA57467" s="298"/>
      <c r="AC57467" s="206"/>
    </row>
    <row r="57468" spans="27:29">
      <c r="AA57468" s="298"/>
      <c r="AC57468" s="206"/>
    </row>
    <row r="57469" spans="27:29">
      <c r="AA57469" s="298"/>
      <c r="AC57469" s="206"/>
    </row>
    <row r="57470" spans="27:29">
      <c r="AA57470" s="298"/>
      <c r="AC57470" s="206"/>
    </row>
    <row r="57471" spans="27:29">
      <c r="AA57471" s="298"/>
      <c r="AC57471" s="206"/>
    </row>
    <row r="57472" spans="27:29">
      <c r="AA57472" s="298"/>
      <c r="AC57472" s="206"/>
    </row>
    <row r="57473" spans="27:29">
      <c r="AA57473" s="298"/>
      <c r="AC57473" s="206"/>
    </row>
    <row r="57474" spans="27:29">
      <c r="AA57474" s="298"/>
      <c r="AC57474" s="206"/>
    </row>
    <row r="57475" spans="27:29">
      <c r="AA57475" s="298"/>
      <c r="AC57475" s="206"/>
    </row>
    <row r="57476" spans="27:29">
      <c r="AA57476" s="298"/>
      <c r="AC57476" s="206"/>
    </row>
    <row r="57477" spans="27:29">
      <c r="AA57477" s="298"/>
      <c r="AC57477" s="206"/>
    </row>
    <row r="57478" spans="27:29">
      <c r="AA57478" s="298"/>
      <c r="AC57478" s="206"/>
    </row>
    <row r="57479" spans="27:29">
      <c r="AA57479" s="298"/>
      <c r="AC57479" s="206"/>
    </row>
    <row r="57480" spans="27:29">
      <c r="AA57480" s="298"/>
      <c r="AC57480" s="206"/>
    </row>
    <row r="57481" spans="27:29">
      <c r="AA57481" s="298"/>
      <c r="AC57481" s="206"/>
    </row>
    <row r="57482" spans="27:29">
      <c r="AA57482" s="298"/>
      <c r="AC57482" s="206"/>
    </row>
    <row r="57483" spans="27:29">
      <c r="AA57483" s="298"/>
      <c r="AC57483" s="206"/>
    </row>
    <row r="57484" spans="27:29">
      <c r="AA57484" s="298"/>
      <c r="AC57484" s="206"/>
    </row>
    <row r="57485" spans="27:29">
      <c r="AA57485" s="298"/>
      <c r="AC57485" s="206"/>
    </row>
    <row r="57486" spans="27:29">
      <c r="AA57486" s="298"/>
      <c r="AC57486" s="206"/>
    </row>
    <row r="57487" spans="27:29">
      <c r="AA57487" s="298"/>
      <c r="AC57487" s="206"/>
    </row>
    <row r="57488" spans="27:29">
      <c r="AA57488" s="298"/>
      <c r="AC57488" s="206"/>
    </row>
    <row r="57489" spans="27:29">
      <c r="AA57489" s="298"/>
      <c r="AC57489" s="206"/>
    </row>
    <row r="57490" spans="27:29">
      <c r="AA57490" s="298"/>
      <c r="AC57490" s="206"/>
    </row>
    <row r="57491" spans="27:29">
      <c r="AA57491" s="298"/>
      <c r="AC57491" s="206"/>
    </row>
    <row r="57492" spans="27:29">
      <c r="AA57492" s="298"/>
      <c r="AC57492" s="206"/>
    </row>
    <row r="57493" spans="27:29">
      <c r="AA57493" s="298"/>
      <c r="AC57493" s="206"/>
    </row>
    <row r="57494" spans="27:29">
      <c r="AA57494" s="298"/>
      <c r="AC57494" s="206"/>
    </row>
    <row r="57495" spans="27:29">
      <c r="AA57495" s="298"/>
      <c r="AC57495" s="206"/>
    </row>
    <row r="57496" spans="27:29">
      <c r="AA57496" s="298"/>
      <c r="AC57496" s="206"/>
    </row>
    <row r="57497" spans="27:29">
      <c r="AA57497" s="298"/>
      <c r="AC57497" s="206"/>
    </row>
    <row r="57498" spans="27:29">
      <c r="AA57498" s="298"/>
      <c r="AC57498" s="206"/>
    </row>
    <row r="57499" spans="27:29">
      <c r="AA57499" s="298"/>
      <c r="AC57499" s="206"/>
    </row>
    <row r="57500" spans="27:29">
      <c r="AA57500" s="298"/>
      <c r="AC57500" s="206"/>
    </row>
    <row r="57501" spans="27:29">
      <c r="AA57501" s="298"/>
      <c r="AC57501" s="206"/>
    </row>
    <row r="57502" spans="27:29">
      <c r="AA57502" s="298"/>
      <c r="AC57502" s="206"/>
    </row>
    <row r="57503" spans="27:29">
      <c r="AA57503" s="298"/>
      <c r="AC57503" s="206"/>
    </row>
    <row r="57504" spans="27:29">
      <c r="AA57504" s="298"/>
      <c r="AC57504" s="206"/>
    </row>
    <row r="57505" spans="27:29">
      <c r="AA57505" s="298"/>
      <c r="AC57505" s="206"/>
    </row>
    <row r="57506" spans="27:29">
      <c r="AA57506" s="298"/>
      <c r="AC57506" s="206"/>
    </row>
    <row r="57507" spans="27:29">
      <c r="AA57507" s="298"/>
      <c r="AC57507" s="206"/>
    </row>
    <row r="57508" spans="27:29">
      <c r="AA57508" s="298"/>
      <c r="AC57508" s="206"/>
    </row>
    <row r="57509" spans="27:29">
      <c r="AA57509" s="298"/>
      <c r="AC57509" s="206"/>
    </row>
    <row r="57510" spans="27:29">
      <c r="AA57510" s="298"/>
      <c r="AC57510" s="206"/>
    </row>
    <row r="57511" spans="27:29">
      <c r="AA57511" s="298"/>
      <c r="AC57511" s="206"/>
    </row>
    <row r="57512" spans="27:29">
      <c r="AA57512" s="298"/>
      <c r="AC57512" s="206"/>
    </row>
    <row r="57513" spans="27:29">
      <c r="AA57513" s="298"/>
      <c r="AC57513" s="206"/>
    </row>
    <row r="57514" spans="27:29">
      <c r="AA57514" s="298"/>
      <c r="AC57514" s="206"/>
    </row>
    <row r="57515" spans="27:29">
      <c r="AA57515" s="298"/>
      <c r="AC57515" s="206"/>
    </row>
    <row r="57516" spans="27:29">
      <c r="AA57516" s="298"/>
      <c r="AC57516" s="206"/>
    </row>
    <row r="57517" spans="27:29">
      <c r="AA57517" s="298"/>
      <c r="AC57517" s="206"/>
    </row>
    <row r="57518" spans="27:29">
      <c r="AA57518" s="298"/>
      <c r="AC57518" s="206"/>
    </row>
    <row r="57519" spans="27:29">
      <c r="AA57519" s="298"/>
      <c r="AC57519" s="206"/>
    </row>
    <row r="57520" spans="27:29">
      <c r="AA57520" s="298"/>
      <c r="AC57520" s="206"/>
    </row>
    <row r="57521" spans="27:29">
      <c r="AA57521" s="298"/>
      <c r="AC57521" s="206"/>
    </row>
    <row r="57522" spans="27:29">
      <c r="AA57522" s="298"/>
      <c r="AC57522" s="206"/>
    </row>
    <row r="57523" spans="27:29">
      <c r="AA57523" s="298"/>
      <c r="AC57523" s="206"/>
    </row>
    <row r="57524" spans="27:29">
      <c r="AA57524" s="298"/>
      <c r="AC57524" s="206"/>
    </row>
    <row r="57525" spans="27:29">
      <c r="AA57525" s="298"/>
      <c r="AC57525" s="206"/>
    </row>
    <row r="57526" spans="27:29">
      <c r="AA57526" s="298"/>
      <c r="AC57526" s="206"/>
    </row>
    <row r="57527" spans="27:29">
      <c r="AA57527" s="298"/>
      <c r="AC57527" s="206"/>
    </row>
    <row r="57528" spans="27:29">
      <c r="AA57528" s="298"/>
      <c r="AC57528" s="206"/>
    </row>
    <row r="57529" spans="27:29">
      <c r="AA57529" s="298"/>
      <c r="AC57529" s="206"/>
    </row>
    <row r="57530" spans="27:29">
      <c r="AA57530" s="298"/>
      <c r="AC57530" s="206"/>
    </row>
    <row r="57531" spans="27:29">
      <c r="AA57531" s="298"/>
      <c r="AC57531" s="206"/>
    </row>
    <row r="57532" spans="27:29">
      <c r="AA57532" s="298"/>
      <c r="AC57532" s="206"/>
    </row>
    <row r="57533" spans="27:29">
      <c r="AA57533" s="298"/>
      <c r="AC57533" s="206"/>
    </row>
    <row r="57534" spans="27:29">
      <c r="AA57534" s="298"/>
      <c r="AC57534" s="206"/>
    </row>
    <row r="57535" spans="27:29">
      <c r="AA57535" s="298"/>
      <c r="AC57535" s="206"/>
    </row>
    <row r="57536" spans="27:29">
      <c r="AA57536" s="298"/>
      <c r="AC57536" s="206"/>
    </row>
    <row r="57537" spans="27:29">
      <c r="AA57537" s="298"/>
      <c r="AC57537" s="206"/>
    </row>
    <row r="57538" spans="27:29">
      <c r="AA57538" s="298"/>
      <c r="AC57538" s="206"/>
    </row>
    <row r="57539" spans="27:29">
      <c r="AA57539" s="298"/>
      <c r="AC57539" s="206"/>
    </row>
    <row r="57540" spans="27:29">
      <c r="AA57540" s="298"/>
      <c r="AC57540" s="206"/>
    </row>
    <row r="57541" spans="27:29">
      <c r="AA57541" s="298"/>
      <c r="AC57541" s="206"/>
    </row>
    <row r="57542" spans="27:29">
      <c r="AA57542" s="298"/>
      <c r="AC57542" s="206"/>
    </row>
    <row r="57543" spans="27:29">
      <c r="AA57543" s="298"/>
      <c r="AC57543" s="206"/>
    </row>
    <row r="57544" spans="27:29">
      <c r="AA57544" s="298"/>
      <c r="AC57544" s="206"/>
    </row>
    <row r="57545" spans="27:29">
      <c r="AA57545" s="298"/>
      <c r="AC57545" s="206"/>
    </row>
    <row r="57546" spans="27:29">
      <c r="AA57546" s="298"/>
      <c r="AC57546" s="206"/>
    </row>
    <row r="57547" spans="27:29">
      <c r="AA57547" s="298"/>
      <c r="AC57547" s="206"/>
    </row>
    <row r="57548" spans="27:29">
      <c r="AA57548" s="298"/>
      <c r="AC57548" s="206"/>
    </row>
    <row r="57549" spans="27:29">
      <c r="AA57549" s="298"/>
      <c r="AC57549" s="206"/>
    </row>
    <row r="57550" spans="27:29">
      <c r="AA57550" s="298"/>
      <c r="AC57550" s="206"/>
    </row>
    <row r="57551" spans="27:29">
      <c r="AA57551" s="298"/>
      <c r="AC57551" s="206"/>
    </row>
    <row r="57552" spans="27:29">
      <c r="AA57552" s="298"/>
      <c r="AC57552" s="206"/>
    </row>
    <row r="57553" spans="27:29">
      <c r="AA57553" s="298"/>
      <c r="AC57553" s="206"/>
    </row>
    <row r="57554" spans="27:29">
      <c r="AA57554" s="298"/>
      <c r="AC57554" s="206"/>
    </row>
    <row r="57555" spans="27:29">
      <c r="AA57555" s="298"/>
      <c r="AC57555" s="206"/>
    </row>
    <row r="57556" spans="27:29">
      <c r="AA57556" s="298"/>
      <c r="AC57556" s="206"/>
    </row>
    <row r="57557" spans="27:29">
      <c r="AA57557" s="298"/>
      <c r="AC57557" s="206"/>
    </row>
    <row r="57558" spans="27:29">
      <c r="AA57558" s="298"/>
      <c r="AC57558" s="206"/>
    </row>
    <row r="57559" spans="27:29">
      <c r="AA57559" s="298"/>
      <c r="AC57559" s="206"/>
    </row>
    <row r="57560" spans="27:29">
      <c r="AA57560" s="298"/>
      <c r="AC57560" s="206"/>
    </row>
    <row r="57561" spans="27:29">
      <c r="AA57561" s="298"/>
      <c r="AC57561" s="206"/>
    </row>
    <row r="57562" spans="27:29">
      <c r="AA57562" s="298"/>
      <c r="AC57562" s="206"/>
    </row>
    <row r="57563" spans="27:29">
      <c r="AA57563" s="298"/>
      <c r="AC57563" s="206"/>
    </row>
    <row r="57564" spans="27:29">
      <c r="AA57564" s="298"/>
      <c r="AC57564" s="206"/>
    </row>
    <row r="57565" spans="27:29">
      <c r="AA57565" s="298"/>
      <c r="AC57565" s="206"/>
    </row>
    <row r="57566" spans="27:29">
      <c r="AA57566" s="298"/>
      <c r="AC57566" s="206"/>
    </row>
    <row r="57567" spans="27:29">
      <c r="AA57567" s="298"/>
      <c r="AC57567" s="206"/>
    </row>
    <row r="57568" spans="27:29">
      <c r="AA57568" s="298"/>
      <c r="AC57568" s="206"/>
    </row>
    <row r="57569" spans="27:29">
      <c r="AA57569" s="298"/>
      <c r="AC57569" s="206"/>
    </row>
    <row r="57570" spans="27:29">
      <c r="AA57570" s="298"/>
      <c r="AC57570" s="206"/>
    </row>
    <row r="57571" spans="27:29">
      <c r="AA57571" s="298"/>
      <c r="AC57571" s="206"/>
    </row>
    <row r="57572" spans="27:29">
      <c r="AA57572" s="298"/>
      <c r="AC57572" s="206"/>
    </row>
    <row r="57573" spans="27:29">
      <c r="AA57573" s="298"/>
      <c r="AC57573" s="206"/>
    </row>
    <row r="57574" spans="27:29">
      <c r="AA57574" s="298"/>
      <c r="AC57574" s="206"/>
    </row>
    <row r="57575" spans="27:29">
      <c r="AA57575" s="298"/>
      <c r="AC57575" s="206"/>
    </row>
    <row r="57576" spans="27:29">
      <c r="AA57576" s="298"/>
      <c r="AC57576" s="206"/>
    </row>
    <row r="57577" spans="27:29">
      <c r="AA57577" s="298"/>
      <c r="AC57577" s="206"/>
    </row>
    <row r="57578" spans="27:29">
      <c r="AA57578" s="298"/>
      <c r="AC57578" s="206"/>
    </row>
    <row r="57579" spans="27:29">
      <c r="AA57579" s="298"/>
      <c r="AC57579" s="206"/>
    </row>
    <row r="57580" spans="27:29">
      <c r="AA57580" s="298"/>
      <c r="AC57580" s="206"/>
    </row>
    <row r="57581" spans="27:29">
      <c r="AA57581" s="298"/>
      <c r="AC57581" s="206"/>
    </row>
    <row r="57582" spans="27:29">
      <c r="AA57582" s="298"/>
      <c r="AC57582" s="206"/>
    </row>
    <row r="57583" spans="27:29">
      <c r="AA57583" s="298"/>
      <c r="AC57583" s="206"/>
    </row>
    <row r="57584" spans="27:29">
      <c r="AA57584" s="298"/>
      <c r="AC57584" s="206"/>
    </row>
    <row r="57585" spans="27:29">
      <c r="AA57585" s="298"/>
      <c r="AC57585" s="206"/>
    </row>
    <row r="57586" spans="27:29">
      <c r="AA57586" s="298"/>
      <c r="AC57586" s="206"/>
    </row>
    <row r="57587" spans="27:29">
      <c r="AA57587" s="298"/>
      <c r="AC57587" s="206"/>
    </row>
    <row r="57588" spans="27:29">
      <c r="AA57588" s="298"/>
      <c r="AC57588" s="206"/>
    </row>
    <row r="57589" spans="27:29">
      <c r="AA57589" s="298"/>
      <c r="AC57589" s="206"/>
    </row>
    <row r="57590" spans="27:29">
      <c r="AA57590" s="298"/>
      <c r="AC57590" s="206"/>
    </row>
    <row r="57591" spans="27:29">
      <c r="AA57591" s="298"/>
      <c r="AC57591" s="206"/>
    </row>
    <row r="57592" spans="27:29">
      <c r="AA57592" s="298"/>
      <c r="AC57592" s="206"/>
    </row>
    <row r="57593" spans="27:29">
      <c r="AA57593" s="298"/>
      <c r="AC57593" s="206"/>
    </row>
    <row r="57594" spans="27:29">
      <c r="AA57594" s="298"/>
      <c r="AC57594" s="206"/>
    </row>
    <row r="57595" spans="27:29">
      <c r="AA57595" s="298"/>
      <c r="AC57595" s="206"/>
    </row>
    <row r="57596" spans="27:29">
      <c r="AA57596" s="298"/>
      <c r="AC57596" s="206"/>
    </row>
    <row r="57597" spans="27:29">
      <c r="AA57597" s="298"/>
      <c r="AC57597" s="206"/>
    </row>
    <row r="57598" spans="27:29">
      <c r="AA57598" s="298"/>
      <c r="AC57598" s="206"/>
    </row>
    <row r="57599" spans="27:29">
      <c r="AA57599" s="298"/>
      <c r="AC57599" s="206"/>
    </row>
    <row r="57600" spans="27:29">
      <c r="AA57600" s="298"/>
      <c r="AC57600" s="206"/>
    </row>
    <row r="57601" spans="27:29">
      <c r="AA57601" s="298"/>
      <c r="AC57601" s="206"/>
    </row>
    <row r="57602" spans="27:29">
      <c r="AA57602" s="298"/>
      <c r="AC57602" s="206"/>
    </row>
    <row r="57603" spans="27:29">
      <c r="AA57603" s="298"/>
      <c r="AC57603" s="206"/>
    </row>
    <row r="57604" spans="27:29">
      <c r="AA57604" s="298"/>
      <c r="AC57604" s="206"/>
    </row>
    <row r="57605" spans="27:29">
      <c r="AA57605" s="298"/>
      <c r="AC57605" s="206"/>
    </row>
    <row r="57606" spans="27:29">
      <c r="AA57606" s="298"/>
      <c r="AC57606" s="206"/>
    </row>
    <row r="57607" spans="27:29">
      <c r="AA57607" s="298"/>
      <c r="AC57607" s="206"/>
    </row>
    <row r="57608" spans="27:29">
      <c r="AA57608" s="298"/>
      <c r="AC57608" s="206"/>
    </row>
    <row r="57609" spans="27:29">
      <c r="AA57609" s="298"/>
      <c r="AC57609" s="206"/>
    </row>
    <row r="57610" spans="27:29">
      <c r="AA57610" s="298"/>
      <c r="AC57610" s="206"/>
    </row>
    <row r="57611" spans="27:29">
      <c r="AA57611" s="298"/>
      <c r="AC57611" s="206"/>
    </row>
    <row r="57612" spans="27:29">
      <c r="AA57612" s="298"/>
      <c r="AC57612" s="206"/>
    </row>
    <row r="57613" spans="27:29">
      <c r="AA57613" s="298"/>
      <c r="AC57613" s="206"/>
    </row>
    <row r="57614" spans="27:29">
      <c r="AA57614" s="298"/>
      <c r="AC57614" s="206"/>
    </row>
    <row r="57615" spans="27:29">
      <c r="AA57615" s="298"/>
      <c r="AC57615" s="206"/>
    </row>
    <row r="57616" spans="27:29">
      <c r="AA57616" s="298"/>
      <c r="AC57616" s="206"/>
    </row>
    <row r="57617" spans="27:29">
      <c r="AA57617" s="298"/>
      <c r="AC57617" s="206"/>
    </row>
    <row r="57618" spans="27:29">
      <c r="AA57618" s="298"/>
      <c r="AC57618" s="206"/>
    </row>
    <row r="57619" spans="27:29">
      <c r="AA57619" s="298"/>
      <c r="AC57619" s="206"/>
    </row>
    <row r="57620" spans="27:29">
      <c r="AA57620" s="298"/>
      <c r="AC57620" s="206"/>
    </row>
    <row r="57621" spans="27:29">
      <c r="AA57621" s="298"/>
      <c r="AC57621" s="206"/>
    </row>
    <row r="57622" spans="27:29">
      <c r="AA57622" s="298"/>
      <c r="AC57622" s="206"/>
    </row>
    <row r="57623" spans="27:29">
      <c r="AA57623" s="298"/>
      <c r="AC57623" s="206"/>
    </row>
    <row r="57624" spans="27:29">
      <c r="AA57624" s="298"/>
      <c r="AC57624" s="206"/>
    </row>
    <row r="57625" spans="27:29">
      <c r="AA57625" s="298"/>
      <c r="AC57625" s="206"/>
    </row>
    <row r="57626" spans="27:29">
      <c r="AA57626" s="298"/>
      <c r="AC57626" s="206"/>
    </row>
    <row r="57627" spans="27:29">
      <c r="AA57627" s="298"/>
      <c r="AC57627" s="206"/>
    </row>
    <row r="57628" spans="27:29">
      <c r="AA57628" s="298"/>
      <c r="AC57628" s="206"/>
    </row>
    <row r="57629" spans="27:29">
      <c r="AA57629" s="298"/>
      <c r="AC57629" s="206"/>
    </row>
    <row r="57630" spans="27:29">
      <c r="AA57630" s="298"/>
      <c r="AC57630" s="206"/>
    </row>
    <row r="57631" spans="27:29">
      <c r="AA57631" s="298"/>
      <c r="AC57631" s="206"/>
    </row>
    <row r="57632" spans="27:29">
      <c r="AA57632" s="298"/>
      <c r="AC57632" s="206"/>
    </row>
    <row r="57633" spans="27:29">
      <c r="AA57633" s="298"/>
      <c r="AC57633" s="206"/>
    </row>
    <row r="57634" spans="27:29">
      <c r="AA57634" s="298"/>
      <c r="AC57634" s="206"/>
    </row>
    <row r="57635" spans="27:29">
      <c r="AA57635" s="298"/>
      <c r="AC57635" s="206"/>
    </row>
    <row r="57636" spans="27:29">
      <c r="AA57636" s="298"/>
      <c r="AC57636" s="206"/>
    </row>
    <row r="57637" spans="27:29">
      <c r="AA57637" s="298"/>
      <c r="AC57637" s="206"/>
    </row>
    <row r="57638" spans="27:29">
      <c r="AA57638" s="298"/>
      <c r="AC57638" s="206"/>
    </row>
    <row r="57639" spans="27:29">
      <c r="AA57639" s="298"/>
      <c r="AC57639" s="206"/>
    </row>
    <row r="57640" spans="27:29">
      <c r="AA57640" s="298"/>
      <c r="AC57640" s="206"/>
    </row>
    <row r="57641" spans="27:29">
      <c r="AA57641" s="298"/>
      <c r="AC57641" s="206"/>
    </row>
    <row r="57642" spans="27:29">
      <c r="AA57642" s="298"/>
      <c r="AC57642" s="206"/>
    </row>
    <row r="57643" spans="27:29">
      <c r="AA57643" s="298"/>
      <c r="AC57643" s="206"/>
    </row>
    <row r="57644" spans="27:29">
      <c r="AA57644" s="298"/>
      <c r="AC57644" s="206"/>
    </row>
    <row r="57645" spans="27:29">
      <c r="AA57645" s="298"/>
      <c r="AC57645" s="206"/>
    </row>
    <row r="57646" spans="27:29">
      <c r="AA57646" s="298"/>
      <c r="AC57646" s="206"/>
    </row>
    <row r="57647" spans="27:29">
      <c r="AA57647" s="298"/>
      <c r="AC57647" s="206"/>
    </row>
    <row r="57648" spans="27:29">
      <c r="AA57648" s="298"/>
      <c r="AC57648" s="206"/>
    </row>
    <row r="57649" spans="27:29">
      <c r="AA57649" s="298"/>
      <c r="AC57649" s="206"/>
    </row>
    <row r="57650" spans="27:29">
      <c r="AA57650" s="298"/>
      <c r="AC57650" s="206"/>
    </row>
    <row r="57651" spans="27:29">
      <c r="AA57651" s="298"/>
      <c r="AC57651" s="206"/>
    </row>
    <row r="57652" spans="27:29">
      <c r="AA57652" s="298"/>
      <c r="AC57652" s="206"/>
    </row>
    <row r="57653" spans="27:29">
      <c r="AA57653" s="298"/>
      <c r="AC57653" s="206"/>
    </row>
    <row r="57654" spans="27:29">
      <c r="AA57654" s="298"/>
      <c r="AC57654" s="206"/>
    </row>
    <row r="57655" spans="27:29">
      <c r="AA57655" s="298"/>
      <c r="AC57655" s="206"/>
    </row>
    <row r="57656" spans="27:29">
      <c r="AA57656" s="298"/>
      <c r="AC57656" s="206"/>
    </row>
    <row r="57657" spans="27:29">
      <c r="AA57657" s="298"/>
      <c r="AC57657" s="206"/>
    </row>
    <row r="57658" spans="27:29">
      <c r="AA57658" s="298"/>
      <c r="AC57658" s="206"/>
    </row>
    <row r="57659" spans="27:29">
      <c r="AA57659" s="298"/>
      <c r="AC57659" s="206"/>
    </row>
    <row r="57660" spans="27:29">
      <c r="AA57660" s="298"/>
      <c r="AC57660" s="206"/>
    </row>
    <row r="57661" spans="27:29">
      <c r="AA57661" s="298"/>
      <c r="AC57661" s="206"/>
    </row>
    <row r="57662" spans="27:29">
      <c r="AA57662" s="298"/>
      <c r="AC57662" s="206"/>
    </row>
    <row r="57663" spans="27:29">
      <c r="AA57663" s="298"/>
      <c r="AC57663" s="206"/>
    </row>
    <row r="57664" spans="27:29">
      <c r="AA57664" s="298"/>
      <c r="AC57664" s="206"/>
    </row>
    <row r="57665" spans="27:29">
      <c r="AA57665" s="298"/>
      <c r="AC57665" s="206"/>
    </row>
    <row r="57666" spans="27:29">
      <c r="AA57666" s="298"/>
      <c r="AC57666" s="206"/>
    </row>
    <row r="57667" spans="27:29">
      <c r="AA57667" s="298"/>
      <c r="AC57667" s="206"/>
    </row>
    <row r="57668" spans="27:29">
      <c r="AA57668" s="298"/>
      <c r="AC57668" s="206"/>
    </row>
    <row r="57669" spans="27:29">
      <c r="AA57669" s="298"/>
      <c r="AC57669" s="206"/>
    </row>
    <row r="57670" spans="27:29">
      <c r="AA57670" s="298"/>
      <c r="AC57670" s="206"/>
    </row>
    <row r="57671" spans="27:29">
      <c r="AA57671" s="298"/>
      <c r="AC57671" s="206"/>
    </row>
    <row r="57672" spans="27:29">
      <c r="AA57672" s="298"/>
      <c r="AC57672" s="206"/>
    </row>
    <row r="57673" spans="27:29">
      <c r="AA57673" s="298"/>
      <c r="AC57673" s="206"/>
    </row>
    <row r="57674" spans="27:29">
      <c r="AA57674" s="298"/>
      <c r="AC57674" s="206"/>
    </row>
    <row r="57675" spans="27:29">
      <c r="AA57675" s="298"/>
      <c r="AC57675" s="206"/>
    </row>
    <row r="57676" spans="27:29">
      <c r="AA57676" s="298"/>
      <c r="AC57676" s="206"/>
    </row>
    <row r="57677" spans="27:29">
      <c r="AA57677" s="298"/>
      <c r="AC57677" s="206"/>
    </row>
    <row r="57678" spans="27:29">
      <c r="AA57678" s="298"/>
      <c r="AC57678" s="206"/>
    </row>
    <row r="57679" spans="27:29">
      <c r="AA57679" s="298"/>
      <c r="AC57679" s="206"/>
    </row>
    <row r="57680" spans="27:29">
      <c r="AA57680" s="298"/>
      <c r="AC57680" s="206"/>
    </row>
    <row r="57681" spans="27:29">
      <c r="AA57681" s="298"/>
      <c r="AC57681" s="206"/>
    </row>
    <row r="57682" spans="27:29">
      <c r="AA57682" s="298"/>
      <c r="AC57682" s="206"/>
    </row>
    <row r="57683" spans="27:29">
      <c r="AA57683" s="298"/>
      <c r="AC57683" s="206"/>
    </row>
    <row r="57684" spans="27:29">
      <c r="AA57684" s="298"/>
      <c r="AC57684" s="206"/>
    </row>
    <row r="57685" spans="27:29">
      <c r="AA57685" s="298"/>
      <c r="AC57685" s="206"/>
    </row>
    <row r="57686" spans="27:29">
      <c r="AA57686" s="298"/>
      <c r="AC57686" s="206"/>
    </row>
    <row r="57687" spans="27:29">
      <c r="AA57687" s="298"/>
      <c r="AC57687" s="206"/>
    </row>
    <row r="57688" spans="27:29">
      <c r="AA57688" s="298"/>
      <c r="AC57688" s="206"/>
    </row>
    <row r="57689" spans="27:29">
      <c r="AA57689" s="298"/>
      <c r="AC57689" s="206"/>
    </row>
    <row r="57690" spans="27:29">
      <c r="AA57690" s="298"/>
      <c r="AC57690" s="206"/>
    </row>
    <row r="57691" spans="27:29">
      <c r="AA57691" s="298"/>
      <c r="AC57691" s="206"/>
    </row>
    <row r="57692" spans="27:29">
      <c r="AA57692" s="298"/>
      <c r="AC57692" s="206"/>
    </row>
    <row r="57693" spans="27:29">
      <c r="AA57693" s="298"/>
      <c r="AC57693" s="206"/>
    </row>
    <row r="57694" spans="27:29">
      <c r="AA57694" s="298"/>
      <c r="AC57694" s="206"/>
    </row>
    <row r="57695" spans="27:29">
      <c r="AA57695" s="298"/>
      <c r="AC57695" s="206"/>
    </row>
    <row r="57696" spans="27:29">
      <c r="AA57696" s="298"/>
      <c r="AC57696" s="206"/>
    </row>
    <row r="57697" spans="27:29">
      <c r="AA57697" s="298"/>
      <c r="AC57697" s="206"/>
    </row>
    <row r="57698" spans="27:29">
      <c r="AA57698" s="298"/>
      <c r="AC57698" s="206"/>
    </row>
    <row r="57699" spans="27:29">
      <c r="AA57699" s="298"/>
      <c r="AC57699" s="206"/>
    </row>
    <row r="57700" spans="27:29">
      <c r="AA57700" s="298"/>
      <c r="AC57700" s="206"/>
    </row>
    <row r="57701" spans="27:29">
      <c r="AA57701" s="298"/>
      <c r="AC57701" s="206"/>
    </row>
    <row r="57702" spans="27:29">
      <c r="AA57702" s="298"/>
      <c r="AC57702" s="206"/>
    </row>
    <row r="57703" spans="27:29">
      <c r="AA57703" s="298"/>
      <c r="AC57703" s="206"/>
    </row>
    <row r="57704" spans="27:29">
      <c r="AA57704" s="298"/>
      <c r="AC57704" s="206"/>
    </row>
    <row r="57705" spans="27:29">
      <c r="AA57705" s="298"/>
      <c r="AC57705" s="206"/>
    </row>
    <row r="57706" spans="27:29">
      <c r="AA57706" s="298"/>
      <c r="AC57706" s="206"/>
    </row>
    <row r="57707" spans="27:29">
      <c r="AA57707" s="298"/>
      <c r="AC57707" s="206"/>
    </row>
    <row r="57708" spans="27:29">
      <c r="AA57708" s="298"/>
      <c r="AC57708" s="206"/>
    </row>
    <row r="57709" spans="27:29">
      <c r="AA57709" s="298"/>
      <c r="AC57709" s="206"/>
    </row>
    <row r="57710" spans="27:29">
      <c r="AA57710" s="298"/>
      <c r="AC57710" s="206"/>
    </row>
    <row r="57711" spans="27:29">
      <c r="AA57711" s="298"/>
      <c r="AC57711" s="206"/>
    </row>
    <row r="57712" spans="27:29">
      <c r="AA57712" s="298"/>
      <c r="AC57712" s="206"/>
    </row>
    <row r="57713" spans="27:29">
      <c r="AA57713" s="298"/>
      <c r="AC57713" s="206"/>
    </row>
    <row r="57714" spans="27:29">
      <c r="AA57714" s="298"/>
      <c r="AC57714" s="206"/>
    </row>
    <row r="57715" spans="27:29">
      <c r="AA57715" s="298"/>
      <c r="AC57715" s="206"/>
    </row>
    <row r="57716" spans="27:29">
      <c r="AA57716" s="298"/>
      <c r="AC57716" s="206"/>
    </row>
    <row r="57717" spans="27:29">
      <c r="AA57717" s="298"/>
      <c r="AC57717" s="206"/>
    </row>
    <row r="57718" spans="27:29">
      <c r="AA57718" s="298"/>
      <c r="AC57718" s="206"/>
    </row>
    <row r="57719" spans="27:29">
      <c r="AA57719" s="298"/>
      <c r="AC57719" s="206"/>
    </row>
    <row r="57720" spans="27:29">
      <c r="AA57720" s="298"/>
      <c r="AC57720" s="206"/>
    </row>
    <row r="57721" spans="27:29">
      <c r="AA57721" s="298"/>
      <c r="AC57721" s="206"/>
    </row>
    <row r="57722" spans="27:29">
      <c r="AA57722" s="298"/>
      <c r="AC57722" s="206"/>
    </row>
    <row r="57723" spans="27:29">
      <c r="AA57723" s="298"/>
      <c r="AC57723" s="206"/>
    </row>
    <row r="57724" spans="27:29">
      <c r="AA57724" s="298"/>
      <c r="AC57724" s="206"/>
    </row>
    <row r="57725" spans="27:29">
      <c r="AA57725" s="298"/>
      <c r="AC57725" s="206"/>
    </row>
    <row r="57726" spans="27:29">
      <c r="AA57726" s="298"/>
      <c r="AC57726" s="206"/>
    </row>
    <row r="57727" spans="27:29">
      <c r="AA57727" s="298"/>
      <c r="AC57727" s="206"/>
    </row>
    <row r="57728" spans="27:29">
      <c r="AA57728" s="298"/>
      <c r="AC57728" s="206"/>
    </row>
    <row r="57729" spans="27:29">
      <c r="AA57729" s="298"/>
      <c r="AC57729" s="206"/>
    </row>
    <row r="57730" spans="27:29">
      <c r="AA57730" s="298"/>
      <c r="AC57730" s="206"/>
    </row>
    <row r="57731" spans="27:29">
      <c r="AA57731" s="298"/>
      <c r="AC57731" s="206"/>
    </row>
    <row r="57732" spans="27:29">
      <c r="AA57732" s="298"/>
      <c r="AC57732" s="206"/>
    </row>
    <row r="57733" spans="27:29">
      <c r="AA57733" s="298"/>
      <c r="AC57733" s="206"/>
    </row>
    <row r="57734" spans="27:29">
      <c r="AA57734" s="298"/>
      <c r="AC57734" s="206"/>
    </row>
    <row r="57735" spans="27:29">
      <c r="AA57735" s="298"/>
      <c r="AC57735" s="206"/>
    </row>
    <row r="57736" spans="27:29">
      <c r="AA57736" s="298"/>
      <c r="AC57736" s="206"/>
    </row>
    <row r="57737" spans="27:29">
      <c r="AA57737" s="298"/>
      <c r="AC57737" s="206"/>
    </row>
    <row r="57738" spans="27:29">
      <c r="AA57738" s="298"/>
      <c r="AC57738" s="206"/>
    </row>
    <row r="57739" spans="27:29">
      <c r="AA57739" s="298"/>
      <c r="AC57739" s="206"/>
    </row>
    <row r="57740" spans="27:29">
      <c r="AA57740" s="298"/>
      <c r="AC57740" s="206"/>
    </row>
    <row r="57741" spans="27:29">
      <c r="AA57741" s="298"/>
      <c r="AC57741" s="206"/>
    </row>
    <row r="57742" spans="27:29">
      <c r="AA57742" s="298"/>
      <c r="AC57742" s="206"/>
    </row>
    <row r="57743" spans="27:29">
      <c r="AA57743" s="298"/>
      <c r="AC57743" s="206"/>
    </row>
    <row r="57744" spans="27:29">
      <c r="AA57744" s="298"/>
      <c r="AC57744" s="206"/>
    </row>
    <row r="57745" spans="27:29">
      <c r="AA57745" s="298"/>
      <c r="AC57745" s="206"/>
    </row>
    <row r="57746" spans="27:29">
      <c r="AA57746" s="298"/>
      <c r="AC57746" s="206"/>
    </row>
    <row r="57747" spans="27:29">
      <c r="AA57747" s="298"/>
      <c r="AC57747" s="206"/>
    </row>
    <row r="57748" spans="27:29">
      <c r="AA57748" s="298"/>
      <c r="AC57748" s="206"/>
    </row>
    <row r="57749" spans="27:29">
      <c r="AA57749" s="298"/>
      <c r="AC57749" s="206"/>
    </row>
    <row r="57750" spans="27:29">
      <c r="AA57750" s="298"/>
      <c r="AC57750" s="206"/>
    </row>
    <row r="57751" spans="27:29">
      <c r="AA57751" s="298"/>
      <c r="AC57751" s="206"/>
    </row>
    <row r="57752" spans="27:29">
      <c r="AA57752" s="298"/>
      <c r="AC57752" s="206"/>
    </row>
    <row r="57753" spans="27:29">
      <c r="AA57753" s="298"/>
      <c r="AC57753" s="206"/>
    </row>
    <row r="57754" spans="27:29">
      <c r="AA57754" s="298"/>
      <c r="AC57754" s="206"/>
    </row>
    <row r="57755" spans="27:29">
      <c r="AA57755" s="298"/>
      <c r="AC57755" s="206"/>
    </row>
    <row r="57756" spans="27:29">
      <c r="AA57756" s="298"/>
      <c r="AC57756" s="206"/>
    </row>
    <row r="57757" spans="27:29">
      <c r="AA57757" s="298"/>
      <c r="AC57757" s="206"/>
    </row>
    <row r="57758" spans="27:29">
      <c r="AA57758" s="298"/>
      <c r="AC57758" s="206"/>
    </row>
    <row r="57759" spans="27:29">
      <c r="AA57759" s="298"/>
      <c r="AC57759" s="206"/>
    </row>
    <row r="57760" spans="27:29">
      <c r="AA57760" s="298"/>
      <c r="AC57760" s="206"/>
    </row>
    <row r="57761" spans="27:29">
      <c r="AA57761" s="298"/>
      <c r="AC57761" s="206"/>
    </row>
    <row r="57762" spans="27:29">
      <c r="AA57762" s="298"/>
      <c r="AC57762" s="206"/>
    </row>
    <row r="57763" spans="27:29">
      <c r="AA57763" s="298"/>
      <c r="AC57763" s="206"/>
    </row>
    <row r="57764" spans="27:29">
      <c r="AA57764" s="298"/>
      <c r="AC57764" s="206"/>
    </row>
    <row r="57765" spans="27:29">
      <c r="AA57765" s="298"/>
      <c r="AC57765" s="206"/>
    </row>
    <row r="57766" spans="27:29">
      <c r="AA57766" s="298"/>
      <c r="AC57766" s="206"/>
    </row>
    <row r="57767" spans="27:29">
      <c r="AA57767" s="298"/>
      <c r="AC57767" s="206"/>
    </row>
    <row r="57768" spans="27:29">
      <c r="AA57768" s="298"/>
      <c r="AC57768" s="206"/>
    </row>
    <row r="57769" spans="27:29">
      <c r="AA57769" s="298"/>
      <c r="AC57769" s="206"/>
    </row>
    <row r="57770" spans="27:29">
      <c r="AA57770" s="298"/>
      <c r="AC57770" s="206"/>
    </row>
    <row r="57771" spans="27:29">
      <c r="AA57771" s="298"/>
      <c r="AC57771" s="206"/>
    </row>
    <row r="57772" spans="27:29">
      <c r="AA57772" s="298"/>
      <c r="AC57772" s="206"/>
    </row>
    <row r="57773" spans="27:29">
      <c r="AA57773" s="298"/>
      <c r="AC57773" s="206"/>
    </row>
    <row r="57774" spans="27:29">
      <c r="AA57774" s="298"/>
      <c r="AC57774" s="206"/>
    </row>
    <row r="57775" spans="27:29">
      <c r="AA57775" s="298"/>
      <c r="AC57775" s="206"/>
    </row>
    <row r="57776" spans="27:29">
      <c r="AA57776" s="298"/>
      <c r="AC57776" s="206"/>
    </row>
    <row r="57777" spans="27:29">
      <c r="AA57777" s="298"/>
      <c r="AC57777" s="206"/>
    </row>
    <row r="57778" spans="27:29">
      <c r="AA57778" s="298"/>
      <c r="AC57778" s="206"/>
    </row>
    <row r="57779" spans="27:29">
      <c r="AA57779" s="298"/>
      <c r="AC57779" s="206"/>
    </row>
    <row r="57780" spans="27:29">
      <c r="AA57780" s="298"/>
      <c r="AC57780" s="206"/>
    </row>
    <row r="57781" spans="27:29">
      <c r="AA57781" s="298"/>
      <c r="AC57781" s="206"/>
    </row>
    <row r="57782" spans="27:29">
      <c r="AA57782" s="298"/>
      <c r="AC57782" s="206"/>
    </row>
    <row r="57783" spans="27:29">
      <c r="AA57783" s="298"/>
      <c r="AC57783" s="206"/>
    </row>
    <row r="57784" spans="27:29">
      <c r="AA57784" s="298"/>
      <c r="AC57784" s="206"/>
    </row>
    <row r="57785" spans="27:29">
      <c r="AA57785" s="298"/>
      <c r="AC57785" s="206"/>
    </row>
    <row r="57786" spans="27:29">
      <c r="AA57786" s="298"/>
      <c r="AC57786" s="206"/>
    </row>
    <row r="57787" spans="27:29">
      <c r="AA57787" s="298"/>
      <c r="AC57787" s="206"/>
    </row>
    <row r="57788" spans="27:29">
      <c r="AA57788" s="298"/>
      <c r="AC57788" s="206"/>
    </row>
    <row r="57789" spans="27:29">
      <c r="AA57789" s="298"/>
      <c r="AC57789" s="206"/>
    </row>
    <row r="57790" spans="27:29">
      <c r="AA57790" s="298"/>
      <c r="AC57790" s="206"/>
    </row>
    <row r="57791" spans="27:29">
      <c r="AA57791" s="298"/>
      <c r="AC57791" s="206"/>
    </row>
    <row r="57792" spans="27:29">
      <c r="AA57792" s="298"/>
      <c r="AC57792" s="206"/>
    </row>
    <row r="57793" spans="27:29">
      <c r="AA57793" s="298"/>
      <c r="AC57793" s="206"/>
    </row>
    <row r="57794" spans="27:29">
      <c r="AA57794" s="298"/>
      <c r="AC57794" s="206"/>
    </row>
    <row r="57795" spans="27:29">
      <c r="AA57795" s="298"/>
      <c r="AC57795" s="206"/>
    </row>
    <row r="57796" spans="27:29">
      <c r="AA57796" s="298"/>
      <c r="AC57796" s="206"/>
    </row>
    <row r="57797" spans="27:29">
      <c r="AA57797" s="298"/>
      <c r="AC57797" s="206"/>
    </row>
    <row r="57798" spans="27:29">
      <c r="AA57798" s="298"/>
      <c r="AC57798" s="206"/>
    </row>
    <row r="57799" spans="27:29">
      <c r="AA57799" s="298"/>
      <c r="AC57799" s="206"/>
    </row>
    <row r="57800" spans="27:29">
      <c r="AA57800" s="298"/>
      <c r="AC57800" s="206"/>
    </row>
    <row r="57801" spans="27:29">
      <c r="AA57801" s="298"/>
      <c r="AC57801" s="206"/>
    </row>
    <row r="57802" spans="27:29">
      <c r="AA57802" s="298"/>
      <c r="AC57802" s="206"/>
    </row>
    <row r="57803" spans="27:29">
      <c r="AA57803" s="298"/>
      <c r="AC57803" s="206"/>
    </row>
    <row r="57804" spans="27:29">
      <c r="AA57804" s="298"/>
      <c r="AC57804" s="206"/>
    </row>
    <row r="57805" spans="27:29">
      <c r="AA57805" s="298"/>
      <c r="AC57805" s="206"/>
    </row>
    <row r="57806" spans="27:29">
      <c r="AA57806" s="298"/>
      <c r="AC57806" s="206"/>
    </row>
    <row r="57807" spans="27:29">
      <c r="AA57807" s="298"/>
      <c r="AC57807" s="206"/>
    </row>
    <row r="57808" spans="27:29">
      <c r="AA57808" s="298"/>
      <c r="AC57808" s="206"/>
    </row>
    <row r="57809" spans="27:29">
      <c r="AA57809" s="298"/>
      <c r="AC57809" s="206"/>
    </row>
    <row r="57810" spans="27:29">
      <c r="AA57810" s="298"/>
      <c r="AC57810" s="206"/>
    </row>
    <row r="57811" spans="27:29">
      <c r="AA57811" s="298"/>
      <c r="AC57811" s="206"/>
    </row>
    <row r="57812" spans="27:29">
      <c r="AA57812" s="298"/>
      <c r="AC57812" s="206"/>
    </row>
    <row r="57813" spans="27:29">
      <c r="AA57813" s="298"/>
      <c r="AC57813" s="206"/>
    </row>
    <row r="57814" spans="27:29">
      <c r="AA57814" s="298"/>
      <c r="AC57814" s="206"/>
    </row>
    <row r="57815" spans="27:29">
      <c r="AA57815" s="298"/>
      <c r="AC57815" s="206"/>
    </row>
    <row r="57816" spans="27:29">
      <c r="AA57816" s="298"/>
      <c r="AC57816" s="206"/>
    </row>
    <row r="57817" spans="27:29">
      <c r="AA57817" s="298"/>
      <c r="AC57817" s="206"/>
    </row>
    <row r="57818" spans="27:29">
      <c r="AA57818" s="298"/>
      <c r="AC57818" s="206"/>
    </row>
    <row r="57819" spans="27:29">
      <c r="AA57819" s="298"/>
      <c r="AC57819" s="206"/>
    </row>
    <row r="57820" spans="27:29">
      <c r="AA57820" s="298"/>
      <c r="AC57820" s="206"/>
    </row>
    <row r="57821" spans="27:29">
      <c r="AA57821" s="298"/>
      <c r="AC57821" s="206"/>
    </row>
    <row r="57822" spans="27:29">
      <c r="AA57822" s="298"/>
      <c r="AC57822" s="206"/>
    </row>
    <row r="57823" spans="27:29">
      <c r="AA57823" s="298"/>
      <c r="AC57823" s="206"/>
    </row>
    <row r="57824" spans="27:29">
      <c r="AA57824" s="298"/>
      <c r="AC57824" s="206"/>
    </row>
    <row r="57825" spans="27:29">
      <c r="AA57825" s="298"/>
      <c r="AC57825" s="206"/>
    </row>
    <row r="57826" spans="27:29">
      <c r="AA57826" s="298"/>
      <c r="AC57826" s="206"/>
    </row>
    <row r="57827" spans="27:29">
      <c r="AA57827" s="298"/>
      <c r="AC57827" s="206"/>
    </row>
    <row r="57828" spans="27:29">
      <c r="AA57828" s="298"/>
      <c r="AC57828" s="206"/>
    </row>
    <row r="57829" spans="27:29">
      <c r="AA57829" s="298"/>
      <c r="AC57829" s="206"/>
    </row>
    <row r="57830" spans="27:29">
      <c r="AA57830" s="298"/>
      <c r="AC57830" s="206"/>
    </row>
    <row r="57831" spans="27:29">
      <c r="AA57831" s="298"/>
      <c r="AC57831" s="206"/>
    </row>
    <row r="57832" spans="27:29">
      <c r="AA57832" s="298"/>
      <c r="AC57832" s="206"/>
    </row>
    <row r="57833" spans="27:29">
      <c r="AA57833" s="298"/>
      <c r="AC57833" s="206"/>
    </row>
    <row r="57834" spans="27:29">
      <c r="AA57834" s="298"/>
      <c r="AC57834" s="206"/>
    </row>
    <row r="57835" spans="27:29">
      <c r="AA57835" s="298"/>
      <c r="AC57835" s="206"/>
    </row>
    <row r="57836" spans="27:29">
      <c r="AA57836" s="298"/>
      <c r="AC57836" s="206"/>
    </row>
    <row r="57837" spans="27:29">
      <c r="AA57837" s="298"/>
      <c r="AC57837" s="206"/>
    </row>
    <row r="57838" spans="27:29">
      <c r="AA57838" s="298"/>
      <c r="AC57838" s="206"/>
    </row>
    <row r="57839" spans="27:29">
      <c r="AA57839" s="298"/>
      <c r="AC57839" s="206"/>
    </row>
    <row r="57840" spans="27:29">
      <c r="AA57840" s="298"/>
      <c r="AC57840" s="206"/>
    </row>
    <row r="57841" spans="27:29">
      <c r="AA57841" s="298"/>
      <c r="AC57841" s="206"/>
    </row>
    <row r="57842" spans="27:29">
      <c r="AA57842" s="298"/>
      <c r="AC57842" s="206"/>
    </row>
    <row r="57843" spans="27:29">
      <c r="AA57843" s="298"/>
      <c r="AC57843" s="206"/>
    </row>
    <row r="57844" spans="27:29">
      <c r="AA57844" s="298"/>
      <c r="AC57844" s="206"/>
    </row>
    <row r="57845" spans="27:29">
      <c r="AA57845" s="298"/>
      <c r="AC57845" s="206"/>
    </row>
    <row r="57846" spans="27:29">
      <c r="AA57846" s="298"/>
      <c r="AC57846" s="206"/>
    </row>
    <row r="57847" spans="27:29">
      <c r="AA57847" s="298"/>
      <c r="AC57847" s="206"/>
    </row>
    <row r="57848" spans="27:29">
      <c r="AA57848" s="298"/>
      <c r="AC57848" s="206"/>
    </row>
    <row r="57849" spans="27:29">
      <c r="AA57849" s="298"/>
      <c r="AC57849" s="206"/>
    </row>
    <row r="57850" spans="27:29">
      <c r="AA57850" s="298"/>
      <c r="AC57850" s="206"/>
    </row>
    <row r="57851" spans="27:29">
      <c r="AA57851" s="298"/>
      <c r="AC57851" s="206"/>
    </row>
    <row r="57852" spans="27:29">
      <c r="AA57852" s="298"/>
      <c r="AC57852" s="206"/>
    </row>
    <row r="57853" spans="27:29">
      <c r="AA57853" s="298"/>
      <c r="AC57853" s="206"/>
    </row>
    <row r="57854" spans="27:29">
      <c r="AA57854" s="298"/>
      <c r="AC57854" s="206"/>
    </row>
    <row r="57855" spans="27:29">
      <c r="AA57855" s="298"/>
      <c r="AC57855" s="206"/>
    </row>
    <row r="57856" spans="27:29">
      <c r="AA57856" s="298"/>
      <c r="AC57856" s="206"/>
    </row>
    <row r="57857" spans="27:29">
      <c r="AA57857" s="298"/>
      <c r="AC57857" s="206"/>
    </row>
    <row r="57858" spans="27:29">
      <c r="AA57858" s="298"/>
      <c r="AC57858" s="206"/>
    </row>
    <row r="57859" spans="27:29">
      <c r="AA57859" s="298"/>
      <c r="AC57859" s="206"/>
    </row>
    <row r="57860" spans="27:29">
      <c r="AA57860" s="298"/>
      <c r="AC57860" s="206"/>
    </row>
    <row r="57861" spans="27:29">
      <c r="AA57861" s="298"/>
      <c r="AC57861" s="206"/>
    </row>
    <row r="57862" spans="27:29">
      <c r="AA57862" s="298"/>
      <c r="AC57862" s="206"/>
    </row>
    <row r="57863" spans="27:29">
      <c r="AA57863" s="298"/>
      <c r="AC57863" s="206"/>
    </row>
    <row r="57864" spans="27:29">
      <c r="AA57864" s="298"/>
      <c r="AC57864" s="206"/>
    </row>
    <row r="57865" spans="27:29">
      <c r="AA57865" s="298"/>
      <c r="AC57865" s="206"/>
    </row>
    <row r="57866" spans="27:29">
      <c r="AA57866" s="298"/>
      <c r="AC57866" s="206"/>
    </row>
    <row r="57867" spans="27:29">
      <c r="AA57867" s="298"/>
      <c r="AC57867" s="206"/>
    </row>
    <row r="57868" spans="27:29">
      <c r="AA57868" s="298"/>
      <c r="AC57868" s="206"/>
    </row>
    <row r="57869" spans="27:29">
      <c r="AA57869" s="298"/>
      <c r="AC57869" s="206"/>
    </row>
    <row r="57870" spans="27:29">
      <c r="AA57870" s="298"/>
      <c r="AC57870" s="206"/>
    </row>
    <row r="57871" spans="27:29">
      <c r="AA57871" s="298"/>
      <c r="AC57871" s="206"/>
    </row>
    <row r="57872" spans="27:29">
      <c r="AA57872" s="298"/>
      <c r="AC57872" s="206"/>
    </row>
    <row r="57873" spans="27:29">
      <c r="AA57873" s="298"/>
      <c r="AC57873" s="206"/>
    </row>
    <row r="57874" spans="27:29">
      <c r="AA57874" s="298"/>
      <c r="AC57874" s="206"/>
    </row>
    <row r="57875" spans="27:29">
      <c r="AA57875" s="298"/>
      <c r="AC57875" s="206"/>
    </row>
    <row r="57876" spans="27:29">
      <c r="AA57876" s="298"/>
      <c r="AC57876" s="206"/>
    </row>
    <row r="57877" spans="27:29">
      <c r="AA57877" s="298"/>
      <c r="AC57877" s="206"/>
    </row>
    <row r="57878" spans="27:29">
      <c r="AA57878" s="298"/>
      <c r="AC57878" s="206"/>
    </row>
    <row r="57879" spans="27:29">
      <c r="AA57879" s="298"/>
      <c r="AC57879" s="206"/>
    </row>
    <row r="57880" spans="27:29">
      <c r="AA57880" s="298"/>
      <c r="AC57880" s="206"/>
    </row>
    <row r="57881" spans="27:29">
      <c r="AA57881" s="298"/>
      <c r="AC57881" s="206"/>
    </row>
    <row r="57882" spans="27:29">
      <c r="AA57882" s="298"/>
      <c r="AC57882" s="206"/>
    </row>
    <row r="57883" spans="27:29">
      <c r="AA57883" s="298"/>
      <c r="AC57883" s="206"/>
    </row>
    <row r="57884" spans="27:29">
      <c r="AA57884" s="298"/>
      <c r="AC57884" s="206"/>
    </row>
    <row r="57885" spans="27:29">
      <c r="AA57885" s="298"/>
      <c r="AC57885" s="206"/>
    </row>
    <row r="57886" spans="27:29">
      <c r="AA57886" s="298"/>
      <c r="AC57886" s="206"/>
    </row>
    <row r="57887" spans="27:29">
      <c r="AA57887" s="298"/>
      <c r="AC57887" s="206"/>
    </row>
    <row r="57888" spans="27:29">
      <c r="AA57888" s="298"/>
      <c r="AC57888" s="206"/>
    </row>
    <row r="57889" spans="27:29">
      <c r="AA57889" s="298"/>
      <c r="AC57889" s="206"/>
    </row>
    <row r="57890" spans="27:29">
      <c r="AA57890" s="298"/>
      <c r="AC57890" s="206"/>
    </row>
    <row r="57891" spans="27:29">
      <c r="AA57891" s="298"/>
      <c r="AC57891" s="206"/>
    </row>
    <row r="57892" spans="27:29">
      <c r="AA57892" s="298"/>
      <c r="AC57892" s="206"/>
    </row>
    <row r="57893" spans="27:29">
      <c r="AA57893" s="298"/>
      <c r="AC57893" s="206"/>
    </row>
    <row r="57894" spans="27:29">
      <c r="AA57894" s="298"/>
      <c r="AC57894" s="206"/>
    </row>
    <row r="57895" spans="27:29">
      <c r="AA57895" s="298"/>
      <c r="AC57895" s="206"/>
    </row>
    <row r="57896" spans="27:29">
      <c r="AA57896" s="298"/>
      <c r="AC57896" s="206"/>
    </row>
    <row r="57897" spans="27:29">
      <c r="AA57897" s="298"/>
      <c r="AC57897" s="206"/>
    </row>
    <row r="57898" spans="27:29">
      <c r="AA57898" s="298"/>
      <c r="AC57898" s="206"/>
    </row>
    <row r="57899" spans="27:29">
      <c r="AA57899" s="298"/>
      <c r="AC57899" s="206"/>
    </row>
    <row r="57900" spans="27:29">
      <c r="AA57900" s="298"/>
      <c r="AC57900" s="206"/>
    </row>
    <row r="57901" spans="27:29">
      <c r="AA57901" s="298"/>
      <c r="AC57901" s="206"/>
    </row>
    <row r="57902" spans="27:29">
      <c r="AA57902" s="298"/>
      <c r="AC57902" s="206"/>
    </row>
    <row r="57903" spans="27:29">
      <c r="AA57903" s="298"/>
      <c r="AC57903" s="206"/>
    </row>
    <row r="57904" spans="27:29">
      <c r="AA57904" s="298"/>
      <c r="AC57904" s="206"/>
    </row>
    <row r="57905" spans="27:29">
      <c r="AA57905" s="298"/>
      <c r="AC57905" s="206"/>
    </row>
    <row r="57906" spans="27:29">
      <c r="AA57906" s="298"/>
      <c r="AC57906" s="206"/>
    </row>
    <row r="57907" spans="27:29">
      <c r="AA57907" s="298"/>
      <c r="AC57907" s="206"/>
    </row>
    <row r="57908" spans="27:29">
      <c r="AA57908" s="298"/>
      <c r="AC57908" s="206"/>
    </row>
    <row r="57909" spans="27:29">
      <c r="AA57909" s="298"/>
      <c r="AC57909" s="206"/>
    </row>
    <row r="57910" spans="27:29">
      <c r="AA57910" s="298"/>
      <c r="AC57910" s="206"/>
    </row>
    <row r="57911" spans="27:29">
      <c r="AA57911" s="298"/>
      <c r="AC57911" s="206"/>
    </row>
    <row r="57912" spans="27:29">
      <c r="AA57912" s="298"/>
      <c r="AC57912" s="206"/>
    </row>
    <row r="57913" spans="27:29">
      <c r="AA57913" s="298"/>
      <c r="AC57913" s="206"/>
    </row>
    <row r="57914" spans="27:29">
      <c r="AA57914" s="298"/>
      <c r="AC57914" s="206"/>
    </row>
    <row r="57915" spans="27:29">
      <c r="AA57915" s="298"/>
      <c r="AC57915" s="206"/>
    </row>
    <row r="57916" spans="27:29">
      <c r="AA57916" s="298"/>
      <c r="AC57916" s="206"/>
    </row>
    <row r="57917" spans="27:29">
      <c r="AA57917" s="298"/>
      <c r="AC57917" s="206"/>
    </row>
    <row r="57918" spans="27:29">
      <c r="AA57918" s="298"/>
      <c r="AC57918" s="206"/>
    </row>
    <row r="57919" spans="27:29">
      <c r="AA57919" s="298"/>
      <c r="AC57919" s="206"/>
    </row>
    <row r="57920" spans="27:29">
      <c r="AA57920" s="298"/>
      <c r="AC57920" s="206"/>
    </row>
    <row r="57921" spans="27:29">
      <c r="AA57921" s="298"/>
      <c r="AC57921" s="206"/>
    </row>
    <row r="57922" spans="27:29">
      <c r="AA57922" s="298"/>
      <c r="AC57922" s="206"/>
    </row>
    <row r="57923" spans="27:29">
      <c r="AA57923" s="298"/>
      <c r="AC57923" s="206"/>
    </row>
    <row r="57924" spans="27:29">
      <c r="AA57924" s="298"/>
      <c r="AC57924" s="206"/>
    </row>
    <row r="57925" spans="27:29">
      <c r="AA57925" s="298"/>
      <c r="AC57925" s="206"/>
    </row>
    <row r="57926" spans="27:29">
      <c r="AA57926" s="298"/>
      <c r="AC57926" s="206"/>
    </row>
    <row r="57927" spans="27:29">
      <c r="AA57927" s="298"/>
      <c r="AC57927" s="206"/>
    </row>
    <row r="57928" spans="27:29">
      <c r="AA57928" s="298"/>
      <c r="AC57928" s="206"/>
    </row>
    <row r="57929" spans="27:29">
      <c r="AA57929" s="298"/>
      <c r="AC57929" s="206"/>
    </row>
    <row r="57930" spans="27:29">
      <c r="AA57930" s="298"/>
      <c r="AC57930" s="206"/>
    </row>
    <row r="57931" spans="27:29">
      <c r="AA57931" s="298"/>
      <c r="AC57931" s="206"/>
    </row>
    <row r="57932" spans="27:29">
      <c r="AA57932" s="298"/>
      <c r="AC57932" s="206"/>
    </row>
    <row r="57933" spans="27:29">
      <c r="AA57933" s="298"/>
      <c r="AC57933" s="206"/>
    </row>
    <row r="57934" spans="27:29">
      <c r="AA57934" s="298"/>
      <c r="AC57934" s="206"/>
    </row>
    <row r="57935" spans="27:29">
      <c r="AA57935" s="298"/>
      <c r="AC57935" s="206"/>
    </row>
    <row r="57936" spans="27:29">
      <c r="AA57936" s="298"/>
      <c r="AC57936" s="206"/>
    </row>
    <row r="57937" spans="27:29">
      <c r="AA57937" s="298"/>
      <c r="AC57937" s="206"/>
    </row>
    <row r="57938" spans="27:29">
      <c r="AA57938" s="298"/>
      <c r="AC57938" s="206"/>
    </row>
    <row r="57939" spans="27:29">
      <c r="AA57939" s="298"/>
      <c r="AC57939" s="206"/>
    </row>
    <row r="57940" spans="27:29">
      <c r="AA57940" s="298"/>
      <c r="AC57940" s="206"/>
    </row>
    <row r="57941" spans="27:29">
      <c r="AA57941" s="298"/>
      <c r="AC57941" s="206"/>
    </row>
    <row r="57942" spans="27:29">
      <c r="AA57942" s="298"/>
      <c r="AC57942" s="206"/>
    </row>
    <row r="57943" spans="27:29">
      <c r="AA57943" s="298"/>
      <c r="AC57943" s="206"/>
    </row>
    <row r="57944" spans="27:29">
      <c r="AA57944" s="298"/>
      <c r="AC57944" s="206"/>
    </row>
    <row r="57945" spans="27:29">
      <c r="AA57945" s="298"/>
      <c r="AC57945" s="206"/>
    </row>
    <row r="57946" spans="27:29">
      <c r="AA57946" s="298"/>
      <c r="AC57946" s="206"/>
    </row>
    <row r="57947" spans="27:29">
      <c r="AA57947" s="298"/>
      <c r="AC57947" s="206"/>
    </row>
    <row r="57948" spans="27:29">
      <c r="AA57948" s="298"/>
      <c r="AC57948" s="206"/>
    </row>
    <row r="57949" spans="27:29">
      <c r="AA57949" s="298"/>
      <c r="AC57949" s="206"/>
    </row>
    <row r="57950" spans="27:29">
      <c r="AA57950" s="298"/>
      <c r="AC57950" s="206"/>
    </row>
    <row r="57951" spans="27:29">
      <c r="AA57951" s="298"/>
      <c r="AC57951" s="206"/>
    </row>
    <row r="57952" spans="27:29">
      <c r="AA57952" s="298"/>
      <c r="AC57952" s="206"/>
    </row>
    <row r="57953" spans="27:29">
      <c r="AA57953" s="298"/>
      <c r="AC57953" s="206"/>
    </row>
    <row r="57954" spans="27:29">
      <c r="AA57954" s="298"/>
      <c r="AC57954" s="206"/>
    </row>
    <row r="57955" spans="27:29">
      <c r="AA57955" s="298"/>
      <c r="AC57955" s="206"/>
    </row>
    <row r="57956" spans="27:29">
      <c r="AA57956" s="298"/>
      <c r="AC57956" s="206"/>
    </row>
    <row r="57957" spans="27:29">
      <c r="AA57957" s="298"/>
      <c r="AC57957" s="206"/>
    </row>
    <row r="57958" spans="27:29">
      <c r="AA57958" s="298"/>
      <c r="AC57958" s="206"/>
    </row>
    <row r="57959" spans="27:29">
      <c r="AA57959" s="298"/>
      <c r="AC57959" s="206"/>
    </row>
    <row r="57960" spans="27:29">
      <c r="AA57960" s="298"/>
      <c r="AC57960" s="206"/>
    </row>
    <row r="57961" spans="27:29">
      <c r="AA57961" s="298"/>
      <c r="AC57961" s="206"/>
    </row>
    <row r="57962" spans="27:29">
      <c r="AA57962" s="298"/>
      <c r="AC57962" s="206"/>
    </row>
    <row r="57963" spans="27:29">
      <c r="AA57963" s="298"/>
      <c r="AC57963" s="206"/>
    </row>
    <row r="57964" spans="27:29">
      <c r="AA57964" s="298"/>
      <c r="AC57964" s="206"/>
    </row>
    <row r="57965" spans="27:29">
      <c r="AA57965" s="298"/>
      <c r="AC57965" s="206"/>
    </row>
    <row r="57966" spans="27:29">
      <c r="AA57966" s="298"/>
      <c r="AC57966" s="206"/>
    </row>
    <row r="57967" spans="27:29">
      <c r="AA57967" s="298"/>
      <c r="AC57967" s="206"/>
    </row>
    <row r="57968" spans="27:29">
      <c r="AA57968" s="298"/>
      <c r="AC57968" s="206"/>
    </row>
    <row r="57969" spans="27:29">
      <c r="AA57969" s="298"/>
      <c r="AC57969" s="206"/>
    </row>
    <row r="57970" spans="27:29">
      <c r="AA57970" s="298"/>
      <c r="AC57970" s="206"/>
    </row>
    <row r="57971" spans="27:29">
      <c r="AA57971" s="298"/>
      <c r="AC57971" s="206"/>
    </row>
    <row r="57972" spans="27:29">
      <c r="AA57972" s="298"/>
      <c r="AC57972" s="206"/>
    </row>
    <row r="57973" spans="27:29">
      <c r="AA57973" s="298"/>
      <c r="AC57973" s="206"/>
    </row>
    <row r="57974" spans="27:29">
      <c r="AA57974" s="298"/>
      <c r="AC57974" s="206"/>
    </row>
    <row r="57975" spans="27:29">
      <c r="AA57975" s="298"/>
      <c r="AC57975" s="206"/>
    </row>
    <row r="57976" spans="27:29">
      <c r="AA57976" s="298"/>
      <c r="AC57976" s="206"/>
    </row>
    <row r="57977" spans="27:29">
      <c r="AA57977" s="298"/>
      <c r="AC57977" s="206"/>
    </row>
    <row r="57978" spans="27:29">
      <c r="AA57978" s="298"/>
      <c r="AC57978" s="206"/>
    </row>
    <row r="57979" spans="27:29">
      <c r="AA57979" s="298"/>
      <c r="AC57979" s="206"/>
    </row>
    <row r="57980" spans="27:29">
      <c r="AA57980" s="298"/>
      <c r="AC57980" s="206"/>
    </row>
    <row r="57981" spans="27:29">
      <c r="AA57981" s="298"/>
      <c r="AC57981" s="206"/>
    </row>
    <row r="57982" spans="27:29">
      <c r="AA57982" s="298"/>
      <c r="AC57982" s="206"/>
    </row>
    <row r="57983" spans="27:29">
      <c r="AA57983" s="298"/>
      <c r="AC57983" s="206"/>
    </row>
    <row r="57984" spans="27:29">
      <c r="AA57984" s="298"/>
      <c r="AC57984" s="206"/>
    </row>
    <row r="57985" spans="27:29">
      <c r="AA57985" s="298"/>
      <c r="AC57985" s="206"/>
    </row>
    <row r="57986" spans="27:29">
      <c r="AA57986" s="298"/>
      <c r="AC57986" s="206"/>
    </row>
    <row r="57987" spans="27:29">
      <c r="AA57987" s="298"/>
      <c r="AC57987" s="206"/>
    </row>
    <row r="57988" spans="27:29">
      <c r="AA57988" s="298"/>
      <c r="AC57988" s="206"/>
    </row>
    <row r="57989" spans="27:29">
      <c r="AA57989" s="298"/>
      <c r="AC57989" s="206"/>
    </row>
    <row r="57990" spans="27:29">
      <c r="AA57990" s="298"/>
      <c r="AC57990" s="206"/>
    </row>
    <row r="57991" spans="27:29">
      <c r="AA57991" s="298"/>
      <c r="AC57991" s="206"/>
    </row>
    <row r="57992" spans="27:29">
      <c r="AA57992" s="298"/>
      <c r="AC57992" s="206"/>
    </row>
    <row r="57993" spans="27:29">
      <c r="AA57993" s="298"/>
      <c r="AC57993" s="206"/>
    </row>
    <row r="57994" spans="27:29">
      <c r="AA57994" s="298"/>
      <c r="AC57994" s="206"/>
    </row>
    <row r="57995" spans="27:29">
      <c r="AA57995" s="298"/>
      <c r="AC57995" s="206"/>
    </row>
    <row r="57996" spans="27:29">
      <c r="AA57996" s="298"/>
      <c r="AC57996" s="206"/>
    </row>
    <row r="57997" spans="27:29">
      <c r="AA57997" s="298"/>
      <c r="AC57997" s="206"/>
    </row>
    <row r="57998" spans="27:29">
      <c r="AA57998" s="298"/>
      <c r="AC57998" s="206"/>
    </row>
    <row r="57999" spans="27:29">
      <c r="AA57999" s="298"/>
      <c r="AC57999" s="206"/>
    </row>
    <row r="58000" spans="27:29">
      <c r="AA58000" s="298"/>
      <c r="AC58000" s="206"/>
    </row>
    <row r="58001" spans="27:29">
      <c r="AA58001" s="298"/>
      <c r="AC58001" s="206"/>
    </row>
    <row r="58002" spans="27:29">
      <c r="AA58002" s="298"/>
      <c r="AC58002" s="206"/>
    </row>
    <row r="58003" spans="27:29">
      <c r="AA58003" s="298"/>
      <c r="AC58003" s="206"/>
    </row>
    <row r="58004" spans="27:29">
      <c r="AA58004" s="298"/>
      <c r="AC58004" s="206"/>
    </row>
    <row r="58005" spans="27:29">
      <c r="AA58005" s="298"/>
      <c r="AC58005" s="206"/>
    </row>
    <row r="58006" spans="27:29">
      <c r="AA58006" s="298"/>
      <c r="AC58006" s="206"/>
    </row>
    <row r="58007" spans="27:29">
      <c r="AA58007" s="298"/>
      <c r="AC58007" s="206"/>
    </row>
    <row r="58008" spans="27:29">
      <c r="AA58008" s="298"/>
      <c r="AC58008" s="206"/>
    </row>
    <row r="58009" spans="27:29">
      <c r="AA58009" s="298"/>
      <c r="AC58009" s="206"/>
    </row>
    <row r="58010" spans="27:29">
      <c r="AA58010" s="298"/>
      <c r="AC58010" s="206"/>
    </row>
    <row r="58011" spans="27:29">
      <c r="AA58011" s="298"/>
      <c r="AC58011" s="206"/>
    </row>
    <row r="58012" spans="27:29">
      <c r="AA58012" s="298"/>
      <c r="AC58012" s="206"/>
    </row>
    <row r="58013" spans="27:29">
      <c r="AA58013" s="298"/>
      <c r="AC58013" s="206"/>
    </row>
    <row r="58014" spans="27:29">
      <c r="AA58014" s="298"/>
      <c r="AC58014" s="206"/>
    </row>
    <row r="58015" spans="27:29">
      <c r="AA58015" s="298"/>
      <c r="AC58015" s="206"/>
    </row>
    <row r="58016" spans="27:29">
      <c r="AA58016" s="298"/>
      <c r="AC58016" s="206"/>
    </row>
    <row r="58017" spans="27:29">
      <c r="AA58017" s="298"/>
      <c r="AC58017" s="206"/>
    </row>
    <row r="58018" spans="27:29">
      <c r="AA58018" s="298"/>
      <c r="AC58018" s="206"/>
    </row>
    <row r="58019" spans="27:29">
      <c r="AA58019" s="298"/>
      <c r="AC58019" s="206"/>
    </row>
    <row r="58020" spans="27:29">
      <c r="AA58020" s="298"/>
      <c r="AC58020" s="206"/>
    </row>
    <row r="58021" spans="27:29">
      <c r="AA58021" s="298"/>
      <c r="AC58021" s="206"/>
    </row>
    <row r="58022" spans="27:29">
      <c r="AA58022" s="298"/>
      <c r="AC58022" s="206"/>
    </row>
    <row r="58023" spans="27:29">
      <c r="AA58023" s="298"/>
      <c r="AC58023" s="206"/>
    </row>
    <row r="58024" spans="27:29">
      <c r="AA58024" s="298"/>
      <c r="AC58024" s="206"/>
    </row>
    <row r="58025" spans="27:29">
      <c r="AA58025" s="298"/>
      <c r="AC58025" s="206"/>
    </row>
    <row r="58026" spans="27:29">
      <c r="AA58026" s="298"/>
      <c r="AC58026" s="206"/>
    </row>
    <row r="58027" spans="27:29">
      <c r="AA58027" s="298"/>
      <c r="AC58027" s="206"/>
    </row>
    <row r="58028" spans="27:29">
      <c r="AA58028" s="298"/>
      <c r="AC58028" s="206"/>
    </row>
    <row r="58029" spans="27:29">
      <c r="AA58029" s="298"/>
      <c r="AC58029" s="206"/>
    </row>
    <row r="58030" spans="27:29">
      <c r="AA58030" s="298"/>
      <c r="AC58030" s="206"/>
    </row>
    <row r="58031" spans="27:29">
      <c r="AA58031" s="298"/>
      <c r="AC58031" s="206"/>
    </row>
    <row r="58032" spans="27:29">
      <c r="AA58032" s="298"/>
      <c r="AC58032" s="206"/>
    </row>
    <row r="58033" spans="27:29">
      <c r="AA58033" s="298"/>
      <c r="AC58033" s="206"/>
    </row>
    <row r="58034" spans="27:29">
      <c r="AA58034" s="298"/>
      <c r="AC58034" s="206"/>
    </row>
    <row r="58035" spans="27:29">
      <c r="AA58035" s="298"/>
      <c r="AC58035" s="206"/>
    </row>
    <row r="58036" spans="27:29">
      <c r="AA58036" s="298"/>
      <c r="AC58036" s="206"/>
    </row>
    <row r="58037" spans="27:29">
      <c r="AA58037" s="298"/>
      <c r="AC58037" s="206"/>
    </row>
    <row r="58038" spans="27:29">
      <c r="AA58038" s="298"/>
      <c r="AC58038" s="206"/>
    </row>
    <row r="58039" spans="27:29">
      <c r="AA58039" s="298"/>
      <c r="AC58039" s="206"/>
    </row>
    <row r="58040" spans="27:29">
      <c r="AA58040" s="298"/>
      <c r="AC58040" s="206"/>
    </row>
    <row r="58041" spans="27:29">
      <c r="AA58041" s="298"/>
      <c r="AC58041" s="206"/>
    </row>
    <row r="58042" spans="27:29">
      <c r="AA58042" s="298"/>
      <c r="AC58042" s="206"/>
    </row>
    <row r="58043" spans="27:29">
      <c r="AA58043" s="298"/>
      <c r="AC58043" s="206"/>
    </row>
    <row r="58044" spans="27:29">
      <c r="AA58044" s="298"/>
      <c r="AC58044" s="206"/>
    </row>
    <row r="58045" spans="27:29">
      <c r="AA58045" s="298"/>
      <c r="AC58045" s="206"/>
    </row>
    <row r="58046" spans="27:29">
      <c r="AA58046" s="298"/>
      <c r="AC58046" s="206"/>
    </row>
    <row r="58047" spans="27:29">
      <c r="AA58047" s="298"/>
      <c r="AC58047" s="206"/>
    </row>
    <row r="58048" spans="27:29">
      <c r="AA58048" s="298"/>
      <c r="AC58048" s="206"/>
    </row>
    <row r="58049" spans="27:29">
      <c r="AA58049" s="298"/>
      <c r="AC58049" s="206"/>
    </row>
    <row r="58050" spans="27:29">
      <c r="AA58050" s="298"/>
      <c r="AC58050" s="206"/>
    </row>
    <row r="58051" spans="27:29">
      <c r="AA58051" s="298"/>
      <c r="AC58051" s="206"/>
    </row>
    <row r="58052" spans="27:29">
      <c r="AA58052" s="298"/>
      <c r="AC58052" s="206"/>
    </row>
    <row r="58053" spans="27:29">
      <c r="AA58053" s="298"/>
      <c r="AC58053" s="206"/>
    </row>
    <row r="58054" spans="27:29">
      <c r="AA58054" s="298"/>
      <c r="AC58054" s="206"/>
    </row>
    <row r="58055" spans="27:29">
      <c r="AA58055" s="298"/>
      <c r="AC58055" s="206"/>
    </row>
    <row r="58056" spans="27:29">
      <c r="AA58056" s="298"/>
      <c r="AC58056" s="206"/>
    </row>
    <row r="58057" spans="27:29">
      <c r="AA58057" s="298"/>
      <c r="AC58057" s="206"/>
    </row>
    <row r="58058" spans="27:29">
      <c r="AA58058" s="298"/>
      <c r="AC58058" s="206"/>
    </row>
    <row r="58059" spans="27:29">
      <c r="AA58059" s="298"/>
      <c r="AC58059" s="206"/>
    </row>
    <row r="58060" spans="27:29">
      <c r="AA58060" s="298"/>
      <c r="AC58060" s="206"/>
    </row>
    <row r="58061" spans="27:29">
      <c r="AA58061" s="298"/>
      <c r="AC58061" s="206"/>
    </row>
    <row r="58062" spans="27:29">
      <c r="AA58062" s="298"/>
      <c r="AC58062" s="206"/>
    </row>
    <row r="58063" spans="27:29">
      <c r="AA58063" s="298"/>
      <c r="AC58063" s="206"/>
    </row>
    <row r="58064" spans="27:29">
      <c r="AA58064" s="298"/>
      <c r="AC58064" s="206"/>
    </row>
    <row r="58065" spans="27:29">
      <c r="AA58065" s="298"/>
      <c r="AC58065" s="206"/>
    </row>
    <row r="58066" spans="27:29">
      <c r="AA58066" s="298"/>
      <c r="AC58066" s="206"/>
    </row>
    <row r="58067" spans="27:29">
      <c r="AA58067" s="298"/>
      <c r="AC58067" s="206"/>
    </row>
    <row r="58068" spans="27:29">
      <c r="AA58068" s="298"/>
      <c r="AC58068" s="206"/>
    </row>
    <row r="58069" spans="27:29">
      <c r="AA58069" s="298"/>
      <c r="AC58069" s="206"/>
    </row>
    <row r="58070" spans="27:29">
      <c r="AA58070" s="298"/>
      <c r="AC58070" s="206"/>
    </row>
    <row r="58071" spans="27:29">
      <c r="AA58071" s="298"/>
      <c r="AC58071" s="206"/>
    </row>
    <row r="58072" spans="27:29">
      <c r="AA58072" s="298"/>
      <c r="AC58072" s="206"/>
    </row>
    <row r="58073" spans="27:29">
      <c r="AA58073" s="298"/>
      <c r="AC58073" s="206"/>
    </row>
    <row r="58074" spans="27:29">
      <c r="AA58074" s="298"/>
      <c r="AC58074" s="206"/>
    </row>
    <row r="58075" spans="27:29">
      <c r="AA58075" s="298"/>
      <c r="AC58075" s="206"/>
    </row>
    <row r="58076" spans="27:29">
      <c r="AA58076" s="298"/>
      <c r="AC58076" s="206"/>
    </row>
    <row r="58077" spans="27:29">
      <c r="AA58077" s="298"/>
      <c r="AC58077" s="206"/>
    </row>
    <row r="58078" spans="27:29">
      <c r="AA58078" s="298"/>
      <c r="AC58078" s="206"/>
    </row>
    <row r="58079" spans="27:29">
      <c r="AA58079" s="298"/>
      <c r="AC58079" s="206"/>
    </row>
    <row r="58080" spans="27:29">
      <c r="AA58080" s="298"/>
      <c r="AC58080" s="206"/>
    </row>
    <row r="58081" spans="27:29">
      <c r="AA58081" s="298"/>
      <c r="AC58081" s="206"/>
    </row>
    <row r="58082" spans="27:29">
      <c r="AA58082" s="298"/>
      <c r="AC58082" s="206"/>
    </row>
    <row r="58083" spans="27:29">
      <c r="AA58083" s="298"/>
      <c r="AC58083" s="206"/>
    </row>
    <row r="58084" spans="27:29">
      <c r="AA58084" s="298"/>
      <c r="AC58084" s="206"/>
    </row>
    <row r="58085" spans="27:29">
      <c r="AA58085" s="298"/>
      <c r="AC58085" s="206"/>
    </row>
    <row r="58086" spans="27:29">
      <c r="AA58086" s="298"/>
      <c r="AC58086" s="206"/>
    </row>
    <row r="58087" spans="27:29">
      <c r="AA58087" s="298"/>
      <c r="AC58087" s="206"/>
    </row>
    <row r="58088" spans="27:29">
      <c r="AA58088" s="298"/>
      <c r="AC58088" s="206"/>
    </row>
    <row r="58089" spans="27:29">
      <c r="AA58089" s="298"/>
      <c r="AC58089" s="206"/>
    </row>
    <row r="58090" spans="27:29">
      <c r="AA58090" s="298"/>
      <c r="AC58090" s="206"/>
    </row>
    <row r="58091" spans="27:29">
      <c r="AA58091" s="298"/>
      <c r="AC58091" s="206"/>
    </row>
    <row r="58092" spans="27:29">
      <c r="AA58092" s="298"/>
      <c r="AC58092" s="206"/>
    </row>
    <row r="58093" spans="27:29">
      <c r="AA58093" s="298"/>
      <c r="AC58093" s="206"/>
    </row>
    <row r="58094" spans="27:29">
      <c r="AA58094" s="298"/>
      <c r="AC58094" s="206"/>
    </row>
    <row r="58095" spans="27:29">
      <c r="AA58095" s="298"/>
      <c r="AC58095" s="206"/>
    </row>
    <row r="58096" spans="27:29">
      <c r="AA58096" s="298"/>
      <c r="AC58096" s="206"/>
    </row>
    <row r="58097" spans="27:29">
      <c r="AA58097" s="298"/>
      <c r="AC58097" s="206"/>
    </row>
    <row r="58098" spans="27:29">
      <c r="AA58098" s="298"/>
      <c r="AC58098" s="206"/>
    </row>
    <row r="58099" spans="27:29">
      <c r="AA58099" s="298"/>
      <c r="AC58099" s="206"/>
    </row>
    <row r="58100" spans="27:29">
      <c r="AA58100" s="298"/>
      <c r="AC58100" s="206"/>
    </row>
    <row r="58101" spans="27:29">
      <c r="AA58101" s="298"/>
      <c r="AC58101" s="206"/>
    </row>
    <row r="58102" spans="27:29">
      <c r="AA58102" s="298"/>
      <c r="AC58102" s="206"/>
    </row>
    <row r="58103" spans="27:29">
      <c r="AA58103" s="298"/>
      <c r="AC58103" s="206"/>
    </row>
    <row r="58104" spans="27:29">
      <c r="AA58104" s="298"/>
      <c r="AC58104" s="206"/>
    </row>
    <row r="58105" spans="27:29">
      <c r="AA58105" s="298"/>
      <c r="AC58105" s="206"/>
    </row>
    <row r="58106" spans="27:29">
      <c r="AA58106" s="298"/>
      <c r="AC58106" s="206"/>
    </row>
    <row r="58107" spans="27:29">
      <c r="AA58107" s="298"/>
      <c r="AC58107" s="206"/>
    </row>
    <row r="58108" spans="27:29">
      <c r="AA58108" s="298"/>
      <c r="AC58108" s="206"/>
    </row>
    <row r="58109" spans="27:29">
      <c r="AA58109" s="298"/>
      <c r="AC58109" s="206"/>
    </row>
    <row r="58110" spans="27:29">
      <c r="AA58110" s="298"/>
      <c r="AC58110" s="206"/>
    </row>
    <row r="58111" spans="27:29">
      <c r="AA58111" s="298"/>
      <c r="AC58111" s="206"/>
    </row>
    <row r="58112" spans="27:29">
      <c r="AA58112" s="298"/>
      <c r="AC58112" s="206"/>
    </row>
    <row r="58113" spans="27:29">
      <c r="AA58113" s="298"/>
      <c r="AC58113" s="206"/>
    </row>
    <row r="58114" spans="27:29">
      <c r="AA58114" s="298"/>
      <c r="AC58114" s="206"/>
    </row>
    <row r="58115" spans="27:29">
      <c r="AA58115" s="298"/>
      <c r="AC58115" s="206"/>
    </row>
    <row r="58116" spans="27:29">
      <c r="AA58116" s="298"/>
      <c r="AC58116" s="206"/>
    </row>
    <row r="58117" spans="27:29">
      <c r="AA58117" s="298"/>
      <c r="AC58117" s="206"/>
    </row>
    <row r="58118" spans="27:29">
      <c r="AA58118" s="298"/>
      <c r="AC58118" s="206"/>
    </row>
    <row r="58119" spans="27:29">
      <c r="AA58119" s="298"/>
      <c r="AC58119" s="206"/>
    </row>
    <row r="58120" spans="27:29">
      <c r="AA58120" s="298"/>
      <c r="AC58120" s="206"/>
    </row>
    <row r="58121" spans="27:29">
      <c r="AA58121" s="298"/>
      <c r="AC58121" s="206"/>
    </row>
    <row r="58122" spans="27:29">
      <c r="AA58122" s="298"/>
      <c r="AC58122" s="206"/>
    </row>
    <row r="58123" spans="27:29">
      <c r="AA58123" s="298"/>
      <c r="AC58123" s="206"/>
    </row>
    <row r="58124" spans="27:29">
      <c r="AA58124" s="298"/>
      <c r="AC58124" s="206"/>
    </row>
    <row r="58125" spans="27:29">
      <c r="AA58125" s="298"/>
      <c r="AC58125" s="206"/>
    </row>
    <row r="58126" spans="27:29">
      <c r="AA58126" s="298"/>
      <c r="AC58126" s="206"/>
    </row>
    <row r="58127" spans="27:29">
      <c r="AA58127" s="298"/>
      <c r="AC58127" s="206"/>
    </row>
    <row r="58128" spans="27:29">
      <c r="AA58128" s="298"/>
      <c r="AC58128" s="206"/>
    </row>
    <row r="58129" spans="27:29">
      <c r="AA58129" s="298"/>
      <c r="AC58129" s="206"/>
    </row>
    <row r="58130" spans="27:29">
      <c r="AA58130" s="298"/>
      <c r="AC58130" s="206"/>
    </row>
    <row r="58131" spans="27:29">
      <c r="AA58131" s="298"/>
      <c r="AC58131" s="206"/>
    </row>
    <row r="58132" spans="27:29">
      <c r="AA58132" s="298"/>
      <c r="AC58132" s="206"/>
    </row>
    <row r="58133" spans="27:29">
      <c r="AA58133" s="298"/>
      <c r="AC58133" s="206"/>
    </row>
    <row r="58134" spans="27:29">
      <c r="AA58134" s="298"/>
      <c r="AC58134" s="206"/>
    </row>
    <row r="58135" spans="27:29">
      <c r="AA58135" s="298"/>
      <c r="AC58135" s="206"/>
    </row>
    <row r="58136" spans="27:29">
      <c r="AA58136" s="298"/>
      <c r="AC58136" s="206"/>
    </row>
    <row r="58137" spans="27:29">
      <c r="AA58137" s="298"/>
      <c r="AC58137" s="206"/>
    </row>
    <row r="58138" spans="27:29">
      <c r="AA58138" s="298"/>
      <c r="AC58138" s="206"/>
    </row>
    <row r="58139" spans="27:29">
      <c r="AA58139" s="298"/>
      <c r="AC58139" s="206"/>
    </row>
    <row r="58140" spans="27:29">
      <c r="AA58140" s="298"/>
      <c r="AC58140" s="206"/>
    </row>
    <row r="58141" spans="27:29">
      <c r="AA58141" s="298"/>
      <c r="AC58141" s="206"/>
    </row>
    <row r="58142" spans="27:29">
      <c r="AA58142" s="298"/>
      <c r="AC58142" s="206"/>
    </row>
    <row r="58143" spans="27:29">
      <c r="AA58143" s="298"/>
      <c r="AC58143" s="206"/>
    </row>
    <row r="58144" spans="27:29">
      <c r="AA58144" s="298"/>
      <c r="AC58144" s="206"/>
    </row>
    <row r="58145" spans="27:29">
      <c r="AA58145" s="298"/>
      <c r="AC58145" s="206"/>
    </row>
    <row r="58146" spans="27:29">
      <c r="AA58146" s="298"/>
      <c r="AC58146" s="206"/>
    </row>
    <row r="58147" spans="27:29">
      <c r="AA58147" s="298"/>
      <c r="AC58147" s="206"/>
    </row>
    <row r="58148" spans="27:29">
      <c r="AA58148" s="298"/>
      <c r="AC58148" s="206"/>
    </row>
    <row r="58149" spans="27:29">
      <c r="AA58149" s="298"/>
      <c r="AC58149" s="206"/>
    </row>
    <row r="58150" spans="27:29">
      <c r="AA58150" s="298"/>
      <c r="AC58150" s="206"/>
    </row>
    <row r="58151" spans="27:29">
      <c r="AA58151" s="298"/>
      <c r="AC58151" s="206"/>
    </row>
    <row r="58152" spans="27:29">
      <c r="AA58152" s="298"/>
      <c r="AC58152" s="206"/>
    </row>
    <row r="58153" spans="27:29">
      <c r="AA58153" s="298"/>
      <c r="AC58153" s="206"/>
    </row>
    <row r="58154" spans="27:29">
      <c r="AA58154" s="298"/>
      <c r="AC58154" s="206"/>
    </row>
    <row r="58155" spans="27:29">
      <c r="AA58155" s="298"/>
      <c r="AC58155" s="206"/>
    </row>
    <row r="58156" spans="27:29">
      <c r="AA58156" s="298"/>
      <c r="AC58156" s="206"/>
    </row>
    <row r="58157" spans="27:29">
      <c r="AA58157" s="298"/>
      <c r="AC58157" s="206"/>
    </row>
    <row r="58158" spans="27:29">
      <c r="AA58158" s="298"/>
      <c r="AC58158" s="206"/>
    </row>
    <row r="58159" spans="27:29">
      <c r="AA58159" s="298"/>
      <c r="AC58159" s="206"/>
    </row>
    <row r="58160" spans="27:29">
      <c r="AA58160" s="298"/>
      <c r="AC58160" s="206"/>
    </row>
    <row r="58161" spans="27:29">
      <c r="AA58161" s="298"/>
      <c r="AC58161" s="206"/>
    </row>
    <row r="58162" spans="27:29">
      <c r="AA58162" s="298"/>
      <c r="AC58162" s="206"/>
    </row>
    <row r="58163" spans="27:29">
      <c r="AA58163" s="298"/>
      <c r="AC58163" s="206"/>
    </row>
    <row r="58164" spans="27:29">
      <c r="AA58164" s="298"/>
      <c r="AC58164" s="206"/>
    </row>
    <row r="58165" spans="27:29">
      <c r="AA58165" s="298"/>
      <c r="AC58165" s="206"/>
    </row>
    <row r="58166" spans="27:29">
      <c r="AA58166" s="298"/>
      <c r="AC58166" s="206"/>
    </row>
    <row r="58167" spans="27:29">
      <c r="AA58167" s="298"/>
      <c r="AC58167" s="206"/>
    </row>
    <row r="58168" spans="27:29">
      <c r="AA58168" s="298"/>
      <c r="AC58168" s="206"/>
    </row>
    <row r="58169" spans="27:29">
      <c r="AA58169" s="298"/>
      <c r="AC58169" s="206"/>
    </row>
    <row r="58170" spans="27:29">
      <c r="AA58170" s="298"/>
      <c r="AC58170" s="206"/>
    </row>
    <row r="58171" spans="27:29">
      <c r="AA58171" s="298"/>
      <c r="AC58171" s="206"/>
    </row>
    <row r="58172" spans="27:29">
      <c r="AA58172" s="298"/>
      <c r="AC58172" s="206"/>
    </row>
    <row r="58173" spans="27:29">
      <c r="AA58173" s="298"/>
      <c r="AC58173" s="206"/>
    </row>
    <row r="58174" spans="27:29">
      <c r="AA58174" s="298"/>
      <c r="AC58174" s="206"/>
    </row>
    <row r="58175" spans="27:29">
      <c r="AA58175" s="298"/>
      <c r="AC58175" s="206"/>
    </row>
    <row r="58176" spans="27:29">
      <c r="AA58176" s="298"/>
      <c r="AC58176" s="206"/>
    </row>
    <row r="58177" spans="27:29">
      <c r="AA58177" s="298"/>
      <c r="AC58177" s="206"/>
    </row>
    <row r="58178" spans="27:29">
      <c r="AA58178" s="298"/>
      <c r="AC58178" s="206"/>
    </row>
    <row r="58179" spans="27:29">
      <c r="AA58179" s="298"/>
      <c r="AC58179" s="206"/>
    </row>
    <row r="58180" spans="27:29">
      <c r="AA58180" s="298"/>
      <c r="AC58180" s="206"/>
    </row>
    <row r="58181" spans="27:29">
      <c r="AA58181" s="298"/>
      <c r="AC58181" s="206"/>
    </row>
    <row r="58182" spans="27:29">
      <c r="AA58182" s="298"/>
      <c r="AC58182" s="206"/>
    </row>
    <row r="58183" spans="27:29">
      <c r="AA58183" s="298"/>
      <c r="AC58183" s="206"/>
    </row>
    <row r="58184" spans="27:29">
      <c r="AA58184" s="298"/>
      <c r="AC58184" s="206"/>
    </row>
    <row r="58185" spans="27:29">
      <c r="AA58185" s="298"/>
      <c r="AC58185" s="206"/>
    </row>
    <row r="58186" spans="27:29">
      <c r="AA58186" s="298"/>
      <c r="AC58186" s="206"/>
    </row>
    <row r="58187" spans="27:29">
      <c r="AA58187" s="298"/>
      <c r="AC58187" s="206"/>
    </row>
    <row r="58188" spans="27:29">
      <c r="AA58188" s="298"/>
      <c r="AC58188" s="206"/>
    </row>
    <row r="58189" spans="27:29">
      <c r="AA58189" s="298"/>
      <c r="AC58189" s="206"/>
    </row>
    <row r="58190" spans="27:29">
      <c r="AA58190" s="298"/>
      <c r="AC58190" s="206"/>
    </row>
    <row r="58191" spans="27:29">
      <c r="AA58191" s="298"/>
      <c r="AC58191" s="206"/>
    </row>
    <row r="58192" spans="27:29">
      <c r="AA58192" s="298"/>
      <c r="AC58192" s="206"/>
    </row>
    <row r="58193" spans="27:29">
      <c r="AA58193" s="298"/>
      <c r="AC58193" s="206"/>
    </row>
    <row r="58194" spans="27:29">
      <c r="AA58194" s="298"/>
      <c r="AC58194" s="206"/>
    </row>
    <row r="58195" spans="27:29">
      <c r="AA58195" s="298"/>
      <c r="AC58195" s="206"/>
    </row>
    <row r="58196" spans="27:29">
      <c r="AA58196" s="298"/>
      <c r="AC58196" s="206"/>
    </row>
    <row r="58197" spans="27:29">
      <c r="AA58197" s="298"/>
      <c r="AC58197" s="206"/>
    </row>
    <row r="58198" spans="27:29">
      <c r="AA58198" s="298"/>
      <c r="AC58198" s="206"/>
    </row>
    <row r="58199" spans="27:29">
      <c r="AA58199" s="298"/>
      <c r="AC58199" s="206"/>
    </row>
    <row r="58200" spans="27:29">
      <c r="AA58200" s="298"/>
      <c r="AC58200" s="206"/>
    </row>
    <row r="58201" spans="27:29">
      <c r="AA58201" s="298"/>
      <c r="AC58201" s="206"/>
    </row>
    <row r="58202" spans="27:29">
      <c r="AA58202" s="298"/>
      <c r="AC58202" s="206"/>
    </row>
    <row r="58203" spans="27:29">
      <c r="AA58203" s="298"/>
      <c r="AC58203" s="206"/>
    </row>
    <row r="58204" spans="27:29">
      <c r="AA58204" s="298"/>
      <c r="AC58204" s="206"/>
    </row>
    <row r="58205" spans="27:29">
      <c r="AA58205" s="298"/>
      <c r="AC58205" s="206"/>
    </row>
    <row r="58206" spans="27:29">
      <c r="AA58206" s="298"/>
      <c r="AC58206" s="206"/>
    </row>
    <row r="58207" spans="27:29">
      <c r="AA58207" s="298"/>
      <c r="AC58207" s="206"/>
    </row>
    <row r="58208" spans="27:29">
      <c r="AA58208" s="298"/>
      <c r="AC58208" s="206"/>
    </row>
    <row r="58209" spans="27:29">
      <c r="AA58209" s="298"/>
      <c r="AC58209" s="206"/>
    </row>
    <row r="58210" spans="27:29">
      <c r="AA58210" s="298"/>
      <c r="AC58210" s="206"/>
    </row>
    <row r="58211" spans="27:29">
      <c r="AA58211" s="298"/>
      <c r="AC58211" s="206"/>
    </row>
    <row r="58212" spans="27:29">
      <c r="AA58212" s="298"/>
      <c r="AC58212" s="206"/>
    </row>
    <row r="58213" spans="27:29">
      <c r="AA58213" s="298"/>
      <c r="AC58213" s="206"/>
    </row>
    <row r="58214" spans="27:29">
      <c r="AA58214" s="298"/>
      <c r="AC58214" s="206"/>
    </row>
    <row r="58215" spans="27:29">
      <c r="AA58215" s="298"/>
      <c r="AC58215" s="206"/>
    </row>
    <row r="58216" spans="27:29">
      <c r="AA58216" s="298"/>
      <c r="AC58216" s="206"/>
    </row>
    <row r="58217" spans="27:29">
      <c r="AA58217" s="298"/>
      <c r="AC58217" s="206"/>
    </row>
    <row r="58218" spans="27:29">
      <c r="AA58218" s="298"/>
      <c r="AC58218" s="206"/>
    </row>
    <row r="58219" spans="27:29">
      <c r="AA58219" s="298"/>
      <c r="AC58219" s="206"/>
    </row>
    <row r="58220" spans="27:29">
      <c r="AA58220" s="298"/>
      <c r="AC58220" s="206"/>
    </row>
    <row r="58221" spans="27:29">
      <c r="AA58221" s="298"/>
      <c r="AC58221" s="206"/>
    </row>
    <row r="58222" spans="27:29">
      <c r="AA58222" s="298"/>
      <c r="AC58222" s="206"/>
    </row>
    <row r="58223" spans="27:29">
      <c r="AA58223" s="298"/>
      <c r="AC58223" s="206"/>
    </row>
    <row r="58224" spans="27:29">
      <c r="AA58224" s="298"/>
      <c r="AC58224" s="206"/>
    </row>
    <row r="58225" spans="27:29">
      <c r="AA58225" s="298"/>
      <c r="AC58225" s="206"/>
    </row>
    <row r="58226" spans="27:29">
      <c r="AA58226" s="298"/>
      <c r="AC58226" s="206"/>
    </row>
    <row r="58227" spans="27:29">
      <c r="AA58227" s="298"/>
      <c r="AC58227" s="206"/>
    </row>
    <row r="58228" spans="27:29">
      <c r="AA58228" s="298"/>
      <c r="AC58228" s="206"/>
    </row>
    <row r="58229" spans="27:29">
      <c r="AA58229" s="298"/>
      <c r="AC58229" s="206"/>
    </row>
    <row r="58230" spans="27:29">
      <c r="AA58230" s="298"/>
      <c r="AC58230" s="206"/>
    </row>
    <row r="58231" spans="27:29">
      <c r="AA58231" s="298"/>
      <c r="AC58231" s="206"/>
    </row>
    <row r="58232" spans="27:29">
      <c r="AA58232" s="298"/>
      <c r="AC58232" s="206"/>
    </row>
    <row r="58233" spans="27:29">
      <c r="AA58233" s="298"/>
      <c r="AC58233" s="206"/>
    </row>
    <row r="58234" spans="27:29">
      <c r="AA58234" s="298"/>
      <c r="AC58234" s="206"/>
    </row>
    <row r="58235" spans="27:29">
      <c r="AA58235" s="298"/>
      <c r="AC58235" s="206"/>
    </row>
    <row r="58236" spans="27:29">
      <c r="AA58236" s="298"/>
      <c r="AC58236" s="206"/>
    </row>
    <row r="58237" spans="27:29">
      <c r="AA58237" s="298"/>
      <c r="AC58237" s="206"/>
    </row>
    <row r="58238" spans="27:29">
      <c r="AA58238" s="298"/>
      <c r="AC58238" s="206"/>
    </row>
    <row r="58239" spans="27:29">
      <c r="AA58239" s="298"/>
      <c r="AC58239" s="206"/>
    </row>
    <row r="58240" spans="27:29">
      <c r="AA58240" s="298"/>
      <c r="AC58240" s="206"/>
    </row>
    <row r="58241" spans="27:29">
      <c r="AA58241" s="298"/>
      <c r="AC58241" s="206"/>
    </row>
    <row r="58242" spans="27:29">
      <c r="AA58242" s="298"/>
      <c r="AC58242" s="206"/>
    </row>
    <row r="58243" spans="27:29">
      <c r="AA58243" s="298"/>
      <c r="AC58243" s="206"/>
    </row>
    <row r="58244" spans="27:29">
      <c r="AA58244" s="298"/>
      <c r="AC58244" s="206"/>
    </row>
    <row r="58245" spans="27:29">
      <c r="AA58245" s="298"/>
      <c r="AC58245" s="206"/>
    </row>
    <row r="58246" spans="27:29">
      <c r="AA58246" s="298"/>
      <c r="AC58246" s="206"/>
    </row>
    <row r="58247" spans="27:29">
      <c r="AA58247" s="298"/>
      <c r="AC58247" s="206"/>
    </row>
    <row r="58248" spans="27:29">
      <c r="AA58248" s="298"/>
      <c r="AC58248" s="206"/>
    </row>
    <row r="58249" spans="27:29">
      <c r="AA58249" s="298"/>
      <c r="AC58249" s="206"/>
    </row>
    <row r="58250" spans="27:29">
      <c r="AA58250" s="298"/>
      <c r="AC58250" s="206"/>
    </row>
    <row r="58251" spans="27:29">
      <c r="AA58251" s="298"/>
      <c r="AC58251" s="206"/>
    </row>
    <row r="58252" spans="27:29">
      <c r="AA58252" s="298"/>
      <c r="AC58252" s="206"/>
    </row>
    <row r="58253" spans="27:29">
      <c r="AA58253" s="298"/>
      <c r="AC58253" s="206"/>
    </row>
    <row r="58254" spans="27:29">
      <c r="AA58254" s="298"/>
      <c r="AC58254" s="206"/>
    </row>
    <row r="58255" spans="27:29">
      <c r="AA58255" s="298"/>
      <c r="AC58255" s="206"/>
    </row>
    <row r="58256" spans="27:29">
      <c r="AA58256" s="298"/>
      <c r="AC58256" s="206"/>
    </row>
    <row r="58257" spans="27:29">
      <c r="AA58257" s="298"/>
      <c r="AC58257" s="206"/>
    </row>
    <row r="58258" spans="27:29">
      <c r="AA58258" s="298"/>
      <c r="AC58258" s="206"/>
    </row>
    <row r="58259" spans="27:29">
      <c r="AA58259" s="298"/>
      <c r="AC58259" s="206"/>
    </row>
    <row r="58260" spans="27:29">
      <c r="AA58260" s="298"/>
      <c r="AC58260" s="206"/>
    </row>
    <row r="58261" spans="27:29">
      <c r="AA58261" s="298"/>
      <c r="AC58261" s="206"/>
    </row>
    <row r="58262" spans="27:29">
      <c r="AA58262" s="298"/>
      <c r="AC58262" s="206"/>
    </row>
    <row r="58263" spans="27:29">
      <c r="AA58263" s="298"/>
      <c r="AC58263" s="206"/>
    </row>
    <row r="58264" spans="27:29">
      <c r="AA58264" s="298"/>
      <c r="AC58264" s="206"/>
    </row>
    <row r="58265" spans="27:29">
      <c r="AA58265" s="298"/>
      <c r="AC58265" s="206"/>
    </row>
    <row r="58266" spans="27:29">
      <c r="AA58266" s="298"/>
      <c r="AC58266" s="206"/>
    </row>
    <row r="58267" spans="27:29">
      <c r="AA58267" s="298"/>
      <c r="AC58267" s="206"/>
    </row>
    <row r="58268" spans="27:29">
      <c r="AA58268" s="298"/>
      <c r="AC58268" s="206"/>
    </row>
    <row r="58269" spans="27:29">
      <c r="AA58269" s="298"/>
      <c r="AC58269" s="206"/>
    </row>
    <row r="58270" spans="27:29">
      <c r="AA58270" s="298"/>
      <c r="AC58270" s="206"/>
    </row>
    <row r="58271" spans="27:29">
      <c r="AA58271" s="298"/>
      <c r="AC58271" s="206"/>
    </row>
    <row r="58272" spans="27:29">
      <c r="AA58272" s="298"/>
      <c r="AC58272" s="206"/>
    </row>
    <row r="58273" spans="27:29">
      <c r="AA58273" s="298"/>
      <c r="AC58273" s="206"/>
    </row>
    <row r="58274" spans="27:29">
      <c r="AA58274" s="298"/>
      <c r="AC58274" s="206"/>
    </row>
    <row r="58275" spans="27:29">
      <c r="AA58275" s="298"/>
      <c r="AC58275" s="206"/>
    </row>
    <row r="58276" spans="27:29">
      <c r="AA58276" s="298"/>
      <c r="AC58276" s="206"/>
    </row>
    <row r="58277" spans="27:29">
      <c r="AA58277" s="298"/>
      <c r="AC58277" s="206"/>
    </row>
    <row r="58278" spans="27:29">
      <c r="AA58278" s="298"/>
      <c r="AC58278" s="206"/>
    </row>
    <row r="58279" spans="27:29">
      <c r="AA58279" s="298"/>
      <c r="AC58279" s="206"/>
    </row>
    <row r="58280" spans="27:29">
      <c r="AA58280" s="298"/>
      <c r="AC58280" s="206"/>
    </row>
    <row r="58281" spans="27:29">
      <c r="AA58281" s="298"/>
      <c r="AC58281" s="206"/>
    </row>
    <row r="58282" spans="27:29">
      <c r="AA58282" s="298"/>
      <c r="AC58282" s="206"/>
    </row>
    <row r="58283" spans="27:29">
      <c r="AA58283" s="298"/>
      <c r="AC58283" s="206"/>
    </row>
    <row r="58284" spans="27:29">
      <c r="AA58284" s="298"/>
      <c r="AC58284" s="206"/>
    </row>
    <row r="58285" spans="27:29">
      <c r="AA58285" s="298"/>
      <c r="AC58285" s="206"/>
    </row>
    <row r="58286" spans="27:29">
      <c r="AA58286" s="298"/>
      <c r="AC58286" s="206"/>
    </row>
    <row r="58287" spans="27:29">
      <c r="AA58287" s="298"/>
      <c r="AC58287" s="206"/>
    </row>
    <row r="58288" spans="27:29">
      <c r="AA58288" s="298"/>
      <c r="AC58288" s="206"/>
    </row>
    <row r="58289" spans="27:29">
      <c r="AA58289" s="298"/>
      <c r="AC58289" s="206"/>
    </row>
    <row r="58290" spans="27:29">
      <c r="AA58290" s="298"/>
      <c r="AC58290" s="206"/>
    </row>
    <row r="58291" spans="27:29">
      <c r="AA58291" s="298"/>
      <c r="AC58291" s="206"/>
    </row>
    <row r="58292" spans="27:29">
      <c r="AA58292" s="298"/>
      <c r="AC58292" s="206"/>
    </row>
    <row r="58293" spans="27:29">
      <c r="AA58293" s="298"/>
      <c r="AC58293" s="206"/>
    </row>
    <row r="58294" spans="27:29">
      <c r="AA58294" s="298"/>
      <c r="AC58294" s="206"/>
    </row>
    <row r="58295" spans="27:29">
      <c r="AA58295" s="298"/>
      <c r="AC58295" s="206"/>
    </row>
    <row r="58296" spans="27:29">
      <c r="AA58296" s="298"/>
      <c r="AC58296" s="206"/>
    </row>
    <row r="58297" spans="27:29">
      <c r="AA58297" s="298"/>
      <c r="AC58297" s="206"/>
    </row>
    <row r="58298" spans="27:29">
      <c r="AA58298" s="298"/>
      <c r="AC58298" s="206"/>
    </row>
    <row r="58299" spans="27:29">
      <c r="AA58299" s="298"/>
      <c r="AC58299" s="206"/>
    </row>
    <row r="58300" spans="27:29">
      <c r="AA58300" s="298"/>
      <c r="AC58300" s="206"/>
    </row>
    <row r="58301" spans="27:29">
      <c r="AA58301" s="298"/>
      <c r="AC58301" s="206"/>
    </row>
    <row r="58302" spans="27:29">
      <c r="AA58302" s="298"/>
      <c r="AC58302" s="206"/>
    </row>
    <row r="58303" spans="27:29">
      <c r="AA58303" s="298"/>
      <c r="AC58303" s="206"/>
    </row>
    <row r="58304" spans="27:29">
      <c r="AA58304" s="298"/>
      <c r="AC58304" s="206"/>
    </row>
    <row r="58305" spans="27:29">
      <c r="AA58305" s="298"/>
      <c r="AC58305" s="206"/>
    </row>
    <row r="58306" spans="27:29">
      <c r="AA58306" s="298"/>
      <c r="AC58306" s="206"/>
    </row>
    <row r="58307" spans="27:29">
      <c r="AA58307" s="298"/>
      <c r="AC58307" s="206"/>
    </row>
    <row r="58308" spans="27:29">
      <c r="AA58308" s="298"/>
      <c r="AC58308" s="206"/>
    </row>
    <row r="58309" spans="27:29">
      <c r="AA58309" s="298"/>
      <c r="AC58309" s="206"/>
    </row>
    <row r="58310" spans="27:29">
      <c r="AA58310" s="298"/>
      <c r="AC58310" s="206"/>
    </row>
    <row r="58311" spans="27:29">
      <c r="AA58311" s="298"/>
      <c r="AC58311" s="206"/>
    </row>
    <row r="58312" spans="27:29">
      <c r="AA58312" s="298"/>
      <c r="AC58312" s="206"/>
    </row>
    <row r="58313" spans="27:29">
      <c r="AA58313" s="298"/>
      <c r="AC58313" s="206"/>
    </row>
    <row r="58314" spans="27:29">
      <c r="AA58314" s="298"/>
      <c r="AC58314" s="206"/>
    </row>
    <row r="58315" spans="27:29">
      <c r="AA58315" s="298"/>
      <c r="AC58315" s="206"/>
    </row>
    <row r="58316" spans="27:29">
      <c r="AA58316" s="298"/>
      <c r="AC58316" s="206"/>
    </row>
    <row r="58317" spans="27:29">
      <c r="AA58317" s="298"/>
      <c r="AC58317" s="206"/>
    </row>
    <row r="58318" spans="27:29">
      <c r="AA58318" s="298"/>
      <c r="AC58318" s="206"/>
    </row>
    <row r="58319" spans="27:29">
      <c r="AA58319" s="298"/>
      <c r="AC58319" s="206"/>
    </row>
    <row r="58320" spans="27:29">
      <c r="AA58320" s="298"/>
      <c r="AC58320" s="206"/>
    </row>
    <row r="58321" spans="27:29">
      <c r="AA58321" s="298"/>
      <c r="AC58321" s="206"/>
    </row>
    <row r="58322" spans="27:29">
      <c r="AA58322" s="298"/>
      <c r="AC58322" s="206"/>
    </row>
    <row r="58323" spans="27:29">
      <c r="AA58323" s="298"/>
      <c r="AC58323" s="206"/>
    </row>
    <row r="58324" spans="27:29">
      <c r="AA58324" s="298"/>
      <c r="AC58324" s="206"/>
    </row>
    <row r="58325" spans="27:29">
      <c r="AA58325" s="298"/>
      <c r="AC58325" s="206"/>
    </row>
    <row r="58326" spans="27:29">
      <c r="AA58326" s="298"/>
      <c r="AC58326" s="206"/>
    </row>
    <row r="58327" spans="27:29">
      <c r="AA58327" s="298"/>
      <c r="AC58327" s="206"/>
    </row>
    <row r="58328" spans="27:29">
      <c r="AA58328" s="298"/>
      <c r="AC58328" s="206"/>
    </row>
    <row r="58329" spans="27:29">
      <c r="AA58329" s="298"/>
      <c r="AC58329" s="206"/>
    </row>
    <row r="58330" spans="27:29">
      <c r="AA58330" s="298"/>
      <c r="AC58330" s="206"/>
    </row>
    <row r="58331" spans="27:29">
      <c r="AA58331" s="298"/>
      <c r="AC58331" s="206"/>
    </row>
    <row r="58332" spans="27:29">
      <c r="AA58332" s="298"/>
      <c r="AC58332" s="206"/>
    </row>
    <row r="58333" spans="27:29">
      <c r="AA58333" s="298"/>
      <c r="AC58333" s="206"/>
    </row>
    <row r="58334" spans="27:29">
      <c r="AA58334" s="298"/>
      <c r="AC58334" s="206"/>
    </row>
    <row r="58335" spans="27:29">
      <c r="AA58335" s="298"/>
      <c r="AC58335" s="206"/>
    </row>
    <row r="58336" spans="27:29">
      <c r="AA58336" s="298"/>
      <c r="AC58336" s="206"/>
    </row>
    <row r="58337" spans="27:29">
      <c r="AA58337" s="298"/>
      <c r="AC58337" s="206"/>
    </row>
    <row r="58338" spans="27:29">
      <c r="AA58338" s="298"/>
      <c r="AC58338" s="206"/>
    </row>
    <row r="58339" spans="27:29">
      <c r="AA58339" s="298"/>
      <c r="AC58339" s="206"/>
    </row>
    <row r="58340" spans="27:29">
      <c r="AA58340" s="298"/>
      <c r="AC58340" s="206"/>
    </row>
    <row r="58341" spans="27:29">
      <c r="AA58341" s="298"/>
      <c r="AC58341" s="206"/>
    </row>
    <row r="58342" spans="27:29">
      <c r="AA58342" s="298"/>
      <c r="AC58342" s="206"/>
    </row>
    <row r="58343" spans="27:29">
      <c r="AA58343" s="298"/>
      <c r="AC58343" s="206"/>
    </row>
    <row r="58344" spans="27:29">
      <c r="AA58344" s="298"/>
      <c r="AC58344" s="206"/>
    </row>
    <row r="58345" spans="27:29">
      <c r="AA58345" s="298"/>
      <c r="AC58345" s="206"/>
    </row>
    <row r="58346" spans="27:29">
      <c r="AA58346" s="298"/>
      <c r="AC58346" s="206"/>
    </row>
    <row r="58347" spans="27:29">
      <c r="AA58347" s="298"/>
      <c r="AC58347" s="206"/>
    </row>
    <row r="58348" spans="27:29">
      <c r="AA58348" s="298"/>
      <c r="AC58348" s="206"/>
    </row>
    <row r="58349" spans="27:29">
      <c r="AA58349" s="298"/>
      <c r="AC58349" s="206"/>
    </row>
    <row r="58350" spans="27:29">
      <c r="AA58350" s="298"/>
      <c r="AC58350" s="206"/>
    </row>
    <row r="58351" spans="27:29">
      <c r="AA58351" s="298"/>
      <c r="AC58351" s="206"/>
    </row>
    <row r="58352" spans="27:29">
      <c r="AA58352" s="298"/>
      <c r="AC58352" s="206"/>
    </row>
    <row r="58353" spans="27:29">
      <c r="AA58353" s="298"/>
      <c r="AC58353" s="206"/>
    </row>
    <row r="58354" spans="27:29">
      <c r="AA58354" s="298"/>
      <c r="AC58354" s="206"/>
    </row>
    <row r="58355" spans="27:29">
      <c r="AA58355" s="298"/>
      <c r="AC58355" s="206"/>
    </row>
    <row r="58356" spans="27:29">
      <c r="AA58356" s="298"/>
      <c r="AC58356" s="206"/>
    </row>
    <row r="58357" spans="27:29">
      <c r="AA58357" s="298"/>
      <c r="AC58357" s="206"/>
    </row>
    <row r="58358" spans="27:29">
      <c r="AA58358" s="298"/>
      <c r="AC58358" s="206"/>
    </row>
    <row r="58359" spans="27:29">
      <c r="AA58359" s="298"/>
      <c r="AC58359" s="206"/>
    </row>
    <row r="58360" spans="27:29">
      <c r="AA58360" s="298"/>
      <c r="AC58360" s="206"/>
    </row>
    <row r="58361" spans="27:29">
      <c r="AA58361" s="298"/>
      <c r="AC58361" s="206"/>
    </row>
    <row r="58362" spans="27:29">
      <c r="AA58362" s="298"/>
      <c r="AC58362" s="206"/>
    </row>
    <row r="58363" spans="27:29">
      <c r="AA58363" s="298"/>
      <c r="AC58363" s="206"/>
    </row>
    <row r="58364" spans="27:29">
      <c r="AA58364" s="298"/>
      <c r="AC58364" s="206"/>
    </row>
    <row r="58365" spans="27:29">
      <c r="AA58365" s="298"/>
      <c r="AC58365" s="206"/>
    </row>
    <row r="58366" spans="27:29">
      <c r="AA58366" s="298"/>
      <c r="AC58366" s="206"/>
    </row>
    <row r="58367" spans="27:29">
      <c r="AA58367" s="298"/>
      <c r="AC58367" s="206"/>
    </row>
    <row r="58368" spans="27:29">
      <c r="AA58368" s="298"/>
      <c r="AC58368" s="206"/>
    </row>
    <row r="58369" spans="27:29">
      <c r="AA58369" s="298"/>
      <c r="AC58369" s="206"/>
    </row>
    <row r="58370" spans="27:29">
      <c r="AA58370" s="298"/>
      <c r="AC58370" s="206"/>
    </row>
    <row r="58371" spans="27:29">
      <c r="AA58371" s="298"/>
      <c r="AC58371" s="206"/>
    </row>
    <row r="58372" spans="27:29">
      <c r="AA58372" s="298"/>
      <c r="AC58372" s="206"/>
    </row>
    <row r="58373" spans="27:29">
      <c r="AA58373" s="298"/>
      <c r="AC58373" s="206"/>
    </row>
    <row r="58374" spans="27:29">
      <c r="AA58374" s="298"/>
      <c r="AC58374" s="206"/>
    </row>
    <row r="58375" spans="27:29">
      <c r="AA58375" s="298"/>
      <c r="AC58375" s="206"/>
    </row>
    <row r="58376" spans="27:29">
      <c r="AA58376" s="298"/>
      <c r="AC58376" s="206"/>
    </row>
    <row r="58377" spans="27:29">
      <c r="AA58377" s="298"/>
      <c r="AC58377" s="206"/>
    </row>
    <row r="58378" spans="27:29">
      <c r="AA58378" s="298"/>
      <c r="AC58378" s="206"/>
    </row>
    <row r="58379" spans="27:29">
      <c r="AA58379" s="298"/>
      <c r="AC58379" s="206"/>
    </row>
    <row r="58380" spans="27:29">
      <c r="AA58380" s="298"/>
      <c r="AC58380" s="206"/>
    </row>
    <row r="58381" spans="27:29">
      <c r="AA58381" s="298"/>
      <c r="AC58381" s="206"/>
    </row>
    <row r="58382" spans="27:29">
      <c r="AA58382" s="298"/>
      <c r="AC58382" s="206"/>
    </row>
    <row r="58383" spans="27:29">
      <c r="AA58383" s="298"/>
      <c r="AC58383" s="206"/>
    </row>
    <row r="58384" spans="27:29">
      <c r="AA58384" s="298"/>
      <c r="AC58384" s="206"/>
    </row>
    <row r="58385" spans="27:29">
      <c r="AA58385" s="298"/>
      <c r="AC58385" s="206"/>
    </row>
    <row r="58386" spans="27:29">
      <c r="AA58386" s="298"/>
      <c r="AC58386" s="206"/>
    </row>
    <row r="58387" spans="27:29">
      <c r="AA58387" s="298"/>
      <c r="AC58387" s="206"/>
    </row>
    <row r="58388" spans="27:29">
      <c r="AA58388" s="298"/>
      <c r="AC58388" s="206"/>
    </row>
    <row r="58389" spans="27:29">
      <c r="AA58389" s="298"/>
      <c r="AC58389" s="206"/>
    </row>
    <row r="58390" spans="27:29">
      <c r="AA58390" s="298"/>
      <c r="AC58390" s="206"/>
    </row>
    <row r="58391" spans="27:29">
      <c r="AA58391" s="298"/>
      <c r="AC58391" s="206"/>
    </row>
    <row r="58392" spans="27:29">
      <c r="AA58392" s="298"/>
      <c r="AC58392" s="206"/>
    </row>
    <row r="58393" spans="27:29">
      <c r="AA58393" s="298"/>
      <c r="AC58393" s="206"/>
    </row>
    <row r="58394" spans="27:29">
      <c r="AA58394" s="298"/>
      <c r="AC58394" s="206"/>
    </row>
    <row r="58395" spans="27:29">
      <c r="AA58395" s="298"/>
      <c r="AC58395" s="206"/>
    </row>
    <row r="58396" spans="27:29">
      <c r="AA58396" s="298"/>
      <c r="AC58396" s="206"/>
    </row>
    <row r="58397" spans="27:29">
      <c r="AA58397" s="298"/>
      <c r="AC58397" s="206"/>
    </row>
    <row r="58398" spans="27:29">
      <c r="AA58398" s="298"/>
      <c r="AC58398" s="206"/>
    </row>
    <row r="58399" spans="27:29">
      <c r="AA58399" s="298"/>
      <c r="AC58399" s="206"/>
    </row>
    <row r="58400" spans="27:29">
      <c r="AA58400" s="298"/>
      <c r="AC58400" s="206"/>
    </row>
    <row r="58401" spans="27:29">
      <c r="AA58401" s="298"/>
      <c r="AC58401" s="206"/>
    </row>
    <row r="58402" spans="27:29">
      <c r="AA58402" s="298"/>
      <c r="AC58402" s="206"/>
    </row>
    <row r="58403" spans="27:29">
      <c r="AA58403" s="298"/>
      <c r="AC58403" s="206"/>
    </row>
    <row r="58404" spans="27:29">
      <c r="AA58404" s="298"/>
      <c r="AC58404" s="206"/>
    </row>
    <row r="58405" spans="27:29">
      <c r="AA58405" s="298"/>
      <c r="AC58405" s="206"/>
    </row>
    <row r="58406" spans="27:29">
      <c r="AA58406" s="298"/>
      <c r="AC58406" s="206"/>
    </row>
    <row r="58407" spans="27:29">
      <c r="AA58407" s="298"/>
      <c r="AC58407" s="206"/>
    </row>
    <row r="58408" spans="27:29">
      <c r="AA58408" s="298"/>
      <c r="AC58408" s="206"/>
    </row>
    <row r="58409" spans="27:29">
      <c r="AA58409" s="298"/>
      <c r="AC58409" s="206"/>
    </row>
    <row r="58410" spans="27:29">
      <c r="AA58410" s="298"/>
      <c r="AC58410" s="206"/>
    </row>
    <row r="58411" spans="27:29">
      <c r="AA58411" s="298"/>
      <c r="AC58411" s="206"/>
    </row>
    <row r="58412" spans="27:29">
      <c r="AA58412" s="298"/>
      <c r="AC58412" s="206"/>
    </row>
    <row r="58413" spans="27:29">
      <c r="AA58413" s="298"/>
      <c r="AC58413" s="206"/>
    </row>
    <row r="58414" spans="27:29">
      <c r="AA58414" s="298"/>
      <c r="AC58414" s="206"/>
    </row>
    <row r="58415" spans="27:29">
      <c r="AA58415" s="298"/>
      <c r="AC58415" s="206"/>
    </row>
    <row r="58416" spans="27:29">
      <c r="AA58416" s="298"/>
      <c r="AC58416" s="206"/>
    </row>
    <row r="58417" spans="27:29">
      <c r="AA58417" s="298"/>
      <c r="AC58417" s="206"/>
    </row>
    <row r="58418" spans="27:29">
      <c r="AA58418" s="298"/>
      <c r="AC58418" s="206"/>
    </row>
    <row r="58419" spans="27:29">
      <c r="AA58419" s="298"/>
      <c r="AC58419" s="206"/>
    </row>
    <row r="58420" spans="27:29">
      <c r="AA58420" s="298"/>
      <c r="AC58420" s="206"/>
    </row>
    <row r="58421" spans="27:29">
      <c r="AA58421" s="298"/>
      <c r="AC58421" s="206"/>
    </row>
    <row r="58422" spans="27:29">
      <c r="AA58422" s="298"/>
      <c r="AC58422" s="206"/>
    </row>
    <row r="58423" spans="27:29">
      <c r="AA58423" s="298"/>
      <c r="AC58423" s="206"/>
    </row>
    <row r="58424" spans="27:29">
      <c r="AA58424" s="298"/>
      <c r="AC58424" s="206"/>
    </row>
    <row r="58425" spans="27:29">
      <c r="AA58425" s="298"/>
      <c r="AC58425" s="206"/>
    </row>
    <row r="58426" spans="27:29">
      <c r="AA58426" s="298"/>
      <c r="AC58426" s="206"/>
    </row>
    <row r="58427" spans="27:29">
      <c r="AA58427" s="298"/>
      <c r="AC58427" s="206"/>
    </row>
    <row r="58428" spans="27:29">
      <c r="AA58428" s="298"/>
      <c r="AC58428" s="206"/>
    </row>
    <row r="58429" spans="27:29">
      <c r="AA58429" s="298"/>
      <c r="AC58429" s="206"/>
    </row>
    <row r="58430" spans="27:29">
      <c r="AA58430" s="298"/>
      <c r="AC58430" s="206"/>
    </row>
    <row r="58431" spans="27:29">
      <c r="AA58431" s="298"/>
      <c r="AC58431" s="206"/>
    </row>
    <row r="58432" spans="27:29">
      <c r="AA58432" s="298"/>
      <c r="AC58432" s="206"/>
    </row>
    <row r="58433" spans="27:29">
      <c r="AA58433" s="298"/>
      <c r="AC58433" s="206"/>
    </row>
    <row r="58434" spans="27:29">
      <c r="AA58434" s="298"/>
      <c r="AC58434" s="206"/>
    </row>
    <row r="58435" spans="27:29">
      <c r="AA58435" s="298"/>
      <c r="AC58435" s="206"/>
    </row>
    <row r="58436" spans="27:29">
      <c r="AA58436" s="298"/>
      <c r="AC58436" s="206"/>
    </row>
    <row r="58437" spans="27:29">
      <c r="AA58437" s="298"/>
      <c r="AC58437" s="206"/>
    </row>
    <row r="58438" spans="27:29">
      <c r="AA58438" s="298"/>
      <c r="AC58438" s="206"/>
    </row>
    <row r="58439" spans="27:29">
      <c r="AA58439" s="298"/>
      <c r="AC58439" s="206"/>
    </row>
    <row r="58440" spans="27:29">
      <c r="AA58440" s="298"/>
      <c r="AC58440" s="206"/>
    </row>
    <row r="58441" spans="27:29">
      <c r="AA58441" s="298"/>
      <c r="AC58441" s="206"/>
    </row>
    <row r="58442" spans="27:29">
      <c r="AA58442" s="298"/>
      <c r="AC58442" s="206"/>
    </row>
    <row r="58443" spans="27:29">
      <c r="AA58443" s="298"/>
      <c r="AC58443" s="206"/>
    </row>
    <row r="58444" spans="27:29">
      <c r="AA58444" s="298"/>
      <c r="AC58444" s="206"/>
    </row>
    <row r="58445" spans="27:29">
      <c r="AA58445" s="298"/>
      <c r="AC58445" s="206"/>
    </row>
    <row r="58446" spans="27:29">
      <c r="AA58446" s="298"/>
      <c r="AC58446" s="206"/>
    </row>
    <row r="58447" spans="27:29">
      <c r="AA58447" s="298"/>
      <c r="AC58447" s="206"/>
    </row>
    <row r="58448" spans="27:29">
      <c r="AA58448" s="298"/>
      <c r="AC58448" s="206"/>
    </row>
    <row r="58449" spans="27:29">
      <c r="AA58449" s="298"/>
      <c r="AC58449" s="206"/>
    </row>
    <row r="58450" spans="27:29">
      <c r="AA58450" s="298"/>
      <c r="AC58450" s="206"/>
    </row>
    <row r="58451" spans="27:29">
      <c r="AA58451" s="298"/>
      <c r="AC58451" s="206"/>
    </row>
    <row r="58452" spans="27:29">
      <c r="AA58452" s="298"/>
      <c r="AC58452" s="206"/>
    </row>
    <row r="58453" spans="27:29">
      <c r="AA58453" s="298"/>
      <c r="AC58453" s="206"/>
    </row>
    <row r="58454" spans="27:29">
      <c r="AA58454" s="298"/>
      <c r="AC58454" s="206"/>
    </row>
    <row r="58455" spans="27:29">
      <c r="AA58455" s="298"/>
      <c r="AC58455" s="206"/>
    </row>
    <row r="58456" spans="27:29">
      <c r="AA58456" s="298"/>
      <c r="AC58456" s="206"/>
    </row>
    <row r="58457" spans="27:29">
      <c r="AA58457" s="298"/>
      <c r="AC58457" s="206"/>
    </row>
    <row r="58458" spans="27:29">
      <c r="AA58458" s="298"/>
      <c r="AC58458" s="206"/>
    </row>
    <row r="58459" spans="27:29">
      <c r="AA58459" s="298"/>
      <c r="AC58459" s="206"/>
    </row>
    <row r="58460" spans="27:29">
      <c r="AA58460" s="298"/>
      <c r="AC58460" s="206"/>
    </row>
    <row r="58461" spans="27:29">
      <c r="AA58461" s="298"/>
      <c r="AC58461" s="206"/>
    </row>
    <row r="58462" spans="27:29">
      <c r="AA58462" s="298"/>
      <c r="AC58462" s="206"/>
    </row>
    <row r="58463" spans="27:29">
      <c r="AA58463" s="298"/>
      <c r="AC58463" s="206"/>
    </row>
    <row r="58464" spans="27:29">
      <c r="AA58464" s="298"/>
      <c r="AC58464" s="206"/>
    </row>
    <row r="58465" spans="27:29">
      <c r="AA58465" s="298"/>
      <c r="AC58465" s="206"/>
    </row>
    <row r="58466" spans="27:29">
      <c r="AA58466" s="298"/>
      <c r="AC58466" s="206"/>
    </row>
    <row r="58467" spans="27:29">
      <c r="AA58467" s="298"/>
      <c r="AC58467" s="206"/>
    </row>
    <row r="58468" spans="27:29">
      <c r="AA58468" s="298"/>
      <c r="AC58468" s="206"/>
    </row>
    <row r="58469" spans="27:29">
      <c r="AA58469" s="298"/>
      <c r="AC58469" s="206"/>
    </row>
    <row r="58470" spans="27:29">
      <c r="AA58470" s="298"/>
      <c r="AC58470" s="206"/>
    </row>
    <row r="58471" spans="27:29">
      <c r="AA58471" s="298"/>
      <c r="AC58471" s="206"/>
    </row>
    <row r="58472" spans="27:29">
      <c r="AA58472" s="298"/>
      <c r="AC58472" s="206"/>
    </row>
    <row r="58473" spans="27:29">
      <c r="AA58473" s="298"/>
      <c r="AC58473" s="206"/>
    </row>
    <row r="58474" spans="27:29">
      <c r="AA58474" s="298"/>
      <c r="AC58474" s="206"/>
    </row>
    <row r="58475" spans="27:29">
      <c r="AA58475" s="298"/>
      <c r="AC58475" s="206"/>
    </row>
    <row r="58476" spans="27:29">
      <c r="AA58476" s="298"/>
      <c r="AC58476" s="206"/>
    </row>
    <row r="58477" spans="27:29">
      <c r="AA58477" s="298"/>
      <c r="AC58477" s="206"/>
    </row>
    <row r="58478" spans="27:29">
      <c r="AA58478" s="298"/>
      <c r="AC58478" s="206"/>
    </row>
    <row r="58479" spans="27:29">
      <c r="AA58479" s="298"/>
      <c r="AC58479" s="206"/>
    </row>
    <row r="58480" spans="27:29">
      <c r="AA58480" s="298"/>
      <c r="AC58480" s="206"/>
    </row>
    <row r="58481" spans="27:29">
      <c r="AA58481" s="298"/>
      <c r="AC58481" s="206"/>
    </row>
    <row r="58482" spans="27:29">
      <c r="AA58482" s="298"/>
      <c r="AC58482" s="206"/>
    </row>
    <row r="58483" spans="27:29">
      <c r="AA58483" s="298"/>
      <c r="AC58483" s="206"/>
    </row>
    <row r="58484" spans="27:29">
      <c r="AA58484" s="298"/>
      <c r="AC58484" s="206"/>
    </row>
    <row r="58485" spans="27:29">
      <c r="AA58485" s="298"/>
      <c r="AC58485" s="206"/>
    </row>
    <row r="58486" spans="27:29">
      <c r="AA58486" s="298"/>
      <c r="AC58486" s="206"/>
    </row>
    <row r="58487" spans="27:29">
      <c r="AA58487" s="298"/>
      <c r="AC58487" s="206"/>
    </row>
    <row r="58488" spans="27:29">
      <c r="AA58488" s="298"/>
      <c r="AC58488" s="206"/>
    </row>
    <row r="58489" spans="27:29">
      <c r="AA58489" s="298"/>
      <c r="AC58489" s="206"/>
    </row>
    <row r="58490" spans="27:29">
      <c r="AA58490" s="298"/>
      <c r="AC58490" s="206"/>
    </row>
    <row r="58491" spans="27:29">
      <c r="AA58491" s="298"/>
      <c r="AC58491" s="206"/>
    </row>
    <row r="58492" spans="27:29">
      <c r="AA58492" s="298"/>
      <c r="AC58492" s="206"/>
    </row>
    <row r="58493" spans="27:29">
      <c r="AA58493" s="298"/>
      <c r="AC58493" s="206"/>
    </row>
    <row r="58494" spans="27:29">
      <c r="AA58494" s="298"/>
      <c r="AC58494" s="206"/>
    </row>
    <row r="58495" spans="27:29">
      <c r="AA58495" s="298"/>
      <c r="AC58495" s="206"/>
    </row>
    <row r="58496" spans="27:29">
      <c r="AA58496" s="298"/>
      <c r="AC58496" s="206"/>
    </row>
    <row r="58497" spans="27:29">
      <c r="AA58497" s="298"/>
      <c r="AC58497" s="206"/>
    </row>
    <row r="58498" spans="27:29">
      <c r="AA58498" s="298"/>
      <c r="AC58498" s="206"/>
    </row>
    <row r="58499" spans="27:29">
      <c r="AA58499" s="298"/>
      <c r="AC58499" s="206"/>
    </row>
    <row r="58500" spans="27:29">
      <c r="AA58500" s="298"/>
      <c r="AC58500" s="206"/>
    </row>
    <row r="58501" spans="27:29">
      <c r="AA58501" s="298"/>
      <c r="AC58501" s="206"/>
    </row>
    <row r="58502" spans="27:29">
      <c r="AA58502" s="298"/>
      <c r="AC58502" s="206"/>
    </row>
    <row r="58503" spans="27:29">
      <c r="AA58503" s="298"/>
      <c r="AC58503" s="206"/>
    </row>
    <row r="58504" spans="27:29">
      <c r="AA58504" s="298"/>
      <c r="AC58504" s="206"/>
    </row>
    <row r="58505" spans="27:29">
      <c r="AA58505" s="298"/>
      <c r="AC58505" s="206"/>
    </row>
    <row r="58506" spans="27:29">
      <c r="AA58506" s="298"/>
      <c r="AC58506" s="206"/>
    </row>
    <row r="58507" spans="27:29">
      <c r="AA58507" s="298"/>
      <c r="AC58507" s="206"/>
    </row>
    <row r="58508" spans="27:29">
      <c r="AA58508" s="298"/>
      <c r="AC58508" s="206"/>
    </row>
    <row r="58509" spans="27:29">
      <c r="AA58509" s="298"/>
      <c r="AC58509" s="206"/>
    </row>
    <row r="58510" spans="27:29">
      <c r="AA58510" s="298"/>
      <c r="AC58510" s="206"/>
    </row>
    <row r="58511" spans="27:29">
      <c r="AA58511" s="298"/>
      <c r="AC58511" s="206"/>
    </row>
    <row r="58512" spans="27:29">
      <c r="AA58512" s="298"/>
      <c r="AC58512" s="206"/>
    </row>
    <row r="58513" spans="27:29">
      <c r="AA58513" s="298"/>
      <c r="AC58513" s="206"/>
    </row>
    <row r="58514" spans="27:29">
      <c r="AA58514" s="298"/>
      <c r="AC58514" s="206"/>
    </row>
    <row r="58515" spans="27:29">
      <c r="AA58515" s="298"/>
      <c r="AC58515" s="206"/>
    </row>
    <row r="58516" spans="27:29">
      <c r="AA58516" s="298"/>
      <c r="AC58516" s="206"/>
    </row>
    <row r="58517" spans="27:29">
      <c r="AA58517" s="298"/>
      <c r="AC58517" s="206"/>
    </row>
    <row r="58518" spans="27:29">
      <c r="AA58518" s="298"/>
      <c r="AC58518" s="206"/>
    </row>
    <row r="58519" spans="27:29">
      <c r="AA58519" s="298"/>
      <c r="AC58519" s="206"/>
    </row>
    <row r="58520" spans="27:29">
      <c r="AA58520" s="298"/>
      <c r="AC58520" s="206"/>
    </row>
    <row r="58521" spans="27:29">
      <c r="AA58521" s="298"/>
      <c r="AC58521" s="206"/>
    </row>
    <row r="58522" spans="27:29">
      <c r="AA58522" s="298"/>
      <c r="AC58522" s="206"/>
    </row>
    <row r="58523" spans="27:29">
      <c r="AA58523" s="298"/>
      <c r="AC58523" s="206"/>
    </row>
    <row r="58524" spans="27:29">
      <c r="AA58524" s="298"/>
      <c r="AC58524" s="206"/>
    </row>
    <row r="58525" spans="27:29">
      <c r="AA58525" s="298"/>
      <c r="AC58525" s="206"/>
    </row>
    <row r="58526" spans="27:29">
      <c r="AA58526" s="298"/>
      <c r="AC58526" s="206"/>
    </row>
    <row r="58527" spans="27:29">
      <c r="AA58527" s="298"/>
      <c r="AC58527" s="206"/>
    </row>
    <row r="58528" spans="27:29">
      <c r="AA58528" s="298"/>
      <c r="AC58528" s="206"/>
    </row>
    <row r="58529" spans="27:29">
      <c r="AA58529" s="298"/>
      <c r="AC58529" s="206"/>
    </row>
    <row r="58530" spans="27:29">
      <c r="AA58530" s="298"/>
      <c r="AC58530" s="206"/>
    </row>
    <row r="58531" spans="27:29">
      <c r="AA58531" s="298"/>
      <c r="AC58531" s="206"/>
    </row>
    <row r="58532" spans="27:29">
      <c r="AA58532" s="298"/>
      <c r="AC58532" s="206"/>
    </row>
    <row r="58533" spans="27:29">
      <c r="AA58533" s="298"/>
      <c r="AC58533" s="206"/>
    </row>
    <row r="58534" spans="27:29">
      <c r="AA58534" s="298"/>
      <c r="AC58534" s="206"/>
    </row>
    <row r="58535" spans="27:29">
      <c r="AA58535" s="298"/>
      <c r="AC58535" s="206"/>
    </row>
    <row r="58536" spans="27:29">
      <c r="AA58536" s="298"/>
      <c r="AC58536" s="206"/>
    </row>
    <row r="58537" spans="27:29">
      <c r="AA58537" s="298"/>
      <c r="AC58537" s="206"/>
    </row>
    <row r="58538" spans="27:29">
      <c r="AA58538" s="298"/>
      <c r="AC58538" s="206"/>
    </row>
    <row r="58539" spans="27:29">
      <c r="AA58539" s="298"/>
      <c r="AC58539" s="206"/>
    </row>
    <row r="58540" spans="27:29">
      <c r="AA58540" s="298"/>
      <c r="AC58540" s="206"/>
    </row>
    <row r="58541" spans="27:29">
      <c r="AA58541" s="298"/>
      <c r="AC58541" s="206"/>
    </row>
    <row r="58542" spans="27:29">
      <c r="AA58542" s="298"/>
      <c r="AC58542" s="206"/>
    </row>
    <row r="58543" spans="27:29">
      <c r="AA58543" s="298"/>
      <c r="AC58543" s="206"/>
    </row>
    <row r="58544" spans="27:29">
      <c r="AA58544" s="298"/>
      <c r="AC58544" s="206"/>
    </row>
    <row r="58545" spans="27:29">
      <c r="AA58545" s="298"/>
      <c r="AC58545" s="206"/>
    </row>
    <row r="58546" spans="27:29">
      <c r="AA58546" s="298"/>
      <c r="AC58546" s="206"/>
    </row>
    <row r="58547" spans="27:29">
      <c r="AA58547" s="298"/>
      <c r="AC58547" s="206"/>
    </row>
    <row r="58548" spans="27:29">
      <c r="AA58548" s="298"/>
      <c r="AC58548" s="206"/>
    </row>
    <row r="58549" spans="27:29">
      <c r="AA58549" s="298"/>
      <c r="AC58549" s="206"/>
    </row>
    <row r="58550" spans="27:29">
      <c r="AA58550" s="298"/>
      <c r="AC58550" s="206"/>
    </row>
    <row r="58551" spans="27:29">
      <c r="AA58551" s="298"/>
      <c r="AC58551" s="206"/>
    </row>
    <row r="58552" spans="27:29">
      <c r="AA58552" s="298"/>
      <c r="AC58552" s="206"/>
    </row>
    <row r="58553" spans="27:29">
      <c r="AA58553" s="298"/>
      <c r="AC58553" s="206"/>
    </row>
    <row r="58554" spans="27:29">
      <c r="AA58554" s="298"/>
      <c r="AC58554" s="206"/>
    </row>
    <row r="58555" spans="27:29">
      <c r="AA58555" s="298"/>
      <c r="AC58555" s="206"/>
    </row>
    <row r="58556" spans="27:29">
      <c r="AA58556" s="298"/>
      <c r="AC58556" s="206"/>
    </row>
    <row r="58557" spans="27:29">
      <c r="AA58557" s="298"/>
      <c r="AC58557" s="206"/>
    </row>
    <row r="58558" spans="27:29">
      <c r="AA58558" s="298"/>
      <c r="AC58558" s="206"/>
    </row>
    <row r="58559" spans="27:29">
      <c r="AA58559" s="298"/>
      <c r="AC58559" s="206"/>
    </row>
    <row r="58560" spans="27:29">
      <c r="AA58560" s="298"/>
      <c r="AC58560" s="206"/>
    </row>
    <row r="58561" spans="27:29">
      <c r="AA58561" s="298"/>
      <c r="AC58561" s="206"/>
    </row>
    <row r="58562" spans="27:29">
      <c r="AA58562" s="298"/>
      <c r="AC58562" s="206"/>
    </row>
    <row r="58563" spans="27:29">
      <c r="AA58563" s="298"/>
      <c r="AC58563" s="206"/>
    </row>
    <row r="58564" spans="27:29">
      <c r="AA58564" s="298"/>
      <c r="AC58564" s="206"/>
    </row>
    <row r="58565" spans="27:29">
      <c r="AA58565" s="298"/>
      <c r="AC58565" s="206"/>
    </row>
    <row r="58566" spans="27:29">
      <c r="AA58566" s="298"/>
      <c r="AC58566" s="206"/>
    </row>
    <row r="58567" spans="27:29">
      <c r="AA58567" s="298"/>
      <c r="AC58567" s="206"/>
    </row>
    <row r="58568" spans="27:29">
      <c r="AA58568" s="298"/>
      <c r="AC58568" s="206"/>
    </row>
    <row r="58569" spans="27:29">
      <c r="AA58569" s="298"/>
      <c r="AC58569" s="206"/>
    </row>
    <row r="58570" spans="27:29">
      <c r="AA58570" s="298"/>
      <c r="AC58570" s="206"/>
    </row>
    <row r="58571" spans="27:29">
      <c r="AA58571" s="298"/>
      <c r="AC58571" s="206"/>
    </row>
    <row r="58572" spans="27:29">
      <c r="AA58572" s="298"/>
      <c r="AC58572" s="206"/>
    </row>
    <row r="58573" spans="27:29">
      <c r="AA58573" s="298"/>
      <c r="AC58573" s="206"/>
    </row>
    <row r="58574" spans="27:29">
      <c r="AA58574" s="298"/>
      <c r="AC58574" s="206"/>
    </row>
    <row r="58575" spans="27:29">
      <c r="AA58575" s="298"/>
      <c r="AC58575" s="206"/>
    </row>
    <row r="58576" spans="27:29">
      <c r="AA58576" s="298"/>
      <c r="AC58576" s="206"/>
    </row>
    <row r="58577" spans="27:29">
      <c r="AA58577" s="298"/>
      <c r="AC58577" s="206"/>
    </row>
    <row r="58578" spans="27:29">
      <c r="AA58578" s="298"/>
      <c r="AC58578" s="206"/>
    </row>
    <row r="58579" spans="27:29">
      <c r="AA58579" s="298"/>
      <c r="AC58579" s="206"/>
    </row>
    <row r="58580" spans="27:29">
      <c r="AA58580" s="298"/>
      <c r="AC58580" s="206"/>
    </row>
    <row r="58581" spans="27:29">
      <c r="AA58581" s="298"/>
      <c r="AC58581" s="206"/>
    </row>
    <row r="58582" spans="27:29">
      <c r="AA58582" s="298"/>
      <c r="AC58582" s="206"/>
    </row>
    <row r="58583" spans="27:29">
      <c r="AA58583" s="298"/>
      <c r="AC58583" s="206"/>
    </row>
    <row r="58584" spans="27:29">
      <c r="AA58584" s="298"/>
      <c r="AC58584" s="206"/>
    </row>
    <row r="58585" spans="27:29">
      <c r="AA58585" s="298"/>
      <c r="AC58585" s="206"/>
    </row>
    <row r="58586" spans="27:29">
      <c r="AA58586" s="298"/>
      <c r="AC58586" s="206"/>
    </row>
    <row r="58587" spans="27:29">
      <c r="AA58587" s="298"/>
      <c r="AC58587" s="206"/>
    </row>
    <row r="58588" spans="27:29">
      <c r="AA58588" s="298"/>
      <c r="AC58588" s="206"/>
    </row>
    <row r="58589" spans="27:29">
      <c r="AA58589" s="298"/>
      <c r="AC58589" s="206"/>
    </row>
    <row r="58590" spans="27:29">
      <c r="AA58590" s="298"/>
      <c r="AC58590" s="206"/>
    </row>
    <row r="58591" spans="27:29">
      <c r="AA58591" s="298"/>
      <c r="AC58591" s="206"/>
    </row>
    <row r="58592" spans="27:29">
      <c r="AA58592" s="298"/>
      <c r="AC58592" s="206"/>
    </row>
    <row r="58593" spans="27:29">
      <c r="AA58593" s="298"/>
      <c r="AC58593" s="206"/>
    </row>
    <row r="58594" spans="27:29">
      <c r="AA58594" s="298"/>
      <c r="AC58594" s="206"/>
    </row>
    <row r="58595" spans="27:29">
      <c r="AA58595" s="298"/>
      <c r="AC58595" s="206"/>
    </row>
    <row r="58596" spans="27:29">
      <c r="AA58596" s="298"/>
      <c r="AC58596" s="206"/>
    </row>
    <row r="58597" spans="27:29">
      <c r="AA58597" s="298"/>
      <c r="AC58597" s="206"/>
    </row>
    <row r="58598" spans="27:29">
      <c r="AA58598" s="298"/>
      <c r="AC58598" s="206"/>
    </row>
    <row r="58599" spans="27:29">
      <c r="AA58599" s="298"/>
      <c r="AC58599" s="206"/>
    </row>
    <row r="58600" spans="27:29">
      <c r="AA58600" s="298"/>
      <c r="AC58600" s="206"/>
    </row>
    <row r="58601" spans="27:29">
      <c r="AA58601" s="298"/>
      <c r="AC58601" s="206"/>
    </row>
    <row r="58602" spans="27:29">
      <c r="AA58602" s="298"/>
      <c r="AC58602" s="206"/>
    </row>
    <row r="58603" spans="27:29">
      <c r="AA58603" s="298"/>
      <c r="AC58603" s="206"/>
    </row>
    <row r="58604" spans="27:29">
      <c r="AA58604" s="298"/>
      <c r="AC58604" s="206"/>
    </row>
    <row r="58605" spans="27:29">
      <c r="AA58605" s="298"/>
      <c r="AC58605" s="206"/>
    </row>
    <row r="58606" spans="27:29">
      <c r="AA58606" s="298"/>
      <c r="AC58606" s="206"/>
    </row>
    <row r="58607" spans="27:29">
      <c r="AA58607" s="298"/>
      <c r="AC58607" s="206"/>
    </row>
    <row r="58608" spans="27:29">
      <c r="AA58608" s="298"/>
      <c r="AC58608" s="206"/>
    </row>
    <row r="58609" spans="27:29">
      <c r="AA58609" s="298"/>
      <c r="AC58609" s="206"/>
    </row>
    <row r="58610" spans="27:29">
      <c r="AA58610" s="298"/>
      <c r="AC58610" s="206"/>
    </row>
    <row r="58611" spans="27:29">
      <c r="AA58611" s="298"/>
      <c r="AC58611" s="206"/>
    </row>
    <row r="58612" spans="27:29">
      <c r="AA58612" s="298"/>
      <c r="AC58612" s="206"/>
    </row>
    <row r="58613" spans="27:29">
      <c r="AA58613" s="298"/>
      <c r="AC58613" s="206"/>
    </row>
    <row r="58614" spans="27:29">
      <c r="AA58614" s="298"/>
      <c r="AC58614" s="206"/>
    </row>
    <row r="58615" spans="27:29">
      <c r="AA58615" s="298"/>
      <c r="AC58615" s="206"/>
    </row>
    <row r="58616" spans="27:29">
      <c r="AA58616" s="298"/>
      <c r="AC58616" s="206"/>
    </row>
    <row r="58617" spans="27:29">
      <c r="AA58617" s="298"/>
      <c r="AC58617" s="206"/>
    </row>
    <row r="58618" spans="27:29">
      <c r="AA58618" s="298"/>
      <c r="AC58618" s="206"/>
    </row>
    <row r="58619" spans="27:29">
      <c r="AA58619" s="298"/>
      <c r="AC58619" s="206"/>
    </row>
    <row r="58620" spans="27:29">
      <c r="AA58620" s="298"/>
      <c r="AC58620" s="206"/>
    </row>
    <row r="58621" spans="27:29">
      <c r="AA58621" s="298"/>
      <c r="AC58621" s="206"/>
    </row>
    <row r="58622" spans="27:29">
      <c r="AA58622" s="298"/>
      <c r="AC58622" s="206"/>
    </row>
    <row r="58623" spans="27:29">
      <c r="AA58623" s="298"/>
      <c r="AC58623" s="206"/>
    </row>
    <row r="58624" spans="27:29">
      <c r="AA58624" s="298"/>
      <c r="AC58624" s="206"/>
    </row>
    <row r="58625" spans="27:29">
      <c r="AA58625" s="298"/>
      <c r="AC58625" s="206"/>
    </row>
    <row r="58626" spans="27:29">
      <c r="AA58626" s="298"/>
      <c r="AC58626" s="206"/>
    </row>
    <row r="58627" spans="27:29">
      <c r="AA58627" s="298"/>
      <c r="AC58627" s="206"/>
    </row>
    <row r="58628" spans="27:29">
      <c r="AA58628" s="298"/>
      <c r="AC58628" s="206"/>
    </row>
    <row r="58629" spans="27:29">
      <c r="AA58629" s="298"/>
      <c r="AC58629" s="206"/>
    </row>
    <row r="58630" spans="27:29">
      <c r="AA58630" s="298"/>
      <c r="AC58630" s="206"/>
    </row>
    <row r="58631" spans="27:29">
      <c r="AA58631" s="298"/>
      <c r="AC58631" s="206"/>
    </row>
    <row r="58632" spans="27:29">
      <c r="AA58632" s="298"/>
      <c r="AC58632" s="206"/>
    </row>
    <row r="58633" spans="27:29">
      <c r="AA58633" s="298"/>
      <c r="AC58633" s="206"/>
    </row>
    <row r="58634" spans="27:29">
      <c r="AA58634" s="298"/>
      <c r="AC58634" s="206"/>
    </row>
    <row r="58635" spans="27:29">
      <c r="AA58635" s="298"/>
      <c r="AC58635" s="206"/>
    </row>
    <row r="58636" spans="27:29">
      <c r="AA58636" s="298"/>
      <c r="AC58636" s="206"/>
    </row>
    <row r="58637" spans="27:29">
      <c r="AA58637" s="298"/>
      <c r="AC58637" s="206"/>
    </row>
    <row r="58638" spans="27:29">
      <c r="AA58638" s="298"/>
      <c r="AC58638" s="206"/>
    </row>
    <row r="58639" spans="27:29">
      <c r="AA58639" s="298"/>
      <c r="AC58639" s="206"/>
    </row>
    <row r="58640" spans="27:29">
      <c r="AA58640" s="298"/>
      <c r="AC58640" s="206"/>
    </row>
    <row r="58641" spans="27:29">
      <c r="AA58641" s="298"/>
      <c r="AC58641" s="206"/>
    </row>
    <row r="58642" spans="27:29">
      <c r="AA58642" s="298"/>
      <c r="AC58642" s="206"/>
    </row>
    <row r="58643" spans="27:29">
      <c r="AA58643" s="298"/>
      <c r="AC58643" s="206"/>
    </row>
    <row r="58644" spans="27:29">
      <c r="AA58644" s="298"/>
      <c r="AC58644" s="206"/>
    </row>
    <row r="58645" spans="27:29">
      <c r="AA58645" s="298"/>
      <c r="AC58645" s="206"/>
    </row>
    <row r="58646" spans="27:29">
      <c r="AA58646" s="298"/>
      <c r="AC58646" s="206"/>
    </row>
    <row r="58647" spans="27:29">
      <c r="AA58647" s="298"/>
      <c r="AC58647" s="206"/>
    </row>
    <row r="58648" spans="27:29">
      <c r="AA58648" s="298"/>
      <c r="AC58648" s="206"/>
    </row>
    <row r="58649" spans="27:29">
      <c r="AA58649" s="298"/>
      <c r="AC58649" s="206"/>
    </row>
    <row r="58650" spans="27:29">
      <c r="AA58650" s="298"/>
      <c r="AC58650" s="206"/>
    </row>
    <row r="58651" spans="27:29">
      <c r="AA58651" s="298"/>
      <c r="AC58651" s="206"/>
    </row>
    <row r="58652" spans="27:29">
      <c r="AA58652" s="298"/>
      <c r="AC58652" s="206"/>
    </row>
    <row r="58653" spans="27:29">
      <c r="AA58653" s="298"/>
      <c r="AC58653" s="206"/>
    </row>
    <row r="58654" spans="27:29">
      <c r="AA58654" s="298"/>
      <c r="AC58654" s="206"/>
    </row>
    <row r="58655" spans="27:29">
      <c r="AA58655" s="298"/>
      <c r="AC58655" s="206"/>
    </row>
    <row r="58656" spans="27:29">
      <c r="AA58656" s="298"/>
      <c r="AC58656" s="206"/>
    </row>
    <row r="58657" spans="27:29">
      <c r="AA58657" s="298"/>
      <c r="AC58657" s="206"/>
    </row>
    <row r="58658" spans="27:29">
      <c r="AA58658" s="298"/>
      <c r="AC58658" s="206"/>
    </row>
    <row r="58659" spans="27:29">
      <c r="AA58659" s="298"/>
      <c r="AC58659" s="206"/>
    </row>
    <row r="58660" spans="27:29">
      <c r="AA58660" s="298"/>
      <c r="AC58660" s="206"/>
    </row>
    <row r="58661" spans="27:29">
      <c r="AA58661" s="298"/>
      <c r="AC58661" s="206"/>
    </row>
    <row r="58662" spans="27:29">
      <c r="AA58662" s="298"/>
      <c r="AC58662" s="206"/>
    </row>
    <row r="58663" spans="27:29">
      <c r="AA58663" s="298"/>
      <c r="AC58663" s="206"/>
    </row>
    <row r="58664" spans="27:29">
      <c r="AA58664" s="298"/>
      <c r="AC58664" s="206"/>
    </row>
    <row r="58665" spans="27:29">
      <c r="AA58665" s="298"/>
      <c r="AC58665" s="206"/>
    </row>
    <row r="58666" spans="27:29">
      <c r="AA58666" s="298"/>
      <c r="AC58666" s="206"/>
    </row>
    <row r="58667" spans="27:29">
      <c r="AA58667" s="298"/>
      <c r="AC58667" s="206"/>
    </row>
    <row r="58668" spans="27:29">
      <c r="AA58668" s="298"/>
      <c r="AC58668" s="206"/>
    </row>
    <row r="58669" spans="27:29">
      <c r="AA58669" s="298"/>
      <c r="AC58669" s="206"/>
    </row>
    <row r="58670" spans="27:29">
      <c r="AA58670" s="298"/>
      <c r="AC58670" s="206"/>
    </row>
    <row r="58671" spans="27:29">
      <c r="AA58671" s="298"/>
      <c r="AC58671" s="206"/>
    </row>
    <row r="58672" spans="27:29">
      <c r="AA58672" s="298"/>
      <c r="AC58672" s="206"/>
    </row>
    <row r="58673" spans="27:29">
      <c r="AA58673" s="298"/>
      <c r="AC58673" s="206"/>
    </row>
    <row r="58674" spans="27:29">
      <c r="AA58674" s="298"/>
      <c r="AC58674" s="206"/>
    </row>
    <row r="58675" spans="27:29">
      <c r="AA58675" s="298"/>
      <c r="AC58675" s="206"/>
    </row>
    <row r="58676" spans="27:29">
      <c r="AA58676" s="298"/>
      <c r="AC58676" s="206"/>
    </row>
    <row r="58677" spans="27:29">
      <c r="AA58677" s="298"/>
      <c r="AC58677" s="206"/>
    </row>
    <row r="58678" spans="27:29">
      <c r="AA58678" s="298"/>
      <c r="AC58678" s="206"/>
    </row>
    <row r="58679" spans="27:29">
      <c r="AA58679" s="298"/>
      <c r="AC58679" s="206"/>
    </row>
    <row r="58680" spans="27:29">
      <c r="AA58680" s="298"/>
      <c r="AC58680" s="206"/>
    </row>
    <row r="58681" spans="27:29">
      <c r="AA58681" s="298"/>
      <c r="AC58681" s="206"/>
    </row>
    <row r="58682" spans="27:29">
      <c r="AA58682" s="298"/>
      <c r="AC58682" s="206"/>
    </row>
    <row r="58683" spans="27:29">
      <c r="AA58683" s="298"/>
      <c r="AC58683" s="206"/>
    </row>
    <row r="58684" spans="27:29">
      <c r="AA58684" s="298"/>
      <c r="AC58684" s="206"/>
    </row>
    <row r="58685" spans="27:29">
      <c r="AA58685" s="298"/>
      <c r="AC58685" s="206"/>
    </row>
    <row r="58686" spans="27:29">
      <c r="AA58686" s="298"/>
      <c r="AC58686" s="206"/>
    </row>
    <row r="58687" spans="27:29">
      <c r="AA58687" s="298"/>
      <c r="AC58687" s="206"/>
    </row>
    <row r="58688" spans="27:29">
      <c r="AA58688" s="298"/>
      <c r="AC58688" s="206"/>
    </row>
    <row r="58689" spans="27:29">
      <c r="AA58689" s="298"/>
      <c r="AC58689" s="206"/>
    </row>
    <row r="58690" spans="27:29">
      <c r="AA58690" s="298"/>
      <c r="AC58690" s="206"/>
    </row>
    <row r="58691" spans="27:29">
      <c r="AA58691" s="298"/>
      <c r="AC58691" s="206"/>
    </row>
    <row r="58692" spans="27:29">
      <c r="AA58692" s="298"/>
      <c r="AC58692" s="206"/>
    </row>
    <row r="58693" spans="27:29">
      <c r="AA58693" s="298"/>
      <c r="AC58693" s="206"/>
    </row>
    <row r="58694" spans="27:29">
      <c r="AA58694" s="298"/>
      <c r="AC58694" s="206"/>
    </row>
    <row r="58695" spans="27:29">
      <c r="AA58695" s="298"/>
      <c r="AC58695" s="206"/>
    </row>
    <row r="58696" spans="27:29">
      <c r="AA58696" s="298"/>
      <c r="AC58696" s="206"/>
    </row>
    <row r="58697" spans="27:29">
      <c r="AA58697" s="298"/>
      <c r="AC58697" s="206"/>
    </row>
    <row r="58698" spans="27:29">
      <c r="AA58698" s="298"/>
      <c r="AC58698" s="206"/>
    </row>
    <row r="58699" spans="27:29">
      <c r="AA58699" s="298"/>
      <c r="AC58699" s="206"/>
    </row>
    <row r="58700" spans="27:29">
      <c r="AA58700" s="298"/>
      <c r="AC58700" s="206"/>
    </row>
    <row r="58701" spans="27:29">
      <c r="AA58701" s="298"/>
      <c r="AC58701" s="206"/>
    </row>
    <row r="58702" spans="27:29">
      <c r="AA58702" s="298"/>
      <c r="AC58702" s="206"/>
    </row>
    <row r="58703" spans="27:29">
      <c r="AA58703" s="298"/>
      <c r="AC58703" s="206"/>
    </row>
    <row r="58704" spans="27:29">
      <c r="AA58704" s="298"/>
      <c r="AC58704" s="206"/>
    </row>
    <row r="58705" spans="27:29">
      <c r="AA58705" s="298"/>
      <c r="AC58705" s="206"/>
    </row>
    <row r="58706" spans="27:29">
      <c r="AA58706" s="298"/>
      <c r="AC58706" s="206"/>
    </row>
    <row r="58707" spans="27:29">
      <c r="AA58707" s="298"/>
      <c r="AC58707" s="206"/>
    </row>
    <row r="58708" spans="27:29">
      <c r="AA58708" s="298"/>
      <c r="AC58708" s="206"/>
    </row>
    <row r="58709" spans="27:29">
      <c r="AA58709" s="298"/>
      <c r="AC58709" s="206"/>
    </row>
    <row r="58710" spans="27:29">
      <c r="AA58710" s="298"/>
      <c r="AC58710" s="206"/>
    </row>
    <row r="58711" spans="27:29">
      <c r="AA58711" s="298"/>
      <c r="AC58711" s="206"/>
    </row>
    <row r="58712" spans="27:29">
      <c r="AA58712" s="298"/>
      <c r="AC58712" s="206"/>
    </row>
    <row r="58713" spans="27:29">
      <c r="AA58713" s="298"/>
      <c r="AC58713" s="206"/>
    </row>
    <row r="58714" spans="27:29">
      <c r="AA58714" s="298"/>
      <c r="AC58714" s="206"/>
    </row>
    <row r="58715" spans="27:29">
      <c r="AA58715" s="298"/>
      <c r="AC58715" s="206"/>
    </row>
    <row r="58716" spans="27:29">
      <c r="AA58716" s="298"/>
      <c r="AC58716" s="206"/>
    </row>
    <row r="58717" spans="27:29">
      <c r="AA58717" s="298"/>
      <c r="AC58717" s="206"/>
    </row>
    <row r="58718" spans="27:29">
      <c r="AA58718" s="298"/>
      <c r="AC58718" s="206"/>
    </row>
    <row r="58719" spans="27:29">
      <c r="AA58719" s="298"/>
      <c r="AC58719" s="206"/>
    </row>
    <row r="58720" spans="27:29">
      <c r="AA58720" s="298"/>
      <c r="AC58720" s="206"/>
    </row>
    <row r="58721" spans="27:29">
      <c r="AA58721" s="298"/>
      <c r="AC58721" s="206"/>
    </row>
    <row r="58722" spans="27:29">
      <c r="AA58722" s="298"/>
      <c r="AC58722" s="206"/>
    </row>
    <row r="58723" spans="27:29">
      <c r="AA58723" s="298"/>
      <c r="AC58723" s="206"/>
    </row>
    <row r="58724" spans="27:29">
      <c r="AA58724" s="298"/>
      <c r="AC58724" s="206"/>
    </row>
    <row r="58725" spans="27:29">
      <c r="AA58725" s="298"/>
      <c r="AC58725" s="206"/>
    </row>
    <row r="58726" spans="27:29">
      <c r="AA58726" s="298"/>
      <c r="AC58726" s="206"/>
    </row>
    <row r="58727" spans="27:29">
      <c r="AA58727" s="298"/>
      <c r="AC58727" s="206"/>
    </row>
    <row r="58728" spans="27:29">
      <c r="AA58728" s="298"/>
      <c r="AC58728" s="206"/>
    </row>
    <row r="58729" spans="27:29">
      <c r="AA58729" s="298"/>
      <c r="AC58729" s="206"/>
    </row>
    <row r="58730" spans="27:29">
      <c r="AA58730" s="298"/>
      <c r="AC58730" s="206"/>
    </row>
    <row r="58731" spans="27:29">
      <c r="AA58731" s="298"/>
      <c r="AC58731" s="206"/>
    </row>
    <row r="58732" spans="27:29">
      <c r="AA58732" s="298"/>
      <c r="AC58732" s="206"/>
    </row>
    <row r="58733" spans="27:29">
      <c r="AA58733" s="298"/>
      <c r="AC58733" s="206"/>
    </row>
    <row r="58734" spans="27:29">
      <c r="AA58734" s="298"/>
      <c r="AC58734" s="206"/>
    </row>
    <row r="58735" spans="27:29">
      <c r="AA58735" s="298"/>
      <c r="AC58735" s="206"/>
    </row>
    <row r="58736" spans="27:29">
      <c r="AA58736" s="298"/>
      <c r="AC58736" s="206"/>
    </row>
    <row r="58737" spans="27:29">
      <c r="AA58737" s="298"/>
      <c r="AC58737" s="206"/>
    </row>
    <row r="58738" spans="27:29">
      <c r="AA58738" s="298"/>
      <c r="AC58738" s="206"/>
    </row>
    <row r="58739" spans="27:29">
      <c r="AA58739" s="298"/>
      <c r="AC58739" s="206"/>
    </row>
    <row r="58740" spans="27:29">
      <c r="AA58740" s="298"/>
      <c r="AC58740" s="206"/>
    </row>
    <row r="58741" spans="27:29">
      <c r="AA58741" s="298"/>
      <c r="AC58741" s="206"/>
    </row>
    <row r="58742" spans="27:29">
      <c r="AA58742" s="298"/>
      <c r="AC58742" s="206"/>
    </row>
    <row r="58743" spans="27:29">
      <c r="AA58743" s="298"/>
      <c r="AC58743" s="206"/>
    </row>
    <row r="58744" spans="27:29">
      <c r="AA58744" s="298"/>
      <c r="AC58744" s="206"/>
    </row>
    <row r="58745" spans="27:29">
      <c r="AA58745" s="298"/>
      <c r="AC58745" s="206"/>
    </row>
    <row r="58746" spans="27:29">
      <c r="AA58746" s="298"/>
      <c r="AC58746" s="206"/>
    </row>
    <row r="58747" spans="27:29">
      <c r="AA58747" s="298"/>
      <c r="AC58747" s="206"/>
    </row>
    <row r="58748" spans="27:29">
      <c r="AA58748" s="298"/>
      <c r="AC58748" s="206"/>
    </row>
    <row r="58749" spans="27:29">
      <c r="AA58749" s="298"/>
      <c r="AC58749" s="206"/>
    </row>
    <row r="58750" spans="27:29">
      <c r="AA58750" s="298"/>
      <c r="AC58750" s="206"/>
    </row>
    <row r="58751" spans="27:29">
      <c r="AA58751" s="298"/>
      <c r="AC58751" s="206"/>
    </row>
    <row r="58752" spans="27:29">
      <c r="AA58752" s="298"/>
      <c r="AC58752" s="206"/>
    </row>
    <row r="58753" spans="27:29">
      <c r="AA58753" s="298"/>
      <c r="AC58753" s="206"/>
    </row>
    <row r="58754" spans="27:29">
      <c r="AA58754" s="298"/>
      <c r="AC58754" s="206"/>
    </row>
    <row r="58755" spans="27:29">
      <c r="AA58755" s="298"/>
      <c r="AC58755" s="206"/>
    </row>
    <row r="58756" spans="27:29">
      <c r="AA58756" s="298"/>
      <c r="AC58756" s="206"/>
    </row>
    <row r="58757" spans="27:29">
      <c r="AA58757" s="298"/>
      <c r="AC58757" s="206"/>
    </row>
    <row r="58758" spans="27:29">
      <c r="AA58758" s="298"/>
      <c r="AC58758" s="206"/>
    </row>
    <row r="58759" spans="27:29">
      <c r="AA58759" s="298"/>
      <c r="AC58759" s="206"/>
    </row>
    <row r="58760" spans="27:29">
      <c r="AA58760" s="298"/>
      <c r="AC58760" s="206"/>
    </row>
    <row r="58761" spans="27:29">
      <c r="AA58761" s="298"/>
      <c r="AC58761" s="206"/>
    </row>
    <row r="58762" spans="27:29">
      <c r="AA58762" s="298"/>
      <c r="AC58762" s="206"/>
    </row>
    <row r="58763" spans="27:29">
      <c r="AA58763" s="298"/>
      <c r="AC58763" s="206"/>
    </row>
    <row r="58764" spans="27:29">
      <c r="AA58764" s="298"/>
      <c r="AC58764" s="206"/>
    </row>
    <row r="58765" spans="27:29">
      <c r="AA58765" s="298"/>
      <c r="AC58765" s="206"/>
    </row>
    <row r="58766" spans="27:29">
      <c r="AA58766" s="298"/>
      <c r="AC58766" s="206"/>
    </row>
    <row r="58767" spans="27:29">
      <c r="AA58767" s="298"/>
      <c r="AC58767" s="206"/>
    </row>
    <row r="58768" spans="27:29">
      <c r="AA58768" s="298"/>
      <c r="AC58768" s="206"/>
    </row>
    <row r="58769" spans="27:29">
      <c r="AA58769" s="298"/>
      <c r="AC58769" s="206"/>
    </row>
    <row r="58770" spans="27:29">
      <c r="AA58770" s="298"/>
      <c r="AC58770" s="206"/>
    </row>
    <row r="58771" spans="27:29">
      <c r="AA58771" s="298"/>
      <c r="AC58771" s="206"/>
    </row>
    <row r="58772" spans="27:29">
      <c r="AA58772" s="298"/>
      <c r="AC58772" s="206"/>
    </row>
    <row r="58773" spans="27:29">
      <c r="AA58773" s="298"/>
      <c r="AC58773" s="206"/>
    </row>
    <row r="58774" spans="27:29">
      <c r="AA58774" s="298"/>
      <c r="AC58774" s="206"/>
    </row>
    <row r="58775" spans="27:29">
      <c r="AA58775" s="298"/>
      <c r="AC58775" s="206"/>
    </row>
    <row r="58776" spans="27:29">
      <c r="AA58776" s="298"/>
      <c r="AC58776" s="206"/>
    </row>
    <row r="58777" spans="27:29">
      <c r="AA58777" s="298"/>
      <c r="AC58777" s="206"/>
    </row>
    <row r="58778" spans="27:29">
      <c r="AA58778" s="298"/>
      <c r="AC58778" s="206"/>
    </row>
    <row r="58779" spans="27:29">
      <c r="AA58779" s="298"/>
      <c r="AC58779" s="206"/>
    </row>
    <row r="58780" spans="27:29">
      <c r="AA58780" s="298"/>
      <c r="AC58780" s="206"/>
    </row>
    <row r="58781" spans="27:29">
      <c r="AA58781" s="298"/>
      <c r="AC58781" s="206"/>
    </row>
    <row r="58782" spans="27:29">
      <c r="AA58782" s="298"/>
      <c r="AC58782" s="206"/>
    </row>
    <row r="58783" spans="27:29">
      <c r="AA58783" s="298"/>
      <c r="AC58783" s="206"/>
    </row>
    <row r="58784" spans="27:29">
      <c r="AA58784" s="298"/>
      <c r="AC58784" s="206"/>
    </row>
    <row r="58785" spans="27:29">
      <c r="AA58785" s="298"/>
      <c r="AC58785" s="206"/>
    </row>
    <row r="58786" spans="27:29">
      <c r="AA58786" s="298"/>
      <c r="AC58786" s="206"/>
    </row>
    <row r="58787" spans="27:29">
      <c r="AA58787" s="298"/>
      <c r="AC58787" s="206"/>
    </row>
    <row r="58788" spans="27:29">
      <c r="AA58788" s="298"/>
      <c r="AC58788" s="206"/>
    </row>
    <row r="58789" spans="27:29">
      <c r="AA58789" s="298"/>
      <c r="AC58789" s="206"/>
    </row>
    <row r="58790" spans="27:29">
      <c r="AA58790" s="298"/>
      <c r="AC58790" s="206"/>
    </row>
    <row r="58791" spans="27:29">
      <c r="AA58791" s="298"/>
      <c r="AC58791" s="206"/>
    </row>
    <row r="58792" spans="27:29">
      <c r="AA58792" s="298"/>
      <c r="AC58792" s="206"/>
    </row>
    <row r="58793" spans="27:29">
      <c r="AA58793" s="298"/>
      <c r="AC58793" s="206"/>
    </row>
    <row r="58794" spans="27:29">
      <c r="AA58794" s="298"/>
      <c r="AC58794" s="206"/>
    </row>
    <row r="58795" spans="27:29">
      <c r="AA58795" s="298"/>
      <c r="AC58795" s="206"/>
    </row>
    <row r="58796" spans="27:29">
      <c r="AA58796" s="298"/>
      <c r="AC58796" s="206"/>
    </row>
    <row r="58797" spans="27:29">
      <c r="AA58797" s="298"/>
      <c r="AC58797" s="206"/>
    </row>
    <row r="58798" spans="27:29">
      <c r="AA58798" s="298"/>
      <c r="AC58798" s="206"/>
    </row>
    <row r="58799" spans="27:29">
      <c r="AA58799" s="298"/>
      <c r="AC58799" s="206"/>
    </row>
    <row r="58800" spans="27:29">
      <c r="AA58800" s="298"/>
      <c r="AC58800" s="206"/>
    </row>
    <row r="58801" spans="27:29">
      <c r="AA58801" s="298"/>
      <c r="AC58801" s="206"/>
    </row>
    <row r="58802" spans="27:29">
      <c r="AA58802" s="298"/>
      <c r="AC58802" s="206"/>
    </row>
    <row r="58803" spans="27:29">
      <c r="AA58803" s="298"/>
      <c r="AC58803" s="206"/>
    </row>
    <row r="58804" spans="27:29">
      <c r="AA58804" s="298"/>
      <c r="AC58804" s="206"/>
    </row>
    <row r="58805" spans="27:29">
      <c r="AA58805" s="298"/>
      <c r="AC58805" s="206"/>
    </row>
    <row r="58806" spans="27:29">
      <c r="AA58806" s="298"/>
      <c r="AC58806" s="206"/>
    </row>
    <row r="58807" spans="27:29">
      <c r="AA58807" s="298"/>
      <c r="AC58807" s="206"/>
    </row>
    <row r="58808" spans="27:29">
      <c r="AA58808" s="298"/>
      <c r="AC58808" s="206"/>
    </row>
    <row r="58809" spans="27:29">
      <c r="AA58809" s="298"/>
      <c r="AC58809" s="206"/>
    </row>
    <row r="58810" spans="27:29">
      <c r="AA58810" s="298"/>
      <c r="AC58810" s="206"/>
    </row>
    <row r="58811" spans="27:29">
      <c r="AA58811" s="298"/>
      <c r="AC58811" s="206"/>
    </row>
    <row r="58812" spans="27:29">
      <c r="AA58812" s="298"/>
      <c r="AC58812" s="206"/>
    </row>
    <row r="58813" spans="27:29">
      <c r="AA58813" s="298"/>
      <c r="AC58813" s="206"/>
    </row>
    <row r="58814" spans="27:29">
      <c r="AA58814" s="298"/>
      <c r="AC58814" s="206"/>
    </row>
    <row r="58815" spans="27:29">
      <c r="AA58815" s="298"/>
      <c r="AC58815" s="206"/>
    </row>
    <row r="58816" spans="27:29">
      <c r="AA58816" s="298"/>
      <c r="AC58816" s="206"/>
    </row>
    <row r="58817" spans="27:29">
      <c r="AA58817" s="298"/>
      <c r="AC58817" s="206"/>
    </row>
    <row r="58818" spans="27:29">
      <c r="AA58818" s="298"/>
      <c r="AC58818" s="206"/>
    </row>
    <row r="58819" spans="27:29">
      <c r="AA58819" s="298"/>
      <c r="AC58819" s="206"/>
    </row>
    <row r="58820" spans="27:29">
      <c r="AA58820" s="298"/>
      <c r="AC58820" s="206"/>
    </row>
    <row r="58821" spans="27:29">
      <c r="AA58821" s="298"/>
      <c r="AC58821" s="206"/>
    </row>
    <row r="58822" spans="27:29">
      <c r="AA58822" s="298"/>
      <c r="AC58822" s="206"/>
    </row>
    <row r="58823" spans="27:29">
      <c r="AA58823" s="298"/>
      <c r="AC58823" s="206"/>
    </row>
    <row r="58824" spans="27:29">
      <c r="AA58824" s="298"/>
      <c r="AC58824" s="206"/>
    </row>
    <row r="58825" spans="27:29">
      <c r="AA58825" s="298"/>
      <c r="AC58825" s="206"/>
    </row>
    <row r="58826" spans="27:29">
      <c r="AA58826" s="298"/>
      <c r="AC58826" s="206"/>
    </row>
    <row r="58827" spans="27:29">
      <c r="AA58827" s="298"/>
      <c r="AC58827" s="206"/>
    </row>
    <row r="58828" spans="27:29">
      <c r="AA58828" s="298"/>
      <c r="AC58828" s="206"/>
    </row>
    <row r="58829" spans="27:29">
      <c r="AA58829" s="298"/>
      <c r="AC58829" s="206"/>
    </row>
    <row r="58830" spans="27:29">
      <c r="AA58830" s="298"/>
      <c r="AC58830" s="206"/>
    </row>
    <row r="58831" spans="27:29">
      <c r="AA58831" s="298"/>
      <c r="AC58831" s="206"/>
    </row>
    <row r="58832" spans="27:29">
      <c r="AA58832" s="298"/>
      <c r="AC58832" s="206"/>
    </row>
    <row r="58833" spans="27:29">
      <c r="AA58833" s="298"/>
      <c r="AC58833" s="206"/>
    </row>
    <row r="58834" spans="27:29">
      <c r="AA58834" s="298"/>
      <c r="AC58834" s="206"/>
    </row>
    <row r="58835" spans="27:29">
      <c r="AA58835" s="298"/>
      <c r="AC58835" s="206"/>
    </row>
    <row r="58836" spans="27:29">
      <c r="AA58836" s="298"/>
      <c r="AC58836" s="206"/>
    </row>
    <row r="58837" spans="27:29">
      <c r="AA58837" s="298"/>
      <c r="AC58837" s="206"/>
    </row>
    <row r="58838" spans="27:29">
      <c r="AA58838" s="298"/>
      <c r="AC58838" s="206"/>
    </row>
    <row r="58839" spans="27:29">
      <c r="AA58839" s="298"/>
      <c r="AC58839" s="206"/>
    </row>
    <row r="58840" spans="27:29">
      <c r="AA58840" s="298"/>
      <c r="AC58840" s="206"/>
    </row>
    <row r="58841" spans="27:29">
      <c r="AA58841" s="298"/>
      <c r="AC58841" s="206"/>
    </row>
    <row r="58842" spans="27:29">
      <c r="AA58842" s="298"/>
      <c r="AC58842" s="206"/>
    </row>
    <row r="58843" spans="27:29">
      <c r="AA58843" s="298"/>
      <c r="AC58843" s="206"/>
    </row>
    <row r="58844" spans="27:29">
      <c r="AA58844" s="298"/>
      <c r="AC58844" s="206"/>
    </row>
    <row r="58845" spans="27:29">
      <c r="AA58845" s="298"/>
      <c r="AC58845" s="206"/>
    </row>
    <row r="58846" spans="27:29">
      <c r="AA58846" s="298"/>
      <c r="AC58846" s="206"/>
    </row>
    <row r="58847" spans="27:29">
      <c r="AA58847" s="298"/>
      <c r="AC58847" s="206"/>
    </row>
    <row r="58848" spans="27:29">
      <c r="AA58848" s="298"/>
      <c r="AC58848" s="206"/>
    </row>
    <row r="58849" spans="27:29">
      <c r="AA58849" s="298"/>
      <c r="AC58849" s="206"/>
    </row>
    <row r="58850" spans="27:29">
      <c r="AA58850" s="298"/>
      <c r="AC58850" s="206"/>
    </row>
    <row r="58851" spans="27:29">
      <c r="AA58851" s="298"/>
      <c r="AC58851" s="206"/>
    </row>
    <row r="58852" spans="27:29">
      <c r="AA58852" s="298"/>
      <c r="AC58852" s="206"/>
    </row>
    <row r="58853" spans="27:29">
      <c r="AA58853" s="298"/>
      <c r="AC58853" s="206"/>
    </row>
    <row r="58854" spans="27:29">
      <c r="AA58854" s="298"/>
      <c r="AC58854" s="206"/>
    </row>
    <row r="58855" spans="27:29">
      <c r="AA58855" s="298"/>
      <c r="AC58855" s="206"/>
    </row>
    <row r="58856" spans="27:29">
      <c r="AA58856" s="298"/>
      <c r="AC58856" s="206"/>
    </row>
    <row r="58857" spans="27:29">
      <c r="AA58857" s="298"/>
      <c r="AC58857" s="206"/>
    </row>
    <row r="58858" spans="27:29">
      <c r="AA58858" s="298"/>
      <c r="AC58858" s="206"/>
    </row>
    <row r="58859" spans="27:29">
      <c r="AA58859" s="298"/>
      <c r="AC58859" s="206"/>
    </row>
    <row r="58860" spans="27:29">
      <c r="AA58860" s="298"/>
      <c r="AC58860" s="206"/>
    </row>
    <row r="58861" spans="27:29">
      <c r="AA58861" s="298"/>
      <c r="AC58861" s="206"/>
    </row>
    <row r="58862" spans="27:29">
      <c r="AA58862" s="298"/>
      <c r="AC58862" s="206"/>
    </row>
    <row r="58863" spans="27:29">
      <c r="AA58863" s="298"/>
      <c r="AC58863" s="206"/>
    </row>
    <row r="58864" spans="27:29">
      <c r="AA58864" s="298"/>
      <c r="AC58864" s="206"/>
    </row>
    <row r="58865" spans="27:29">
      <c r="AA58865" s="298"/>
      <c r="AC58865" s="206"/>
    </row>
    <row r="58866" spans="27:29">
      <c r="AA58866" s="298"/>
      <c r="AC58866" s="206"/>
    </row>
    <row r="58867" spans="27:29">
      <c r="AA58867" s="298"/>
      <c r="AC58867" s="206"/>
    </row>
    <row r="58868" spans="27:29">
      <c r="AA58868" s="298"/>
      <c r="AC58868" s="206"/>
    </row>
    <row r="58869" spans="27:29">
      <c r="AA58869" s="298"/>
      <c r="AC58869" s="206"/>
    </row>
    <row r="58870" spans="27:29">
      <c r="AA58870" s="298"/>
      <c r="AC58870" s="206"/>
    </row>
    <row r="58871" spans="27:29">
      <c r="AA58871" s="298"/>
      <c r="AC58871" s="206"/>
    </row>
    <row r="58872" spans="27:29">
      <c r="AA58872" s="298"/>
      <c r="AC58872" s="206"/>
    </row>
    <row r="58873" spans="27:29">
      <c r="AA58873" s="298"/>
      <c r="AC58873" s="206"/>
    </row>
    <row r="58874" spans="27:29">
      <c r="AA58874" s="298"/>
      <c r="AC58874" s="206"/>
    </row>
    <row r="58875" spans="27:29">
      <c r="AA58875" s="298"/>
      <c r="AC58875" s="206"/>
    </row>
    <row r="58876" spans="27:29">
      <c r="AA58876" s="298"/>
      <c r="AC58876" s="206"/>
    </row>
    <row r="58877" spans="27:29">
      <c r="AA58877" s="298"/>
      <c r="AC58877" s="206"/>
    </row>
    <row r="58878" spans="27:29">
      <c r="AA58878" s="298"/>
      <c r="AC58878" s="206"/>
    </row>
    <row r="58879" spans="27:29">
      <c r="AA58879" s="298"/>
      <c r="AC58879" s="206"/>
    </row>
    <row r="58880" spans="27:29">
      <c r="AA58880" s="298"/>
      <c r="AC58880" s="206"/>
    </row>
    <row r="58881" spans="27:29">
      <c r="AA58881" s="298"/>
      <c r="AC58881" s="206"/>
    </row>
    <row r="58882" spans="27:29">
      <c r="AA58882" s="298"/>
      <c r="AC58882" s="206"/>
    </row>
    <row r="58883" spans="27:29">
      <c r="AA58883" s="298"/>
      <c r="AC58883" s="206"/>
    </row>
    <row r="58884" spans="27:29">
      <c r="AA58884" s="298"/>
      <c r="AC58884" s="206"/>
    </row>
    <row r="58885" spans="27:29">
      <c r="AA58885" s="298"/>
      <c r="AC58885" s="206"/>
    </row>
    <row r="58886" spans="27:29">
      <c r="AA58886" s="298"/>
      <c r="AC58886" s="206"/>
    </row>
    <row r="58887" spans="27:29">
      <c r="AA58887" s="298"/>
      <c r="AC58887" s="206"/>
    </row>
    <row r="58888" spans="27:29">
      <c r="AA58888" s="298"/>
      <c r="AC58888" s="206"/>
    </row>
    <row r="58889" spans="27:29">
      <c r="AA58889" s="298"/>
      <c r="AC58889" s="206"/>
    </row>
    <row r="58890" spans="27:29">
      <c r="AA58890" s="298"/>
      <c r="AC58890" s="206"/>
    </row>
    <row r="58891" spans="27:29">
      <c r="AA58891" s="298"/>
      <c r="AC58891" s="206"/>
    </row>
    <row r="58892" spans="27:29">
      <c r="AA58892" s="298"/>
      <c r="AC58892" s="206"/>
    </row>
    <row r="58893" spans="27:29">
      <c r="AA58893" s="298"/>
      <c r="AC58893" s="206"/>
    </row>
    <row r="58894" spans="27:29">
      <c r="AA58894" s="298"/>
      <c r="AC58894" s="206"/>
    </row>
    <row r="58895" spans="27:29">
      <c r="AA58895" s="298"/>
      <c r="AC58895" s="206"/>
    </row>
    <row r="58896" spans="27:29">
      <c r="AA58896" s="298"/>
      <c r="AC58896" s="206"/>
    </row>
    <row r="58897" spans="27:29">
      <c r="AA58897" s="298"/>
      <c r="AC58897" s="206"/>
    </row>
    <row r="58898" spans="27:29">
      <c r="AA58898" s="298"/>
      <c r="AC58898" s="206"/>
    </row>
    <row r="58899" spans="27:29">
      <c r="AA58899" s="298"/>
      <c r="AC58899" s="206"/>
    </row>
    <row r="58900" spans="27:29">
      <c r="AA58900" s="298"/>
      <c r="AC58900" s="206"/>
    </row>
    <row r="58901" spans="27:29">
      <c r="AA58901" s="298"/>
      <c r="AC58901" s="206"/>
    </row>
    <row r="58902" spans="27:29">
      <c r="AA58902" s="298"/>
      <c r="AC58902" s="206"/>
    </row>
    <row r="58903" spans="27:29">
      <c r="AA58903" s="298"/>
      <c r="AC58903" s="206"/>
    </row>
    <row r="58904" spans="27:29">
      <c r="AA58904" s="298"/>
      <c r="AC58904" s="206"/>
    </row>
    <row r="58905" spans="27:29">
      <c r="AA58905" s="298"/>
      <c r="AC58905" s="206"/>
    </row>
    <row r="58906" spans="27:29">
      <c r="AA58906" s="298"/>
      <c r="AC58906" s="206"/>
    </row>
    <row r="58907" spans="27:29">
      <c r="AA58907" s="298"/>
      <c r="AC58907" s="206"/>
    </row>
    <row r="58908" spans="27:29">
      <c r="AA58908" s="298"/>
      <c r="AC58908" s="206"/>
    </row>
    <row r="58909" spans="27:29">
      <c r="AA58909" s="298"/>
      <c r="AC58909" s="206"/>
    </row>
    <row r="58910" spans="27:29">
      <c r="AA58910" s="298"/>
      <c r="AC58910" s="206"/>
    </row>
    <row r="58911" spans="27:29">
      <c r="AA58911" s="298"/>
      <c r="AC58911" s="206"/>
    </row>
    <row r="58912" spans="27:29">
      <c r="AA58912" s="298"/>
      <c r="AC58912" s="206"/>
    </row>
    <row r="58913" spans="27:29">
      <c r="AA58913" s="298"/>
      <c r="AC58913" s="206"/>
    </row>
    <row r="58914" spans="27:29">
      <c r="AA58914" s="298"/>
      <c r="AC58914" s="206"/>
    </row>
    <row r="58915" spans="27:29">
      <c r="AA58915" s="298"/>
      <c r="AC58915" s="206"/>
    </row>
    <row r="58916" spans="27:29">
      <c r="AA58916" s="298"/>
      <c r="AC58916" s="206"/>
    </row>
    <row r="58917" spans="27:29">
      <c r="AA58917" s="298"/>
      <c r="AC58917" s="206"/>
    </row>
    <row r="58918" spans="27:29">
      <c r="AA58918" s="298"/>
      <c r="AC58918" s="206"/>
    </row>
    <row r="58919" spans="27:29">
      <c r="AA58919" s="298"/>
      <c r="AC58919" s="206"/>
    </row>
    <row r="58920" spans="27:29">
      <c r="AA58920" s="298"/>
      <c r="AC58920" s="206"/>
    </row>
    <row r="58921" spans="27:29">
      <c r="AA58921" s="298"/>
      <c r="AC58921" s="206"/>
    </row>
    <row r="58922" spans="27:29">
      <c r="AA58922" s="298"/>
      <c r="AC58922" s="206"/>
    </row>
    <row r="58923" spans="27:29">
      <c r="AA58923" s="298"/>
      <c r="AC58923" s="206"/>
    </row>
    <row r="58924" spans="27:29">
      <c r="AA58924" s="298"/>
      <c r="AC58924" s="206"/>
    </row>
    <row r="58925" spans="27:29">
      <c r="AA58925" s="298"/>
      <c r="AC58925" s="206"/>
    </row>
    <row r="58926" spans="27:29">
      <c r="AA58926" s="298"/>
      <c r="AC58926" s="206"/>
    </row>
    <row r="58927" spans="27:29">
      <c r="AA58927" s="298"/>
      <c r="AC58927" s="206"/>
    </row>
    <row r="58928" spans="27:29">
      <c r="AA58928" s="298"/>
      <c r="AC58928" s="206"/>
    </row>
    <row r="58929" spans="27:29">
      <c r="AA58929" s="298"/>
      <c r="AC58929" s="206"/>
    </row>
    <row r="58930" spans="27:29">
      <c r="AA58930" s="298"/>
      <c r="AC58930" s="206"/>
    </row>
    <row r="58931" spans="27:29">
      <c r="AA58931" s="298"/>
      <c r="AC58931" s="206"/>
    </row>
    <row r="58932" spans="27:29">
      <c r="AA58932" s="298"/>
      <c r="AC58932" s="206"/>
    </row>
    <row r="58933" spans="27:29">
      <c r="AA58933" s="298"/>
      <c r="AC58933" s="206"/>
    </row>
    <row r="58934" spans="27:29">
      <c r="AA58934" s="298"/>
      <c r="AC58934" s="206"/>
    </row>
    <row r="58935" spans="27:29">
      <c r="AA58935" s="298"/>
      <c r="AC58935" s="206"/>
    </row>
    <row r="58936" spans="27:29">
      <c r="AA58936" s="298"/>
      <c r="AC58936" s="206"/>
    </row>
    <row r="58937" spans="27:29">
      <c r="AA58937" s="298"/>
      <c r="AC58937" s="206"/>
    </row>
    <row r="58938" spans="27:29">
      <c r="AA58938" s="298"/>
      <c r="AC58938" s="206"/>
    </row>
    <row r="58939" spans="27:29">
      <c r="AA58939" s="298"/>
      <c r="AC58939" s="206"/>
    </row>
    <row r="58940" spans="27:29">
      <c r="AA58940" s="298"/>
      <c r="AC58940" s="206"/>
    </row>
    <row r="58941" spans="27:29">
      <c r="AA58941" s="298"/>
      <c r="AC58941" s="206"/>
    </row>
    <row r="58942" spans="27:29">
      <c r="AA58942" s="298"/>
      <c r="AC58942" s="206"/>
    </row>
    <row r="58943" spans="27:29">
      <c r="AA58943" s="298"/>
      <c r="AC58943" s="206"/>
    </row>
    <row r="58944" spans="27:29">
      <c r="AA58944" s="298"/>
      <c r="AC58944" s="206"/>
    </row>
    <row r="58945" spans="27:29">
      <c r="AA58945" s="298"/>
      <c r="AC58945" s="206"/>
    </row>
    <row r="58946" spans="27:29">
      <c r="AA58946" s="298"/>
      <c r="AC58946" s="206"/>
    </row>
    <row r="58947" spans="27:29">
      <c r="AA58947" s="298"/>
      <c r="AC58947" s="206"/>
    </row>
    <row r="58948" spans="27:29">
      <c r="AA58948" s="298"/>
      <c r="AC58948" s="206"/>
    </row>
    <row r="58949" spans="27:29">
      <c r="AA58949" s="298"/>
      <c r="AC58949" s="206"/>
    </row>
    <row r="58950" spans="27:29">
      <c r="AA58950" s="298"/>
      <c r="AC58950" s="206"/>
    </row>
    <row r="58951" spans="27:29">
      <c r="AA58951" s="298"/>
      <c r="AC58951" s="206"/>
    </row>
    <row r="58952" spans="27:29">
      <c r="AA58952" s="298"/>
      <c r="AC58952" s="206"/>
    </row>
    <row r="58953" spans="27:29">
      <c r="AA58953" s="298"/>
      <c r="AC58953" s="206"/>
    </row>
    <row r="58954" spans="27:29">
      <c r="AA58954" s="298"/>
      <c r="AC58954" s="206"/>
    </row>
    <row r="58955" spans="27:29">
      <c r="AA58955" s="298"/>
      <c r="AC58955" s="206"/>
    </row>
    <row r="58956" spans="27:29">
      <c r="AA58956" s="298"/>
      <c r="AC58956" s="206"/>
    </row>
    <row r="58957" spans="27:29">
      <c r="AA58957" s="298"/>
      <c r="AC58957" s="206"/>
    </row>
    <row r="58958" spans="27:29">
      <c r="AA58958" s="298"/>
      <c r="AC58958" s="206"/>
    </row>
    <row r="58959" spans="27:29">
      <c r="AA58959" s="298"/>
      <c r="AC58959" s="206"/>
    </row>
    <row r="58960" spans="27:29">
      <c r="AA58960" s="298"/>
      <c r="AC58960" s="206"/>
    </row>
    <row r="58961" spans="27:29">
      <c r="AA58961" s="298"/>
      <c r="AC58961" s="206"/>
    </row>
    <row r="58962" spans="27:29">
      <c r="AA58962" s="298"/>
      <c r="AC58962" s="206"/>
    </row>
    <row r="58963" spans="27:29">
      <c r="AA58963" s="298"/>
      <c r="AC58963" s="206"/>
    </row>
    <row r="58964" spans="27:29">
      <c r="AA58964" s="298"/>
      <c r="AC58964" s="206"/>
    </row>
    <row r="58965" spans="27:29">
      <c r="AA58965" s="298"/>
      <c r="AC58965" s="206"/>
    </row>
    <row r="58966" spans="27:29">
      <c r="AA58966" s="298"/>
      <c r="AC58966" s="206"/>
    </row>
    <row r="58967" spans="27:29">
      <c r="AA58967" s="298"/>
      <c r="AC58967" s="206"/>
    </row>
    <row r="58968" spans="27:29">
      <c r="AA58968" s="298"/>
      <c r="AC58968" s="206"/>
    </row>
    <row r="58969" spans="27:29">
      <c r="AA58969" s="298"/>
      <c r="AC58969" s="206"/>
    </row>
    <row r="58970" spans="27:29">
      <c r="AA58970" s="298"/>
      <c r="AC58970" s="206"/>
    </row>
    <row r="58971" spans="27:29">
      <c r="AA58971" s="298"/>
      <c r="AC58971" s="206"/>
    </row>
    <row r="58972" spans="27:29">
      <c r="AA58972" s="298"/>
      <c r="AC58972" s="206"/>
    </row>
    <row r="58973" spans="27:29">
      <c r="AA58973" s="298"/>
      <c r="AC58973" s="206"/>
    </row>
    <row r="58974" spans="27:29">
      <c r="AA58974" s="298"/>
      <c r="AC58974" s="206"/>
    </row>
    <row r="58975" spans="27:29">
      <c r="AA58975" s="298"/>
      <c r="AC58975" s="206"/>
    </row>
    <row r="58976" spans="27:29">
      <c r="AA58976" s="298"/>
      <c r="AC58976" s="206"/>
    </row>
    <row r="58977" spans="27:29">
      <c r="AA58977" s="298"/>
      <c r="AC58977" s="206"/>
    </row>
    <row r="58978" spans="27:29">
      <c r="AA58978" s="298"/>
      <c r="AC58978" s="206"/>
    </row>
    <row r="58979" spans="27:29">
      <c r="AA58979" s="298"/>
      <c r="AC58979" s="206"/>
    </row>
    <row r="58980" spans="27:29">
      <c r="AA58980" s="298"/>
      <c r="AC58980" s="206"/>
    </row>
    <row r="58981" spans="27:29">
      <c r="AA58981" s="298"/>
      <c r="AC58981" s="206"/>
    </row>
    <row r="58982" spans="27:29">
      <c r="AA58982" s="298"/>
      <c r="AC58982" s="206"/>
    </row>
    <row r="58983" spans="27:29">
      <c r="AA58983" s="298"/>
      <c r="AC58983" s="206"/>
    </row>
    <row r="58984" spans="27:29">
      <c r="AA58984" s="298"/>
      <c r="AC58984" s="206"/>
    </row>
    <row r="58985" spans="27:29">
      <c r="AA58985" s="298"/>
      <c r="AC58985" s="206"/>
    </row>
    <row r="58986" spans="27:29">
      <c r="AA58986" s="298"/>
      <c r="AC58986" s="206"/>
    </row>
    <row r="58987" spans="27:29">
      <c r="AA58987" s="298"/>
      <c r="AC58987" s="206"/>
    </row>
    <row r="58988" spans="27:29">
      <c r="AA58988" s="298"/>
      <c r="AC58988" s="206"/>
    </row>
    <row r="58989" spans="27:29">
      <c r="AA58989" s="298"/>
      <c r="AC58989" s="206"/>
    </row>
    <row r="58990" spans="27:29">
      <c r="AA58990" s="298"/>
      <c r="AC58990" s="206"/>
    </row>
    <row r="58991" spans="27:29">
      <c r="AA58991" s="298"/>
      <c r="AC58991" s="206"/>
    </row>
    <row r="58992" spans="27:29">
      <c r="AA58992" s="298"/>
      <c r="AC58992" s="206"/>
    </row>
    <row r="58993" spans="27:29">
      <c r="AA58993" s="298"/>
      <c r="AC58993" s="206"/>
    </row>
    <row r="58994" spans="27:29">
      <c r="AA58994" s="298"/>
      <c r="AC58994" s="206"/>
    </row>
    <row r="58995" spans="27:29">
      <c r="AA58995" s="298"/>
      <c r="AC58995" s="206"/>
    </row>
    <row r="58996" spans="27:29">
      <c r="AA58996" s="298"/>
      <c r="AC58996" s="206"/>
    </row>
    <row r="58997" spans="27:29">
      <c r="AA58997" s="298"/>
      <c r="AC58997" s="206"/>
    </row>
    <row r="58998" spans="27:29">
      <c r="AA58998" s="298"/>
      <c r="AC58998" s="206"/>
    </row>
    <row r="58999" spans="27:29">
      <c r="AA58999" s="298"/>
      <c r="AC58999" s="206"/>
    </row>
    <row r="59000" spans="27:29">
      <c r="AA59000" s="298"/>
      <c r="AC59000" s="206"/>
    </row>
    <row r="59001" spans="27:29">
      <c r="AA59001" s="298"/>
      <c r="AC59001" s="206"/>
    </row>
    <row r="59002" spans="27:29">
      <c r="AA59002" s="298"/>
      <c r="AC59002" s="206"/>
    </row>
    <row r="59003" spans="27:29">
      <c r="AA59003" s="298"/>
      <c r="AC59003" s="206"/>
    </row>
    <row r="59004" spans="27:29">
      <c r="AA59004" s="298"/>
      <c r="AC59004" s="206"/>
    </row>
    <row r="59005" spans="27:29">
      <c r="AA59005" s="298"/>
      <c r="AC59005" s="206"/>
    </row>
    <row r="59006" spans="27:29">
      <c r="AA59006" s="298"/>
      <c r="AC59006" s="206"/>
    </row>
    <row r="59007" spans="27:29">
      <c r="AA59007" s="298"/>
      <c r="AC59007" s="206"/>
    </row>
    <row r="59008" spans="27:29">
      <c r="AA59008" s="298"/>
      <c r="AC59008" s="206"/>
    </row>
    <row r="59009" spans="27:29">
      <c r="AA59009" s="298"/>
      <c r="AC59009" s="206"/>
    </row>
    <row r="59010" spans="27:29">
      <c r="AA59010" s="298"/>
      <c r="AC59010" s="206"/>
    </row>
    <row r="59011" spans="27:29">
      <c r="AA59011" s="298"/>
      <c r="AC59011" s="206"/>
    </row>
    <row r="59012" spans="27:29">
      <c r="AA59012" s="298"/>
      <c r="AC59012" s="206"/>
    </row>
    <row r="59013" spans="27:29">
      <c r="AA59013" s="298"/>
      <c r="AC59013" s="206"/>
    </row>
    <row r="59014" spans="27:29">
      <c r="AA59014" s="298"/>
      <c r="AC59014" s="206"/>
    </row>
    <row r="59015" spans="27:29">
      <c r="AA59015" s="298"/>
      <c r="AC59015" s="206"/>
    </row>
    <row r="59016" spans="27:29">
      <c r="AA59016" s="298"/>
      <c r="AC59016" s="206"/>
    </row>
    <row r="59017" spans="27:29">
      <c r="AA59017" s="298"/>
      <c r="AC59017" s="206"/>
    </row>
    <row r="59018" spans="27:29">
      <c r="AA59018" s="298"/>
      <c r="AC59018" s="206"/>
    </row>
    <row r="59019" spans="27:29">
      <c r="AA59019" s="298"/>
      <c r="AC59019" s="206"/>
    </row>
    <row r="59020" spans="27:29">
      <c r="AA59020" s="298"/>
      <c r="AC59020" s="206"/>
    </row>
    <row r="59021" spans="27:29">
      <c r="AA59021" s="298"/>
      <c r="AC59021" s="206"/>
    </row>
    <row r="59022" spans="27:29">
      <c r="AA59022" s="298"/>
      <c r="AC59022" s="206"/>
    </row>
    <row r="59023" spans="27:29">
      <c r="AA59023" s="298"/>
      <c r="AC59023" s="206"/>
    </row>
    <row r="59024" spans="27:29">
      <c r="AA59024" s="298"/>
      <c r="AC59024" s="206"/>
    </row>
    <row r="59025" spans="27:29">
      <c r="AA59025" s="298"/>
      <c r="AC59025" s="206"/>
    </row>
    <row r="59026" spans="27:29">
      <c r="AA59026" s="298"/>
      <c r="AC59026" s="206"/>
    </row>
    <row r="59027" spans="27:29">
      <c r="AA59027" s="298"/>
      <c r="AC59027" s="206"/>
    </row>
    <row r="59028" spans="27:29">
      <c r="AA59028" s="298"/>
      <c r="AC59028" s="206"/>
    </row>
    <row r="59029" spans="27:29">
      <c r="AA59029" s="298"/>
      <c r="AC59029" s="206"/>
    </row>
    <row r="59030" spans="27:29">
      <c r="AA59030" s="298"/>
      <c r="AC59030" s="206"/>
    </row>
    <row r="59031" spans="27:29">
      <c r="AA59031" s="298"/>
      <c r="AC59031" s="206"/>
    </row>
    <row r="59032" spans="27:29">
      <c r="AA59032" s="298"/>
      <c r="AC59032" s="206"/>
    </row>
    <row r="59033" spans="27:29">
      <c r="AA59033" s="298"/>
      <c r="AC59033" s="206"/>
    </row>
    <row r="59034" spans="27:29">
      <c r="AA59034" s="298"/>
      <c r="AC59034" s="206"/>
    </row>
    <row r="59035" spans="27:29">
      <c r="AA59035" s="298"/>
      <c r="AC59035" s="206"/>
    </row>
    <row r="59036" spans="27:29">
      <c r="AA59036" s="298"/>
      <c r="AC59036" s="206"/>
    </row>
    <row r="59037" spans="27:29">
      <c r="AA59037" s="298"/>
      <c r="AC59037" s="206"/>
    </row>
    <row r="59038" spans="27:29">
      <c r="AA59038" s="298"/>
      <c r="AC59038" s="206"/>
    </row>
    <row r="59039" spans="27:29">
      <c r="AA59039" s="298"/>
      <c r="AC59039" s="206"/>
    </row>
    <row r="59040" spans="27:29">
      <c r="AA59040" s="298"/>
      <c r="AC59040" s="206"/>
    </row>
    <row r="59041" spans="27:29">
      <c r="AA59041" s="298"/>
      <c r="AC59041" s="206"/>
    </row>
    <row r="59042" spans="27:29">
      <c r="AA59042" s="298"/>
      <c r="AC59042" s="206"/>
    </row>
    <row r="59043" spans="27:29">
      <c r="AA59043" s="298"/>
      <c r="AC59043" s="206"/>
    </row>
    <row r="59044" spans="27:29">
      <c r="AA59044" s="298"/>
      <c r="AC59044" s="206"/>
    </row>
    <row r="59045" spans="27:29">
      <c r="AA59045" s="298"/>
      <c r="AC59045" s="206"/>
    </row>
    <row r="59046" spans="27:29">
      <c r="AA59046" s="298"/>
      <c r="AC59046" s="206"/>
    </row>
    <row r="59047" spans="27:29">
      <c r="AA59047" s="298"/>
      <c r="AC59047" s="206"/>
    </row>
    <row r="59048" spans="27:29">
      <c r="AA59048" s="298"/>
      <c r="AC59048" s="206"/>
    </row>
    <row r="59049" spans="27:29">
      <c r="AA59049" s="298"/>
      <c r="AC59049" s="206"/>
    </row>
    <row r="59050" spans="27:29">
      <c r="AA59050" s="298"/>
      <c r="AC59050" s="206"/>
    </row>
    <row r="59051" spans="27:29">
      <c r="AA59051" s="298"/>
      <c r="AC59051" s="206"/>
    </row>
    <row r="59052" spans="27:29">
      <c r="AA59052" s="298"/>
      <c r="AC59052" s="206"/>
    </row>
    <row r="59053" spans="27:29">
      <c r="AA59053" s="298"/>
      <c r="AC59053" s="206"/>
    </row>
    <row r="59054" spans="27:29">
      <c r="AA59054" s="298"/>
      <c r="AC59054" s="206"/>
    </row>
    <row r="59055" spans="27:29">
      <c r="AA59055" s="298"/>
      <c r="AC59055" s="206"/>
    </row>
    <row r="59056" spans="27:29">
      <c r="AA59056" s="298"/>
      <c r="AC59056" s="206"/>
    </row>
    <row r="59057" spans="27:29">
      <c r="AA59057" s="298"/>
      <c r="AC59057" s="206"/>
    </row>
    <row r="59058" spans="27:29">
      <c r="AA59058" s="298"/>
      <c r="AC59058" s="206"/>
    </row>
    <row r="59059" spans="27:29">
      <c r="AA59059" s="298"/>
      <c r="AC59059" s="206"/>
    </row>
    <row r="59060" spans="27:29">
      <c r="AA59060" s="298"/>
      <c r="AC59060" s="206"/>
    </row>
    <row r="59061" spans="27:29">
      <c r="AA59061" s="298"/>
      <c r="AC59061" s="206"/>
    </row>
    <row r="59062" spans="27:29">
      <c r="AA59062" s="298"/>
      <c r="AC59062" s="206"/>
    </row>
    <row r="59063" spans="27:29">
      <c r="AA59063" s="298"/>
      <c r="AC59063" s="206"/>
    </row>
    <row r="59064" spans="27:29">
      <c r="AA59064" s="298"/>
      <c r="AC59064" s="206"/>
    </row>
    <row r="59065" spans="27:29">
      <c r="AA59065" s="298"/>
      <c r="AC59065" s="206"/>
    </row>
    <row r="59066" spans="27:29">
      <c r="AA59066" s="298"/>
      <c r="AC59066" s="206"/>
    </row>
    <row r="59067" spans="27:29">
      <c r="AA59067" s="298"/>
      <c r="AC59067" s="206"/>
    </row>
    <row r="59068" spans="27:29">
      <c r="AA59068" s="298"/>
      <c r="AC59068" s="206"/>
    </row>
    <row r="59069" spans="27:29">
      <c r="AA59069" s="298"/>
      <c r="AC59069" s="206"/>
    </row>
    <row r="59070" spans="27:29">
      <c r="AA59070" s="298"/>
      <c r="AC59070" s="206"/>
    </row>
    <row r="59071" spans="27:29">
      <c r="AA59071" s="298"/>
      <c r="AC59071" s="206"/>
    </row>
    <row r="59072" spans="27:29">
      <c r="AA59072" s="298"/>
      <c r="AC59072" s="206"/>
    </row>
    <row r="59073" spans="27:29">
      <c r="AA59073" s="298"/>
      <c r="AC59073" s="206"/>
    </row>
    <row r="59074" spans="27:29">
      <c r="AA59074" s="298"/>
      <c r="AC59074" s="206"/>
    </row>
    <row r="59075" spans="27:29">
      <c r="AA59075" s="298"/>
      <c r="AC59075" s="206"/>
    </row>
    <row r="59076" spans="27:29">
      <c r="AA59076" s="298"/>
      <c r="AC59076" s="206"/>
    </row>
    <row r="59077" spans="27:29">
      <c r="AA59077" s="298"/>
      <c r="AC59077" s="206"/>
    </row>
    <row r="59078" spans="27:29">
      <c r="AA59078" s="298"/>
      <c r="AC59078" s="206"/>
    </row>
    <row r="59079" spans="27:29">
      <c r="AA59079" s="298"/>
      <c r="AC59079" s="206"/>
    </row>
    <row r="59080" spans="27:29">
      <c r="AA59080" s="298"/>
      <c r="AC59080" s="206"/>
    </row>
    <row r="59081" spans="27:29">
      <c r="AA59081" s="298"/>
      <c r="AC59081" s="206"/>
    </row>
    <row r="59082" spans="27:29">
      <c r="AA59082" s="298"/>
      <c r="AC59082" s="206"/>
    </row>
    <row r="59083" spans="27:29">
      <c r="AA59083" s="298"/>
      <c r="AC59083" s="206"/>
    </row>
    <row r="59084" spans="27:29">
      <c r="AA59084" s="298"/>
      <c r="AC59084" s="206"/>
    </row>
    <row r="59085" spans="27:29">
      <c r="AA59085" s="298"/>
      <c r="AC59085" s="206"/>
    </row>
    <row r="59086" spans="27:29">
      <c r="AA59086" s="298"/>
      <c r="AC59086" s="206"/>
    </row>
    <row r="59087" spans="27:29">
      <c r="AA59087" s="298"/>
      <c r="AC59087" s="206"/>
    </row>
    <row r="59088" spans="27:29">
      <c r="AA59088" s="298"/>
      <c r="AC59088" s="206"/>
    </row>
    <row r="59089" spans="27:29">
      <c r="AA59089" s="298"/>
      <c r="AC59089" s="206"/>
    </row>
    <row r="59090" spans="27:29">
      <c r="AA59090" s="298"/>
      <c r="AC59090" s="206"/>
    </row>
    <row r="59091" spans="27:29">
      <c r="AA59091" s="298"/>
      <c r="AC59091" s="206"/>
    </row>
    <row r="59092" spans="27:29">
      <c r="AA59092" s="298"/>
      <c r="AC59092" s="206"/>
    </row>
    <row r="59093" spans="27:29">
      <c r="AA59093" s="298"/>
      <c r="AC59093" s="206"/>
    </row>
    <row r="59094" spans="27:29">
      <c r="AA59094" s="298"/>
      <c r="AC59094" s="206"/>
    </row>
    <row r="59095" spans="27:29">
      <c r="AA59095" s="298"/>
      <c r="AC59095" s="206"/>
    </row>
    <row r="59096" spans="27:29">
      <c r="AA59096" s="298"/>
      <c r="AC59096" s="206"/>
    </row>
    <row r="59097" spans="27:29">
      <c r="AA59097" s="298"/>
      <c r="AC59097" s="206"/>
    </row>
    <row r="59098" spans="27:29">
      <c r="AA59098" s="298"/>
      <c r="AC59098" s="206"/>
    </row>
    <row r="59099" spans="27:29">
      <c r="AA59099" s="298"/>
      <c r="AC59099" s="206"/>
    </row>
    <row r="59100" spans="27:29">
      <c r="AA59100" s="298"/>
      <c r="AC59100" s="206"/>
    </row>
    <row r="59101" spans="27:29">
      <c r="AA59101" s="298"/>
      <c r="AC59101" s="206"/>
    </row>
    <row r="59102" spans="27:29">
      <c r="AA59102" s="298"/>
      <c r="AC59102" s="206"/>
    </row>
    <row r="59103" spans="27:29">
      <c r="AA59103" s="298"/>
      <c r="AC59103" s="206"/>
    </row>
    <row r="59104" spans="27:29">
      <c r="AA59104" s="298"/>
      <c r="AC59104" s="206"/>
    </row>
    <row r="59105" spans="27:29">
      <c r="AA59105" s="298"/>
      <c r="AC59105" s="206"/>
    </row>
    <row r="59106" spans="27:29">
      <c r="AA59106" s="298"/>
      <c r="AC59106" s="206"/>
    </row>
    <row r="59107" spans="27:29">
      <c r="AA59107" s="298"/>
      <c r="AC59107" s="206"/>
    </row>
    <row r="59108" spans="27:29">
      <c r="AA59108" s="298"/>
      <c r="AC59108" s="206"/>
    </row>
    <row r="59109" spans="27:29">
      <c r="AA59109" s="298"/>
      <c r="AC59109" s="206"/>
    </row>
    <row r="59110" spans="27:29">
      <c r="AA59110" s="298"/>
      <c r="AC59110" s="206"/>
    </row>
    <row r="59111" spans="27:29">
      <c r="AA59111" s="298"/>
      <c r="AC59111" s="206"/>
    </row>
    <row r="59112" spans="27:29">
      <c r="AA59112" s="298"/>
      <c r="AC59112" s="206"/>
    </row>
    <row r="59113" spans="27:29">
      <c r="AA59113" s="298"/>
      <c r="AC59113" s="206"/>
    </row>
    <row r="59114" spans="27:29">
      <c r="AA59114" s="298"/>
      <c r="AC59114" s="206"/>
    </row>
    <row r="59115" spans="27:29">
      <c r="AA59115" s="298"/>
      <c r="AC59115" s="206"/>
    </row>
    <row r="59116" spans="27:29">
      <c r="AA59116" s="298"/>
      <c r="AC59116" s="206"/>
    </row>
    <row r="59117" spans="27:29">
      <c r="AA59117" s="298"/>
      <c r="AC59117" s="206"/>
    </row>
    <row r="59118" spans="27:29">
      <c r="AA59118" s="298"/>
      <c r="AC59118" s="206"/>
    </row>
    <row r="59119" spans="27:29">
      <c r="AA59119" s="298"/>
      <c r="AC59119" s="206"/>
    </row>
    <row r="59120" spans="27:29">
      <c r="AA59120" s="298"/>
      <c r="AC59120" s="206"/>
    </row>
    <row r="59121" spans="27:29">
      <c r="AA59121" s="298"/>
      <c r="AC59121" s="206"/>
    </row>
    <row r="59122" spans="27:29">
      <c r="AA59122" s="298"/>
      <c r="AC59122" s="206"/>
    </row>
    <row r="59123" spans="27:29">
      <c r="AA59123" s="298"/>
      <c r="AC59123" s="206"/>
    </row>
    <row r="59124" spans="27:29">
      <c r="AA59124" s="298"/>
      <c r="AC59124" s="206"/>
    </row>
    <row r="59125" spans="27:29">
      <c r="AA59125" s="298"/>
      <c r="AC59125" s="206"/>
    </row>
    <row r="59126" spans="27:29">
      <c r="AA59126" s="298"/>
      <c r="AC59126" s="206"/>
    </row>
    <row r="59127" spans="27:29">
      <c r="AA59127" s="298"/>
      <c r="AC59127" s="206"/>
    </row>
    <row r="59128" spans="27:29">
      <c r="AA59128" s="298"/>
      <c r="AC59128" s="206"/>
    </row>
    <row r="59129" spans="27:29">
      <c r="AA59129" s="298"/>
      <c r="AC59129" s="206"/>
    </row>
    <row r="59130" spans="27:29">
      <c r="AA59130" s="298"/>
      <c r="AC59130" s="206"/>
    </row>
    <row r="59131" spans="27:29">
      <c r="AA59131" s="298"/>
      <c r="AC59131" s="206"/>
    </row>
    <row r="59132" spans="27:29">
      <c r="AA59132" s="298"/>
      <c r="AC59132" s="206"/>
    </row>
    <row r="59133" spans="27:29">
      <c r="AA59133" s="298"/>
      <c r="AC59133" s="206"/>
    </row>
    <row r="59134" spans="27:29">
      <c r="AA59134" s="298"/>
      <c r="AC59134" s="206"/>
    </row>
    <row r="59135" spans="27:29">
      <c r="AA59135" s="298"/>
      <c r="AC59135" s="206"/>
    </row>
    <row r="59136" spans="27:29">
      <c r="AA59136" s="298"/>
      <c r="AC59136" s="206"/>
    </row>
    <row r="59137" spans="27:29">
      <c r="AA59137" s="298"/>
      <c r="AC59137" s="206"/>
    </row>
    <row r="59138" spans="27:29">
      <c r="AA59138" s="298"/>
      <c r="AC59138" s="206"/>
    </row>
    <row r="59139" spans="27:29">
      <c r="AA59139" s="298"/>
      <c r="AC59139" s="206"/>
    </row>
    <row r="59140" spans="27:29">
      <c r="AA59140" s="298"/>
      <c r="AC59140" s="206"/>
    </row>
    <row r="59141" spans="27:29">
      <c r="AA59141" s="298"/>
      <c r="AC59141" s="206"/>
    </row>
    <row r="59142" spans="27:29">
      <c r="AA59142" s="298"/>
      <c r="AC59142" s="206"/>
    </row>
    <row r="59143" spans="27:29">
      <c r="AA59143" s="298"/>
      <c r="AC59143" s="206"/>
    </row>
    <row r="59144" spans="27:29">
      <c r="AA59144" s="298"/>
      <c r="AC59144" s="206"/>
    </row>
    <row r="59145" spans="27:29">
      <c r="AA59145" s="298"/>
      <c r="AC59145" s="206"/>
    </row>
    <row r="59146" spans="27:29">
      <c r="AA59146" s="298"/>
      <c r="AC59146" s="206"/>
    </row>
    <row r="59147" spans="27:29">
      <c r="AA59147" s="298"/>
      <c r="AC59147" s="206"/>
    </row>
    <row r="59148" spans="27:29">
      <c r="AA59148" s="298"/>
      <c r="AC59148" s="206"/>
    </row>
    <row r="59149" spans="27:29">
      <c r="AA59149" s="298"/>
      <c r="AC59149" s="206"/>
    </row>
    <row r="59150" spans="27:29">
      <c r="AA59150" s="298"/>
      <c r="AC59150" s="206"/>
    </row>
    <row r="59151" spans="27:29">
      <c r="AA59151" s="298"/>
      <c r="AC59151" s="206"/>
    </row>
    <row r="59152" spans="27:29">
      <c r="AA59152" s="298"/>
      <c r="AC59152" s="206"/>
    </row>
    <row r="59153" spans="27:29">
      <c r="AA59153" s="298"/>
      <c r="AC59153" s="206"/>
    </row>
    <row r="59154" spans="27:29">
      <c r="AA59154" s="298"/>
      <c r="AC59154" s="206"/>
    </row>
    <row r="59155" spans="27:29">
      <c r="AA59155" s="298"/>
      <c r="AC59155" s="206"/>
    </row>
    <row r="59156" spans="27:29">
      <c r="AA59156" s="298"/>
      <c r="AC59156" s="206"/>
    </row>
    <row r="59157" spans="27:29">
      <c r="AA59157" s="298"/>
      <c r="AC59157" s="206"/>
    </row>
    <row r="59158" spans="27:29">
      <c r="AA59158" s="298"/>
      <c r="AC59158" s="206"/>
    </row>
    <row r="59159" spans="27:29">
      <c r="AA59159" s="298"/>
      <c r="AC59159" s="206"/>
    </row>
    <row r="59160" spans="27:29">
      <c r="AA59160" s="298"/>
      <c r="AC59160" s="206"/>
    </row>
    <row r="59161" spans="27:29">
      <c r="AA59161" s="298"/>
      <c r="AC59161" s="206"/>
    </row>
    <row r="59162" spans="27:29">
      <c r="AA59162" s="298"/>
      <c r="AC59162" s="206"/>
    </row>
    <row r="59163" spans="27:29">
      <c r="AA59163" s="298"/>
      <c r="AC59163" s="206"/>
    </row>
    <row r="59164" spans="27:29">
      <c r="AA59164" s="298"/>
      <c r="AC59164" s="206"/>
    </row>
    <row r="59165" spans="27:29">
      <c r="AA59165" s="298"/>
      <c r="AC59165" s="206"/>
    </row>
    <row r="59166" spans="27:29">
      <c r="AA59166" s="298"/>
      <c r="AC59166" s="206"/>
    </row>
    <row r="59167" spans="27:29">
      <c r="AA59167" s="298"/>
      <c r="AC59167" s="206"/>
    </row>
    <row r="59168" spans="27:29">
      <c r="AA59168" s="298"/>
      <c r="AC59168" s="206"/>
    </row>
    <row r="59169" spans="27:29">
      <c r="AA59169" s="298"/>
      <c r="AC59169" s="206"/>
    </row>
    <row r="59170" spans="27:29">
      <c r="AA59170" s="298"/>
      <c r="AC59170" s="206"/>
    </row>
    <row r="59171" spans="27:29">
      <c r="AA59171" s="298"/>
      <c r="AC59171" s="206"/>
    </row>
    <row r="59172" spans="27:29">
      <c r="AA59172" s="298"/>
      <c r="AC59172" s="206"/>
    </row>
    <row r="59173" spans="27:29">
      <c r="AA59173" s="298"/>
      <c r="AC59173" s="206"/>
    </row>
    <row r="59174" spans="27:29">
      <c r="AA59174" s="298"/>
      <c r="AC59174" s="206"/>
    </row>
    <row r="59175" spans="27:29">
      <c r="AA59175" s="298"/>
      <c r="AC59175" s="206"/>
    </row>
    <row r="59176" spans="27:29">
      <c r="AA59176" s="298"/>
      <c r="AC59176" s="206"/>
    </row>
    <row r="59177" spans="27:29">
      <c r="AA59177" s="298"/>
      <c r="AC59177" s="206"/>
    </row>
    <row r="59178" spans="27:29">
      <c r="AA59178" s="298"/>
      <c r="AC59178" s="206"/>
    </row>
    <row r="59179" spans="27:29">
      <c r="AA59179" s="298"/>
      <c r="AC59179" s="206"/>
    </row>
    <row r="59180" spans="27:29">
      <c r="AA59180" s="298"/>
      <c r="AC59180" s="206"/>
    </row>
    <row r="59181" spans="27:29">
      <c r="AA59181" s="298"/>
      <c r="AC59181" s="206"/>
    </row>
    <row r="59182" spans="27:29">
      <c r="AA59182" s="298"/>
      <c r="AC59182" s="206"/>
    </row>
    <row r="59183" spans="27:29">
      <c r="AA59183" s="298"/>
      <c r="AC59183" s="206"/>
    </row>
    <row r="59184" spans="27:29">
      <c r="AA59184" s="298"/>
      <c r="AC59184" s="206"/>
    </row>
    <row r="59185" spans="27:29">
      <c r="AA59185" s="298"/>
      <c r="AC59185" s="206"/>
    </row>
    <row r="59186" spans="27:29">
      <c r="AA59186" s="298"/>
      <c r="AC59186" s="206"/>
    </row>
    <row r="59187" spans="27:29">
      <c r="AA59187" s="298"/>
      <c r="AC59187" s="206"/>
    </row>
    <row r="59188" spans="27:29">
      <c r="AA59188" s="298"/>
      <c r="AC59188" s="206"/>
    </row>
    <row r="59189" spans="27:29">
      <c r="AA59189" s="298"/>
      <c r="AC59189" s="206"/>
    </row>
    <row r="59190" spans="27:29">
      <c r="AA59190" s="298"/>
      <c r="AC59190" s="206"/>
    </row>
    <row r="59191" spans="27:29">
      <c r="AA59191" s="298"/>
      <c r="AC59191" s="206"/>
    </row>
    <row r="59192" spans="27:29">
      <c r="AA59192" s="298"/>
      <c r="AC59192" s="206"/>
    </row>
    <row r="59193" spans="27:29">
      <c r="AA59193" s="298"/>
      <c r="AC59193" s="206"/>
    </row>
    <row r="59194" spans="27:29">
      <c r="AA59194" s="298"/>
      <c r="AC59194" s="206"/>
    </row>
    <row r="59195" spans="27:29">
      <c r="AA59195" s="298"/>
      <c r="AC59195" s="206"/>
    </row>
    <row r="59196" spans="27:29">
      <c r="AA59196" s="298"/>
      <c r="AC59196" s="206"/>
    </row>
    <row r="59197" spans="27:29">
      <c r="AA59197" s="298"/>
      <c r="AC59197" s="206"/>
    </row>
    <row r="59198" spans="27:29">
      <c r="AA59198" s="298"/>
      <c r="AC59198" s="206"/>
    </row>
    <row r="59199" spans="27:29">
      <c r="AA59199" s="298"/>
      <c r="AC59199" s="206"/>
    </row>
    <row r="59200" spans="27:29">
      <c r="AA59200" s="298"/>
      <c r="AC59200" s="206"/>
    </row>
    <row r="59201" spans="27:29">
      <c r="AA59201" s="298"/>
      <c r="AC59201" s="206"/>
    </row>
    <row r="59202" spans="27:29">
      <c r="AA59202" s="298"/>
      <c r="AC59202" s="206"/>
    </row>
    <row r="59203" spans="27:29">
      <c r="AA59203" s="298"/>
      <c r="AC59203" s="206"/>
    </row>
    <row r="59204" spans="27:29">
      <c r="AA59204" s="298"/>
      <c r="AC59204" s="206"/>
    </row>
    <row r="59205" spans="27:29">
      <c r="AA59205" s="298"/>
      <c r="AC59205" s="206"/>
    </row>
    <row r="59206" spans="27:29">
      <c r="AA59206" s="298"/>
      <c r="AC59206" s="206"/>
    </row>
    <row r="59207" spans="27:29">
      <c r="AA59207" s="298"/>
      <c r="AC59207" s="206"/>
    </row>
    <row r="59208" spans="27:29">
      <c r="AA59208" s="298"/>
      <c r="AC59208" s="206"/>
    </row>
    <row r="59209" spans="27:29">
      <c r="AA59209" s="298"/>
      <c r="AC59209" s="206"/>
    </row>
    <row r="59210" spans="27:29">
      <c r="AA59210" s="298"/>
      <c r="AC59210" s="206"/>
    </row>
    <row r="59211" spans="27:29">
      <c r="AA59211" s="298"/>
      <c r="AC59211" s="206"/>
    </row>
    <row r="59212" spans="27:29">
      <c r="AA59212" s="298"/>
      <c r="AC59212" s="206"/>
    </row>
    <row r="59213" spans="27:29">
      <c r="AA59213" s="298"/>
      <c r="AC59213" s="206"/>
    </row>
    <row r="59214" spans="27:29">
      <c r="AA59214" s="298"/>
      <c r="AC59214" s="206"/>
    </row>
    <row r="59215" spans="27:29">
      <c r="AA59215" s="298"/>
      <c r="AC59215" s="206"/>
    </row>
    <row r="59216" spans="27:29">
      <c r="AA59216" s="298"/>
      <c r="AC59216" s="206"/>
    </row>
    <row r="59217" spans="27:29">
      <c r="AA59217" s="298"/>
      <c r="AC59217" s="206"/>
    </row>
    <row r="59218" spans="27:29">
      <c r="AA59218" s="298"/>
      <c r="AC59218" s="206"/>
    </row>
    <row r="59219" spans="27:29">
      <c r="AA59219" s="298"/>
      <c r="AC59219" s="206"/>
    </row>
    <row r="59220" spans="27:29">
      <c r="AA59220" s="298"/>
      <c r="AC59220" s="206"/>
    </row>
    <row r="59221" spans="27:29">
      <c r="AA59221" s="298"/>
      <c r="AC59221" s="206"/>
    </row>
    <row r="59222" spans="27:29">
      <c r="AA59222" s="298"/>
      <c r="AC59222" s="206"/>
    </row>
    <row r="59223" spans="27:29">
      <c r="AA59223" s="298"/>
      <c r="AC59223" s="206"/>
    </row>
    <row r="59224" spans="27:29">
      <c r="AA59224" s="298"/>
      <c r="AC59224" s="206"/>
    </row>
    <row r="59225" spans="27:29">
      <c r="AA59225" s="298"/>
      <c r="AC59225" s="206"/>
    </row>
    <row r="59226" spans="27:29">
      <c r="AA59226" s="298"/>
      <c r="AC59226" s="206"/>
    </row>
    <row r="59227" spans="27:29">
      <c r="AA59227" s="298"/>
      <c r="AC59227" s="206"/>
    </row>
    <row r="59228" spans="27:29">
      <c r="AA59228" s="298"/>
      <c r="AC59228" s="206"/>
    </row>
    <row r="59229" spans="27:29">
      <c r="AA59229" s="298"/>
      <c r="AC59229" s="206"/>
    </row>
    <row r="59230" spans="27:29">
      <c r="AA59230" s="298"/>
      <c r="AC59230" s="206"/>
    </row>
    <row r="59231" spans="27:29">
      <c r="AA59231" s="298"/>
      <c r="AC59231" s="206"/>
    </row>
    <row r="59232" spans="27:29">
      <c r="AA59232" s="298"/>
      <c r="AC59232" s="206"/>
    </row>
    <row r="59233" spans="27:29">
      <c r="AA59233" s="298"/>
      <c r="AC59233" s="206"/>
    </row>
    <row r="59234" spans="27:29">
      <c r="AA59234" s="298"/>
      <c r="AC59234" s="206"/>
    </row>
    <row r="59235" spans="27:29">
      <c r="AA59235" s="298"/>
      <c r="AC59235" s="206"/>
    </row>
    <row r="59236" spans="27:29">
      <c r="AA59236" s="298"/>
      <c r="AC59236" s="206"/>
    </row>
    <row r="59237" spans="27:29">
      <c r="AA59237" s="298"/>
      <c r="AC59237" s="206"/>
    </row>
    <row r="59238" spans="27:29">
      <c r="AA59238" s="298"/>
      <c r="AC59238" s="206"/>
    </row>
    <row r="59239" spans="27:29">
      <c r="AA59239" s="298"/>
      <c r="AC59239" s="206"/>
    </row>
    <row r="59240" spans="27:29">
      <c r="AA59240" s="298"/>
      <c r="AC59240" s="206"/>
    </row>
    <row r="59241" spans="27:29">
      <c r="AA59241" s="298"/>
      <c r="AC59241" s="206"/>
    </row>
    <row r="59242" spans="27:29">
      <c r="AA59242" s="298"/>
      <c r="AC59242" s="206"/>
    </row>
    <row r="59243" spans="27:29">
      <c r="AA59243" s="298"/>
      <c r="AC59243" s="206"/>
    </row>
    <row r="59244" spans="27:29">
      <c r="AA59244" s="298"/>
      <c r="AC59244" s="206"/>
    </row>
    <row r="59245" spans="27:29">
      <c r="AA59245" s="298"/>
      <c r="AC59245" s="206"/>
    </row>
    <row r="59246" spans="27:29">
      <c r="AA59246" s="298"/>
      <c r="AC59246" s="206"/>
    </row>
    <row r="59247" spans="27:29">
      <c r="AA59247" s="298"/>
      <c r="AC59247" s="206"/>
    </row>
    <row r="59248" spans="27:29">
      <c r="AA59248" s="298"/>
      <c r="AC59248" s="206"/>
    </row>
    <row r="59249" spans="27:29">
      <c r="AA59249" s="298"/>
      <c r="AC59249" s="206"/>
    </row>
    <row r="59250" spans="27:29">
      <c r="AA59250" s="298"/>
      <c r="AC59250" s="206"/>
    </row>
    <row r="59251" spans="27:29">
      <c r="AA59251" s="298"/>
      <c r="AC59251" s="206"/>
    </row>
    <row r="59252" spans="27:29">
      <c r="AA59252" s="298"/>
      <c r="AC59252" s="206"/>
    </row>
    <row r="59253" spans="27:29">
      <c r="AA59253" s="298"/>
      <c r="AC59253" s="206"/>
    </row>
    <row r="59254" spans="27:29">
      <c r="AA59254" s="298"/>
      <c r="AC59254" s="206"/>
    </row>
    <row r="59255" spans="27:29">
      <c r="AA59255" s="298"/>
      <c r="AC59255" s="206"/>
    </row>
    <row r="59256" spans="27:29">
      <c r="AA59256" s="298"/>
      <c r="AC59256" s="206"/>
    </row>
    <row r="59257" spans="27:29">
      <c r="AA59257" s="298"/>
      <c r="AC59257" s="206"/>
    </row>
    <row r="59258" spans="27:29">
      <c r="AA59258" s="298"/>
      <c r="AC59258" s="206"/>
    </row>
    <row r="59259" spans="27:29">
      <c r="AA59259" s="298"/>
      <c r="AC59259" s="206"/>
    </row>
    <row r="59260" spans="27:29">
      <c r="AA59260" s="298"/>
      <c r="AC59260" s="206"/>
    </row>
    <row r="59261" spans="27:29">
      <c r="AA59261" s="298"/>
      <c r="AC59261" s="206"/>
    </row>
    <row r="59262" spans="27:29">
      <c r="AA59262" s="298"/>
      <c r="AC59262" s="206"/>
    </row>
    <row r="59263" spans="27:29">
      <c r="AA59263" s="298"/>
      <c r="AC59263" s="206"/>
    </row>
    <row r="59264" spans="27:29">
      <c r="AA59264" s="298"/>
      <c r="AC59264" s="206"/>
    </row>
    <row r="59265" spans="27:29">
      <c r="AA59265" s="298"/>
      <c r="AC59265" s="206"/>
    </row>
    <row r="59266" spans="27:29">
      <c r="AA59266" s="298"/>
      <c r="AC59266" s="206"/>
    </row>
    <row r="59267" spans="27:29">
      <c r="AA59267" s="298"/>
      <c r="AC59267" s="206"/>
    </row>
    <row r="59268" spans="27:29">
      <c r="AA59268" s="298"/>
      <c r="AC59268" s="206"/>
    </row>
    <row r="59269" spans="27:29">
      <c r="AA59269" s="298"/>
      <c r="AC59269" s="206"/>
    </row>
    <row r="59270" spans="27:29">
      <c r="AA59270" s="298"/>
      <c r="AC59270" s="206"/>
    </row>
    <row r="59271" spans="27:29">
      <c r="AA59271" s="298"/>
      <c r="AC59271" s="206"/>
    </row>
    <row r="59272" spans="27:29">
      <c r="AA59272" s="298"/>
      <c r="AC59272" s="206"/>
    </row>
    <row r="59273" spans="27:29">
      <c r="AA59273" s="298"/>
      <c r="AC59273" s="206"/>
    </row>
    <row r="59274" spans="27:29">
      <c r="AA59274" s="298"/>
      <c r="AC59274" s="206"/>
    </row>
    <row r="59275" spans="27:29">
      <c r="AA59275" s="298"/>
      <c r="AC59275" s="206"/>
    </row>
    <row r="59276" spans="27:29">
      <c r="AA59276" s="298"/>
      <c r="AC59276" s="206"/>
    </row>
    <row r="59277" spans="27:29">
      <c r="AA59277" s="298"/>
      <c r="AC59277" s="206"/>
    </row>
    <row r="59278" spans="27:29">
      <c r="AA59278" s="298"/>
      <c r="AC59278" s="206"/>
    </row>
    <row r="59279" spans="27:29">
      <c r="AA59279" s="298"/>
      <c r="AC59279" s="206"/>
    </row>
    <row r="59280" spans="27:29">
      <c r="AA59280" s="298"/>
      <c r="AC59280" s="206"/>
    </row>
    <row r="59281" spans="27:29">
      <c r="AA59281" s="298"/>
      <c r="AC59281" s="206"/>
    </row>
    <row r="59282" spans="27:29">
      <c r="AA59282" s="298"/>
      <c r="AC59282" s="206"/>
    </row>
    <row r="59283" spans="27:29">
      <c r="AA59283" s="298"/>
      <c r="AC59283" s="206"/>
    </row>
    <row r="59284" spans="27:29">
      <c r="AA59284" s="298"/>
      <c r="AC59284" s="206"/>
    </row>
    <row r="59285" spans="27:29">
      <c r="AA59285" s="298"/>
      <c r="AC59285" s="206"/>
    </row>
    <row r="59286" spans="27:29">
      <c r="AA59286" s="298"/>
      <c r="AC59286" s="206"/>
    </row>
    <row r="59287" spans="27:29">
      <c r="AA59287" s="298"/>
      <c r="AC59287" s="206"/>
    </row>
    <row r="59288" spans="27:29">
      <c r="AA59288" s="298"/>
      <c r="AC59288" s="206"/>
    </row>
    <row r="59289" spans="27:29">
      <c r="AA59289" s="298"/>
      <c r="AC59289" s="206"/>
    </row>
    <row r="59290" spans="27:29">
      <c r="AA59290" s="298"/>
      <c r="AC59290" s="206"/>
    </row>
    <row r="59291" spans="27:29">
      <c r="AA59291" s="298"/>
      <c r="AC59291" s="206"/>
    </row>
    <row r="59292" spans="27:29">
      <c r="AA59292" s="298"/>
      <c r="AC59292" s="206"/>
    </row>
    <row r="59293" spans="27:29">
      <c r="AA59293" s="298"/>
      <c r="AC59293" s="206"/>
    </row>
    <row r="59294" spans="27:29">
      <c r="AA59294" s="298"/>
      <c r="AC59294" s="206"/>
    </row>
    <row r="59295" spans="27:29">
      <c r="AA59295" s="298"/>
      <c r="AC59295" s="206"/>
    </row>
    <row r="59296" spans="27:29">
      <c r="AA59296" s="298"/>
      <c r="AC59296" s="206"/>
    </row>
    <row r="59297" spans="27:29">
      <c r="AA59297" s="298"/>
      <c r="AC59297" s="206"/>
    </row>
    <row r="59298" spans="27:29">
      <c r="AA59298" s="298"/>
      <c r="AC59298" s="206"/>
    </row>
    <row r="59299" spans="27:29">
      <c r="AA59299" s="298"/>
      <c r="AC59299" s="206"/>
    </row>
    <row r="59300" spans="27:29">
      <c r="AA59300" s="298"/>
      <c r="AC59300" s="206"/>
    </row>
    <row r="59301" spans="27:29">
      <c r="AA59301" s="298"/>
      <c r="AC59301" s="206"/>
    </row>
    <row r="59302" spans="27:29">
      <c r="AA59302" s="298"/>
      <c r="AC59302" s="206"/>
    </row>
    <row r="59303" spans="27:29">
      <c r="AA59303" s="298"/>
      <c r="AC59303" s="206"/>
    </row>
    <row r="59304" spans="27:29">
      <c r="AA59304" s="298"/>
      <c r="AC59304" s="206"/>
    </row>
    <row r="59305" spans="27:29">
      <c r="AA59305" s="298"/>
      <c r="AC59305" s="206"/>
    </row>
    <row r="59306" spans="27:29">
      <c r="AA59306" s="298"/>
      <c r="AC59306" s="206"/>
    </row>
    <row r="59307" spans="27:29">
      <c r="AA59307" s="298"/>
      <c r="AC59307" s="206"/>
    </row>
    <row r="59308" spans="27:29">
      <c r="AA59308" s="298"/>
      <c r="AC59308" s="206"/>
    </row>
    <row r="59309" spans="27:29">
      <c r="AA59309" s="298"/>
      <c r="AC59309" s="206"/>
    </row>
    <row r="59310" spans="27:29">
      <c r="AA59310" s="298"/>
      <c r="AC59310" s="206"/>
    </row>
    <row r="59311" spans="27:29">
      <c r="AA59311" s="298"/>
      <c r="AC59311" s="206"/>
    </row>
    <row r="59312" spans="27:29">
      <c r="AA59312" s="298"/>
      <c r="AC59312" s="206"/>
    </row>
    <row r="59313" spans="27:29">
      <c r="AA59313" s="298"/>
      <c r="AC59313" s="206"/>
    </row>
    <row r="59314" spans="27:29">
      <c r="AA59314" s="298"/>
      <c r="AC59314" s="206"/>
    </row>
    <row r="59315" spans="27:29">
      <c r="AA59315" s="298"/>
      <c r="AC59315" s="206"/>
    </row>
    <row r="59316" spans="27:29">
      <c r="AA59316" s="298"/>
      <c r="AC59316" s="206"/>
    </row>
    <row r="59317" spans="27:29">
      <c r="AA59317" s="298"/>
      <c r="AC59317" s="206"/>
    </row>
    <row r="59318" spans="27:29">
      <c r="AA59318" s="298"/>
      <c r="AC59318" s="206"/>
    </row>
    <row r="59319" spans="27:29">
      <c r="AA59319" s="298"/>
      <c r="AC59319" s="206"/>
    </row>
    <row r="59320" spans="27:29">
      <c r="AA59320" s="298"/>
      <c r="AC59320" s="206"/>
    </row>
    <row r="59321" spans="27:29">
      <c r="AA59321" s="298"/>
      <c r="AC59321" s="206"/>
    </row>
    <row r="59322" spans="27:29">
      <c r="AA59322" s="298"/>
      <c r="AC59322" s="206"/>
    </row>
    <row r="59323" spans="27:29">
      <c r="AA59323" s="298"/>
      <c r="AC59323" s="206"/>
    </row>
    <row r="59324" spans="27:29">
      <c r="AA59324" s="298"/>
      <c r="AC59324" s="206"/>
    </row>
    <row r="59325" spans="27:29">
      <c r="AA59325" s="298"/>
      <c r="AC59325" s="206"/>
    </row>
    <row r="59326" spans="27:29">
      <c r="AA59326" s="298"/>
      <c r="AC59326" s="206"/>
    </row>
    <row r="59327" spans="27:29">
      <c r="AA59327" s="298"/>
      <c r="AC59327" s="206"/>
    </row>
    <row r="59328" spans="27:29">
      <c r="AA59328" s="298"/>
      <c r="AC59328" s="206"/>
    </row>
    <row r="59329" spans="27:29">
      <c r="AA59329" s="298"/>
      <c r="AC59329" s="206"/>
    </row>
    <row r="59330" spans="27:29">
      <c r="AA59330" s="298"/>
      <c r="AC59330" s="206"/>
    </row>
    <row r="59331" spans="27:29">
      <c r="AA59331" s="298"/>
      <c r="AC59331" s="206"/>
    </row>
    <row r="59332" spans="27:29">
      <c r="AA59332" s="298"/>
      <c r="AC59332" s="206"/>
    </row>
    <row r="59333" spans="27:29">
      <c r="AA59333" s="298"/>
      <c r="AC59333" s="206"/>
    </row>
    <row r="59334" spans="27:29">
      <c r="AA59334" s="298"/>
      <c r="AC59334" s="206"/>
    </row>
    <row r="59335" spans="27:29">
      <c r="AA59335" s="298"/>
      <c r="AC59335" s="206"/>
    </row>
    <row r="59336" spans="27:29">
      <c r="AA59336" s="298"/>
      <c r="AC59336" s="206"/>
    </row>
    <row r="59337" spans="27:29">
      <c r="AA59337" s="298"/>
      <c r="AC59337" s="206"/>
    </row>
    <row r="59338" spans="27:29">
      <c r="AA59338" s="298"/>
      <c r="AC59338" s="206"/>
    </row>
    <row r="59339" spans="27:29">
      <c r="AA59339" s="298"/>
      <c r="AC59339" s="206"/>
    </row>
    <row r="59340" spans="27:29">
      <c r="AA59340" s="298"/>
      <c r="AC59340" s="206"/>
    </row>
    <row r="59341" spans="27:29">
      <c r="AA59341" s="298"/>
      <c r="AC59341" s="206"/>
    </row>
    <row r="59342" spans="27:29">
      <c r="AA59342" s="298"/>
      <c r="AC59342" s="206"/>
    </row>
    <row r="59343" spans="27:29">
      <c r="AA59343" s="298"/>
      <c r="AC59343" s="206"/>
    </row>
    <row r="59344" spans="27:29">
      <c r="AA59344" s="298"/>
      <c r="AC59344" s="206"/>
    </row>
    <row r="59345" spans="27:29">
      <c r="AA59345" s="298"/>
      <c r="AC59345" s="206"/>
    </row>
    <row r="59346" spans="27:29">
      <c r="AA59346" s="298"/>
      <c r="AC59346" s="206"/>
    </row>
    <row r="59347" spans="27:29">
      <c r="AA59347" s="298"/>
      <c r="AC59347" s="206"/>
    </row>
    <row r="59348" spans="27:29">
      <c r="AA59348" s="298"/>
      <c r="AC59348" s="206"/>
    </row>
    <row r="59349" spans="27:29">
      <c r="AA59349" s="298"/>
      <c r="AC59349" s="206"/>
    </row>
    <row r="59350" spans="27:29">
      <c r="AA59350" s="298"/>
      <c r="AC59350" s="206"/>
    </row>
    <row r="59351" spans="27:29">
      <c r="AA59351" s="298"/>
      <c r="AC59351" s="206"/>
    </row>
    <row r="59352" spans="27:29">
      <c r="AA59352" s="298"/>
      <c r="AC59352" s="206"/>
    </row>
    <row r="59353" spans="27:29">
      <c r="AA59353" s="298"/>
      <c r="AC59353" s="206"/>
    </row>
    <row r="59354" spans="27:29">
      <c r="AA59354" s="298"/>
      <c r="AC59354" s="206"/>
    </row>
    <row r="59355" spans="27:29">
      <c r="AA59355" s="298"/>
      <c r="AC59355" s="206"/>
    </row>
    <row r="59356" spans="27:29">
      <c r="AA59356" s="298"/>
      <c r="AC59356" s="206"/>
    </row>
    <row r="59357" spans="27:29">
      <c r="AA59357" s="298"/>
      <c r="AC59357" s="206"/>
    </row>
    <row r="59358" spans="27:29">
      <c r="AA59358" s="298"/>
      <c r="AC59358" s="206"/>
    </row>
    <row r="59359" spans="27:29">
      <c r="AA59359" s="298"/>
      <c r="AC59359" s="206"/>
    </row>
    <row r="59360" spans="27:29">
      <c r="AA59360" s="298"/>
      <c r="AC59360" s="206"/>
    </row>
    <row r="59361" spans="27:29">
      <c r="AA59361" s="298"/>
      <c r="AC59361" s="206"/>
    </row>
    <row r="59362" spans="27:29">
      <c r="AA59362" s="298"/>
      <c r="AC59362" s="206"/>
    </row>
    <row r="59363" spans="27:29">
      <c r="AA59363" s="298"/>
      <c r="AC59363" s="206"/>
    </row>
    <row r="59364" spans="27:29">
      <c r="AA59364" s="298"/>
      <c r="AC59364" s="206"/>
    </row>
    <row r="59365" spans="27:29">
      <c r="AA59365" s="298"/>
      <c r="AC59365" s="206"/>
    </row>
    <row r="59366" spans="27:29">
      <c r="AA59366" s="298"/>
      <c r="AC59366" s="206"/>
    </row>
    <row r="59367" spans="27:29">
      <c r="AA59367" s="298"/>
      <c r="AC59367" s="206"/>
    </row>
    <row r="59368" spans="27:29">
      <c r="AA59368" s="298"/>
      <c r="AC59368" s="206"/>
    </row>
    <row r="59369" spans="27:29">
      <c r="AA59369" s="298"/>
      <c r="AC59369" s="206"/>
    </row>
    <row r="59370" spans="27:29">
      <c r="AA59370" s="298"/>
      <c r="AC59370" s="206"/>
    </row>
    <row r="59371" spans="27:29">
      <c r="AA59371" s="298"/>
      <c r="AC59371" s="206"/>
    </row>
    <row r="59372" spans="27:29">
      <c r="AA59372" s="298"/>
      <c r="AC59372" s="206"/>
    </row>
    <row r="59373" spans="27:29">
      <c r="AA59373" s="298"/>
      <c r="AC59373" s="206"/>
    </row>
    <row r="59374" spans="27:29">
      <c r="AA59374" s="298"/>
      <c r="AC59374" s="206"/>
    </row>
    <row r="59375" spans="27:29">
      <c r="AA59375" s="298"/>
      <c r="AC59375" s="206"/>
    </row>
    <row r="59376" spans="27:29">
      <c r="AA59376" s="298"/>
      <c r="AC59376" s="206"/>
    </row>
    <row r="59377" spans="27:29">
      <c r="AA59377" s="298"/>
      <c r="AC59377" s="206"/>
    </row>
    <row r="59378" spans="27:29">
      <c r="AA59378" s="298"/>
      <c r="AC59378" s="206"/>
    </row>
    <row r="59379" spans="27:29">
      <c r="AA59379" s="298"/>
      <c r="AC59379" s="206"/>
    </row>
    <row r="59380" spans="27:29">
      <c r="AA59380" s="298"/>
      <c r="AC59380" s="206"/>
    </row>
    <row r="59381" spans="27:29">
      <c r="AA59381" s="298"/>
      <c r="AC59381" s="206"/>
    </row>
    <row r="59382" spans="27:29">
      <c r="AA59382" s="298"/>
      <c r="AC59382" s="206"/>
    </row>
    <row r="59383" spans="27:29">
      <c r="AA59383" s="298"/>
      <c r="AC59383" s="206"/>
    </row>
    <row r="59384" spans="27:29">
      <c r="AA59384" s="298"/>
      <c r="AC59384" s="206"/>
    </row>
    <row r="59385" spans="27:29">
      <c r="AA59385" s="298"/>
      <c r="AC59385" s="206"/>
    </row>
    <row r="59386" spans="27:29">
      <c r="AA59386" s="298"/>
      <c r="AC59386" s="206"/>
    </row>
    <row r="59387" spans="27:29">
      <c r="AA59387" s="298"/>
      <c r="AC59387" s="206"/>
    </row>
    <row r="59388" spans="27:29">
      <c r="AA59388" s="298"/>
      <c r="AC59388" s="206"/>
    </row>
    <row r="59389" spans="27:29">
      <c r="AA59389" s="298"/>
      <c r="AC59389" s="206"/>
    </row>
    <row r="59390" spans="27:29">
      <c r="AA59390" s="298"/>
      <c r="AC59390" s="206"/>
    </row>
    <row r="59391" spans="27:29">
      <c r="AA59391" s="298"/>
      <c r="AC59391" s="206"/>
    </row>
    <row r="59392" spans="27:29">
      <c r="AA59392" s="298"/>
      <c r="AC59392" s="206"/>
    </row>
    <row r="59393" spans="27:29">
      <c r="AA59393" s="298"/>
      <c r="AC59393" s="206"/>
    </row>
    <row r="59394" spans="27:29">
      <c r="AA59394" s="298"/>
      <c r="AC59394" s="206"/>
    </row>
    <row r="59395" spans="27:29">
      <c r="AA59395" s="298"/>
      <c r="AC59395" s="206"/>
    </row>
    <row r="59396" spans="27:29">
      <c r="AA59396" s="298"/>
      <c r="AC59396" s="206"/>
    </row>
    <row r="59397" spans="27:29">
      <c r="AA59397" s="298"/>
      <c r="AC59397" s="206"/>
    </row>
    <row r="59398" spans="27:29">
      <c r="AA59398" s="298"/>
      <c r="AC59398" s="206"/>
    </row>
    <row r="59399" spans="27:29">
      <c r="AA59399" s="298"/>
      <c r="AC59399" s="206"/>
    </row>
    <row r="59400" spans="27:29">
      <c r="AA59400" s="298"/>
      <c r="AC59400" s="206"/>
    </row>
    <row r="59401" spans="27:29">
      <c r="AA59401" s="298"/>
      <c r="AC59401" s="206"/>
    </row>
    <row r="59402" spans="27:29">
      <c r="AA59402" s="298"/>
      <c r="AC59402" s="206"/>
    </row>
    <row r="59403" spans="27:29">
      <c r="AA59403" s="298"/>
      <c r="AC59403" s="206"/>
    </row>
    <row r="59404" spans="27:29">
      <c r="AA59404" s="298"/>
      <c r="AC59404" s="206"/>
    </row>
    <row r="59405" spans="27:29">
      <c r="AA59405" s="298"/>
      <c r="AC59405" s="206"/>
    </row>
    <row r="59406" spans="27:29">
      <c r="AA59406" s="298"/>
      <c r="AC59406" s="206"/>
    </row>
    <row r="59407" spans="27:29">
      <c r="AA59407" s="298"/>
      <c r="AC59407" s="206"/>
    </row>
    <row r="59408" spans="27:29">
      <c r="AA59408" s="298"/>
      <c r="AC59408" s="206"/>
    </row>
    <row r="59409" spans="27:29">
      <c r="AA59409" s="298"/>
      <c r="AC59409" s="206"/>
    </row>
    <row r="59410" spans="27:29">
      <c r="AA59410" s="298"/>
      <c r="AC59410" s="206"/>
    </row>
    <row r="59411" spans="27:29">
      <c r="AA59411" s="298"/>
      <c r="AC59411" s="206"/>
    </row>
    <row r="59412" spans="27:29">
      <c r="AA59412" s="298"/>
      <c r="AC59412" s="206"/>
    </row>
    <row r="59413" spans="27:29">
      <c r="AA59413" s="298"/>
      <c r="AC59413" s="206"/>
    </row>
    <row r="59414" spans="27:29">
      <c r="AA59414" s="298"/>
      <c r="AC59414" s="206"/>
    </row>
    <row r="59415" spans="27:29">
      <c r="AA59415" s="298"/>
      <c r="AC59415" s="206"/>
    </row>
    <row r="59416" spans="27:29">
      <c r="AA59416" s="298"/>
      <c r="AC59416" s="206"/>
    </row>
    <row r="59417" spans="27:29">
      <c r="AA59417" s="298"/>
      <c r="AC59417" s="206"/>
    </row>
    <row r="59418" spans="27:29">
      <c r="AA59418" s="298"/>
      <c r="AC59418" s="206"/>
    </row>
    <row r="59419" spans="27:29">
      <c r="AA59419" s="298"/>
      <c r="AC59419" s="206"/>
    </row>
    <row r="59420" spans="27:29">
      <c r="AA59420" s="298"/>
      <c r="AC59420" s="206"/>
    </row>
    <row r="59421" spans="27:29">
      <c r="AA59421" s="298"/>
      <c r="AC59421" s="206"/>
    </row>
    <row r="59422" spans="27:29">
      <c r="AA59422" s="298"/>
      <c r="AC59422" s="206"/>
    </row>
    <row r="59423" spans="27:29">
      <c r="AA59423" s="298"/>
      <c r="AC59423" s="206"/>
    </row>
    <row r="59424" spans="27:29">
      <c r="AA59424" s="298"/>
      <c r="AC59424" s="206"/>
    </row>
    <row r="59425" spans="27:29">
      <c r="AA59425" s="298"/>
      <c r="AC59425" s="206"/>
    </row>
    <row r="59426" spans="27:29">
      <c r="AA59426" s="298"/>
      <c r="AC59426" s="206"/>
    </row>
    <row r="59427" spans="27:29">
      <c r="AA59427" s="298"/>
      <c r="AC59427" s="206"/>
    </row>
    <row r="59428" spans="27:29">
      <c r="AA59428" s="298"/>
      <c r="AC59428" s="206"/>
    </row>
    <row r="59429" spans="27:29">
      <c r="AA59429" s="298"/>
      <c r="AC59429" s="206"/>
    </row>
    <row r="59430" spans="27:29">
      <c r="AA59430" s="298"/>
      <c r="AC59430" s="206"/>
    </row>
    <row r="59431" spans="27:29">
      <c r="AA59431" s="298"/>
      <c r="AC59431" s="206"/>
    </row>
    <row r="59432" spans="27:29">
      <c r="AA59432" s="298"/>
      <c r="AC59432" s="206"/>
    </row>
    <row r="59433" spans="27:29">
      <c r="AA59433" s="298"/>
      <c r="AC59433" s="206"/>
    </row>
    <row r="59434" spans="27:29">
      <c r="AA59434" s="298"/>
      <c r="AC59434" s="206"/>
    </row>
    <row r="59435" spans="27:29">
      <c r="AA59435" s="298"/>
      <c r="AC59435" s="206"/>
    </row>
    <row r="59436" spans="27:29">
      <c r="AA59436" s="298"/>
      <c r="AC59436" s="206"/>
    </row>
    <row r="59437" spans="27:29">
      <c r="AA59437" s="298"/>
      <c r="AC59437" s="206"/>
    </row>
    <row r="59438" spans="27:29">
      <c r="AA59438" s="298"/>
      <c r="AC59438" s="206"/>
    </row>
    <row r="59439" spans="27:29">
      <c r="AA59439" s="298"/>
      <c r="AC59439" s="206"/>
    </row>
    <row r="59440" spans="27:29">
      <c r="AA59440" s="298"/>
      <c r="AC59440" s="206"/>
    </row>
    <row r="59441" spans="27:29">
      <c r="AA59441" s="298"/>
      <c r="AC59441" s="206"/>
    </row>
    <row r="59442" spans="27:29">
      <c r="AA59442" s="298"/>
      <c r="AC59442" s="206"/>
    </row>
    <row r="59443" spans="27:29">
      <c r="AA59443" s="298"/>
      <c r="AC59443" s="206"/>
    </row>
    <row r="59444" spans="27:29">
      <c r="AA59444" s="298"/>
      <c r="AC59444" s="206"/>
    </row>
    <row r="59445" spans="27:29">
      <c r="AA59445" s="298"/>
      <c r="AC59445" s="206"/>
    </row>
    <row r="59446" spans="27:29">
      <c r="AA59446" s="298"/>
      <c r="AC59446" s="206"/>
    </row>
    <row r="59447" spans="27:29">
      <c r="AA59447" s="298"/>
      <c r="AC59447" s="206"/>
    </row>
    <row r="59448" spans="27:29">
      <c r="AA59448" s="298"/>
      <c r="AC59448" s="206"/>
    </row>
    <row r="59449" spans="27:29">
      <c r="AA59449" s="298"/>
      <c r="AC59449" s="206"/>
    </row>
    <row r="59450" spans="27:29">
      <c r="AA59450" s="298"/>
      <c r="AC59450" s="206"/>
    </row>
    <row r="59451" spans="27:29">
      <c r="AA59451" s="298"/>
      <c r="AC59451" s="206"/>
    </row>
    <row r="59452" spans="27:29">
      <c r="AA59452" s="298"/>
      <c r="AC59452" s="206"/>
    </row>
    <row r="59453" spans="27:29">
      <c r="AA59453" s="298"/>
      <c r="AC59453" s="206"/>
    </row>
    <row r="59454" spans="27:29">
      <c r="AA59454" s="298"/>
      <c r="AC59454" s="206"/>
    </row>
    <row r="59455" spans="27:29">
      <c r="AA59455" s="298"/>
      <c r="AC59455" s="206"/>
    </row>
    <row r="59456" spans="27:29">
      <c r="AA59456" s="298"/>
      <c r="AC59456" s="206"/>
    </row>
    <row r="59457" spans="27:29">
      <c r="AA59457" s="298"/>
      <c r="AC59457" s="206"/>
    </row>
    <row r="59458" spans="27:29">
      <c r="AA59458" s="298"/>
      <c r="AC59458" s="206"/>
    </row>
    <row r="59459" spans="27:29">
      <c r="AA59459" s="298"/>
      <c r="AC59459" s="206"/>
    </row>
    <row r="59460" spans="27:29">
      <c r="AA59460" s="298"/>
      <c r="AC59460" s="206"/>
    </row>
    <row r="59461" spans="27:29">
      <c r="AA59461" s="298"/>
      <c r="AC59461" s="206"/>
    </row>
    <row r="59462" spans="27:29">
      <c r="AA59462" s="298"/>
      <c r="AC59462" s="206"/>
    </row>
    <row r="59463" spans="27:29">
      <c r="AA59463" s="298"/>
      <c r="AC59463" s="206"/>
    </row>
    <row r="59464" spans="27:29">
      <c r="AA59464" s="298"/>
      <c r="AC59464" s="206"/>
    </row>
    <row r="59465" spans="27:29">
      <c r="AA59465" s="298"/>
      <c r="AC59465" s="206"/>
    </row>
    <row r="59466" spans="27:29">
      <c r="AA59466" s="298"/>
      <c r="AC59466" s="206"/>
    </row>
    <row r="59467" spans="27:29">
      <c r="AA59467" s="298"/>
      <c r="AC59467" s="206"/>
    </row>
    <row r="59468" spans="27:29">
      <c r="AA59468" s="298"/>
      <c r="AC59468" s="206"/>
    </row>
    <row r="59469" spans="27:29">
      <c r="AA59469" s="298"/>
      <c r="AC59469" s="206"/>
    </row>
    <row r="59470" spans="27:29">
      <c r="AA59470" s="298"/>
      <c r="AC59470" s="206"/>
    </row>
    <row r="59471" spans="27:29">
      <c r="AA59471" s="298"/>
      <c r="AC59471" s="206"/>
    </row>
    <row r="59472" spans="27:29">
      <c r="AA59472" s="298"/>
      <c r="AC59472" s="206"/>
    </row>
    <row r="59473" spans="27:29">
      <c r="AA59473" s="298"/>
      <c r="AC59473" s="206"/>
    </row>
    <row r="59474" spans="27:29">
      <c r="AA59474" s="298"/>
      <c r="AC59474" s="206"/>
    </row>
    <row r="59475" spans="27:29">
      <c r="AA59475" s="298"/>
      <c r="AC59475" s="206"/>
    </row>
    <row r="59476" spans="27:29">
      <c r="AA59476" s="298"/>
      <c r="AC59476" s="206"/>
    </row>
    <row r="59477" spans="27:29">
      <c r="AA59477" s="298"/>
      <c r="AC59477" s="206"/>
    </row>
    <row r="59478" spans="27:29">
      <c r="AA59478" s="298"/>
      <c r="AC59478" s="206"/>
    </row>
    <row r="59479" spans="27:29">
      <c r="AA59479" s="298"/>
      <c r="AC59479" s="206"/>
    </row>
    <row r="59480" spans="27:29">
      <c r="AA59480" s="298"/>
      <c r="AC59480" s="206"/>
    </row>
    <row r="59481" spans="27:29">
      <c r="AA59481" s="298"/>
      <c r="AC59481" s="206"/>
    </row>
    <row r="59482" spans="27:29">
      <c r="AA59482" s="298"/>
      <c r="AC59482" s="206"/>
    </row>
    <row r="59483" spans="27:29">
      <c r="AA59483" s="298"/>
      <c r="AC59483" s="206"/>
    </row>
    <row r="59484" spans="27:29">
      <c r="AA59484" s="298"/>
      <c r="AC59484" s="206"/>
    </row>
    <row r="59485" spans="27:29">
      <c r="AA59485" s="298"/>
      <c r="AC59485" s="206"/>
    </row>
    <row r="59486" spans="27:29">
      <c r="AA59486" s="298"/>
      <c r="AC59486" s="206"/>
    </row>
    <row r="59487" spans="27:29">
      <c r="AA59487" s="298"/>
      <c r="AC59487" s="206"/>
    </row>
    <row r="59488" spans="27:29">
      <c r="AA59488" s="298"/>
      <c r="AC59488" s="206"/>
    </row>
    <row r="59489" spans="27:29">
      <c r="AA59489" s="298"/>
      <c r="AC59489" s="206"/>
    </row>
    <row r="59490" spans="27:29">
      <c r="AA59490" s="298"/>
      <c r="AC59490" s="206"/>
    </row>
    <row r="59491" spans="27:29">
      <c r="AA59491" s="298"/>
      <c r="AC59491" s="206"/>
    </row>
    <row r="59492" spans="27:29">
      <c r="AA59492" s="298"/>
      <c r="AC59492" s="206"/>
    </row>
    <row r="59493" spans="27:29">
      <c r="AA59493" s="298"/>
      <c r="AC59493" s="206"/>
    </row>
    <row r="59494" spans="27:29">
      <c r="AA59494" s="298"/>
      <c r="AC59494" s="206"/>
    </row>
    <row r="59495" spans="27:29">
      <c r="AA59495" s="298"/>
      <c r="AC59495" s="206"/>
    </row>
    <row r="59496" spans="27:29">
      <c r="AA59496" s="298"/>
      <c r="AC59496" s="206"/>
    </row>
    <row r="59497" spans="27:29">
      <c r="AA59497" s="298"/>
      <c r="AC59497" s="206"/>
    </row>
    <row r="59498" spans="27:29">
      <c r="AA59498" s="298"/>
      <c r="AC59498" s="206"/>
    </row>
    <row r="59499" spans="27:29">
      <c r="AA59499" s="298"/>
      <c r="AC59499" s="206"/>
    </row>
    <row r="59500" spans="27:29">
      <c r="AA59500" s="298"/>
      <c r="AC59500" s="206"/>
    </row>
    <row r="59501" spans="27:29">
      <c r="AA59501" s="298"/>
      <c r="AC59501" s="206"/>
    </row>
    <row r="59502" spans="27:29">
      <c r="AA59502" s="298"/>
      <c r="AC59502" s="206"/>
    </row>
    <row r="59503" spans="27:29">
      <c r="AA59503" s="298"/>
      <c r="AC59503" s="206"/>
    </row>
    <row r="59504" spans="27:29">
      <c r="AA59504" s="298"/>
      <c r="AC59504" s="206"/>
    </row>
    <row r="59505" spans="27:29">
      <c r="AA59505" s="298"/>
      <c r="AC59505" s="206"/>
    </row>
    <row r="59506" spans="27:29">
      <c r="AA59506" s="298"/>
      <c r="AC59506" s="206"/>
    </row>
    <row r="59507" spans="27:29">
      <c r="AA59507" s="298"/>
      <c r="AC59507" s="206"/>
    </row>
    <row r="59508" spans="27:29">
      <c r="AA59508" s="298"/>
      <c r="AC59508" s="206"/>
    </row>
    <row r="59509" spans="27:29">
      <c r="AA59509" s="298"/>
      <c r="AC59509" s="206"/>
    </row>
    <row r="59510" spans="27:29">
      <c r="AA59510" s="298"/>
      <c r="AC59510" s="206"/>
    </row>
    <row r="59511" spans="27:29">
      <c r="AA59511" s="298"/>
      <c r="AC59511" s="206"/>
    </row>
    <row r="59512" spans="27:29">
      <c r="AA59512" s="298"/>
      <c r="AC59512" s="206"/>
    </row>
    <row r="59513" spans="27:29">
      <c r="AA59513" s="298"/>
      <c r="AC59513" s="206"/>
    </row>
    <row r="59514" spans="27:29">
      <c r="AA59514" s="298"/>
      <c r="AC59514" s="206"/>
    </row>
    <row r="59515" spans="27:29">
      <c r="AA59515" s="298"/>
      <c r="AC59515" s="206"/>
    </row>
    <row r="59516" spans="27:29">
      <c r="AA59516" s="298"/>
      <c r="AC59516" s="206"/>
    </row>
    <row r="59517" spans="27:29">
      <c r="AA59517" s="298"/>
      <c r="AC59517" s="206"/>
    </row>
    <row r="59518" spans="27:29">
      <c r="AA59518" s="298"/>
      <c r="AC59518" s="206"/>
    </row>
    <row r="59519" spans="27:29">
      <c r="AA59519" s="298"/>
      <c r="AC59519" s="206"/>
    </row>
    <row r="59520" spans="27:29">
      <c r="AA59520" s="298"/>
      <c r="AC59520" s="206"/>
    </row>
    <row r="59521" spans="27:29">
      <c r="AA59521" s="298"/>
      <c r="AC59521" s="206"/>
    </row>
    <row r="59522" spans="27:29">
      <c r="AA59522" s="298"/>
      <c r="AC59522" s="206"/>
    </row>
    <row r="59523" spans="27:29">
      <c r="AA59523" s="298"/>
      <c r="AC59523" s="206"/>
    </row>
    <row r="59524" spans="27:29">
      <c r="AA59524" s="298"/>
      <c r="AC59524" s="206"/>
    </row>
    <row r="59525" spans="27:29">
      <c r="AA59525" s="298"/>
      <c r="AC59525" s="206"/>
    </row>
    <row r="59526" spans="27:29">
      <c r="AA59526" s="298"/>
      <c r="AC59526" s="206"/>
    </row>
    <row r="59527" spans="27:29">
      <c r="AA59527" s="298"/>
      <c r="AC59527" s="206"/>
    </row>
    <row r="59528" spans="27:29">
      <c r="AA59528" s="298"/>
      <c r="AC59528" s="206"/>
    </row>
    <row r="59529" spans="27:29">
      <c r="AA59529" s="298"/>
      <c r="AC59529" s="206"/>
    </row>
    <row r="59530" spans="27:29">
      <c r="AA59530" s="298"/>
      <c r="AC59530" s="206"/>
    </row>
    <row r="59531" spans="27:29">
      <c r="AA59531" s="298"/>
      <c r="AC59531" s="206"/>
    </row>
    <row r="59532" spans="27:29">
      <c r="AA59532" s="298"/>
      <c r="AC59532" s="206"/>
    </row>
    <row r="59533" spans="27:29">
      <c r="AA59533" s="298"/>
      <c r="AC59533" s="206"/>
    </row>
    <row r="59534" spans="27:29">
      <c r="AA59534" s="298"/>
      <c r="AC59534" s="206"/>
    </row>
    <row r="59535" spans="27:29">
      <c r="AA59535" s="298"/>
      <c r="AC59535" s="206"/>
    </row>
    <row r="59536" spans="27:29">
      <c r="AA59536" s="298"/>
      <c r="AC59536" s="206"/>
    </row>
    <row r="59537" spans="27:29">
      <c r="AA59537" s="298"/>
      <c r="AC59537" s="206"/>
    </row>
    <row r="59538" spans="27:29">
      <c r="AA59538" s="298"/>
      <c r="AC59538" s="206"/>
    </row>
    <row r="59539" spans="27:29">
      <c r="AA59539" s="298"/>
      <c r="AC59539" s="206"/>
    </row>
    <row r="59540" spans="27:29">
      <c r="AA59540" s="298"/>
      <c r="AC59540" s="206"/>
    </row>
    <row r="59541" spans="27:29">
      <c r="AA59541" s="298"/>
      <c r="AC59541" s="206"/>
    </row>
    <row r="59542" spans="27:29">
      <c r="AA59542" s="298"/>
      <c r="AC59542" s="206"/>
    </row>
    <row r="59543" spans="27:29">
      <c r="AA59543" s="298"/>
      <c r="AC59543" s="206"/>
    </row>
    <row r="59544" spans="27:29">
      <c r="AA59544" s="298"/>
      <c r="AC59544" s="206"/>
    </row>
    <row r="59545" spans="27:29">
      <c r="AA59545" s="298"/>
      <c r="AC59545" s="206"/>
    </row>
    <row r="59546" spans="27:29">
      <c r="AA59546" s="298"/>
      <c r="AC59546" s="206"/>
    </row>
    <row r="59547" spans="27:29">
      <c r="AA59547" s="298"/>
      <c r="AC59547" s="206"/>
    </row>
    <row r="59548" spans="27:29">
      <c r="AA59548" s="298"/>
      <c r="AC59548" s="206"/>
    </row>
    <row r="59549" spans="27:29">
      <c r="AA59549" s="298"/>
      <c r="AC59549" s="206"/>
    </row>
    <row r="59550" spans="27:29">
      <c r="AA59550" s="298"/>
      <c r="AC59550" s="206"/>
    </row>
    <row r="59551" spans="27:29">
      <c r="AA59551" s="298"/>
      <c r="AC59551" s="206"/>
    </row>
    <row r="59552" spans="27:29">
      <c r="AA59552" s="298"/>
      <c r="AC59552" s="206"/>
    </row>
    <row r="59553" spans="27:29">
      <c r="AA59553" s="298"/>
      <c r="AC59553" s="206"/>
    </row>
    <row r="59554" spans="27:29">
      <c r="AA59554" s="298"/>
      <c r="AC59554" s="206"/>
    </row>
    <row r="59555" spans="27:29">
      <c r="AA59555" s="298"/>
      <c r="AC59555" s="206"/>
    </row>
    <row r="59556" spans="27:29">
      <c r="AA59556" s="298"/>
      <c r="AC59556" s="206"/>
    </row>
    <row r="59557" spans="27:29">
      <c r="AA59557" s="298"/>
      <c r="AC59557" s="206"/>
    </row>
    <row r="59558" spans="27:29">
      <c r="AA59558" s="298"/>
      <c r="AC59558" s="206"/>
    </row>
    <row r="59559" spans="27:29">
      <c r="AA59559" s="298"/>
      <c r="AC59559" s="206"/>
    </row>
    <row r="59560" spans="27:29">
      <c r="AA59560" s="298"/>
      <c r="AC59560" s="206"/>
    </row>
    <row r="59561" spans="27:29">
      <c r="AA59561" s="298"/>
      <c r="AC59561" s="206"/>
    </row>
    <row r="59562" spans="27:29">
      <c r="AA59562" s="298"/>
      <c r="AC59562" s="206"/>
    </row>
    <row r="59563" spans="27:29">
      <c r="AA59563" s="298"/>
      <c r="AC59563" s="206"/>
    </row>
    <row r="59564" spans="27:29">
      <c r="AA59564" s="298"/>
      <c r="AC59564" s="206"/>
    </row>
    <row r="59565" spans="27:29">
      <c r="AA59565" s="298"/>
      <c r="AC59565" s="206"/>
    </row>
    <row r="59566" spans="27:29">
      <c r="AA59566" s="298"/>
      <c r="AC59566" s="206"/>
    </row>
    <row r="59567" spans="27:29">
      <c r="AA59567" s="298"/>
      <c r="AC59567" s="206"/>
    </row>
    <row r="59568" spans="27:29">
      <c r="AA59568" s="298"/>
      <c r="AC59568" s="206"/>
    </row>
    <row r="59569" spans="27:29">
      <c r="AA59569" s="298"/>
      <c r="AC59569" s="206"/>
    </row>
    <row r="59570" spans="27:29">
      <c r="AA59570" s="298"/>
      <c r="AC59570" s="206"/>
    </row>
    <row r="59571" spans="27:29">
      <c r="AA59571" s="298"/>
      <c r="AC59571" s="206"/>
    </row>
    <row r="59572" spans="27:29">
      <c r="AA59572" s="298"/>
      <c r="AC59572" s="206"/>
    </row>
    <row r="59573" spans="27:29">
      <c r="AA59573" s="298"/>
      <c r="AC59573" s="206"/>
    </row>
    <row r="59574" spans="27:29">
      <c r="AA59574" s="298"/>
      <c r="AC59574" s="206"/>
    </row>
    <row r="59575" spans="27:29">
      <c r="AA59575" s="298"/>
      <c r="AC59575" s="206"/>
    </row>
    <row r="59576" spans="27:29">
      <c r="AA59576" s="298"/>
      <c r="AC59576" s="206"/>
    </row>
    <row r="59577" spans="27:29">
      <c r="AA59577" s="298"/>
      <c r="AC59577" s="206"/>
    </row>
    <row r="59578" spans="27:29">
      <c r="AA59578" s="298"/>
      <c r="AC59578" s="206"/>
    </row>
    <row r="59579" spans="27:29">
      <c r="AA59579" s="298"/>
      <c r="AC59579" s="206"/>
    </row>
    <row r="59580" spans="27:29">
      <c r="AA59580" s="298"/>
      <c r="AC59580" s="206"/>
    </row>
    <row r="59581" spans="27:29">
      <c r="AA59581" s="298"/>
      <c r="AC59581" s="206"/>
    </row>
    <row r="59582" spans="27:29">
      <c r="AA59582" s="298"/>
      <c r="AC59582" s="206"/>
    </row>
    <row r="59583" spans="27:29">
      <c r="AA59583" s="298"/>
      <c r="AC59583" s="206"/>
    </row>
    <row r="59584" spans="27:29">
      <c r="AA59584" s="298"/>
      <c r="AC59584" s="206"/>
    </row>
    <row r="59585" spans="27:29">
      <c r="AA59585" s="298"/>
      <c r="AC59585" s="206"/>
    </row>
    <row r="59586" spans="27:29">
      <c r="AA59586" s="298"/>
      <c r="AC59586" s="206"/>
    </row>
    <row r="59587" spans="27:29">
      <c r="AA59587" s="298"/>
      <c r="AC59587" s="206"/>
    </row>
    <row r="59588" spans="27:29">
      <c r="AA59588" s="298"/>
      <c r="AC59588" s="206"/>
    </row>
    <row r="59589" spans="27:29">
      <c r="AA59589" s="298"/>
      <c r="AC59589" s="206"/>
    </row>
    <row r="59590" spans="27:29">
      <c r="AA59590" s="298"/>
      <c r="AC59590" s="206"/>
    </row>
    <row r="59591" spans="27:29">
      <c r="AA59591" s="298"/>
      <c r="AC59591" s="206"/>
    </row>
    <row r="59592" spans="27:29">
      <c r="AA59592" s="298"/>
      <c r="AC59592" s="206"/>
    </row>
    <row r="59593" spans="27:29">
      <c r="AA59593" s="298"/>
      <c r="AC59593" s="206"/>
    </row>
    <row r="59594" spans="27:29">
      <c r="AA59594" s="298"/>
      <c r="AC59594" s="206"/>
    </row>
    <row r="59595" spans="27:29">
      <c r="AA59595" s="298"/>
      <c r="AC59595" s="206"/>
    </row>
    <row r="59596" spans="27:29">
      <c r="AA59596" s="298"/>
      <c r="AC59596" s="206"/>
    </row>
    <row r="59597" spans="27:29">
      <c r="AA59597" s="298"/>
      <c r="AC59597" s="206"/>
    </row>
    <row r="59598" spans="27:29">
      <c r="AA59598" s="298"/>
      <c r="AC59598" s="206"/>
    </row>
    <row r="59599" spans="27:29">
      <c r="AA59599" s="298"/>
      <c r="AC59599" s="206"/>
    </row>
    <row r="59600" spans="27:29">
      <c r="AA59600" s="298"/>
      <c r="AC59600" s="206"/>
    </row>
    <row r="59601" spans="27:29">
      <c r="AA59601" s="298"/>
      <c r="AC59601" s="206"/>
    </row>
    <row r="59602" spans="27:29">
      <c r="AA59602" s="298"/>
      <c r="AC59602" s="206"/>
    </row>
    <row r="59603" spans="27:29">
      <c r="AA59603" s="298"/>
      <c r="AC59603" s="206"/>
    </row>
    <row r="59604" spans="27:29">
      <c r="AA59604" s="298"/>
      <c r="AC59604" s="206"/>
    </row>
    <row r="59605" spans="27:29">
      <c r="AA59605" s="298"/>
      <c r="AC59605" s="206"/>
    </row>
    <row r="59606" spans="27:29">
      <c r="AA59606" s="298"/>
      <c r="AC59606" s="206"/>
    </row>
    <row r="59607" spans="27:29">
      <c r="AA59607" s="298"/>
      <c r="AC59607" s="206"/>
    </row>
    <row r="59608" spans="27:29">
      <c r="AA59608" s="298"/>
      <c r="AC59608" s="206"/>
    </row>
    <row r="59609" spans="27:29">
      <c r="AA59609" s="298"/>
      <c r="AC59609" s="206"/>
    </row>
    <row r="59610" spans="27:29">
      <c r="AA59610" s="298"/>
      <c r="AC59610" s="206"/>
    </row>
    <row r="59611" spans="27:29">
      <c r="AA59611" s="298"/>
      <c r="AC59611" s="206"/>
    </row>
    <row r="59612" spans="27:29">
      <c r="AA59612" s="298"/>
      <c r="AC59612" s="206"/>
    </row>
    <row r="59613" spans="27:29">
      <c r="AA59613" s="298"/>
      <c r="AC59613" s="206"/>
    </row>
    <row r="59614" spans="27:29">
      <c r="AA59614" s="298"/>
      <c r="AC59614" s="206"/>
    </row>
    <row r="59615" spans="27:29">
      <c r="AA59615" s="298"/>
      <c r="AC59615" s="206"/>
    </row>
    <row r="59616" spans="27:29">
      <c r="AA59616" s="298"/>
      <c r="AC59616" s="206"/>
    </row>
    <row r="59617" spans="27:29">
      <c r="AA59617" s="298"/>
      <c r="AC59617" s="206"/>
    </row>
    <row r="59618" spans="27:29">
      <c r="AA59618" s="298"/>
      <c r="AC59618" s="206"/>
    </row>
    <row r="59619" spans="27:29">
      <c r="AA59619" s="298"/>
      <c r="AC59619" s="206"/>
    </row>
    <row r="59620" spans="27:29">
      <c r="AA59620" s="298"/>
      <c r="AC59620" s="206"/>
    </row>
    <row r="59621" spans="27:29">
      <c r="AA59621" s="298"/>
      <c r="AC59621" s="206"/>
    </row>
    <row r="59622" spans="27:29">
      <c r="AA59622" s="298"/>
      <c r="AC59622" s="206"/>
    </row>
    <row r="59623" spans="27:29">
      <c r="AA59623" s="298"/>
      <c r="AC59623" s="206"/>
    </row>
    <row r="59624" spans="27:29">
      <c r="AA59624" s="298"/>
      <c r="AC59624" s="206"/>
    </row>
    <row r="59625" spans="27:29">
      <c r="AA59625" s="298"/>
      <c r="AC59625" s="206"/>
    </row>
    <row r="59626" spans="27:29">
      <c r="AA59626" s="298"/>
      <c r="AC59626" s="206"/>
    </row>
    <row r="59627" spans="27:29">
      <c r="AA59627" s="298"/>
      <c r="AC59627" s="206"/>
    </row>
    <row r="59628" spans="27:29">
      <c r="AA59628" s="298"/>
      <c r="AC59628" s="206"/>
    </row>
    <row r="59629" spans="27:29">
      <c r="AA59629" s="298"/>
      <c r="AC59629" s="206"/>
    </row>
    <row r="59630" spans="27:29">
      <c r="AA59630" s="298"/>
      <c r="AC59630" s="206"/>
    </row>
    <row r="59631" spans="27:29">
      <c r="AA59631" s="298"/>
      <c r="AC59631" s="206"/>
    </row>
    <row r="59632" spans="27:29">
      <c r="AA59632" s="298"/>
      <c r="AC59632" s="206"/>
    </row>
    <row r="59633" spans="27:29">
      <c r="AA59633" s="298"/>
      <c r="AC59633" s="206"/>
    </row>
    <row r="59634" spans="27:29">
      <c r="AA59634" s="298"/>
      <c r="AC59634" s="206"/>
    </row>
    <row r="59635" spans="27:29">
      <c r="AA59635" s="298"/>
      <c r="AC59635" s="206"/>
    </row>
    <row r="59636" spans="27:29">
      <c r="AA59636" s="298"/>
      <c r="AC59636" s="206"/>
    </row>
    <row r="59637" spans="27:29">
      <c r="AA59637" s="298"/>
      <c r="AC59637" s="206"/>
    </row>
    <row r="59638" spans="27:29">
      <c r="AA59638" s="298"/>
      <c r="AC59638" s="206"/>
    </row>
    <row r="59639" spans="27:29">
      <c r="AA59639" s="298"/>
      <c r="AC59639" s="206"/>
    </row>
    <row r="59640" spans="27:29">
      <c r="AA59640" s="298"/>
      <c r="AC59640" s="206"/>
    </row>
    <row r="59641" spans="27:29">
      <c r="AA59641" s="298"/>
      <c r="AC59641" s="206"/>
    </row>
    <row r="59642" spans="27:29">
      <c r="AA59642" s="298"/>
      <c r="AC59642" s="206"/>
    </row>
    <row r="59643" spans="27:29">
      <c r="AA59643" s="298"/>
      <c r="AC59643" s="206"/>
    </row>
    <row r="59644" spans="27:29">
      <c r="AA59644" s="298"/>
      <c r="AC59644" s="206"/>
    </row>
    <row r="59645" spans="27:29">
      <c r="AA59645" s="298"/>
      <c r="AC59645" s="206"/>
    </row>
    <row r="59646" spans="27:29">
      <c r="AA59646" s="298"/>
      <c r="AC59646" s="206"/>
    </row>
    <row r="59647" spans="27:29">
      <c r="AA59647" s="298"/>
      <c r="AC59647" s="206"/>
    </row>
    <row r="59648" spans="27:29">
      <c r="AA59648" s="298"/>
      <c r="AC59648" s="206"/>
    </row>
    <row r="59649" spans="27:29">
      <c r="AA59649" s="298"/>
      <c r="AC59649" s="206"/>
    </row>
    <row r="59650" spans="27:29">
      <c r="AA59650" s="298"/>
      <c r="AC59650" s="206"/>
    </row>
    <row r="59651" spans="27:29">
      <c r="AA59651" s="298"/>
      <c r="AC59651" s="206"/>
    </row>
    <row r="59652" spans="27:29">
      <c r="AA59652" s="298"/>
      <c r="AC59652" s="206"/>
    </row>
    <row r="59653" spans="27:29">
      <c r="AA59653" s="298"/>
      <c r="AC59653" s="206"/>
    </row>
    <row r="59654" spans="27:29">
      <c r="AA59654" s="298"/>
      <c r="AC59654" s="206"/>
    </row>
    <row r="59655" spans="27:29">
      <c r="AA59655" s="298"/>
      <c r="AC59655" s="206"/>
    </row>
    <row r="59656" spans="27:29">
      <c r="AA59656" s="298"/>
      <c r="AC59656" s="206"/>
    </row>
    <row r="59657" spans="27:29">
      <c r="AA59657" s="298"/>
      <c r="AC59657" s="206"/>
    </row>
    <row r="59658" spans="27:29">
      <c r="AA59658" s="298"/>
      <c r="AC59658" s="206"/>
    </row>
    <row r="59659" spans="27:29">
      <c r="AA59659" s="298"/>
      <c r="AC59659" s="206"/>
    </row>
    <row r="59660" spans="27:29">
      <c r="AA59660" s="298"/>
      <c r="AC59660" s="206"/>
    </row>
    <row r="59661" spans="27:29">
      <c r="AA59661" s="298"/>
      <c r="AC59661" s="206"/>
    </row>
    <row r="59662" spans="27:29">
      <c r="AA59662" s="298"/>
      <c r="AC59662" s="206"/>
    </row>
    <row r="59663" spans="27:29">
      <c r="AA59663" s="298"/>
      <c r="AC59663" s="206"/>
    </row>
    <row r="59664" spans="27:29">
      <c r="AA59664" s="298"/>
      <c r="AC59664" s="206"/>
    </row>
    <row r="59665" spans="27:29">
      <c r="AA59665" s="298"/>
      <c r="AC59665" s="206"/>
    </row>
    <row r="59666" spans="27:29">
      <c r="AA59666" s="298"/>
      <c r="AC59666" s="206"/>
    </row>
    <row r="59667" spans="27:29">
      <c r="AA59667" s="298"/>
      <c r="AC59667" s="206"/>
    </row>
    <row r="59668" spans="27:29">
      <c r="AA59668" s="298"/>
      <c r="AC59668" s="206"/>
    </row>
    <row r="59669" spans="27:29">
      <c r="AA59669" s="298"/>
      <c r="AC59669" s="206"/>
    </row>
    <row r="59670" spans="27:29">
      <c r="AA59670" s="298"/>
      <c r="AC59670" s="206"/>
    </row>
    <row r="59671" spans="27:29">
      <c r="AA59671" s="298"/>
      <c r="AC59671" s="206"/>
    </row>
    <row r="59672" spans="27:29">
      <c r="AA59672" s="298"/>
      <c r="AC59672" s="206"/>
    </row>
    <row r="59673" spans="27:29">
      <c r="AA59673" s="298"/>
      <c r="AC59673" s="206"/>
    </row>
    <row r="59674" spans="27:29">
      <c r="AA59674" s="298"/>
      <c r="AC59674" s="206"/>
    </row>
    <row r="59675" spans="27:29">
      <c r="AA59675" s="298"/>
      <c r="AC59675" s="206"/>
    </row>
    <row r="59676" spans="27:29">
      <c r="AA59676" s="298"/>
      <c r="AC59676" s="206"/>
    </row>
    <row r="59677" spans="27:29">
      <c r="AA59677" s="298"/>
      <c r="AC59677" s="206"/>
    </row>
    <row r="59678" spans="27:29">
      <c r="AA59678" s="298"/>
      <c r="AC59678" s="206"/>
    </row>
    <row r="59679" spans="27:29">
      <c r="AA59679" s="298"/>
      <c r="AC59679" s="206"/>
    </row>
    <row r="59680" spans="27:29">
      <c r="AA59680" s="298"/>
      <c r="AC59680" s="206"/>
    </row>
    <row r="59681" spans="27:29">
      <c r="AA59681" s="298"/>
      <c r="AC59681" s="206"/>
    </row>
    <row r="59682" spans="27:29">
      <c r="AA59682" s="298"/>
      <c r="AC59682" s="206"/>
    </row>
    <row r="59683" spans="27:29">
      <c r="AA59683" s="298"/>
      <c r="AC59683" s="206"/>
    </row>
    <row r="59684" spans="27:29">
      <c r="AA59684" s="298"/>
      <c r="AC59684" s="206"/>
    </row>
    <row r="59685" spans="27:29">
      <c r="AA59685" s="298"/>
      <c r="AC59685" s="206"/>
    </row>
    <row r="59686" spans="27:29">
      <c r="AA59686" s="298"/>
      <c r="AC59686" s="206"/>
    </row>
    <row r="59687" spans="27:29">
      <c r="AA59687" s="298"/>
      <c r="AC59687" s="206"/>
    </row>
    <row r="59688" spans="27:29">
      <c r="AA59688" s="298"/>
      <c r="AC59688" s="206"/>
    </row>
    <row r="59689" spans="27:29">
      <c r="AA59689" s="298"/>
      <c r="AC59689" s="206"/>
    </row>
    <row r="59690" spans="27:29">
      <c r="AA59690" s="298"/>
      <c r="AC59690" s="206"/>
    </row>
    <row r="59691" spans="27:29">
      <c r="AA59691" s="298"/>
      <c r="AC59691" s="206"/>
    </row>
    <row r="59692" spans="27:29">
      <c r="AA59692" s="298"/>
      <c r="AC59692" s="206"/>
    </row>
    <row r="59693" spans="27:29">
      <c r="AA59693" s="298"/>
      <c r="AC59693" s="206"/>
    </row>
    <row r="59694" spans="27:29">
      <c r="AA59694" s="298"/>
      <c r="AC59694" s="206"/>
    </row>
    <row r="59695" spans="27:29">
      <c r="AA59695" s="298"/>
      <c r="AC59695" s="206"/>
    </row>
    <row r="59696" spans="27:29">
      <c r="AA59696" s="298"/>
      <c r="AC59696" s="206"/>
    </row>
    <row r="59697" spans="27:29">
      <c r="AA59697" s="298"/>
      <c r="AC59697" s="206"/>
    </row>
    <row r="59698" spans="27:29">
      <c r="AA59698" s="298"/>
      <c r="AC59698" s="206"/>
    </row>
    <row r="59699" spans="27:29">
      <c r="AA59699" s="298"/>
      <c r="AC59699" s="206"/>
    </row>
    <row r="59700" spans="27:29">
      <c r="AA59700" s="298"/>
      <c r="AC59700" s="206"/>
    </row>
    <row r="59701" spans="27:29">
      <c r="AA59701" s="298"/>
      <c r="AC59701" s="206"/>
    </row>
    <row r="59702" spans="27:29">
      <c r="AA59702" s="298"/>
      <c r="AC59702" s="206"/>
    </row>
    <row r="59703" spans="27:29">
      <c r="AA59703" s="298"/>
      <c r="AC59703" s="206"/>
    </row>
    <row r="59704" spans="27:29">
      <c r="AA59704" s="298"/>
      <c r="AC59704" s="206"/>
    </row>
    <row r="59705" spans="27:29">
      <c r="AA59705" s="298"/>
      <c r="AC59705" s="206"/>
    </row>
    <row r="59706" spans="27:29">
      <c r="AA59706" s="298"/>
      <c r="AC59706" s="206"/>
    </row>
    <row r="59707" spans="27:29">
      <c r="AA59707" s="298"/>
      <c r="AC59707" s="206"/>
    </row>
    <row r="59708" spans="27:29">
      <c r="AA59708" s="298"/>
      <c r="AC59708" s="206"/>
    </row>
    <row r="59709" spans="27:29">
      <c r="AA59709" s="298"/>
      <c r="AC59709" s="206"/>
    </row>
    <row r="59710" spans="27:29">
      <c r="AA59710" s="298"/>
      <c r="AC59710" s="206"/>
    </row>
    <row r="59711" spans="27:29">
      <c r="AA59711" s="298"/>
      <c r="AC59711" s="206"/>
    </row>
    <row r="59712" spans="27:29">
      <c r="AA59712" s="298"/>
      <c r="AC59712" s="206"/>
    </row>
    <row r="59713" spans="27:29">
      <c r="AA59713" s="298"/>
      <c r="AC59713" s="206"/>
    </row>
    <row r="59714" spans="27:29">
      <c r="AA59714" s="298"/>
      <c r="AC59714" s="206"/>
    </row>
    <row r="59715" spans="27:29">
      <c r="AA59715" s="298"/>
      <c r="AC59715" s="206"/>
    </row>
    <row r="59716" spans="27:29">
      <c r="AA59716" s="298"/>
      <c r="AC59716" s="206"/>
    </row>
    <row r="59717" spans="27:29">
      <c r="AA59717" s="298"/>
      <c r="AC59717" s="206"/>
    </row>
    <row r="59718" spans="27:29">
      <c r="AA59718" s="298"/>
      <c r="AC59718" s="206"/>
    </row>
    <row r="59719" spans="27:29">
      <c r="AA59719" s="298"/>
      <c r="AC59719" s="206"/>
    </row>
    <row r="59720" spans="27:29">
      <c r="AA59720" s="298"/>
      <c r="AC59720" s="206"/>
    </row>
    <row r="59721" spans="27:29">
      <c r="AA59721" s="298"/>
      <c r="AC59721" s="206"/>
    </row>
    <row r="59722" spans="27:29">
      <c r="AA59722" s="298"/>
      <c r="AC59722" s="206"/>
    </row>
    <row r="59723" spans="27:29">
      <c r="AA59723" s="298"/>
      <c r="AC59723" s="206"/>
    </row>
    <row r="59724" spans="27:29">
      <c r="AA59724" s="298"/>
      <c r="AC59724" s="206"/>
    </row>
    <row r="59725" spans="27:29">
      <c r="AA59725" s="298"/>
      <c r="AC59725" s="206"/>
    </row>
    <row r="59726" spans="27:29">
      <c r="AA59726" s="298"/>
      <c r="AC59726" s="206"/>
    </row>
    <row r="59727" spans="27:29">
      <c r="AA59727" s="298"/>
      <c r="AC59727" s="206"/>
    </row>
    <row r="59728" spans="27:29">
      <c r="AA59728" s="298"/>
      <c r="AC59728" s="206"/>
    </row>
    <row r="59729" spans="27:29">
      <c r="AA59729" s="298"/>
      <c r="AC59729" s="206"/>
    </row>
    <row r="59730" spans="27:29">
      <c r="AA59730" s="298"/>
      <c r="AC59730" s="206"/>
    </row>
    <row r="59731" spans="27:29">
      <c r="AA59731" s="298"/>
      <c r="AC59731" s="206"/>
    </row>
    <row r="59732" spans="27:29">
      <c r="AA59732" s="298"/>
      <c r="AC59732" s="206"/>
    </row>
    <row r="59733" spans="27:29">
      <c r="AA59733" s="298"/>
      <c r="AC59733" s="206"/>
    </row>
    <row r="59734" spans="27:29">
      <c r="AA59734" s="298"/>
      <c r="AC59734" s="206"/>
    </row>
    <row r="59735" spans="27:29">
      <c r="AA59735" s="298"/>
      <c r="AC59735" s="206"/>
    </row>
    <row r="59736" spans="27:29">
      <c r="AA59736" s="298"/>
      <c r="AC59736" s="206"/>
    </row>
    <row r="59737" spans="27:29">
      <c r="AA59737" s="298"/>
      <c r="AC59737" s="206"/>
    </row>
    <row r="59738" spans="27:29">
      <c r="AA59738" s="298"/>
      <c r="AC59738" s="206"/>
    </row>
    <row r="59739" spans="27:29">
      <c r="AA59739" s="298"/>
      <c r="AC59739" s="206"/>
    </row>
    <row r="59740" spans="27:29">
      <c r="AA59740" s="298"/>
      <c r="AC59740" s="206"/>
    </row>
    <row r="59741" spans="27:29">
      <c r="AA59741" s="298"/>
      <c r="AC59741" s="206"/>
    </row>
    <row r="59742" spans="27:29">
      <c r="AA59742" s="298"/>
      <c r="AC59742" s="206"/>
    </row>
    <row r="59743" spans="27:29">
      <c r="AA59743" s="298"/>
      <c r="AC59743" s="206"/>
    </row>
    <row r="59744" spans="27:29">
      <c r="AA59744" s="298"/>
      <c r="AC59744" s="206"/>
    </row>
    <row r="59745" spans="27:29">
      <c r="AA59745" s="298"/>
      <c r="AC59745" s="206"/>
    </row>
    <row r="59746" spans="27:29">
      <c r="AA59746" s="298"/>
      <c r="AC59746" s="206"/>
    </row>
    <row r="59747" spans="27:29">
      <c r="AA59747" s="298"/>
      <c r="AC59747" s="206"/>
    </row>
    <row r="59748" spans="27:29">
      <c r="AA59748" s="298"/>
      <c r="AC59748" s="206"/>
    </row>
    <row r="59749" spans="27:29">
      <c r="AA59749" s="298"/>
      <c r="AC59749" s="206"/>
    </row>
    <row r="59750" spans="27:29">
      <c r="AA59750" s="298"/>
      <c r="AC59750" s="206"/>
    </row>
    <row r="59751" spans="27:29">
      <c r="AA59751" s="298"/>
      <c r="AC59751" s="206"/>
    </row>
    <row r="59752" spans="27:29">
      <c r="AA59752" s="298"/>
      <c r="AC59752" s="206"/>
    </row>
    <row r="59753" spans="27:29">
      <c r="AA59753" s="298"/>
      <c r="AC59753" s="206"/>
    </row>
    <row r="59754" spans="27:29">
      <c r="AA59754" s="298"/>
      <c r="AC59754" s="206"/>
    </row>
    <row r="59755" spans="27:29">
      <c r="AA59755" s="298"/>
      <c r="AC59755" s="206"/>
    </row>
    <row r="59756" spans="27:29">
      <c r="AA59756" s="298"/>
      <c r="AC59756" s="206"/>
    </row>
    <row r="59757" spans="27:29">
      <c r="AA59757" s="298"/>
      <c r="AC59757" s="206"/>
    </row>
    <row r="59758" spans="27:29">
      <c r="AA59758" s="298"/>
      <c r="AC59758" s="206"/>
    </row>
    <row r="59759" spans="27:29">
      <c r="AA59759" s="298"/>
      <c r="AC59759" s="206"/>
    </row>
    <row r="59760" spans="27:29">
      <c r="AA59760" s="298"/>
      <c r="AC59760" s="206"/>
    </row>
    <row r="59761" spans="27:29">
      <c r="AA59761" s="298"/>
      <c r="AC59761" s="206"/>
    </row>
    <row r="59762" spans="27:29">
      <c r="AA59762" s="298"/>
      <c r="AC59762" s="206"/>
    </row>
    <row r="59763" spans="27:29">
      <c r="AA59763" s="298"/>
      <c r="AC59763" s="206"/>
    </row>
    <row r="59764" spans="27:29">
      <c r="AA59764" s="298"/>
      <c r="AC59764" s="206"/>
    </row>
    <row r="59765" spans="27:29">
      <c r="AA59765" s="298"/>
      <c r="AC59765" s="206"/>
    </row>
    <row r="59766" spans="27:29">
      <c r="AA59766" s="298"/>
      <c r="AC59766" s="206"/>
    </row>
    <row r="59767" spans="27:29">
      <c r="AA59767" s="298"/>
      <c r="AC59767" s="206"/>
    </row>
    <row r="59768" spans="27:29">
      <c r="AA59768" s="298"/>
      <c r="AC59768" s="206"/>
    </row>
    <row r="59769" spans="27:29">
      <c r="AA59769" s="298"/>
      <c r="AC59769" s="206"/>
    </row>
    <row r="59770" spans="27:29">
      <c r="AA59770" s="298"/>
      <c r="AC59770" s="206"/>
    </row>
    <row r="59771" spans="27:29">
      <c r="AA59771" s="298"/>
      <c r="AC59771" s="206"/>
    </row>
    <row r="59772" spans="27:29">
      <c r="AA59772" s="298"/>
      <c r="AC59772" s="206"/>
    </row>
    <row r="59773" spans="27:29">
      <c r="AA59773" s="298"/>
      <c r="AC59773" s="206"/>
    </row>
    <row r="59774" spans="27:29">
      <c r="AA59774" s="298"/>
      <c r="AC59774" s="206"/>
    </row>
    <row r="59775" spans="27:29">
      <c r="AA59775" s="298"/>
      <c r="AC59775" s="206"/>
    </row>
    <row r="59776" spans="27:29">
      <c r="AA59776" s="298"/>
      <c r="AC59776" s="206"/>
    </row>
    <row r="59777" spans="27:29">
      <c r="AA59777" s="298"/>
      <c r="AC59777" s="206"/>
    </row>
    <row r="59778" spans="27:29">
      <c r="AA59778" s="298"/>
      <c r="AC59778" s="206"/>
    </row>
    <row r="59779" spans="27:29">
      <c r="AA59779" s="298"/>
      <c r="AC59779" s="206"/>
    </row>
    <row r="59780" spans="27:29">
      <c r="AA59780" s="298"/>
      <c r="AC59780" s="206"/>
    </row>
    <row r="59781" spans="27:29">
      <c r="AA59781" s="298"/>
      <c r="AC59781" s="206"/>
    </row>
    <row r="59782" spans="27:29">
      <c r="AA59782" s="298"/>
      <c r="AC59782" s="206"/>
    </row>
    <row r="59783" spans="27:29">
      <c r="AA59783" s="298"/>
      <c r="AC59783" s="206"/>
    </row>
    <row r="59784" spans="27:29">
      <c r="AA59784" s="298"/>
      <c r="AC59784" s="206"/>
    </row>
    <row r="59785" spans="27:29">
      <c r="AA59785" s="298"/>
      <c r="AC59785" s="206"/>
    </row>
    <row r="59786" spans="27:29">
      <c r="AA59786" s="298"/>
      <c r="AC59786" s="206"/>
    </row>
    <row r="59787" spans="27:29">
      <c r="AA59787" s="298"/>
      <c r="AC59787" s="206"/>
    </row>
    <row r="59788" spans="27:29">
      <c r="AA59788" s="298"/>
      <c r="AC59788" s="206"/>
    </row>
    <row r="59789" spans="27:29">
      <c r="AA59789" s="298"/>
      <c r="AC59789" s="206"/>
    </row>
    <row r="59790" spans="27:29">
      <c r="AA59790" s="298"/>
      <c r="AC59790" s="206"/>
    </row>
    <row r="59791" spans="27:29">
      <c r="AA59791" s="298"/>
      <c r="AC59791" s="206"/>
    </row>
    <row r="59792" spans="27:29">
      <c r="AA59792" s="298"/>
      <c r="AC59792" s="206"/>
    </row>
    <row r="59793" spans="27:29">
      <c r="AA59793" s="298"/>
      <c r="AC59793" s="206"/>
    </row>
    <row r="59794" spans="27:29">
      <c r="AA59794" s="298"/>
      <c r="AC59794" s="206"/>
    </row>
    <row r="59795" spans="27:29">
      <c r="AA59795" s="298"/>
      <c r="AC59795" s="206"/>
    </row>
    <row r="59796" spans="27:29">
      <c r="AA59796" s="298"/>
      <c r="AC59796" s="206"/>
    </row>
    <row r="59797" spans="27:29">
      <c r="AA59797" s="298"/>
      <c r="AC59797" s="206"/>
    </row>
    <row r="59798" spans="27:29">
      <c r="AA59798" s="298"/>
      <c r="AC59798" s="206"/>
    </row>
    <row r="59799" spans="27:29">
      <c r="AA59799" s="298"/>
      <c r="AC59799" s="206"/>
    </row>
    <row r="59800" spans="27:29">
      <c r="AA59800" s="298"/>
      <c r="AC59800" s="206"/>
    </row>
    <row r="59801" spans="27:29">
      <c r="AA59801" s="298"/>
      <c r="AC59801" s="206"/>
    </row>
    <row r="59802" spans="27:29">
      <c r="AA59802" s="298"/>
      <c r="AC59802" s="206"/>
    </row>
    <row r="59803" spans="27:29">
      <c r="AA59803" s="298"/>
      <c r="AC59803" s="206"/>
    </row>
    <row r="59804" spans="27:29">
      <c r="AA59804" s="298"/>
      <c r="AC59804" s="206"/>
    </row>
    <row r="59805" spans="27:29">
      <c r="AA59805" s="298"/>
      <c r="AC59805" s="206"/>
    </row>
    <row r="59806" spans="27:29">
      <c r="AA59806" s="298"/>
      <c r="AC59806" s="206"/>
    </row>
    <row r="59807" spans="27:29">
      <c r="AA59807" s="298"/>
      <c r="AC59807" s="206"/>
    </row>
    <row r="59808" spans="27:29">
      <c r="AA59808" s="298"/>
      <c r="AC59808" s="206"/>
    </row>
    <row r="59809" spans="27:29">
      <c r="AA59809" s="298"/>
      <c r="AC59809" s="206"/>
    </row>
    <row r="59810" spans="27:29">
      <c r="AA59810" s="298"/>
      <c r="AC59810" s="206"/>
    </row>
    <row r="59811" spans="27:29">
      <c r="AA59811" s="298"/>
      <c r="AC59811" s="206"/>
    </row>
    <row r="59812" spans="27:29">
      <c r="AA59812" s="298"/>
      <c r="AC59812" s="206"/>
    </row>
    <row r="59813" spans="27:29">
      <c r="AA59813" s="298"/>
      <c r="AC59813" s="206"/>
    </row>
    <row r="59814" spans="27:29">
      <c r="AA59814" s="298"/>
      <c r="AC59814" s="206"/>
    </row>
    <row r="59815" spans="27:29">
      <c r="AA59815" s="298"/>
      <c r="AC59815" s="206"/>
    </row>
    <row r="59816" spans="27:29">
      <c r="AA59816" s="298"/>
      <c r="AC59816" s="206"/>
    </row>
    <row r="59817" spans="27:29">
      <c r="AA59817" s="298"/>
      <c r="AC59817" s="206"/>
    </row>
    <row r="59818" spans="27:29">
      <c r="AA59818" s="298"/>
      <c r="AC59818" s="206"/>
    </row>
    <row r="59819" spans="27:29">
      <c r="AA59819" s="298"/>
      <c r="AC59819" s="206"/>
    </row>
    <row r="59820" spans="27:29">
      <c r="AA59820" s="298"/>
      <c r="AC59820" s="206"/>
    </row>
    <row r="59821" spans="27:29">
      <c r="AA59821" s="298"/>
      <c r="AC59821" s="206"/>
    </row>
    <row r="59822" spans="27:29">
      <c r="AA59822" s="298"/>
      <c r="AC59822" s="206"/>
    </row>
    <row r="59823" spans="27:29">
      <c r="AA59823" s="298"/>
      <c r="AC59823" s="206"/>
    </row>
    <row r="59824" spans="27:29">
      <c r="AA59824" s="298"/>
      <c r="AC59824" s="206"/>
    </row>
    <row r="59825" spans="27:29">
      <c r="AA59825" s="298"/>
      <c r="AC59825" s="206"/>
    </row>
    <row r="59826" spans="27:29">
      <c r="AA59826" s="298"/>
      <c r="AC59826" s="206"/>
    </row>
    <row r="59827" spans="27:29">
      <c r="AA59827" s="298"/>
      <c r="AC59827" s="206"/>
    </row>
    <row r="59828" spans="27:29">
      <c r="AA59828" s="298"/>
      <c r="AC59828" s="206"/>
    </row>
    <row r="59829" spans="27:29">
      <c r="AA59829" s="298"/>
      <c r="AC59829" s="206"/>
    </row>
    <row r="59830" spans="27:29">
      <c r="AA59830" s="298"/>
      <c r="AC59830" s="206"/>
    </row>
    <row r="59831" spans="27:29">
      <c r="AA59831" s="298"/>
      <c r="AC59831" s="206"/>
    </row>
    <row r="59832" spans="27:29">
      <c r="AA59832" s="298"/>
      <c r="AC59832" s="206"/>
    </row>
    <row r="59833" spans="27:29">
      <c r="AA59833" s="298"/>
      <c r="AC59833" s="206"/>
    </row>
    <row r="59834" spans="27:29">
      <c r="AA59834" s="298"/>
      <c r="AC59834" s="206"/>
    </row>
    <row r="59835" spans="27:29">
      <c r="AA59835" s="298"/>
      <c r="AC59835" s="206"/>
    </row>
    <row r="59836" spans="27:29">
      <c r="AA59836" s="298"/>
      <c r="AC59836" s="206"/>
    </row>
    <row r="59837" spans="27:29">
      <c r="AA59837" s="298"/>
      <c r="AC59837" s="206"/>
    </row>
    <row r="59838" spans="27:29">
      <c r="AA59838" s="298"/>
      <c r="AC59838" s="206"/>
    </row>
    <row r="59839" spans="27:29">
      <c r="AA59839" s="298"/>
      <c r="AC59839" s="206"/>
    </row>
    <row r="59840" spans="27:29">
      <c r="AA59840" s="298"/>
      <c r="AC59840" s="206"/>
    </row>
    <row r="59841" spans="27:29">
      <c r="AA59841" s="298"/>
      <c r="AC59841" s="206"/>
    </row>
    <row r="59842" spans="27:29">
      <c r="AA59842" s="298"/>
      <c r="AC59842" s="206"/>
    </row>
    <row r="59843" spans="27:29">
      <c r="AA59843" s="298"/>
      <c r="AC59843" s="206"/>
    </row>
    <row r="59844" spans="27:29">
      <c r="AA59844" s="298"/>
      <c r="AC59844" s="206"/>
    </row>
    <row r="59845" spans="27:29">
      <c r="AA59845" s="298"/>
      <c r="AC59845" s="206"/>
    </row>
    <row r="59846" spans="27:29">
      <c r="AA59846" s="298"/>
      <c r="AC59846" s="206"/>
    </row>
    <row r="59847" spans="27:29">
      <c r="AA59847" s="298"/>
      <c r="AC59847" s="206"/>
    </row>
    <row r="59848" spans="27:29">
      <c r="AA59848" s="298"/>
      <c r="AC59848" s="206"/>
    </row>
    <row r="59849" spans="27:29">
      <c r="AA59849" s="298"/>
      <c r="AC59849" s="206"/>
    </row>
    <row r="59850" spans="27:29">
      <c r="AA59850" s="298"/>
      <c r="AC59850" s="206"/>
    </row>
    <row r="59851" spans="27:29">
      <c r="AA59851" s="298"/>
      <c r="AC59851" s="206"/>
    </row>
    <row r="59852" spans="27:29">
      <c r="AA59852" s="298"/>
      <c r="AC59852" s="206"/>
    </row>
    <row r="59853" spans="27:29">
      <c r="AA59853" s="298"/>
      <c r="AC59853" s="206"/>
    </row>
    <row r="59854" spans="27:29">
      <c r="AA59854" s="298"/>
      <c r="AC59854" s="206"/>
    </row>
    <row r="59855" spans="27:29">
      <c r="AA59855" s="298"/>
      <c r="AC59855" s="206"/>
    </row>
    <row r="59856" spans="27:29">
      <c r="AA59856" s="298"/>
      <c r="AC59856" s="206"/>
    </row>
    <row r="59857" spans="27:29">
      <c r="AA59857" s="298"/>
      <c r="AC59857" s="206"/>
    </row>
    <row r="59858" spans="27:29">
      <c r="AA59858" s="298"/>
      <c r="AC59858" s="206"/>
    </row>
    <row r="59859" spans="27:29">
      <c r="AA59859" s="298"/>
      <c r="AC59859" s="206"/>
    </row>
    <row r="59860" spans="27:29">
      <c r="AA59860" s="298"/>
      <c r="AC59860" s="206"/>
    </row>
    <row r="59861" spans="27:29">
      <c r="AA59861" s="298"/>
      <c r="AC59861" s="206"/>
    </row>
    <row r="59862" spans="27:29">
      <c r="AA59862" s="298"/>
      <c r="AC59862" s="206"/>
    </row>
    <row r="59863" spans="27:29">
      <c r="AA59863" s="298"/>
      <c r="AC59863" s="206"/>
    </row>
    <row r="59864" spans="27:29">
      <c r="AA59864" s="298"/>
      <c r="AC59864" s="206"/>
    </row>
    <row r="59865" spans="27:29">
      <c r="AA59865" s="298"/>
      <c r="AC59865" s="206"/>
    </row>
    <row r="59866" spans="27:29">
      <c r="AA59866" s="298"/>
      <c r="AC59866" s="206"/>
    </row>
    <row r="59867" spans="27:29">
      <c r="AA59867" s="298"/>
      <c r="AC59867" s="206"/>
    </row>
    <row r="59868" spans="27:29">
      <c r="AA59868" s="298"/>
      <c r="AC59868" s="206"/>
    </row>
    <row r="59869" spans="27:29">
      <c r="AA59869" s="298"/>
      <c r="AC59869" s="206"/>
    </row>
    <row r="59870" spans="27:29">
      <c r="AA59870" s="298"/>
      <c r="AC59870" s="206"/>
    </row>
    <row r="59871" spans="27:29">
      <c r="AA59871" s="298"/>
      <c r="AC59871" s="206"/>
    </row>
    <row r="59872" spans="27:29">
      <c r="AA59872" s="298"/>
      <c r="AC59872" s="206"/>
    </row>
    <row r="59873" spans="27:29">
      <c r="AA59873" s="298"/>
      <c r="AC59873" s="206"/>
    </row>
    <row r="59874" spans="27:29">
      <c r="AA59874" s="298"/>
      <c r="AC59874" s="206"/>
    </row>
    <row r="59875" spans="27:29">
      <c r="AA59875" s="298"/>
      <c r="AC59875" s="206"/>
    </row>
    <row r="59876" spans="27:29">
      <c r="AA59876" s="298"/>
      <c r="AC59876" s="206"/>
    </row>
    <row r="59877" spans="27:29">
      <c r="AA59877" s="298"/>
      <c r="AC59877" s="206"/>
    </row>
    <row r="59878" spans="27:29">
      <c r="AA59878" s="298"/>
      <c r="AC59878" s="206"/>
    </row>
    <row r="59879" spans="27:29">
      <c r="AA59879" s="298"/>
      <c r="AC59879" s="206"/>
    </row>
    <row r="59880" spans="27:29">
      <c r="AA59880" s="298"/>
      <c r="AC59880" s="206"/>
    </row>
    <row r="59881" spans="27:29">
      <c r="AA59881" s="298"/>
      <c r="AC59881" s="206"/>
    </row>
    <row r="59882" spans="27:29">
      <c r="AA59882" s="298"/>
      <c r="AC59882" s="206"/>
    </row>
    <row r="59883" spans="27:29">
      <c r="AA59883" s="298"/>
      <c r="AC59883" s="206"/>
    </row>
    <row r="59884" spans="27:29">
      <c r="AA59884" s="298"/>
      <c r="AC59884" s="206"/>
    </row>
    <row r="59885" spans="27:29">
      <c r="AA59885" s="298"/>
      <c r="AC59885" s="206"/>
    </row>
    <row r="59886" spans="27:29">
      <c r="AA59886" s="298"/>
      <c r="AC59886" s="206"/>
    </row>
    <row r="59887" spans="27:29">
      <c r="AA59887" s="298"/>
      <c r="AC59887" s="206"/>
    </row>
    <row r="59888" spans="27:29">
      <c r="AA59888" s="298"/>
      <c r="AC59888" s="206"/>
    </row>
    <row r="59889" spans="27:29">
      <c r="AA59889" s="298"/>
      <c r="AC59889" s="206"/>
    </row>
    <row r="59890" spans="27:29">
      <c r="AA59890" s="298"/>
      <c r="AC59890" s="206"/>
    </row>
    <row r="59891" spans="27:29">
      <c r="AA59891" s="298"/>
      <c r="AC59891" s="206"/>
    </row>
    <row r="59892" spans="27:29">
      <c r="AA59892" s="298"/>
      <c r="AC59892" s="206"/>
    </row>
    <row r="59893" spans="27:29">
      <c r="AA59893" s="298"/>
      <c r="AC59893" s="206"/>
    </row>
    <row r="59894" spans="27:29">
      <c r="AA59894" s="298"/>
      <c r="AC59894" s="206"/>
    </row>
    <row r="59895" spans="27:29">
      <c r="AA59895" s="298"/>
      <c r="AC59895" s="206"/>
    </row>
    <row r="59896" spans="27:29">
      <c r="AA59896" s="298"/>
      <c r="AC59896" s="206"/>
    </row>
    <row r="59897" spans="27:29">
      <c r="AA59897" s="298"/>
      <c r="AC59897" s="206"/>
    </row>
    <row r="59898" spans="27:29">
      <c r="AA59898" s="298"/>
      <c r="AC59898" s="206"/>
    </row>
    <row r="59899" spans="27:29">
      <c r="AA59899" s="298"/>
      <c r="AC59899" s="206"/>
    </row>
    <row r="59900" spans="27:29">
      <c r="AA59900" s="298"/>
      <c r="AC59900" s="206"/>
    </row>
    <row r="59901" spans="27:29">
      <c r="AA59901" s="298"/>
      <c r="AC59901" s="206"/>
    </row>
    <row r="59902" spans="27:29">
      <c r="AA59902" s="298"/>
      <c r="AC59902" s="206"/>
    </row>
    <row r="59903" spans="27:29">
      <c r="AA59903" s="298"/>
      <c r="AC59903" s="206"/>
    </row>
    <row r="59904" spans="27:29">
      <c r="AA59904" s="298"/>
      <c r="AC59904" s="206"/>
    </row>
    <row r="59905" spans="27:29">
      <c r="AA59905" s="298"/>
      <c r="AC59905" s="206"/>
    </row>
    <row r="59906" spans="27:29">
      <c r="AA59906" s="298"/>
      <c r="AC59906" s="206"/>
    </row>
    <row r="59907" spans="27:29">
      <c r="AA59907" s="298"/>
      <c r="AC59907" s="206"/>
    </row>
    <row r="59908" spans="27:29">
      <c r="AA59908" s="298"/>
      <c r="AC59908" s="206"/>
    </row>
    <row r="59909" spans="27:29">
      <c r="AA59909" s="298"/>
      <c r="AC59909" s="206"/>
    </row>
    <row r="59910" spans="27:29">
      <c r="AA59910" s="298"/>
      <c r="AC59910" s="206"/>
    </row>
    <row r="59911" spans="27:29">
      <c r="AA59911" s="298"/>
      <c r="AC59911" s="206"/>
    </row>
    <row r="59912" spans="27:29">
      <c r="AA59912" s="298"/>
      <c r="AC59912" s="206"/>
    </row>
    <row r="59913" spans="27:29">
      <c r="AA59913" s="298"/>
      <c r="AC59913" s="206"/>
    </row>
    <row r="59914" spans="27:29">
      <c r="AA59914" s="298"/>
      <c r="AC59914" s="206"/>
    </row>
    <row r="59915" spans="27:29">
      <c r="AA59915" s="298"/>
      <c r="AC59915" s="206"/>
    </row>
    <row r="59916" spans="27:29">
      <c r="AA59916" s="298"/>
      <c r="AC59916" s="206"/>
    </row>
    <row r="59917" spans="27:29">
      <c r="AA59917" s="298"/>
      <c r="AC59917" s="206"/>
    </row>
    <row r="59918" spans="27:29">
      <c r="AA59918" s="298"/>
      <c r="AC59918" s="206"/>
    </row>
    <row r="59919" spans="27:29">
      <c r="AA59919" s="298"/>
      <c r="AC59919" s="206"/>
    </row>
    <row r="59920" spans="27:29">
      <c r="AA59920" s="298"/>
      <c r="AC59920" s="206"/>
    </row>
    <row r="59921" spans="27:29">
      <c r="AA59921" s="298"/>
      <c r="AC59921" s="206"/>
    </row>
    <row r="59922" spans="27:29">
      <c r="AA59922" s="298"/>
      <c r="AC59922" s="206"/>
    </row>
    <row r="59923" spans="27:29">
      <c r="AA59923" s="298"/>
      <c r="AC59923" s="206"/>
    </row>
    <row r="59924" spans="27:29">
      <c r="AA59924" s="298"/>
      <c r="AC59924" s="206"/>
    </row>
    <row r="59925" spans="27:29">
      <c r="AA59925" s="298"/>
      <c r="AC59925" s="206"/>
    </row>
    <row r="59926" spans="27:29">
      <c r="AA59926" s="298"/>
      <c r="AC59926" s="206"/>
    </row>
    <row r="59927" spans="27:29">
      <c r="AA59927" s="298"/>
      <c r="AC59927" s="206"/>
    </row>
    <row r="59928" spans="27:29">
      <c r="AA59928" s="298"/>
      <c r="AC59928" s="206"/>
    </row>
    <row r="59929" spans="27:29">
      <c r="AA59929" s="298"/>
      <c r="AC59929" s="206"/>
    </row>
    <row r="59930" spans="27:29">
      <c r="AA59930" s="298"/>
      <c r="AC59930" s="206"/>
    </row>
    <row r="59931" spans="27:29">
      <c r="AA59931" s="298"/>
      <c r="AC59931" s="206"/>
    </row>
    <row r="59932" spans="27:29">
      <c r="AA59932" s="298"/>
      <c r="AC59932" s="206"/>
    </row>
    <row r="59933" spans="27:29">
      <c r="AA59933" s="298"/>
      <c r="AC59933" s="206"/>
    </row>
    <row r="59934" spans="27:29">
      <c r="AA59934" s="298"/>
      <c r="AC59934" s="206"/>
    </row>
    <row r="59935" spans="27:29">
      <c r="AA59935" s="298"/>
      <c r="AC59935" s="206"/>
    </row>
    <row r="59936" spans="27:29">
      <c r="AA59936" s="298"/>
      <c r="AC59936" s="206"/>
    </row>
    <row r="59937" spans="27:29">
      <c r="AA59937" s="298"/>
      <c r="AC59937" s="206"/>
    </row>
    <row r="59938" spans="27:29">
      <c r="AA59938" s="298"/>
      <c r="AC59938" s="206"/>
    </row>
    <row r="59939" spans="27:29">
      <c r="AA59939" s="298"/>
      <c r="AC59939" s="206"/>
    </row>
    <row r="59940" spans="27:29">
      <c r="AA59940" s="298"/>
      <c r="AC59940" s="206"/>
    </row>
    <row r="59941" spans="27:29">
      <c r="AA59941" s="298"/>
      <c r="AC59941" s="206"/>
    </row>
    <row r="59942" spans="27:29">
      <c r="AA59942" s="298"/>
      <c r="AC59942" s="206"/>
    </row>
    <row r="59943" spans="27:29">
      <c r="AA59943" s="298"/>
      <c r="AC59943" s="206"/>
    </row>
    <row r="59944" spans="27:29">
      <c r="AA59944" s="298"/>
      <c r="AC59944" s="206"/>
    </row>
    <row r="59945" spans="27:29">
      <c r="AA59945" s="298"/>
      <c r="AC59945" s="206"/>
    </row>
    <row r="59946" spans="27:29">
      <c r="AA59946" s="298"/>
      <c r="AC59946" s="206"/>
    </row>
    <row r="59947" spans="27:29">
      <c r="AA59947" s="298"/>
      <c r="AC59947" s="206"/>
    </row>
    <row r="59948" spans="27:29">
      <c r="AA59948" s="298"/>
      <c r="AC59948" s="206"/>
    </row>
    <row r="59949" spans="27:29">
      <c r="AA59949" s="298"/>
      <c r="AC59949" s="206"/>
    </row>
    <row r="59950" spans="27:29">
      <c r="AA59950" s="298"/>
      <c r="AC59950" s="206"/>
    </row>
    <row r="59951" spans="27:29">
      <c r="AA59951" s="298"/>
      <c r="AC59951" s="206"/>
    </row>
    <row r="59952" spans="27:29">
      <c r="AA59952" s="298"/>
      <c r="AC59952" s="206"/>
    </row>
    <row r="59953" spans="27:29">
      <c r="AA59953" s="298"/>
      <c r="AC59953" s="206"/>
    </row>
    <row r="59954" spans="27:29">
      <c r="AA59954" s="298"/>
      <c r="AC59954" s="206"/>
    </row>
    <row r="59955" spans="27:29">
      <c r="AA59955" s="298"/>
      <c r="AC59955" s="206"/>
    </row>
    <row r="59956" spans="27:29">
      <c r="AA59956" s="298"/>
      <c r="AC59956" s="206"/>
    </row>
    <row r="59957" spans="27:29">
      <c r="AA59957" s="298"/>
      <c r="AC59957" s="206"/>
    </row>
    <row r="59958" spans="27:29">
      <c r="AA59958" s="298"/>
      <c r="AC59958" s="206"/>
    </row>
    <row r="59959" spans="27:29">
      <c r="AA59959" s="298"/>
      <c r="AC59959" s="206"/>
    </row>
    <row r="59960" spans="27:29">
      <c r="AA59960" s="298"/>
      <c r="AC59960" s="206"/>
    </row>
    <row r="59961" spans="27:29">
      <c r="AA59961" s="298"/>
      <c r="AC59961" s="206"/>
    </row>
    <row r="59962" spans="27:29">
      <c r="AA59962" s="298"/>
      <c r="AC59962" s="206"/>
    </row>
    <row r="59963" spans="27:29">
      <c r="AA59963" s="298"/>
      <c r="AC59963" s="206"/>
    </row>
    <row r="59964" spans="27:29">
      <c r="AA59964" s="298"/>
      <c r="AC59964" s="206"/>
    </row>
    <row r="59965" spans="27:29">
      <c r="AA59965" s="298"/>
      <c r="AC59965" s="206"/>
    </row>
    <row r="59966" spans="27:29">
      <c r="AA59966" s="298"/>
      <c r="AC59966" s="206"/>
    </row>
    <row r="59967" spans="27:29">
      <c r="AA59967" s="298"/>
      <c r="AC59967" s="206"/>
    </row>
    <row r="59968" spans="27:29">
      <c r="AA59968" s="298"/>
      <c r="AC59968" s="206"/>
    </row>
    <row r="59969" spans="27:29">
      <c r="AA59969" s="298"/>
      <c r="AC59969" s="206"/>
    </row>
    <row r="59970" spans="27:29">
      <c r="AA59970" s="298"/>
      <c r="AC59970" s="206"/>
    </row>
    <row r="59971" spans="27:29">
      <c r="AA59971" s="298"/>
      <c r="AC59971" s="206"/>
    </row>
    <row r="59972" spans="27:29">
      <c r="AA59972" s="298"/>
      <c r="AC59972" s="206"/>
    </row>
    <row r="59973" spans="27:29">
      <c r="AA59973" s="298"/>
      <c r="AC59973" s="206"/>
    </row>
    <row r="59974" spans="27:29">
      <c r="AA59974" s="298"/>
      <c r="AC59974" s="206"/>
    </row>
    <row r="59975" spans="27:29">
      <c r="AA59975" s="298"/>
      <c r="AC59975" s="206"/>
    </row>
    <row r="59976" spans="27:29">
      <c r="AA59976" s="298"/>
      <c r="AC59976" s="206"/>
    </row>
    <row r="59977" spans="27:29">
      <c r="AA59977" s="298"/>
      <c r="AC59977" s="206"/>
    </row>
    <row r="59978" spans="27:29">
      <c r="AA59978" s="298"/>
      <c r="AC59978" s="206"/>
    </row>
    <row r="59979" spans="27:29">
      <c r="AA59979" s="298"/>
      <c r="AC59979" s="206"/>
    </row>
    <row r="59980" spans="27:29">
      <c r="AA59980" s="298"/>
      <c r="AC59980" s="206"/>
    </row>
    <row r="59981" spans="27:29">
      <c r="AA59981" s="298"/>
      <c r="AC59981" s="206"/>
    </row>
    <row r="59982" spans="27:29">
      <c r="AA59982" s="298"/>
      <c r="AC59982" s="206"/>
    </row>
    <row r="59983" spans="27:29">
      <c r="AA59983" s="298"/>
      <c r="AC59983" s="206"/>
    </row>
    <row r="59984" spans="27:29">
      <c r="AA59984" s="298"/>
      <c r="AC59984" s="206"/>
    </row>
    <row r="59985" spans="27:29">
      <c r="AA59985" s="298"/>
      <c r="AC59985" s="206"/>
    </row>
    <row r="59986" spans="27:29">
      <c r="AA59986" s="298"/>
      <c r="AC59986" s="206"/>
    </row>
    <row r="59987" spans="27:29">
      <c r="AA59987" s="298"/>
      <c r="AC59987" s="206"/>
    </row>
    <row r="59988" spans="27:29">
      <c r="AA59988" s="298"/>
      <c r="AC59988" s="206"/>
    </row>
    <row r="59989" spans="27:29">
      <c r="AA59989" s="298"/>
      <c r="AC59989" s="206"/>
    </row>
    <row r="59990" spans="27:29">
      <c r="AA59990" s="298"/>
      <c r="AC59990" s="206"/>
    </row>
    <row r="59991" spans="27:29">
      <c r="AA59991" s="298"/>
      <c r="AC59991" s="206"/>
    </row>
    <row r="59992" spans="27:29">
      <c r="AA59992" s="298"/>
      <c r="AC59992" s="206"/>
    </row>
    <row r="59993" spans="27:29">
      <c r="AA59993" s="298"/>
      <c r="AC59993" s="206"/>
    </row>
    <row r="59994" spans="27:29">
      <c r="AA59994" s="298"/>
      <c r="AC59994" s="206"/>
    </row>
    <row r="59995" spans="27:29">
      <c r="AA59995" s="298"/>
      <c r="AC59995" s="206"/>
    </row>
    <row r="59996" spans="27:29">
      <c r="AA59996" s="298"/>
      <c r="AC59996" s="206"/>
    </row>
    <row r="59997" spans="27:29">
      <c r="AA59997" s="298"/>
      <c r="AC59997" s="206"/>
    </row>
    <row r="59998" spans="27:29">
      <c r="AA59998" s="298"/>
      <c r="AC59998" s="206"/>
    </row>
    <row r="59999" spans="27:29">
      <c r="AA59999" s="298"/>
      <c r="AC59999" s="206"/>
    </row>
    <row r="60000" spans="27:29">
      <c r="AA60000" s="298"/>
      <c r="AC60000" s="206"/>
    </row>
    <row r="60001" spans="27:29">
      <c r="AA60001" s="298"/>
      <c r="AC60001" s="206"/>
    </row>
    <row r="60002" spans="27:29">
      <c r="AA60002" s="298"/>
      <c r="AC60002" s="206"/>
    </row>
    <row r="60003" spans="27:29">
      <c r="AA60003" s="298"/>
      <c r="AC60003" s="206"/>
    </row>
    <row r="60004" spans="27:29">
      <c r="AA60004" s="298"/>
      <c r="AC60004" s="206"/>
    </row>
    <row r="60005" spans="27:29">
      <c r="AA60005" s="298"/>
      <c r="AC60005" s="206"/>
    </row>
    <row r="60006" spans="27:29">
      <c r="AA60006" s="298"/>
      <c r="AC60006" s="206"/>
    </row>
    <row r="60007" spans="27:29">
      <c r="AA60007" s="298"/>
      <c r="AC60007" s="206"/>
    </row>
    <row r="60008" spans="27:29">
      <c r="AA60008" s="298"/>
      <c r="AC60008" s="206"/>
    </row>
    <row r="60009" spans="27:29">
      <c r="AA60009" s="298"/>
      <c r="AC60009" s="206"/>
    </row>
    <row r="60010" spans="27:29">
      <c r="AA60010" s="298"/>
      <c r="AC60010" s="206"/>
    </row>
    <row r="60011" spans="27:29">
      <c r="AA60011" s="298"/>
      <c r="AC60011" s="206"/>
    </row>
    <row r="60012" spans="27:29">
      <c r="AA60012" s="298"/>
      <c r="AC60012" s="206"/>
    </row>
    <row r="60013" spans="27:29">
      <c r="AA60013" s="298"/>
      <c r="AC60013" s="206"/>
    </row>
    <row r="60014" spans="27:29">
      <c r="AA60014" s="298"/>
      <c r="AC60014" s="206"/>
    </row>
    <row r="60015" spans="27:29">
      <c r="AA60015" s="298"/>
      <c r="AC60015" s="206"/>
    </row>
    <row r="60016" spans="27:29">
      <c r="AA60016" s="298"/>
      <c r="AC60016" s="206"/>
    </row>
    <row r="60017" spans="27:29">
      <c r="AA60017" s="298"/>
      <c r="AC60017" s="206"/>
    </row>
    <row r="60018" spans="27:29">
      <c r="AA60018" s="298"/>
      <c r="AC60018" s="206"/>
    </row>
    <row r="60019" spans="27:29">
      <c r="AA60019" s="298"/>
      <c r="AC60019" s="206"/>
    </row>
    <row r="60020" spans="27:29">
      <c r="AA60020" s="298"/>
      <c r="AC60020" s="206"/>
    </row>
    <row r="60021" spans="27:29">
      <c r="AA60021" s="298"/>
      <c r="AC60021" s="206"/>
    </row>
    <row r="60022" spans="27:29">
      <c r="AA60022" s="298"/>
      <c r="AC60022" s="206"/>
    </row>
    <row r="60023" spans="27:29">
      <c r="AA60023" s="298"/>
      <c r="AC60023" s="206"/>
    </row>
    <row r="60024" spans="27:29">
      <c r="AA60024" s="298"/>
      <c r="AC60024" s="206"/>
    </row>
    <row r="60025" spans="27:29">
      <c r="AA60025" s="298"/>
      <c r="AC60025" s="206"/>
    </row>
    <row r="60026" spans="27:29">
      <c r="AA60026" s="298"/>
      <c r="AC60026" s="206"/>
    </row>
    <row r="60027" spans="27:29">
      <c r="AA60027" s="298"/>
      <c r="AC60027" s="206"/>
    </row>
    <row r="60028" spans="27:29">
      <c r="AA60028" s="298"/>
      <c r="AC60028" s="206"/>
    </row>
    <row r="60029" spans="27:29">
      <c r="AA60029" s="298"/>
      <c r="AC60029" s="206"/>
    </row>
    <row r="60030" spans="27:29">
      <c r="AA60030" s="298"/>
      <c r="AC60030" s="206"/>
    </row>
    <row r="60031" spans="27:29">
      <c r="AA60031" s="298"/>
      <c r="AC60031" s="206"/>
    </row>
    <row r="60032" spans="27:29">
      <c r="AA60032" s="298"/>
      <c r="AC60032" s="206"/>
    </row>
    <row r="60033" spans="27:29">
      <c r="AA60033" s="298"/>
      <c r="AC60033" s="206"/>
    </row>
    <row r="60034" spans="27:29">
      <c r="AA60034" s="298"/>
      <c r="AC60034" s="206"/>
    </row>
    <row r="60035" spans="27:29">
      <c r="AA60035" s="298"/>
      <c r="AC60035" s="206"/>
    </row>
    <row r="60036" spans="27:29">
      <c r="AA60036" s="298"/>
      <c r="AC60036" s="206"/>
    </row>
    <row r="60037" spans="27:29">
      <c r="AA60037" s="298"/>
      <c r="AC60037" s="206"/>
    </row>
    <row r="60038" spans="27:29">
      <c r="AA60038" s="298"/>
      <c r="AC60038" s="206"/>
    </row>
    <row r="60039" spans="27:29">
      <c r="AA60039" s="298"/>
      <c r="AC60039" s="206"/>
    </row>
    <row r="60040" spans="27:29">
      <c r="AA60040" s="298"/>
      <c r="AC60040" s="206"/>
    </row>
    <row r="60041" spans="27:29">
      <c r="AA60041" s="298"/>
      <c r="AC60041" s="206"/>
    </row>
    <row r="60042" spans="27:29">
      <c r="AA60042" s="298"/>
      <c r="AC60042" s="206"/>
    </row>
    <row r="60043" spans="27:29">
      <c r="AA60043" s="298"/>
      <c r="AC60043" s="206"/>
    </row>
    <row r="60044" spans="27:29">
      <c r="AA60044" s="298"/>
      <c r="AC60044" s="206"/>
    </row>
    <row r="60045" spans="27:29">
      <c r="AA60045" s="298"/>
      <c r="AC60045" s="206"/>
    </row>
    <row r="60046" spans="27:29">
      <c r="AA60046" s="298"/>
      <c r="AC60046" s="206"/>
    </row>
    <row r="60047" spans="27:29">
      <c r="AA60047" s="298"/>
      <c r="AC60047" s="206"/>
    </row>
    <row r="60048" spans="27:29">
      <c r="AA60048" s="298"/>
      <c r="AC60048" s="206"/>
    </row>
    <row r="60049" spans="27:29">
      <c r="AA60049" s="298"/>
      <c r="AC60049" s="206"/>
    </row>
    <row r="60050" spans="27:29">
      <c r="AA60050" s="298"/>
      <c r="AC60050" s="206"/>
    </row>
    <row r="60051" spans="27:29">
      <c r="AA60051" s="298"/>
      <c r="AC60051" s="206"/>
    </row>
    <row r="60052" spans="27:29">
      <c r="AA60052" s="298"/>
      <c r="AC60052" s="206"/>
    </row>
    <row r="60053" spans="27:29">
      <c r="AA60053" s="298"/>
      <c r="AC60053" s="206"/>
    </row>
    <row r="60054" spans="27:29">
      <c r="AA60054" s="298"/>
      <c r="AC60054" s="206"/>
    </row>
    <row r="60055" spans="27:29">
      <c r="AA60055" s="298"/>
      <c r="AC60055" s="206"/>
    </row>
    <row r="60056" spans="27:29">
      <c r="AA60056" s="298"/>
      <c r="AC60056" s="206"/>
    </row>
    <row r="60057" spans="27:29">
      <c r="AA60057" s="298"/>
      <c r="AC60057" s="206"/>
    </row>
    <row r="60058" spans="27:29">
      <c r="AA60058" s="298"/>
      <c r="AC60058" s="206"/>
    </row>
    <row r="60059" spans="27:29">
      <c r="AA60059" s="298"/>
      <c r="AC60059" s="206"/>
    </row>
    <row r="60060" spans="27:29">
      <c r="AA60060" s="298"/>
      <c r="AC60060" s="206"/>
    </row>
    <row r="60061" spans="27:29">
      <c r="AA60061" s="298"/>
      <c r="AC60061" s="206"/>
    </row>
    <row r="60062" spans="27:29">
      <c r="AA60062" s="298"/>
      <c r="AC60062" s="206"/>
    </row>
    <row r="60063" spans="27:29">
      <c r="AA60063" s="298"/>
      <c r="AC60063" s="206"/>
    </row>
    <row r="60064" spans="27:29">
      <c r="AA60064" s="298"/>
      <c r="AC60064" s="206"/>
    </row>
    <row r="60065" spans="27:29">
      <c r="AA60065" s="298"/>
      <c r="AC60065" s="206"/>
    </row>
    <row r="60066" spans="27:29">
      <c r="AA60066" s="298"/>
      <c r="AC60066" s="206"/>
    </row>
    <row r="60067" spans="27:29">
      <c r="AA60067" s="298"/>
      <c r="AC60067" s="206"/>
    </row>
    <row r="60068" spans="27:29">
      <c r="AA60068" s="298"/>
      <c r="AC60068" s="206"/>
    </row>
    <row r="60069" spans="27:29">
      <c r="AA60069" s="298"/>
      <c r="AC60069" s="206"/>
    </row>
    <row r="60070" spans="27:29">
      <c r="AA60070" s="298"/>
      <c r="AC60070" s="206"/>
    </row>
    <row r="60071" spans="27:29">
      <c r="AA60071" s="298"/>
      <c r="AC60071" s="206"/>
    </row>
    <row r="60072" spans="27:29">
      <c r="AA60072" s="298"/>
      <c r="AC60072" s="206"/>
    </row>
    <row r="60073" spans="27:29">
      <c r="AA60073" s="298"/>
      <c r="AC60073" s="206"/>
    </row>
    <row r="60074" spans="27:29">
      <c r="AA60074" s="298"/>
      <c r="AC60074" s="206"/>
    </row>
    <row r="60075" spans="27:29">
      <c r="AA60075" s="298"/>
      <c r="AC60075" s="206"/>
    </row>
    <row r="60076" spans="27:29">
      <c r="AA60076" s="298"/>
      <c r="AC60076" s="206"/>
    </row>
    <row r="60077" spans="27:29">
      <c r="AA60077" s="298"/>
      <c r="AC60077" s="206"/>
    </row>
    <row r="60078" spans="27:29">
      <c r="AA60078" s="298"/>
      <c r="AC60078" s="206"/>
    </row>
    <row r="60079" spans="27:29">
      <c r="AA60079" s="298"/>
      <c r="AC60079" s="206"/>
    </row>
    <row r="60080" spans="27:29">
      <c r="AA60080" s="298"/>
      <c r="AC60080" s="206"/>
    </row>
    <row r="60081" spans="27:29">
      <c r="AA60081" s="298"/>
      <c r="AC60081" s="206"/>
    </row>
    <row r="60082" spans="27:29">
      <c r="AA60082" s="298"/>
      <c r="AC60082" s="206"/>
    </row>
    <row r="60083" spans="27:29">
      <c r="AA60083" s="298"/>
      <c r="AC60083" s="206"/>
    </row>
    <row r="60084" spans="27:29">
      <c r="AA60084" s="298"/>
      <c r="AC60084" s="206"/>
    </row>
    <row r="60085" spans="27:29">
      <c r="AA60085" s="298"/>
      <c r="AC60085" s="206"/>
    </row>
    <row r="60086" spans="27:29">
      <c r="AA60086" s="298"/>
      <c r="AC60086" s="206"/>
    </row>
    <row r="60087" spans="27:29">
      <c r="AA60087" s="298"/>
      <c r="AC60087" s="206"/>
    </row>
    <row r="60088" spans="27:29">
      <c r="AA60088" s="298"/>
      <c r="AC60088" s="206"/>
    </row>
    <row r="60089" spans="27:29">
      <c r="AA60089" s="298"/>
      <c r="AC60089" s="206"/>
    </row>
    <row r="60090" spans="27:29">
      <c r="AA60090" s="298"/>
      <c r="AC60090" s="206"/>
    </row>
    <row r="60091" spans="27:29">
      <c r="AA60091" s="298"/>
      <c r="AC60091" s="206"/>
    </row>
    <row r="60092" spans="27:29">
      <c r="AA60092" s="298"/>
      <c r="AC60092" s="206"/>
    </row>
    <row r="60093" spans="27:29">
      <c r="AA60093" s="298"/>
      <c r="AC60093" s="206"/>
    </row>
    <row r="60094" spans="27:29">
      <c r="AA60094" s="298"/>
      <c r="AC60094" s="206"/>
    </row>
    <row r="60095" spans="27:29">
      <c r="AA60095" s="298"/>
      <c r="AC60095" s="206"/>
    </row>
    <row r="60096" spans="27:29">
      <c r="AA60096" s="298"/>
      <c r="AC60096" s="206"/>
    </row>
    <row r="60097" spans="27:29">
      <c r="AA60097" s="298"/>
      <c r="AC60097" s="206"/>
    </row>
    <row r="60098" spans="27:29">
      <c r="AA60098" s="298"/>
      <c r="AC60098" s="206"/>
    </row>
    <row r="60099" spans="27:29">
      <c r="AA60099" s="298"/>
      <c r="AC60099" s="206"/>
    </row>
    <row r="60100" spans="27:29">
      <c r="AA60100" s="298"/>
      <c r="AC60100" s="206"/>
    </row>
    <row r="60101" spans="27:29">
      <c r="AA60101" s="298"/>
      <c r="AC60101" s="206"/>
    </row>
    <row r="60102" spans="27:29">
      <c r="AA60102" s="298"/>
      <c r="AC60102" s="206"/>
    </row>
    <row r="60103" spans="27:29">
      <c r="AA60103" s="298"/>
      <c r="AC60103" s="206"/>
    </row>
    <row r="60104" spans="27:29">
      <c r="AA60104" s="298"/>
      <c r="AC60104" s="206"/>
    </row>
    <row r="60105" spans="27:29">
      <c r="AA60105" s="298"/>
      <c r="AC60105" s="206"/>
    </row>
    <row r="60106" spans="27:29">
      <c r="AA60106" s="298"/>
      <c r="AC60106" s="206"/>
    </row>
    <row r="60107" spans="27:29">
      <c r="AA60107" s="298"/>
      <c r="AC60107" s="206"/>
    </row>
    <row r="60108" spans="27:29">
      <c r="AA60108" s="298"/>
      <c r="AC60108" s="206"/>
    </row>
    <row r="60109" spans="27:29">
      <c r="AA60109" s="298"/>
      <c r="AC60109" s="206"/>
    </row>
    <row r="60110" spans="27:29">
      <c r="AA60110" s="298"/>
      <c r="AC60110" s="206"/>
    </row>
    <row r="60111" spans="27:29">
      <c r="AA60111" s="298"/>
      <c r="AC60111" s="206"/>
    </row>
    <row r="60112" spans="27:29">
      <c r="AA60112" s="298"/>
      <c r="AC60112" s="206"/>
    </row>
    <row r="60113" spans="27:29">
      <c r="AA60113" s="298"/>
      <c r="AC60113" s="206"/>
    </row>
    <row r="60114" spans="27:29">
      <c r="AA60114" s="298"/>
      <c r="AC60114" s="206"/>
    </row>
    <row r="60115" spans="27:29">
      <c r="AA60115" s="298"/>
      <c r="AC60115" s="206"/>
    </row>
    <row r="60116" spans="27:29">
      <c r="AA60116" s="298"/>
      <c r="AC60116" s="206"/>
    </row>
    <row r="60117" spans="27:29">
      <c r="AA60117" s="298"/>
      <c r="AC60117" s="206"/>
    </row>
    <row r="60118" spans="27:29">
      <c r="AA60118" s="298"/>
      <c r="AC60118" s="206"/>
    </row>
    <row r="60119" spans="27:29">
      <c r="AA60119" s="298"/>
      <c r="AC60119" s="206"/>
    </row>
    <row r="60120" spans="27:29">
      <c r="AA60120" s="298"/>
      <c r="AC60120" s="206"/>
    </row>
    <row r="60121" spans="27:29">
      <c r="AA60121" s="298"/>
      <c r="AC60121" s="206"/>
    </row>
    <row r="60122" spans="27:29">
      <c r="AA60122" s="298"/>
      <c r="AC60122" s="206"/>
    </row>
    <row r="60123" spans="27:29">
      <c r="AA60123" s="298"/>
      <c r="AC60123" s="206"/>
    </row>
    <row r="60124" spans="27:29">
      <c r="AA60124" s="298"/>
      <c r="AC60124" s="206"/>
    </row>
    <row r="60125" spans="27:29">
      <c r="AA60125" s="298"/>
      <c r="AC60125" s="206"/>
    </row>
    <row r="60126" spans="27:29">
      <c r="AA60126" s="298"/>
      <c r="AC60126" s="206"/>
    </row>
    <row r="60127" spans="27:29">
      <c r="AA60127" s="298"/>
      <c r="AC60127" s="206"/>
    </row>
    <row r="60128" spans="27:29">
      <c r="AA60128" s="298"/>
      <c r="AC60128" s="206"/>
    </row>
    <row r="60129" spans="27:29">
      <c r="AA60129" s="298"/>
      <c r="AC60129" s="206"/>
    </row>
    <row r="60130" spans="27:29">
      <c r="AA60130" s="298"/>
      <c r="AC60130" s="206"/>
    </row>
    <row r="60131" spans="27:29">
      <c r="AA60131" s="298"/>
      <c r="AC60131" s="206"/>
    </row>
    <row r="60132" spans="27:29">
      <c r="AA60132" s="298"/>
      <c r="AC60132" s="206"/>
    </row>
    <row r="60133" spans="27:29">
      <c r="AA60133" s="298"/>
      <c r="AC60133" s="206"/>
    </row>
    <row r="60134" spans="27:29">
      <c r="AA60134" s="298"/>
      <c r="AC60134" s="206"/>
    </row>
    <row r="60135" spans="27:29">
      <c r="AA60135" s="298"/>
      <c r="AC60135" s="206"/>
    </row>
    <row r="60136" spans="27:29">
      <c r="AA60136" s="298"/>
      <c r="AC60136" s="206"/>
    </row>
    <row r="60137" spans="27:29">
      <c r="AA60137" s="298"/>
      <c r="AC60137" s="206"/>
    </row>
    <row r="60138" spans="27:29">
      <c r="AA60138" s="298"/>
      <c r="AC60138" s="206"/>
    </row>
    <row r="60139" spans="27:29">
      <c r="AA60139" s="298"/>
      <c r="AC60139" s="206"/>
    </row>
    <row r="60140" spans="27:29">
      <c r="AA60140" s="298"/>
      <c r="AC60140" s="206"/>
    </row>
    <row r="60141" spans="27:29">
      <c r="AA60141" s="298"/>
      <c r="AC60141" s="206"/>
    </row>
    <row r="60142" spans="27:29">
      <c r="AA60142" s="298"/>
      <c r="AC60142" s="206"/>
    </row>
    <row r="60143" spans="27:29">
      <c r="AA60143" s="298"/>
      <c r="AC60143" s="206"/>
    </row>
    <row r="60144" spans="27:29">
      <c r="AA60144" s="298"/>
      <c r="AC60144" s="206"/>
    </row>
    <row r="60145" spans="27:29">
      <c r="AA60145" s="298"/>
      <c r="AC60145" s="206"/>
    </row>
    <row r="60146" spans="27:29">
      <c r="AA60146" s="298"/>
      <c r="AC60146" s="206"/>
    </row>
    <row r="60147" spans="27:29">
      <c r="AA60147" s="298"/>
      <c r="AC60147" s="206"/>
    </row>
    <row r="60148" spans="27:29">
      <c r="AA60148" s="298"/>
      <c r="AC60148" s="206"/>
    </row>
    <row r="60149" spans="27:29">
      <c r="AA60149" s="298"/>
      <c r="AC60149" s="206"/>
    </row>
    <row r="60150" spans="27:29">
      <c r="AA60150" s="298"/>
      <c r="AC60150" s="206"/>
    </row>
    <row r="60151" spans="27:29">
      <c r="AA60151" s="298"/>
      <c r="AC60151" s="206"/>
    </row>
    <row r="60152" spans="27:29">
      <c r="AA60152" s="298"/>
      <c r="AC60152" s="206"/>
    </row>
    <row r="60153" spans="27:29">
      <c r="AA60153" s="298"/>
      <c r="AC60153" s="206"/>
    </row>
    <row r="60154" spans="27:29">
      <c r="AA60154" s="298"/>
      <c r="AC60154" s="206"/>
    </row>
    <row r="60155" spans="27:29">
      <c r="AA60155" s="298"/>
      <c r="AC60155" s="206"/>
    </row>
    <row r="60156" spans="27:29">
      <c r="AA60156" s="298"/>
      <c r="AC60156" s="206"/>
    </row>
    <row r="60157" spans="27:29">
      <c r="AA60157" s="298"/>
      <c r="AC60157" s="206"/>
    </row>
    <row r="60158" spans="27:29">
      <c r="AA60158" s="298"/>
      <c r="AC60158" s="206"/>
    </row>
    <row r="60159" spans="27:29">
      <c r="AA60159" s="298"/>
      <c r="AC60159" s="206"/>
    </row>
    <row r="60160" spans="27:29">
      <c r="AA60160" s="298"/>
      <c r="AC60160" s="206"/>
    </row>
    <row r="60161" spans="27:29">
      <c r="AA60161" s="298"/>
      <c r="AC60161" s="206"/>
    </row>
    <row r="60162" spans="27:29">
      <c r="AA60162" s="298"/>
      <c r="AC60162" s="206"/>
    </row>
    <row r="60163" spans="27:29">
      <c r="AA60163" s="298"/>
      <c r="AC60163" s="206"/>
    </row>
    <row r="60164" spans="27:29">
      <c r="AA60164" s="298"/>
      <c r="AC60164" s="206"/>
    </row>
    <row r="60165" spans="27:29">
      <c r="AA60165" s="298"/>
      <c r="AC60165" s="206"/>
    </row>
    <row r="60166" spans="27:29">
      <c r="AA60166" s="298"/>
      <c r="AC60166" s="206"/>
    </row>
    <row r="60167" spans="27:29">
      <c r="AA60167" s="298"/>
      <c r="AC60167" s="206"/>
    </row>
    <row r="60168" spans="27:29">
      <c r="AA60168" s="298"/>
      <c r="AC60168" s="206"/>
    </row>
    <row r="60169" spans="27:29">
      <c r="AA60169" s="298"/>
      <c r="AC60169" s="206"/>
    </row>
    <row r="60170" spans="27:29">
      <c r="AA60170" s="298"/>
      <c r="AC60170" s="206"/>
    </row>
    <row r="60171" spans="27:29">
      <c r="AA60171" s="298"/>
      <c r="AC60171" s="206"/>
    </row>
    <row r="60172" spans="27:29">
      <c r="AA60172" s="298"/>
      <c r="AC60172" s="206"/>
    </row>
    <row r="60173" spans="27:29">
      <c r="AA60173" s="298"/>
      <c r="AC60173" s="206"/>
    </row>
    <row r="60174" spans="27:29">
      <c r="AA60174" s="298"/>
      <c r="AC60174" s="206"/>
    </row>
    <row r="60175" spans="27:29">
      <c r="AA60175" s="298"/>
      <c r="AC60175" s="206"/>
    </row>
    <row r="60176" spans="27:29">
      <c r="AA60176" s="298"/>
      <c r="AC60176" s="206"/>
    </row>
    <row r="60177" spans="27:29">
      <c r="AA60177" s="298"/>
      <c r="AC60177" s="206"/>
    </row>
    <row r="60178" spans="27:29">
      <c r="AA60178" s="298"/>
      <c r="AC60178" s="206"/>
    </row>
    <row r="60179" spans="27:29">
      <c r="AA60179" s="298"/>
      <c r="AC60179" s="206"/>
    </row>
    <row r="60180" spans="27:29">
      <c r="AA60180" s="298"/>
      <c r="AC60180" s="206"/>
    </row>
    <row r="60181" spans="27:29">
      <c r="AA60181" s="298"/>
      <c r="AC60181" s="206"/>
    </row>
    <row r="60182" spans="27:29">
      <c r="AA60182" s="298"/>
      <c r="AC60182" s="206"/>
    </row>
    <row r="60183" spans="27:29">
      <c r="AA60183" s="298"/>
      <c r="AC60183" s="206"/>
    </row>
    <row r="60184" spans="27:29">
      <c r="AA60184" s="298"/>
      <c r="AC60184" s="206"/>
    </row>
    <row r="60185" spans="27:29">
      <c r="AA60185" s="298"/>
      <c r="AC60185" s="206"/>
    </row>
    <row r="60186" spans="27:29">
      <c r="AA60186" s="298"/>
      <c r="AC60186" s="206"/>
    </row>
    <row r="60187" spans="27:29">
      <c r="AA60187" s="298"/>
      <c r="AC60187" s="206"/>
    </row>
    <row r="60188" spans="27:29">
      <c r="AA60188" s="298"/>
      <c r="AC60188" s="206"/>
    </row>
    <row r="60189" spans="27:29">
      <c r="AA60189" s="298"/>
      <c r="AC60189" s="206"/>
    </row>
    <row r="60190" spans="27:29">
      <c r="AA60190" s="298"/>
      <c r="AC60190" s="206"/>
    </row>
    <row r="60191" spans="27:29">
      <c r="AA60191" s="298"/>
      <c r="AC60191" s="206"/>
    </row>
    <row r="60192" spans="27:29">
      <c r="AA60192" s="298"/>
      <c r="AC60192" s="206"/>
    </row>
    <row r="60193" spans="27:29">
      <c r="AA60193" s="298"/>
      <c r="AC60193" s="206"/>
    </row>
    <row r="60194" spans="27:29">
      <c r="AA60194" s="298"/>
      <c r="AC60194" s="206"/>
    </row>
    <row r="60195" spans="27:29">
      <c r="AA60195" s="298"/>
      <c r="AC60195" s="206"/>
    </row>
    <row r="60196" spans="27:29">
      <c r="AA60196" s="298"/>
      <c r="AC60196" s="206"/>
    </row>
    <row r="60197" spans="27:29">
      <c r="AA60197" s="298"/>
      <c r="AC60197" s="206"/>
    </row>
    <row r="60198" spans="27:29">
      <c r="AA60198" s="298"/>
      <c r="AC60198" s="206"/>
    </row>
    <row r="60199" spans="27:29">
      <c r="AA60199" s="298"/>
      <c r="AC60199" s="206"/>
    </row>
    <row r="60200" spans="27:29">
      <c r="AA60200" s="298"/>
      <c r="AC60200" s="206"/>
    </row>
    <row r="60201" spans="27:29">
      <c r="AA60201" s="298"/>
      <c r="AC60201" s="206"/>
    </row>
    <row r="60202" spans="27:29">
      <c r="AA60202" s="298"/>
      <c r="AC60202" s="206"/>
    </row>
    <row r="60203" spans="27:29">
      <c r="AA60203" s="298"/>
      <c r="AC60203" s="206"/>
    </row>
    <row r="60204" spans="27:29">
      <c r="AA60204" s="298"/>
      <c r="AC60204" s="206"/>
    </row>
    <row r="60205" spans="27:29">
      <c r="AA60205" s="298"/>
      <c r="AC60205" s="206"/>
    </row>
    <row r="60206" spans="27:29">
      <c r="AA60206" s="298"/>
      <c r="AC60206" s="206"/>
    </row>
    <row r="60207" spans="27:29">
      <c r="AA60207" s="298"/>
      <c r="AC60207" s="206"/>
    </row>
    <row r="60208" spans="27:29">
      <c r="AA60208" s="298"/>
      <c r="AC60208" s="206"/>
    </row>
    <row r="60209" spans="27:29">
      <c r="AA60209" s="298"/>
      <c r="AC60209" s="206"/>
    </row>
    <row r="60210" spans="27:29">
      <c r="AA60210" s="298"/>
      <c r="AC60210" s="206"/>
    </row>
    <row r="60211" spans="27:29">
      <c r="AA60211" s="298"/>
      <c r="AC60211" s="206"/>
    </row>
    <row r="60212" spans="27:29">
      <c r="AA60212" s="298"/>
      <c r="AC60212" s="206"/>
    </row>
    <row r="60213" spans="27:29">
      <c r="AA60213" s="298"/>
      <c r="AC60213" s="206"/>
    </row>
    <row r="60214" spans="27:29">
      <c r="AA60214" s="298"/>
      <c r="AC60214" s="206"/>
    </row>
    <row r="60215" spans="27:29">
      <c r="AA60215" s="298"/>
      <c r="AC60215" s="206"/>
    </row>
    <row r="60216" spans="27:29">
      <c r="AA60216" s="298"/>
      <c r="AC60216" s="206"/>
    </row>
    <row r="60217" spans="27:29">
      <c r="AA60217" s="298"/>
      <c r="AC60217" s="206"/>
    </row>
    <row r="60218" spans="27:29">
      <c r="AA60218" s="298"/>
      <c r="AC60218" s="206"/>
    </row>
    <row r="60219" spans="27:29">
      <c r="AA60219" s="298"/>
      <c r="AC60219" s="206"/>
    </row>
    <row r="60220" spans="27:29">
      <c r="AA60220" s="298"/>
      <c r="AC60220" s="206"/>
    </row>
    <row r="60221" spans="27:29">
      <c r="AA60221" s="298"/>
      <c r="AC60221" s="206"/>
    </row>
    <row r="60222" spans="27:29">
      <c r="AA60222" s="298"/>
      <c r="AC60222" s="206"/>
    </row>
    <row r="60223" spans="27:29">
      <c r="AA60223" s="298"/>
      <c r="AC60223" s="206"/>
    </row>
    <row r="60224" spans="27:29">
      <c r="AA60224" s="298"/>
      <c r="AC60224" s="206"/>
    </row>
    <row r="60225" spans="27:29">
      <c r="AA60225" s="298"/>
      <c r="AC60225" s="206"/>
    </row>
    <row r="60226" spans="27:29">
      <c r="AA60226" s="298"/>
      <c r="AC60226" s="206"/>
    </row>
    <row r="60227" spans="27:29">
      <c r="AA60227" s="298"/>
      <c r="AC60227" s="206"/>
    </row>
    <row r="60228" spans="27:29">
      <c r="AA60228" s="298"/>
      <c r="AC60228" s="206"/>
    </row>
    <row r="60229" spans="27:29">
      <c r="AA60229" s="298"/>
      <c r="AC60229" s="206"/>
    </row>
    <row r="60230" spans="27:29">
      <c r="AA60230" s="298"/>
      <c r="AC60230" s="206"/>
    </row>
    <row r="60231" spans="27:29">
      <c r="AA60231" s="298"/>
      <c r="AC60231" s="206"/>
    </row>
    <row r="60232" spans="27:29">
      <c r="AA60232" s="298"/>
      <c r="AC60232" s="206"/>
    </row>
    <row r="60233" spans="27:29">
      <c r="AA60233" s="298"/>
      <c r="AC60233" s="206"/>
    </row>
    <row r="60234" spans="27:29">
      <c r="AA60234" s="298"/>
      <c r="AC60234" s="206"/>
    </row>
    <row r="60235" spans="27:29">
      <c r="AA60235" s="298"/>
      <c r="AC60235" s="206"/>
    </row>
    <row r="60236" spans="27:29">
      <c r="AA60236" s="298"/>
      <c r="AC60236" s="206"/>
    </row>
    <row r="60237" spans="27:29">
      <c r="AA60237" s="298"/>
      <c r="AC60237" s="206"/>
    </row>
    <row r="60238" spans="27:29">
      <c r="AA60238" s="298"/>
      <c r="AC60238" s="206"/>
    </row>
    <row r="60239" spans="27:29">
      <c r="AA60239" s="298"/>
      <c r="AC60239" s="206"/>
    </row>
    <row r="60240" spans="27:29">
      <c r="AA60240" s="298"/>
      <c r="AC60240" s="206"/>
    </row>
    <row r="60241" spans="27:29">
      <c r="AA60241" s="298"/>
      <c r="AC60241" s="206"/>
    </row>
    <row r="60242" spans="27:29">
      <c r="AA60242" s="298"/>
      <c r="AC60242" s="206"/>
    </row>
    <row r="60243" spans="27:29">
      <c r="AA60243" s="298"/>
      <c r="AC60243" s="206"/>
    </row>
    <row r="60244" spans="27:29">
      <c r="AA60244" s="298"/>
      <c r="AC60244" s="206"/>
    </row>
    <row r="60245" spans="27:29">
      <c r="AA60245" s="298"/>
      <c r="AC60245" s="206"/>
    </row>
    <row r="60246" spans="27:29">
      <c r="AA60246" s="298"/>
      <c r="AC60246" s="206"/>
    </row>
    <row r="60247" spans="27:29">
      <c r="AA60247" s="298"/>
      <c r="AC60247" s="206"/>
    </row>
    <row r="60248" spans="27:29">
      <c r="AA60248" s="298"/>
      <c r="AC60248" s="206"/>
    </row>
    <row r="60249" spans="27:29">
      <c r="AA60249" s="298"/>
      <c r="AC60249" s="206"/>
    </row>
    <row r="60250" spans="27:29">
      <c r="AA60250" s="298"/>
      <c r="AC60250" s="206"/>
    </row>
    <row r="60251" spans="27:29">
      <c r="AA60251" s="298"/>
      <c r="AC60251" s="206"/>
    </row>
    <row r="60252" spans="27:29">
      <c r="AA60252" s="298"/>
      <c r="AC60252" s="206"/>
    </row>
    <row r="60253" spans="27:29">
      <c r="AA60253" s="298"/>
      <c r="AC60253" s="206"/>
    </row>
    <row r="60254" spans="27:29">
      <c r="AA60254" s="298"/>
      <c r="AC60254" s="206"/>
    </row>
    <row r="60255" spans="27:29">
      <c r="AA60255" s="298"/>
      <c r="AC60255" s="206"/>
    </row>
    <row r="60256" spans="27:29">
      <c r="AA60256" s="298"/>
      <c r="AC60256" s="206"/>
    </row>
    <row r="60257" spans="27:29">
      <c r="AA60257" s="298"/>
      <c r="AC60257" s="206"/>
    </row>
    <row r="60258" spans="27:29">
      <c r="AA60258" s="298"/>
      <c r="AC60258" s="206"/>
    </row>
    <row r="60259" spans="27:29">
      <c r="AA60259" s="298"/>
      <c r="AC60259" s="206"/>
    </row>
    <row r="60260" spans="27:29">
      <c r="AA60260" s="298"/>
      <c r="AC60260" s="206"/>
    </row>
    <row r="60261" spans="27:29">
      <c r="AA60261" s="298"/>
      <c r="AC60261" s="206"/>
    </row>
    <row r="60262" spans="27:29">
      <c r="AA60262" s="298"/>
      <c r="AC60262" s="206"/>
    </row>
    <row r="60263" spans="27:29">
      <c r="AA60263" s="298"/>
      <c r="AC60263" s="206"/>
    </row>
    <row r="60264" spans="27:29">
      <c r="AA60264" s="298"/>
      <c r="AC60264" s="206"/>
    </row>
    <row r="60265" spans="27:29">
      <c r="AA60265" s="298"/>
      <c r="AC60265" s="206"/>
    </row>
    <row r="60266" spans="27:29">
      <c r="AA60266" s="298"/>
      <c r="AC60266" s="206"/>
    </row>
    <row r="60267" spans="27:29">
      <c r="AA60267" s="298"/>
      <c r="AC60267" s="206"/>
    </row>
    <row r="60268" spans="27:29">
      <c r="AA60268" s="298"/>
      <c r="AC60268" s="206"/>
    </row>
    <row r="60269" spans="27:29">
      <c r="AA60269" s="298"/>
      <c r="AC60269" s="206"/>
    </row>
    <row r="60270" spans="27:29">
      <c r="AA60270" s="298"/>
      <c r="AC60270" s="206"/>
    </row>
    <row r="60271" spans="27:29">
      <c r="AA60271" s="298"/>
      <c r="AC60271" s="206"/>
    </row>
    <row r="60272" spans="27:29">
      <c r="AA60272" s="298"/>
      <c r="AC60272" s="206"/>
    </row>
    <row r="60273" spans="27:29">
      <c r="AA60273" s="298"/>
      <c r="AC60273" s="206"/>
    </row>
    <row r="60274" spans="27:29">
      <c r="AA60274" s="298"/>
      <c r="AC60274" s="206"/>
    </row>
    <row r="60275" spans="27:29">
      <c r="AA60275" s="298"/>
      <c r="AC60275" s="206"/>
    </row>
    <row r="60276" spans="27:29">
      <c r="AA60276" s="298"/>
      <c r="AC60276" s="206"/>
    </row>
    <row r="60277" spans="27:29">
      <c r="AA60277" s="298"/>
      <c r="AC60277" s="206"/>
    </row>
    <row r="60278" spans="27:29">
      <c r="AA60278" s="298"/>
      <c r="AC60278" s="206"/>
    </row>
    <row r="60279" spans="27:29">
      <c r="AA60279" s="298"/>
      <c r="AC60279" s="206"/>
    </row>
    <row r="60280" spans="27:29">
      <c r="AA60280" s="298"/>
      <c r="AC60280" s="206"/>
    </row>
    <row r="60281" spans="27:29">
      <c r="AA60281" s="298"/>
      <c r="AC60281" s="206"/>
    </row>
    <row r="60282" spans="27:29">
      <c r="AA60282" s="298"/>
      <c r="AC60282" s="206"/>
    </row>
    <row r="60283" spans="27:29">
      <c r="AA60283" s="298"/>
      <c r="AC60283" s="206"/>
    </row>
    <row r="60284" spans="27:29">
      <c r="AA60284" s="298"/>
      <c r="AC60284" s="206"/>
    </row>
    <row r="60285" spans="27:29">
      <c r="AA60285" s="298"/>
      <c r="AC60285" s="206"/>
    </row>
    <row r="60286" spans="27:29">
      <c r="AA60286" s="298"/>
      <c r="AC60286" s="206"/>
    </row>
    <row r="60287" spans="27:29">
      <c r="AA60287" s="298"/>
      <c r="AC60287" s="206"/>
    </row>
    <row r="60288" spans="27:29">
      <c r="AA60288" s="298"/>
      <c r="AC60288" s="206"/>
    </row>
    <row r="60289" spans="27:29">
      <c r="AA60289" s="298"/>
      <c r="AC60289" s="206"/>
    </row>
    <row r="60290" spans="27:29">
      <c r="AA60290" s="298"/>
      <c r="AC60290" s="206"/>
    </row>
    <row r="60291" spans="27:29">
      <c r="AA60291" s="298"/>
      <c r="AC60291" s="206"/>
    </row>
    <row r="60292" spans="27:29">
      <c r="AA60292" s="298"/>
      <c r="AC60292" s="206"/>
    </row>
    <row r="60293" spans="27:29">
      <c r="AA60293" s="298"/>
      <c r="AC60293" s="206"/>
    </row>
    <row r="60294" spans="27:29">
      <c r="AA60294" s="298"/>
      <c r="AC60294" s="206"/>
    </row>
    <row r="60295" spans="27:29">
      <c r="AA60295" s="298"/>
      <c r="AC60295" s="206"/>
    </row>
    <row r="60296" spans="27:29">
      <c r="AA60296" s="298"/>
      <c r="AC60296" s="206"/>
    </row>
    <row r="60297" spans="27:29">
      <c r="AA60297" s="298"/>
      <c r="AC60297" s="206"/>
    </row>
    <row r="60298" spans="27:29">
      <c r="AA60298" s="298"/>
      <c r="AC60298" s="206"/>
    </row>
    <row r="60299" spans="27:29">
      <c r="AA60299" s="298"/>
      <c r="AC60299" s="206"/>
    </row>
    <row r="60300" spans="27:29">
      <c r="AA60300" s="298"/>
      <c r="AC60300" s="206"/>
    </row>
    <row r="60301" spans="27:29">
      <c r="AA60301" s="298"/>
      <c r="AC60301" s="206"/>
    </row>
    <row r="60302" spans="27:29">
      <c r="AA60302" s="298"/>
      <c r="AC60302" s="206"/>
    </row>
    <row r="60303" spans="27:29">
      <c r="AA60303" s="298"/>
      <c r="AC60303" s="206"/>
    </row>
    <row r="60304" spans="27:29">
      <c r="AA60304" s="298"/>
      <c r="AC60304" s="206"/>
    </row>
    <row r="60305" spans="27:29">
      <c r="AA60305" s="298"/>
      <c r="AC60305" s="206"/>
    </row>
    <row r="60306" spans="27:29">
      <c r="AA60306" s="298"/>
      <c r="AC60306" s="206"/>
    </row>
    <row r="60307" spans="27:29">
      <c r="AA60307" s="298"/>
      <c r="AC60307" s="206"/>
    </row>
    <row r="60308" spans="27:29">
      <c r="AA60308" s="298"/>
      <c r="AC60308" s="206"/>
    </row>
    <row r="60309" spans="27:29">
      <c r="AA60309" s="298"/>
      <c r="AC60309" s="206"/>
    </row>
    <row r="60310" spans="27:29">
      <c r="AA60310" s="298"/>
      <c r="AC60310" s="206"/>
    </row>
    <row r="60311" spans="27:29">
      <c r="AA60311" s="298"/>
      <c r="AC60311" s="206"/>
    </row>
    <row r="60312" spans="27:29">
      <c r="AA60312" s="298"/>
      <c r="AC60312" s="206"/>
    </row>
    <row r="60313" spans="27:29">
      <c r="AA60313" s="298"/>
      <c r="AC60313" s="206"/>
    </row>
    <row r="60314" spans="27:29">
      <c r="AA60314" s="298"/>
      <c r="AC60314" s="206"/>
    </row>
    <row r="60315" spans="27:29">
      <c r="AA60315" s="298"/>
      <c r="AC60315" s="206"/>
    </row>
    <row r="60316" spans="27:29">
      <c r="AA60316" s="298"/>
      <c r="AC60316" s="206"/>
    </row>
    <row r="60317" spans="27:29">
      <c r="AA60317" s="298"/>
      <c r="AC60317" s="206"/>
    </row>
    <row r="60318" spans="27:29">
      <c r="AA60318" s="298"/>
      <c r="AC60318" s="206"/>
    </row>
    <row r="60319" spans="27:29">
      <c r="AA60319" s="298"/>
      <c r="AC60319" s="206"/>
    </row>
    <row r="60320" spans="27:29">
      <c r="AA60320" s="298"/>
      <c r="AC60320" s="206"/>
    </row>
    <row r="60321" spans="27:29">
      <c r="AA60321" s="298"/>
      <c r="AC60321" s="206"/>
    </row>
    <row r="60322" spans="27:29">
      <c r="AA60322" s="298"/>
      <c r="AC60322" s="206"/>
    </row>
    <row r="60323" spans="27:29">
      <c r="AA60323" s="298"/>
      <c r="AC60323" s="206"/>
    </row>
    <row r="60324" spans="27:29">
      <c r="AA60324" s="298"/>
      <c r="AC60324" s="206"/>
    </row>
    <row r="60325" spans="27:29">
      <c r="AA60325" s="298"/>
      <c r="AC60325" s="206"/>
    </row>
    <row r="60326" spans="27:29">
      <c r="AA60326" s="298"/>
      <c r="AC60326" s="206"/>
    </row>
    <row r="60327" spans="27:29">
      <c r="AA60327" s="298"/>
      <c r="AC60327" s="206"/>
    </row>
    <row r="60328" spans="27:29">
      <c r="AA60328" s="298"/>
      <c r="AC60328" s="206"/>
    </row>
    <row r="60329" spans="27:29">
      <c r="AA60329" s="298"/>
      <c r="AC60329" s="206"/>
    </row>
    <row r="60330" spans="27:29">
      <c r="AA60330" s="298"/>
      <c r="AC60330" s="206"/>
    </row>
    <row r="60331" spans="27:29">
      <c r="AA60331" s="298"/>
      <c r="AC60331" s="206"/>
    </row>
    <row r="60332" spans="27:29">
      <c r="AA60332" s="298"/>
      <c r="AC60332" s="206"/>
    </row>
    <row r="60333" spans="27:29">
      <c r="AA60333" s="298"/>
      <c r="AC60333" s="206"/>
    </row>
    <row r="60334" spans="27:29">
      <c r="AA60334" s="298"/>
      <c r="AC60334" s="206"/>
    </row>
    <row r="60335" spans="27:29">
      <c r="AA60335" s="298"/>
      <c r="AC60335" s="206"/>
    </row>
    <row r="60336" spans="27:29">
      <c r="AA60336" s="298"/>
      <c r="AC60336" s="206"/>
    </row>
    <row r="60337" spans="27:29">
      <c r="AA60337" s="298"/>
      <c r="AC60337" s="206"/>
    </row>
    <row r="60338" spans="27:29">
      <c r="AA60338" s="298"/>
      <c r="AC60338" s="206"/>
    </row>
    <row r="60339" spans="27:29">
      <c r="AA60339" s="298"/>
      <c r="AC60339" s="206"/>
    </row>
    <row r="60340" spans="27:29">
      <c r="AA60340" s="298"/>
      <c r="AC60340" s="206"/>
    </row>
    <row r="60341" spans="27:29">
      <c r="AA60341" s="298"/>
      <c r="AC60341" s="206"/>
    </row>
    <row r="60342" spans="27:29">
      <c r="AA60342" s="298"/>
      <c r="AC60342" s="206"/>
    </row>
    <row r="60343" spans="27:29">
      <c r="AA60343" s="298"/>
      <c r="AC60343" s="206"/>
    </row>
    <row r="60344" spans="27:29">
      <c r="AA60344" s="298"/>
      <c r="AC60344" s="206"/>
    </row>
    <row r="60345" spans="27:29">
      <c r="AA60345" s="298"/>
      <c r="AC60345" s="206"/>
    </row>
    <row r="60346" spans="27:29">
      <c r="AA60346" s="298"/>
      <c r="AC60346" s="206"/>
    </row>
    <row r="60347" spans="27:29">
      <c r="AA60347" s="298"/>
      <c r="AC60347" s="206"/>
    </row>
    <row r="60348" spans="27:29">
      <c r="AA60348" s="298"/>
      <c r="AC60348" s="206"/>
    </row>
    <row r="60349" spans="27:29">
      <c r="AA60349" s="298"/>
      <c r="AC60349" s="206"/>
    </row>
    <row r="60350" spans="27:29">
      <c r="AA60350" s="298"/>
      <c r="AC60350" s="206"/>
    </row>
    <row r="60351" spans="27:29">
      <c r="AA60351" s="298"/>
      <c r="AC60351" s="206"/>
    </row>
    <row r="60352" spans="27:29">
      <c r="AA60352" s="298"/>
      <c r="AC60352" s="206"/>
    </row>
    <row r="60353" spans="27:29">
      <c r="AA60353" s="298"/>
      <c r="AC60353" s="206"/>
    </row>
    <row r="60354" spans="27:29">
      <c r="AA60354" s="298"/>
      <c r="AC60354" s="206"/>
    </row>
    <row r="60355" spans="27:29">
      <c r="AA60355" s="298"/>
      <c r="AC60355" s="206"/>
    </row>
    <row r="60356" spans="27:29">
      <c r="AA60356" s="298"/>
      <c r="AC60356" s="206"/>
    </row>
    <row r="60357" spans="27:29">
      <c r="AA60357" s="298"/>
      <c r="AC60357" s="206"/>
    </row>
    <row r="60358" spans="27:29">
      <c r="AA60358" s="298"/>
      <c r="AC60358" s="206"/>
    </row>
    <row r="60359" spans="27:29">
      <c r="AA60359" s="298"/>
      <c r="AC60359" s="206"/>
    </row>
    <row r="60360" spans="27:29">
      <c r="AA60360" s="298"/>
      <c r="AC60360" s="206"/>
    </row>
    <row r="60361" spans="27:29">
      <c r="AA60361" s="298"/>
      <c r="AC60361" s="206"/>
    </row>
    <row r="60362" spans="27:29">
      <c r="AA60362" s="298"/>
      <c r="AC60362" s="206"/>
    </row>
    <row r="60363" spans="27:29">
      <c r="AA60363" s="298"/>
      <c r="AC60363" s="206"/>
    </row>
    <row r="60364" spans="27:29">
      <c r="AA60364" s="298"/>
      <c r="AC60364" s="206"/>
    </row>
    <row r="60365" spans="27:29">
      <c r="AA60365" s="298"/>
      <c r="AC60365" s="206"/>
    </row>
    <row r="60366" spans="27:29">
      <c r="AA60366" s="298"/>
      <c r="AC60366" s="206"/>
    </row>
    <row r="60367" spans="27:29">
      <c r="AA60367" s="298"/>
      <c r="AC60367" s="206"/>
    </row>
    <row r="60368" spans="27:29">
      <c r="AA60368" s="298"/>
      <c r="AC60368" s="206"/>
    </row>
    <row r="60369" spans="27:29">
      <c r="AA60369" s="298"/>
      <c r="AC60369" s="206"/>
    </row>
    <row r="60370" spans="27:29">
      <c r="AA60370" s="298"/>
      <c r="AC60370" s="206"/>
    </row>
    <row r="60371" spans="27:29">
      <c r="AA60371" s="298"/>
      <c r="AC60371" s="206"/>
    </row>
    <row r="60372" spans="27:29">
      <c r="AA60372" s="298"/>
      <c r="AC60372" s="206"/>
    </row>
    <row r="60373" spans="27:29">
      <c r="AA60373" s="298"/>
      <c r="AC60373" s="206"/>
    </row>
    <row r="60374" spans="27:29">
      <c r="AA60374" s="298"/>
      <c r="AC60374" s="206"/>
    </row>
    <row r="60375" spans="27:29">
      <c r="AA60375" s="298"/>
      <c r="AC60375" s="206"/>
    </row>
    <row r="60376" spans="27:29">
      <c r="AA60376" s="298"/>
      <c r="AC60376" s="206"/>
    </row>
    <row r="60377" spans="27:29">
      <c r="AA60377" s="298"/>
      <c r="AC60377" s="206"/>
    </row>
    <row r="60378" spans="27:29">
      <c r="AA60378" s="298"/>
      <c r="AC60378" s="206"/>
    </row>
    <row r="60379" spans="27:29">
      <c r="AA60379" s="298"/>
      <c r="AC60379" s="206"/>
    </row>
    <row r="60380" spans="27:29">
      <c r="AA60380" s="298"/>
      <c r="AC60380" s="206"/>
    </row>
    <row r="60381" spans="27:29">
      <c r="AA60381" s="298"/>
      <c r="AC60381" s="206"/>
    </row>
    <row r="60382" spans="27:29">
      <c r="AA60382" s="298"/>
      <c r="AC60382" s="206"/>
    </row>
    <row r="60383" spans="27:29">
      <c r="AA60383" s="298"/>
      <c r="AC60383" s="206"/>
    </row>
    <row r="60384" spans="27:29">
      <c r="AA60384" s="298"/>
      <c r="AC60384" s="206"/>
    </row>
    <row r="60385" spans="27:29">
      <c r="AA60385" s="298"/>
      <c r="AC60385" s="206"/>
    </row>
    <row r="60386" spans="27:29">
      <c r="AA60386" s="298"/>
      <c r="AC60386" s="206"/>
    </row>
    <row r="60387" spans="27:29">
      <c r="AA60387" s="298"/>
      <c r="AC60387" s="206"/>
    </row>
    <row r="60388" spans="27:29">
      <c r="AA60388" s="298"/>
      <c r="AC60388" s="206"/>
    </row>
    <row r="60389" spans="27:29">
      <c r="AA60389" s="298"/>
      <c r="AC60389" s="206"/>
    </row>
    <row r="60390" spans="27:29">
      <c r="AA60390" s="298"/>
      <c r="AC60390" s="206"/>
    </row>
    <row r="60391" spans="27:29">
      <c r="AA60391" s="298"/>
      <c r="AC60391" s="206"/>
    </row>
    <row r="60392" spans="27:29">
      <c r="AA60392" s="298"/>
      <c r="AC60392" s="206"/>
    </row>
    <row r="60393" spans="27:29">
      <c r="AA60393" s="298"/>
      <c r="AC60393" s="206"/>
    </row>
    <row r="60394" spans="27:29">
      <c r="AA60394" s="298"/>
      <c r="AC60394" s="206"/>
    </row>
    <row r="60395" spans="27:29">
      <c r="AA60395" s="298"/>
      <c r="AC60395" s="206"/>
    </row>
    <row r="60396" spans="27:29">
      <c r="AA60396" s="298"/>
      <c r="AC60396" s="206"/>
    </row>
    <row r="60397" spans="27:29">
      <c r="AA60397" s="298"/>
      <c r="AC60397" s="206"/>
    </row>
    <row r="60398" spans="27:29">
      <c r="AA60398" s="298"/>
      <c r="AC60398" s="206"/>
    </row>
    <row r="60399" spans="27:29">
      <c r="AA60399" s="298"/>
      <c r="AC60399" s="206"/>
    </row>
    <row r="60400" spans="27:29">
      <c r="AA60400" s="298"/>
      <c r="AC60400" s="206"/>
    </row>
    <row r="60401" spans="27:29">
      <c r="AA60401" s="298"/>
      <c r="AC60401" s="206"/>
    </row>
    <row r="60402" spans="27:29">
      <c r="AA60402" s="298"/>
      <c r="AC60402" s="206"/>
    </row>
    <row r="60403" spans="27:29">
      <c r="AA60403" s="298"/>
      <c r="AC60403" s="206"/>
    </row>
    <row r="60404" spans="27:29">
      <c r="AA60404" s="298"/>
      <c r="AC60404" s="206"/>
    </row>
    <row r="60405" spans="27:29">
      <c r="AA60405" s="298"/>
      <c r="AC60405" s="206"/>
    </row>
    <row r="60406" spans="27:29">
      <c r="AA60406" s="298"/>
      <c r="AC60406" s="206"/>
    </row>
    <row r="60407" spans="27:29">
      <c r="AA60407" s="298"/>
      <c r="AC60407" s="206"/>
    </row>
    <row r="60408" spans="27:29">
      <c r="AA60408" s="298"/>
      <c r="AC60408" s="206"/>
    </row>
    <row r="60409" spans="27:29">
      <c r="AA60409" s="298"/>
      <c r="AC60409" s="206"/>
    </row>
    <row r="60410" spans="27:29">
      <c r="AA60410" s="298"/>
      <c r="AC60410" s="206"/>
    </row>
    <row r="60411" spans="27:29">
      <c r="AA60411" s="298"/>
      <c r="AC60411" s="206"/>
    </row>
    <row r="60412" spans="27:29">
      <c r="AA60412" s="298"/>
      <c r="AC60412" s="206"/>
    </row>
    <row r="60413" spans="27:29">
      <c r="AA60413" s="298"/>
      <c r="AC60413" s="206"/>
    </row>
    <row r="60414" spans="27:29">
      <c r="AA60414" s="298"/>
      <c r="AC60414" s="206"/>
    </row>
    <row r="60415" spans="27:29">
      <c r="AA60415" s="298"/>
      <c r="AC60415" s="206"/>
    </row>
    <row r="60416" spans="27:29">
      <c r="AA60416" s="298"/>
      <c r="AC60416" s="206"/>
    </row>
    <row r="60417" spans="27:29">
      <c r="AA60417" s="298"/>
      <c r="AC60417" s="206"/>
    </row>
    <row r="60418" spans="27:29">
      <c r="AA60418" s="298"/>
      <c r="AC60418" s="206"/>
    </row>
    <row r="60419" spans="27:29">
      <c r="AA60419" s="298"/>
      <c r="AC60419" s="206"/>
    </row>
    <row r="60420" spans="27:29">
      <c r="AA60420" s="298"/>
      <c r="AC60420" s="206"/>
    </row>
    <row r="60421" spans="27:29">
      <c r="AA60421" s="298"/>
      <c r="AC60421" s="206"/>
    </row>
    <row r="60422" spans="27:29">
      <c r="AA60422" s="298"/>
      <c r="AC60422" s="206"/>
    </row>
    <row r="60423" spans="27:29">
      <c r="AA60423" s="298"/>
      <c r="AC60423" s="206"/>
    </row>
    <row r="60424" spans="27:29">
      <c r="AA60424" s="298"/>
      <c r="AC60424" s="206"/>
    </row>
    <row r="60425" spans="27:29">
      <c r="AA60425" s="298"/>
      <c r="AC60425" s="206"/>
    </row>
    <row r="60426" spans="27:29">
      <c r="AA60426" s="298"/>
      <c r="AC60426" s="206"/>
    </row>
    <row r="60427" spans="27:29">
      <c r="AA60427" s="298"/>
      <c r="AC60427" s="206"/>
    </row>
    <row r="60428" spans="27:29">
      <c r="AA60428" s="298"/>
      <c r="AC60428" s="206"/>
    </row>
    <row r="60429" spans="27:29">
      <c r="AA60429" s="298"/>
      <c r="AC60429" s="206"/>
    </row>
    <row r="60430" spans="27:29">
      <c r="AA60430" s="298"/>
      <c r="AC60430" s="206"/>
    </row>
    <row r="60431" spans="27:29">
      <c r="AA60431" s="298"/>
      <c r="AC60431" s="206"/>
    </row>
    <row r="60432" spans="27:29">
      <c r="AA60432" s="298"/>
      <c r="AC60432" s="206"/>
    </row>
    <row r="60433" spans="27:29">
      <c r="AA60433" s="298"/>
      <c r="AC60433" s="206"/>
    </row>
    <row r="60434" spans="27:29">
      <c r="AA60434" s="298"/>
      <c r="AC60434" s="206"/>
    </row>
    <row r="60435" spans="27:29">
      <c r="AA60435" s="298"/>
      <c r="AC60435" s="206"/>
    </row>
    <row r="60436" spans="27:29">
      <c r="AA60436" s="298"/>
      <c r="AC60436" s="206"/>
    </row>
    <row r="60437" spans="27:29">
      <c r="AA60437" s="298"/>
      <c r="AC60437" s="206"/>
    </row>
    <row r="60438" spans="27:29">
      <c r="AA60438" s="298"/>
      <c r="AC60438" s="206"/>
    </row>
    <row r="60439" spans="27:29">
      <c r="AA60439" s="298"/>
      <c r="AC60439" s="206"/>
    </row>
    <row r="60440" spans="27:29">
      <c r="AA60440" s="298"/>
      <c r="AC60440" s="206"/>
    </row>
    <row r="60441" spans="27:29">
      <c r="AA60441" s="298"/>
      <c r="AC60441" s="206"/>
    </row>
    <row r="60442" spans="27:29">
      <c r="AA60442" s="298"/>
      <c r="AC60442" s="206"/>
    </row>
    <row r="60443" spans="27:29">
      <c r="AA60443" s="298"/>
      <c r="AC60443" s="206"/>
    </row>
    <row r="60444" spans="27:29">
      <c r="AA60444" s="298"/>
      <c r="AC60444" s="206"/>
    </row>
    <row r="60445" spans="27:29">
      <c r="AA60445" s="298"/>
      <c r="AC60445" s="206"/>
    </row>
    <row r="60446" spans="27:29">
      <c r="AA60446" s="298"/>
      <c r="AC60446" s="206"/>
    </row>
    <row r="60447" spans="27:29">
      <c r="AA60447" s="298"/>
      <c r="AC60447" s="206"/>
    </row>
    <row r="60448" spans="27:29">
      <c r="AA60448" s="298"/>
      <c r="AC60448" s="206"/>
    </row>
    <row r="60449" spans="27:29">
      <c r="AA60449" s="298"/>
      <c r="AC60449" s="206"/>
    </row>
    <row r="60450" spans="27:29">
      <c r="AA60450" s="298"/>
      <c r="AC60450" s="206"/>
    </row>
    <row r="60451" spans="27:29">
      <c r="AA60451" s="298"/>
      <c r="AC60451" s="206"/>
    </row>
    <row r="60452" spans="27:29">
      <c r="AA60452" s="298"/>
      <c r="AC60452" s="206"/>
    </row>
    <row r="60453" spans="27:29">
      <c r="AA60453" s="298"/>
      <c r="AC60453" s="206"/>
    </row>
    <row r="60454" spans="27:29">
      <c r="AA60454" s="298"/>
      <c r="AC60454" s="206"/>
    </row>
    <row r="60455" spans="27:29">
      <c r="AA60455" s="298"/>
      <c r="AC60455" s="206"/>
    </row>
    <row r="60456" spans="27:29">
      <c r="AA60456" s="298"/>
      <c r="AC60456" s="206"/>
    </row>
    <row r="60457" spans="27:29">
      <c r="AA60457" s="298"/>
      <c r="AC60457" s="206"/>
    </row>
    <row r="60458" spans="27:29">
      <c r="AA60458" s="298"/>
      <c r="AC60458" s="206"/>
    </row>
    <row r="60459" spans="27:29">
      <c r="AA60459" s="298"/>
      <c r="AC60459" s="206"/>
    </row>
    <row r="60460" spans="27:29">
      <c r="AA60460" s="298"/>
      <c r="AC60460" s="206"/>
    </row>
    <row r="60461" spans="27:29">
      <c r="AA60461" s="298"/>
      <c r="AC60461" s="206"/>
    </row>
    <row r="60462" spans="27:29">
      <c r="AA60462" s="298"/>
      <c r="AC60462" s="206"/>
    </row>
    <row r="60463" spans="27:29">
      <c r="AA60463" s="298"/>
      <c r="AC60463" s="206"/>
    </row>
    <row r="60464" spans="27:29">
      <c r="AA60464" s="298"/>
      <c r="AC60464" s="206"/>
    </row>
    <row r="60465" spans="27:29">
      <c r="AA60465" s="298"/>
      <c r="AC60465" s="206"/>
    </row>
    <row r="60466" spans="27:29">
      <c r="AA60466" s="298"/>
      <c r="AC60466" s="206"/>
    </row>
    <row r="60467" spans="27:29">
      <c r="AA60467" s="298"/>
      <c r="AC60467" s="206"/>
    </row>
    <row r="60468" spans="27:29">
      <c r="AA60468" s="298"/>
      <c r="AC60468" s="206"/>
    </row>
    <row r="60469" spans="27:29">
      <c r="AA60469" s="298"/>
      <c r="AC60469" s="206"/>
    </row>
    <row r="60470" spans="27:29">
      <c r="AA60470" s="298"/>
      <c r="AC60470" s="206"/>
    </row>
    <row r="60471" spans="27:29">
      <c r="AA60471" s="298"/>
      <c r="AC60471" s="206"/>
    </row>
    <row r="60472" spans="27:29">
      <c r="AA60472" s="298"/>
      <c r="AC60472" s="206"/>
    </row>
    <row r="60473" spans="27:29">
      <c r="AA60473" s="298"/>
      <c r="AC60473" s="206"/>
    </row>
    <row r="60474" spans="27:29">
      <c r="AA60474" s="298"/>
      <c r="AC60474" s="206"/>
    </row>
    <row r="60475" spans="27:29">
      <c r="AA60475" s="298"/>
      <c r="AC60475" s="206"/>
    </row>
    <row r="60476" spans="27:29">
      <c r="AA60476" s="298"/>
      <c r="AC60476" s="206"/>
    </row>
    <row r="60477" spans="27:29">
      <c r="AA60477" s="298"/>
      <c r="AC60477" s="206"/>
    </row>
    <row r="60478" spans="27:29">
      <c r="AA60478" s="298"/>
      <c r="AC60478" s="206"/>
    </row>
    <row r="60479" spans="27:29">
      <c r="AA60479" s="298"/>
      <c r="AC60479" s="206"/>
    </row>
    <row r="60480" spans="27:29">
      <c r="AA60480" s="298"/>
      <c r="AC60480" s="206"/>
    </row>
    <row r="60481" spans="27:29">
      <c r="AA60481" s="298"/>
      <c r="AC60481" s="206"/>
    </row>
    <row r="60482" spans="27:29">
      <c r="AA60482" s="298"/>
      <c r="AC60482" s="206"/>
    </row>
    <row r="60483" spans="27:29">
      <c r="AA60483" s="298"/>
      <c r="AC60483" s="206"/>
    </row>
    <row r="60484" spans="27:29">
      <c r="AA60484" s="298"/>
      <c r="AC60484" s="206"/>
    </row>
    <row r="60485" spans="27:29">
      <c r="AA60485" s="298"/>
      <c r="AC60485" s="206"/>
    </row>
    <row r="60486" spans="27:29">
      <c r="AA60486" s="298"/>
      <c r="AC60486" s="206"/>
    </row>
    <row r="60487" spans="27:29">
      <c r="AA60487" s="298"/>
      <c r="AC60487" s="206"/>
    </row>
    <row r="60488" spans="27:29">
      <c r="AA60488" s="298"/>
      <c r="AC60488" s="206"/>
    </row>
    <row r="60489" spans="27:29">
      <c r="AA60489" s="298"/>
      <c r="AC60489" s="206"/>
    </row>
    <row r="60490" spans="27:29">
      <c r="AA60490" s="298"/>
      <c r="AC60490" s="206"/>
    </row>
    <row r="60491" spans="27:29">
      <c r="AA60491" s="298"/>
      <c r="AC60491" s="206"/>
    </row>
    <row r="60492" spans="27:29">
      <c r="AA60492" s="298"/>
      <c r="AC60492" s="206"/>
    </row>
    <row r="60493" spans="27:29">
      <c r="AA60493" s="298"/>
      <c r="AC60493" s="206"/>
    </row>
    <row r="60494" spans="27:29">
      <c r="AA60494" s="298"/>
      <c r="AC60494" s="206"/>
    </row>
    <row r="60495" spans="27:29">
      <c r="AA60495" s="298"/>
      <c r="AC60495" s="206"/>
    </row>
    <row r="60496" spans="27:29">
      <c r="AA60496" s="298"/>
      <c r="AC60496" s="206"/>
    </row>
    <row r="60497" spans="27:29">
      <c r="AA60497" s="298"/>
      <c r="AC60497" s="206"/>
    </row>
    <row r="60498" spans="27:29">
      <c r="AA60498" s="298"/>
      <c r="AC60498" s="206"/>
    </row>
    <row r="60499" spans="27:29">
      <c r="AA60499" s="298"/>
      <c r="AC60499" s="206"/>
    </row>
    <row r="60500" spans="27:29">
      <c r="AA60500" s="298"/>
      <c r="AC60500" s="206"/>
    </row>
    <row r="60501" spans="27:29">
      <c r="AA60501" s="298"/>
      <c r="AC60501" s="206"/>
    </row>
    <row r="60502" spans="27:29">
      <c r="AA60502" s="298"/>
      <c r="AC60502" s="206"/>
    </row>
    <row r="60503" spans="27:29">
      <c r="AA60503" s="298"/>
      <c r="AC60503" s="206"/>
    </row>
    <row r="60504" spans="27:29">
      <c r="AA60504" s="298"/>
      <c r="AC60504" s="206"/>
    </row>
    <row r="60505" spans="27:29">
      <c r="AA60505" s="298"/>
      <c r="AC60505" s="206"/>
    </row>
    <row r="60506" spans="27:29">
      <c r="AA60506" s="298"/>
      <c r="AC60506" s="206"/>
    </row>
    <row r="60507" spans="27:29">
      <c r="AA60507" s="298"/>
      <c r="AC60507" s="206"/>
    </row>
    <row r="60508" spans="27:29">
      <c r="AA60508" s="298"/>
      <c r="AC60508" s="206"/>
    </row>
    <row r="60509" spans="27:29">
      <c r="AA60509" s="298"/>
      <c r="AC60509" s="206"/>
    </row>
    <row r="60510" spans="27:29">
      <c r="AA60510" s="298"/>
      <c r="AC60510" s="206"/>
    </row>
    <row r="60511" spans="27:29">
      <c r="AA60511" s="298"/>
      <c r="AC60511" s="206"/>
    </row>
    <row r="60512" spans="27:29">
      <c r="AA60512" s="298"/>
      <c r="AC60512" s="206"/>
    </row>
    <row r="60513" spans="27:29">
      <c r="AA60513" s="298"/>
      <c r="AC60513" s="206"/>
    </row>
    <row r="60514" spans="27:29">
      <c r="AA60514" s="298"/>
      <c r="AC60514" s="206"/>
    </row>
    <row r="60515" spans="27:29">
      <c r="AA60515" s="298"/>
      <c r="AC60515" s="206"/>
    </row>
    <row r="60516" spans="27:29">
      <c r="AA60516" s="298"/>
      <c r="AC60516" s="206"/>
    </row>
    <row r="60517" spans="27:29">
      <c r="AA60517" s="298"/>
      <c r="AC60517" s="206"/>
    </row>
    <row r="60518" spans="27:29">
      <c r="AA60518" s="298"/>
      <c r="AC60518" s="206"/>
    </row>
    <row r="60519" spans="27:29">
      <c r="AA60519" s="298"/>
      <c r="AC60519" s="206"/>
    </row>
    <row r="60520" spans="27:29">
      <c r="AA60520" s="298"/>
      <c r="AC60520" s="206"/>
    </row>
    <row r="60521" spans="27:29">
      <c r="AA60521" s="298"/>
      <c r="AC60521" s="206"/>
    </row>
    <row r="60522" spans="27:29">
      <c r="AA60522" s="298"/>
      <c r="AC60522" s="206"/>
    </row>
    <row r="60523" spans="27:29">
      <c r="AA60523" s="298"/>
      <c r="AC60523" s="206"/>
    </row>
    <row r="60524" spans="27:29">
      <c r="AA60524" s="298"/>
      <c r="AC60524" s="206"/>
    </row>
    <row r="60525" spans="27:29">
      <c r="AA60525" s="298"/>
      <c r="AC60525" s="206"/>
    </row>
    <row r="60526" spans="27:29">
      <c r="AA60526" s="298"/>
      <c r="AC60526" s="206"/>
    </row>
    <row r="60527" spans="27:29">
      <c r="AA60527" s="298"/>
      <c r="AC60527" s="206"/>
    </row>
    <row r="60528" spans="27:29">
      <c r="AA60528" s="298"/>
      <c r="AC60528" s="206"/>
    </row>
    <row r="60529" spans="27:29">
      <c r="AA60529" s="298"/>
      <c r="AC60529" s="206"/>
    </row>
    <row r="60530" spans="27:29">
      <c r="AA60530" s="298"/>
      <c r="AC60530" s="206"/>
    </row>
    <row r="60531" spans="27:29">
      <c r="AA60531" s="298"/>
      <c r="AC60531" s="206"/>
    </row>
    <row r="60532" spans="27:29">
      <c r="AA60532" s="298"/>
      <c r="AC60532" s="206"/>
    </row>
    <row r="60533" spans="27:29">
      <c r="AA60533" s="298"/>
      <c r="AC60533" s="206"/>
    </row>
    <row r="60534" spans="27:29">
      <c r="AA60534" s="298"/>
      <c r="AC60534" s="206"/>
    </row>
    <row r="60535" spans="27:29">
      <c r="AA60535" s="298"/>
      <c r="AC60535" s="206"/>
    </row>
    <row r="60536" spans="27:29">
      <c r="AA60536" s="298"/>
      <c r="AC60536" s="206"/>
    </row>
    <row r="60537" spans="27:29">
      <c r="AA60537" s="298"/>
      <c r="AC60537" s="206"/>
    </row>
    <row r="60538" spans="27:29">
      <c r="AA60538" s="298"/>
      <c r="AC60538" s="206"/>
    </row>
    <row r="60539" spans="27:29">
      <c r="AA60539" s="298"/>
      <c r="AC60539" s="206"/>
    </row>
    <row r="60540" spans="27:29">
      <c r="AA60540" s="298"/>
      <c r="AC60540" s="206"/>
    </row>
    <row r="60541" spans="27:29">
      <c r="AA60541" s="298"/>
      <c r="AC60541" s="206"/>
    </row>
    <row r="60542" spans="27:29">
      <c r="AA60542" s="298"/>
      <c r="AC60542" s="206"/>
    </row>
    <row r="60543" spans="27:29">
      <c r="AA60543" s="298"/>
      <c r="AC60543" s="206"/>
    </row>
    <row r="60544" spans="27:29">
      <c r="AA60544" s="298"/>
      <c r="AC60544" s="206"/>
    </row>
    <row r="60545" spans="27:29">
      <c r="AA60545" s="298"/>
      <c r="AC60545" s="206"/>
    </row>
    <row r="60546" spans="27:29">
      <c r="AA60546" s="298"/>
      <c r="AC60546" s="206"/>
    </row>
    <row r="60547" spans="27:29">
      <c r="AA60547" s="298"/>
      <c r="AC60547" s="206"/>
    </row>
    <row r="60548" spans="27:29">
      <c r="AA60548" s="298"/>
      <c r="AC60548" s="206"/>
    </row>
    <row r="60549" spans="27:29">
      <c r="AA60549" s="298"/>
      <c r="AC60549" s="206"/>
    </row>
    <row r="60550" spans="27:29">
      <c r="AA60550" s="298"/>
      <c r="AC60550" s="206"/>
    </row>
    <row r="60551" spans="27:29">
      <c r="AA60551" s="298"/>
      <c r="AC60551" s="206"/>
    </row>
    <row r="60552" spans="27:29">
      <c r="AA60552" s="298"/>
      <c r="AC60552" s="206"/>
    </row>
    <row r="60553" spans="27:29">
      <c r="AA60553" s="298"/>
      <c r="AC60553" s="206"/>
    </row>
    <row r="60554" spans="27:29">
      <c r="AA60554" s="298"/>
      <c r="AC60554" s="206"/>
    </row>
    <row r="60555" spans="27:29">
      <c r="AA60555" s="298"/>
      <c r="AC60555" s="206"/>
    </row>
    <row r="60556" spans="27:29">
      <c r="AA60556" s="298"/>
      <c r="AC60556" s="206"/>
    </row>
    <row r="60557" spans="27:29">
      <c r="AA60557" s="298"/>
      <c r="AC60557" s="206"/>
    </row>
    <row r="60558" spans="27:29">
      <c r="AA60558" s="298"/>
      <c r="AC60558" s="206"/>
    </row>
    <row r="60559" spans="27:29">
      <c r="AA60559" s="298"/>
      <c r="AC60559" s="206"/>
    </row>
    <row r="60560" spans="27:29">
      <c r="AA60560" s="298"/>
      <c r="AC60560" s="206"/>
    </row>
    <row r="60561" spans="27:29">
      <c r="AA60561" s="298"/>
      <c r="AC60561" s="206"/>
    </row>
    <row r="60562" spans="27:29">
      <c r="AA60562" s="298"/>
      <c r="AC60562" s="206"/>
    </row>
    <row r="60563" spans="27:29">
      <c r="AA60563" s="298"/>
      <c r="AC60563" s="206"/>
    </row>
    <row r="60564" spans="27:29">
      <c r="AA60564" s="298"/>
      <c r="AC60564" s="206"/>
    </row>
    <row r="60565" spans="27:29">
      <c r="AA60565" s="298"/>
      <c r="AC60565" s="206"/>
    </row>
    <row r="60566" spans="27:29">
      <c r="AA60566" s="298"/>
      <c r="AC60566" s="206"/>
    </row>
    <row r="60567" spans="27:29">
      <c r="AA60567" s="298"/>
      <c r="AC60567" s="206"/>
    </row>
    <row r="60568" spans="27:29">
      <c r="AA60568" s="298"/>
      <c r="AC60568" s="206"/>
    </row>
    <row r="60569" spans="27:29">
      <c r="AA60569" s="298"/>
      <c r="AC60569" s="206"/>
    </row>
    <row r="60570" spans="27:29">
      <c r="AA60570" s="298"/>
      <c r="AC60570" s="206"/>
    </row>
    <row r="60571" spans="27:29">
      <c r="AA60571" s="298"/>
      <c r="AC60571" s="206"/>
    </row>
    <row r="60572" spans="27:29">
      <c r="AA60572" s="298"/>
      <c r="AC60572" s="206"/>
    </row>
    <row r="60573" spans="27:29">
      <c r="AA60573" s="298"/>
      <c r="AC60573" s="206"/>
    </row>
    <row r="60574" spans="27:29">
      <c r="AA60574" s="298"/>
      <c r="AC60574" s="206"/>
    </row>
    <row r="60575" spans="27:29">
      <c r="AA60575" s="298"/>
      <c r="AC60575" s="206"/>
    </row>
    <row r="60576" spans="27:29">
      <c r="AA60576" s="298"/>
      <c r="AC60576" s="206"/>
    </row>
    <row r="60577" spans="27:29">
      <c r="AA60577" s="298"/>
      <c r="AC60577" s="206"/>
    </row>
    <row r="60578" spans="27:29">
      <c r="AA60578" s="298"/>
      <c r="AC60578" s="206"/>
    </row>
    <row r="60579" spans="27:29">
      <c r="AA60579" s="298"/>
      <c r="AC60579" s="206"/>
    </row>
    <row r="60580" spans="27:29">
      <c r="AA60580" s="298"/>
      <c r="AC60580" s="206"/>
    </row>
    <row r="60581" spans="27:29">
      <c r="AA60581" s="298"/>
      <c r="AC60581" s="206"/>
    </row>
    <row r="60582" spans="27:29">
      <c r="AA60582" s="298"/>
      <c r="AC60582" s="206"/>
    </row>
    <row r="60583" spans="27:29">
      <c r="AA60583" s="298"/>
      <c r="AC60583" s="206"/>
    </row>
    <row r="60584" spans="27:29">
      <c r="AA60584" s="298"/>
      <c r="AC60584" s="206"/>
    </row>
    <row r="60585" spans="27:29">
      <c r="AA60585" s="298"/>
      <c r="AC60585" s="206"/>
    </row>
    <row r="60586" spans="27:29">
      <c r="AA60586" s="298"/>
      <c r="AC60586" s="206"/>
    </row>
    <row r="60587" spans="27:29">
      <c r="AA60587" s="298"/>
      <c r="AC60587" s="206"/>
    </row>
    <row r="60588" spans="27:29">
      <c r="AA60588" s="298"/>
      <c r="AC60588" s="206"/>
    </row>
    <row r="60589" spans="27:29">
      <c r="AA60589" s="298"/>
      <c r="AC60589" s="206"/>
    </row>
    <row r="60590" spans="27:29">
      <c r="AA60590" s="298"/>
      <c r="AC60590" s="206"/>
    </row>
    <row r="60591" spans="27:29">
      <c r="AA60591" s="298"/>
      <c r="AC60591" s="206"/>
    </row>
    <row r="60592" spans="27:29">
      <c r="AA60592" s="298"/>
      <c r="AC60592" s="206"/>
    </row>
    <row r="60593" spans="27:29">
      <c r="AA60593" s="298"/>
      <c r="AC60593" s="206"/>
    </row>
    <row r="60594" spans="27:29">
      <c r="AA60594" s="298"/>
      <c r="AC60594" s="206"/>
    </row>
    <row r="60595" spans="27:29">
      <c r="AA60595" s="298"/>
      <c r="AC60595" s="206"/>
    </row>
    <row r="60596" spans="27:29">
      <c r="AA60596" s="298"/>
      <c r="AC60596" s="206"/>
    </row>
    <row r="60597" spans="27:29">
      <c r="AA60597" s="298"/>
      <c r="AC60597" s="206"/>
    </row>
    <row r="60598" spans="27:29">
      <c r="AA60598" s="298"/>
      <c r="AC60598" s="206"/>
    </row>
    <row r="60599" spans="27:29">
      <c r="AA60599" s="298"/>
      <c r="AC60599" s="206"/>
    </row>
    <row r="60600" spans="27:29">
      <c r="AA60600" s="298"/>
      <c r="AC60600" s="206"/>
    </row>
    <row r="60601" spans="27:29">
      <c r="AA60601" s="298"/>
      <c r="AC60601" s="206"/>
    </row>
    <row r="60602" spans="27:29">
      <c r="AA60602" s="298"/>
      <c r="AC60602" s="206"/>
    </row>
    <row r="60603" spans="27:29">
      <c r="AA60603" s="298"/>
      <c r="AC60603" s="206"/>
    </row>
    <row r="60604" spans="27:29">
      <c r="AA60604" s="298"/>
      <c r="AC60604" s="206"/>
    </row>
    <row r="60605" spans="27:29">
      <c r="AA60605" s="298"/>
      <c r="AC60605" s="206"/>
    </row>
    <row r="60606" spans="27:29">
      <c r="AA60606" s="298"/>
      <c r="AC60606" s="206"/>
    </row>
    <row r="60607" spans="27:29">
      <c r="AA60607" s="298"/>
      <c r="AC60607" s="206"/>
    </row>
    <row r="60608" spans="27:29">
      <c r="AA60608" s="298"/>
      <c r="AC60608" s="206"/>
    </row>
    <row r="60609" spans="27:29">
      <c r="AA60609" s="298"/>
      <c r="AC60609" s="206"/>
    </row>
    <row r="60610" spans="27:29">
      <c r="AA60610" s="298"/>
      <c r="AC60610" s="206"/>
    </row>
    <row r="60611" spans="27:29">
      <c r="AA60611" s="298"/>
      <c r="AC60611" s="206"/>
    </row>
    <row r="60612" spans="27:29">
      <c r="AA60612" s="298"/>
      <c r="AC60612" s="206"/>
    </row>
    <row r="60613" spans="27:29">
      <c r="AA60613" s="298"/>
      <c r="AC60613" s="206"/>
    </row>
    <row r="60614" spans="27:29">
      <c r="AA60614" s="298"/>
      <c r="AC60614" s="206"/>
    </row>
    <row r="60615" spans="27:29">
      <c r="AA60615" s="298"/>
      <c r="AC60615" s="206"/>
    </row>
    <row r="60616" spans="27:29">
      <c r="AA60616" s="298"/>
      <c r="AC60616" s="206"/>
    </row>
    <row r="60617" spans="27:29">
      <c r="AA60617" s="298"/>
      <c r="AC60617" s="206"/>
    </row>
    <row r="60618" spans="27:29">
      <c r="AA60618" s="298"/>
      <c r="AC60618" s="206"/>
    </row>
    <row r="60619" spans="27:29">
      <c r="AA60619" s="298"/>
      <c r="AC60619" s="206"/>
    </row>
    <row r="60620" spans="27:29">
      <c r="AA60620" s="298"/>
      <c r="AC60620" s="206"/>
    </row>
    <row r="60621" spans="27:29">
      <c r="AA60621" s="298"/>
      <c r="AC60621" s="206"/>
    </row>
    <row r="60622" spans="27:29">
      <c r="AA60622" s="298"/>
      <c r="AC60622" s="206"/>
    </row>
    <row r="60623" spans="27:29">
      <c r="AA60623" s="298"/>
      <c r="AC60623" s="206"/>
    </row>
    <row r="60624" spans="27:29">
      <c r="AA60624" s="298"/>
      <c r="AC60624" s="206"/>
    </row>
    <row r="60625" spans="27:29">
      <c r="AA60625" s="298"/>
      <c r="AC60625" s="206"/>
    </row>
    <row r="60626" spans="27:29">
      <c r="AA60626" s="298"/>
      <c r="AC60626" s="206"/>
    </row>
    <row r="60627" spans="27:29">
      <c r="AA60627" s="298"/>
      <c r="AC60627" s="206"/>
    </row>
    <row r="60628" spans="27:29">
      <c r="AA60628" s="298"/>
      <c r="AC60628" s="206"/>
    </row>
    <row r="60629" spans="27:29">
      <c r="AA60629" s="298"/>
      <c r="AC60629" s="206"/>
    </row>
    <row r="60630" spans="27:29">
      <c r="AA60630" s="298"/>
      <c r="AC60630" s="206"/>
    </row>
    <row r="60631" spans="27:29">
      <c r="AA60631" s="298"/>
      <c r="AC60631" s="206"/>
    </row>
    <row r="60632" spans="27:29">
      <c r="AA60632" s="298"/>
      <c r="AC60632" s="206"/>
    </row>
    <row r="60633" spans="27:29">
      <c r="AA60633" s="298"/>
      <c r="AC60633" s="206"/>
    </row>
    <row r="60634" spans="27:29">
      <c r="AA60634" s="298"/>
      <c r="AC60634" s="206"/>
    </row>
    <row r="60635" spans="27:29">
      <c r="AA60635" s="298"/>
      <c r="AC60635" s="206"/>
    </row>
    <row r="60636" spans="27:29">
      <c r="AA60636" s="298"/>
      <c r="AC60636" s="206"/>
    </row>
    <row r="60637" spans="27:29">
      <c r="AA60637" s="298"/>
      <c r="AC60637" s="206"/>
    </row>
    <row r="60638" spans="27:29">
      <c r="AA60638" s="298"/>
      <c r="AC60638" s="206"/>
    </row>
    <row r="60639" spans="27:29">
      <c r="AA60639" s="298"/>
      <c r="AC60639" s="206"/>
    </row>
    <row r="60640" spans="27:29">
      <c r="AA60640" s="298"/>
      <c r="AC60640" s="206"/>
    </row>
    <row r="60641" spans="27:29">
      <c r="AA60641" s="298"/>
      <c r="AC60641" s="206"/>
    </row>
    <row r="60642" spans="27:29">
      <c r="AA60642" s="298"/>
      <c r="AC60642" s="206"/>
    </row>
    <row r="60643" spans="27:29">
      <c r="AA60643" s="298"/>
      <c r="AC60643" s="206"/>
    </row>
    <row r="60644" spans="27:29">
      <c r="AA60644" s="298"/>
      <c r="AC60644" s="206"/>
    </row>
    <row r="60645" spans="27:29">
      <c r="AA60645" s="298"/>
      <c r="AC60645" s="206"/>
    </row>
    <row r="60646" spans="27:29">
      <c r="AA60646" s="298"/>
      <c r="AC60646" s="206"/>
    </row>
    <row r="60647" spans="27:29">
      <c r="AA60647" s="298"/>
      <c r="AC60647" s="206"/>
    </row>
    <row r="60648" spans="27:29">
      <c r="AA60648" s="298"/>
      <c r="AC60648" s="206"/>
    </row>
    <row r="60649" spans="27:29">
      <c r="AA60649" s="298"/>
      <c r="AC60649" s="206"/>
    </row>
    <row r="60650" spans="27:29">
      <c r="AA60650" s="298"/>
      <c r="AC60650" s="206"/>
    </row>
    <row r="60651" spans="27:29">
      <c r="AA60651" s="298"/>
      <c r="AC60651" s="206"/>
    </row>
    <row r="60652" spans="27:29">
      <c r="AA60652" s="298"/>
      <c r="AC60652" s="206"/>
    </row>
    <row r="60653" spans="27:29">
      <c r="AA60653" s="298"/>
      <c r="AC60653" s="206"/>
    </row>
    <row r="60654" spans="27:29">
      <c r="AA60654" s="298"/>
      <c r="AC60654" s="206"/>
    </row>
    <row r="60655" spans="27:29">
      <c r="AA60655" s="298"/>
      <c r="AC60655" s="206"/>
    </row>
    <row r="60656" spans="27:29">
      <c r="AA60656" s="298"/>
      <c r="AC60656" s="206"/>
    </row>
    <row r="60657" spans="27:29">
      <c r="AA60657" s="298"/>
      <c r="AC60657" s="206"/>
    </row>
    <row r="60658" spans="27:29">
      <c r="AA60658" s="298"/>
      <c r="AC60658" s="206"/>
    </row>
    <row r="60659" spans="27:29">
      <c r="AA60659" s="298"/>
      <c r="AC60659" s="206"/>
    </row>
    <row r="60660" spans="27:29">
      <c r="AA60660" s="298"/>
      <c r="AC60660" s="206"/>
    </row>
    <row r="60661" spans="27:29">
      <c r="AA60661" s="298"/>
      <c r="AC60661" s="206"/>
    </row>
    <row r="60662" spans="27:29">
      <c r="AA60662" s="298"/>
      <c r="AC60662" s="206"/>
    </row>
    <row r="60663" spans="27:29">
      <c r="AA60663" s="298"/>
      <c r="AC60663" s="206"/>
    </row>
    <row r="60664" spans="27:29">
      <c r="AA60664" s="298"/>
      <c r="AC60664" s="206"/>
    </row>
    <row r="60665" spans="27:29">
      <c r="AA60665" s="298"/>
      <c r="AC60665" s="206"/>
    </row>
    <row r="60666" spans="27:29">
      <c r="AA60666" s="298"/>
      <c r="AC60666" s="206"/>
    </row>
    <row r="60667" spans="27:29">
      <c r="AA60667" s="298"/>
      <c r="AC60667" s="206"/>
    </row>
    <row r="60668" spans="27:29">
      <c r="AA60668" s="298"/>
      <c r="AC60668" s="206"/>
    </row>
    <row r="60669" spans="27:29">
      <c r="AA60669" s="298"/>
      <c r="AC60669" s="206"/>
    </row>
    <row r="60670" spans="27:29">
      <c r="AA60670" s="298"/>
      <c r="AC60670" s="206"/>
    </row>
    <row r="60671" spans="27:29">
      <c r="AA60671" s="298"/>
      <c r="AC60671" s="206"/>
    </row>
    <row r="60672" spans="27:29">
      <c r="AA60672" s="298"/>
      <c r="AC60672" s="206"/>
    </row>
    <row r="60673" spans="27:29">
      <c r="AA60673" s="298"/>
      <c r="AC60673" s="206"/>
    </row>
    <row r="60674" spans="27:29">
      <c r="AA60674" s="298"/>
      <c r="AC60674" s="206"/>
    </row>
    <row r="60675" spans="27:29">
      <c r="AA60675" s="298"/>
      <c r="AC60675" s="206"/>
    </row>
    <row r="60676" spans="27:29">
      <c r="AA60676" s="298"/>
      <c r="AC60676" s="206"/>
    </row>
    <row r="60677" spans="27:29">
      <c r="AA60677" s="298"/>
      <c r="AC60677" s="206"/>
    </row>
    <row r="60678" spans="27:29">
      <c r="AA60678" s="298"/>
      <c r="AC60678" s="206"/>
    </row>
    <row r="60679" spans="27:29">
      <c r="AA60679" s="298"/>
      <c r="AC60679" s="206"/>
    </row>
    <row r="60680" spans="27:29">
      <c r="AA60680" s="298"/>
      <c r="AC60680" s="206"/>
    </row>
    <row r="60681" spans="27:29">
      <c r="AA60681" s="298"/>
      <c r="AC60681" s="206"/>
    </row>
    <row r="60682" spans="27:29">
      <c r="AA60682" s="298"/>
      <c r="AC60682" s="206"/>
    </row>
    <row r="60683" spans="27:29">
      <c r="AA60683" s="298"/>
      <c r="AC60683" s="206"/>
    </row>
    <row r="60684" spans="27:29">
      <c r="AA60684" s="298"/>
      <c r="AC60684" s="206"/>
    </row>
    <row r="60685" spans="27:29">
      <c r="AA60685" s="298"/>
      <c r="AC60685" s="206"/>
    </row>
    <row r="60686" spans="27:29">
      <c r="AA60686" s="298"/>
      <c r="AC60686" s="206"/>
    </row>
    <row r="60687" spans="27:29">
      <c r="AA60687" s="298"/>
      <c r="AC60687" s="206"/>
    </row>
    <row r="60688" spans="27:29">
      <c r="AA60688" s="298"/>
      <c r="AC60688" s="206"/>
    </row>
    <row r="60689" spans="27:29">
      <c r="AA60689" s="298"/>
      <c r="AC60689" s="206"/>
    </row>
    <row r="60690" spans="27:29">
      <c r="AA60690" s="298"/>
      <c r="AC60690" s="206"/>
    </row>
    <row r="60691" spans="27:29">
      <c r="AA60691" s="298"/>
      <c r="AC60691" s="206"/>
    </row>
    <row r="60692" spans="27:29">
      <c r="AA60692" s="298"/>
      <c r="AC60692" s="206"/>
    </row>
    <row r="60693" spans="27:29">
      <c r="AA60693" s="298"/>
      <c r="AC60693" s="206"/>
    </row>
    <row r="60694" spans="27:29">
      <c r="AA60694" s="298"/>
      <c r="AC60694" s="206"/>
    </row>
    <row r="60695" spans="27:29">
      <c r="AA60695" s="298"/>
      <c r="AC60695" s="206"/>
    </row>
    <row r="60696" spans="27:29">
      <c r="AA60696" s="298"/>
      <c r="AC60696" s="206"/>
    </row>
    <row r="60697" spans="27:29">
      <c r="AA60697" s="298"/>
      <c r="AC60697" s="206"/>
    </row>
    <row r="60698" spans="27:29">
      <c r="AA60698" s="298"/>
      <c r="AC60698" s="206"/>
    </row>
    <row r="60699" spans="27:29">
      <c r="AA60699" s="298"/>
      <c r="AC60699" s="206"/>
    </row>
    <row r="60700" spans="27:29">
      <c r="AA60700" s="298"/>
      <c r="AC60700" s="206"/>
    </row>
    <row r="60701" spans="27:29">
      <c r="AA60701" s="298"/>
      <c r="AC60701" s="206"/>
    </row>
    <row r="60702" spans="27:29">
      <c r="AA60702" s="298"/>
      <c r="AC60702" s="206"/>
    </row>
    <row r="60703" spans="27:29">
      <c r="AA60703" s="298"/>
      <c r="AC60703" s="206"/>
    </row>
    <row r="60704" spans="27:29">
      <c r="AA60704" s="298"/>
      <c r="AC60704" s="206"/>
    </row>
    <row r="60705" spans="27:29">
      <c r="AA60705" s="298"/>
      <c r="AC60705" s="206"/>
    </row>
    <row r="60706" spans="27:29">
      <c r="AA60706" s="298"/>
      <c r="AC60706" s="206"/>
    </row>
    <row r="60707" spans="27:29">
      <c r="AA60707" s="298"/>
      <c r="AC60707" s="206"/>
    </row>
    <row r="60708" spans="27:29">
      <c r="AA60708" s="298"/>
      <c r="AC60708" s="206"/>
    </row>
    <row r="60709" spans="27:29">
      <c r="AA60709" s="298"/>
      <c r="AC60709" s="206"/>
    </row>
    <row r="60710" spans="27:29">
      <c r="AA60710" s="298"/>
      <c r="AC60710" s="206"/>
    </row>
    <row r="60711" spans="27:29">
      <c r="AA60711" s="298"/>
      <c r="AC60711" s="206"/>
    </row>
    <row r="60712" spans="27:29">
      <c r="AA60712" s="298"/>
      <c r="AC60712" s="206"/>
    </row>
    <row r="60713" spans="27:29">
      <c r="AA60713" s="298"/>
      <c r="AC60713" s="206"/>
    </row>
    <row r="60714" spans="27:29">
      <c r="AA60714" s="298"/>
      <c r="AC60714" s="206"/>
    </row>
    <row r="60715" spans="27:29">
      <c r="AA60715" s="298"/>
      <c r="AC60715" s="206"/>
    </row>
    <row r="60716" spans="27:29">
      <c r="AA60716" s="298"/>
      <c r="AC60716" s="206"/>
    </row>
    <row r="60717" spans="27:29">
      <c r="AA60717" s="298"/>
      <c r="AC60717" s="206"/>
    </row>
    <row r="60718" spans="27:29">
      <c r="AA60718" s="298"/>
      <c r="AC60718" s="206"/>
    </row>
    <row r="60719" spans="27:29">
      <c r="AA60719" s="298"/>
      <c r="AC60719" s="206"/>
    </row>
    <row r="60720" spans="27:29">
      <c r="AA60720" s="298"/>
      <c r="AC60720" s="206"/>
    </row>
    <row r="60721" spans="27:29">
      <c r="AA60721" s="298"/>
      <c r="AC60721" s="206"/>
    </row>
    <row r="60722" spans="27:29">
      <c r="AA60722" s="298"/>
      <c r="AC60722" s="206"/>
    </row>
    <row r="60723" spans="27:29">
      <c r="AA60723" s="298"/>
      <c r="AC60723" s="206"/>
    </row>
    <row r="60724" spans="27:29">
      <c r="AA60724" s="298"/>
      <c r="AC60724" s="206"/>
    </row>
    <row r="60725" spans="27:29">
      <c r="AA60725" s="298"/>
      <c r="AC60725" s="206"/>
    </row>
    <row r="60726" spans="27:29">
      <c r="AA60726" s="298"/>
      <c r="AC60726" s="206"/>
    </row>
    <row r="60727" spans="27:29">
      <c r="AA60727" s="298"/>
      <c r="AC60727" s="206"/>
    </row>
    <row r="60728" spans="27:29">
      <c r="AA60728" s="298"/>
      <c r="AC60728" s="206"/>
    </row>
    <row r="60729" spans="27:29">
      <c r="AA60729" s="298"/>
      <c r="AC60729" s="206"/>
    </row>
    <row r="60730" spans="27:29">
      <c r="AA60730" s="298"/>
      <c r="AC60730" s="206"/>
    </row>
    <row r="60731" spans="27:29">
      <c r="AA60731" s="298"/>
      <c r="AC60731" s="206"/>
    </row>
    <row r="60732" spans="27:29">
      <c r="AA60732" s="298"/>
      <c r="AC60732" s="206"/>
    </row>
    <row r="60733" spans="27:29">
      <c r="AA60733" s="298"/>
      <c r="AC60733" s="206"/>
    </row>
    <row r="60734" spans="27:29">
      <c r="AA60734" s="298"/>
      <c r="AC60734" s="206"/>
    </row>
    <row r="60735" spans="27:29">
      <c r="AA60735" s="298"/>
      <c r="AC60735" s="206"/>
    </row>
    <row r="60736" spans="27:29">
      <c r="AA60736" s="298"/>
      <c r="AC60736" s="206"/>
    </row>
    <row r="60737" spans="27:29">
      <c r="AA60737" s="298"/>
      <c r="AC60737" s="206"/>
    </row>
    <row r="60738" spans="27:29">
      <c r="AA60738" s="298"/>
      <c r="AC60738" s="206"/>
    </row>
    <row r="60739" spans="27:29">
      <c r="AA60739" s="298"/>
      <c r="AC60739" s="206"/>
    </row>
    <row r="60740" spans="27:29">
      <c r="AA60740" s="298"/>
      <c r="AC60740" s="206"/>
    </row>
    <row r="60741" spans="27:29">
      <c r="AA60741" s="298"/>
      <c r="AC60741" s="206"/>
    </row>
    <row r="60742" spans="27:29">
      <c r="AA60742" s="298"/>
      <c r="AC60742" s="206"/>
    </row>
    <row r="60743" spans="27:29">
      <c r="AA60743" s="298"/>
      <c r="AC60743" s="206"/>
    </row>
    <row r="60744" spans="27:29">
      <c r="AA60744" s="298"/>
      <c r="AC60744" s="206"/>
    </row>
    <row r="60745" spans="27:29">
      <c r="AA60745" s="298"/>
      <c r="AC60745" s="206"/>
    </row>
    <row r="60746" spans="27:29">
      <c r="AA60746" s="298"/>
      <c r="AC60746" s="206"/>
    </row>
    <row r="60747" spans="27:29">
      <c r="AA60747" s="298"/>
      <c r="AC60747" s="206"/>
    </row>
    <row r="60748" spans="27:29">
      <c r="AA60748" s="298"/>
      <c r="AC60748" s="206"/>
    </row>
    <row r="60749" spans="27:29">
      <c r="AA60749" s="298"/>
      <c r="AC60749" s="206"/>
    </row>
    <row r="60750" spans="27:29">
      <c r="AA60750" s="298"/>
      <c r="AC60750" s="206"/>
    </row>
    <row r="60751" spans="27:29">
      <c r="AA60751" s="298"/>
      <c r="AC60751" s="206"/>
    </row>
    <row r="60752" spans="27:29">
      <c r="AA60752" s="298"/>
      <c r="AC60752" s="206"/>
    </row>
    <row r="60753" spans="27:29">
      <c r="AA60753" s="298"/>
      <c r="AC60753" s="206"/>
    </row>
    <row r="60754" spans="27:29">
      <c r="AA60754" s="298"/>
      <c r="AC60754" s="206"/>
    </row>
    <row r="60755" spans="27:29">
      <c r="AA60755" s="298"/>
      <c r="AC60755" s="206"/>
    </row>
    <row r="60756" spans="27:29">
      <c r="AA60756" s="298"/>
      <c r="AC60756" s="206"/>
    </row>
    <row r="60757" spans="27:29">
      <c r="AA60757" s="298"/>
      <c r="AC60757" s="206"/>
    </row>
    <row r="60758" spans="27:29">
      <c r="AA60758" s="298"/>
      <c r="AC60758" s="206"/>
    </row>
    <row r="60759" spans="27:29">
      <c r="AA60759" s="298"/>
      <c r="AC60759" s="206"/>
    </row>
    <row r="60760" spans="27:29">
      <c r="AA60760" s="298"/>
      <c r="AC60760" s="206"/>
    </row>
    <row r="60761" spans="27:29">
      <c r="AA60761" s="298"/>
      <c r="AC60761" s="206"/>
    </row>
    <row r="60762" spans="27:29">
      <c r="AA60762" s="298"/>
      <c r="AC60762" s="206"/>
    </row>
    <row r="60763" spans="27:29">
      <c r="AA60763" s="298"/>
      <c r="AC60763" s="206"/>
    </row>
    <row r="60764" spans="27:29">
      <c r="AA60764" s="298"/>
      <c r="AC60764" s="206"/>
    </row>
    <row r="60765" spans="27:29">
      <c r="AA60765" s="298"/>
      <c r="AC60765" s="206"/>
    </row>
    <row r="60766" spans="27:29">
      <c r="AA60766" s="298"/>
      <c r="AC60766" s="206"/>
    </row>
    <row r="60767" spans="27:29">
      <c r="AA60767" s="298"/>
      <c r="AC60767" s="206"/>
    </row>
    <row r="60768" spans="27:29">
      <c r="AA60768" s="298"/>
      <c r="AC60768" s="206"/>
    </row>
    <row r="60769" spans="27:29">
      <c r="AA60769" s="298"/>
      <c r="AC60769" s="206"/>
    </row>
    <row r="60770" spans="27:29">
      <c r="AA60770" s="298"/>
      <c r="AC60770" s="206"/>
    </row>
    <row r="60771" spans="27:29">
      <c r="AA60771" s="298"/>
      <c r="AC60771" s="206"/>
    </row>
    <row r="60772" spans="27:29">
      <c r="AA60772" s="298"/>
      <c r="AC60772" s="206"/>
    </row>
    <row r="60773" spans="27:29">
      <c r="AA60773" s="298"/>
      <c r="AC60773" s="206"/>
    </row>
    <row r="60774" spans="27:29">
      <c r="AA60774" s="298"/>
      <c r="AC60774" s="206"/>
    </row>
    <row r="60775" spans="27:29">
      <c r="AA60775" s="298"/>
      <c r="AC60775" s="206"/>
    </row>
    <row r="60776" spans="27:29">
      <c r="AA60776" s="298"/>
      <c r="AC60776" s="206"/>
    </row>
    <row r="60777" spans="27:29">
      <c r="AA60777" s="298"/>
      <c r="AC60777" s="206"/>
    </row>
    <row r="60778" spans="27:29">
      <c r="AA60778" s="298"/>
      <c r="AC60778" s="206"/>
    </row>
    <row r="60779" spans="27:29">
      <c r="AA60779" s="298"/>
      <c r="AC60779" s="206"/>
    </row>
    <row r="60780" spans="27:29">
      <c r="AA60780" s="298"/>
      <c r="AC60780" s="206"/>
    </row>
    <row r="60781" spans="27:29">
      <c r="AA60781" s="298"/>
      <c r="AC60781" s="206"/>
    </row>
    <row r="60782" spans="27:29">
      <c r="AA60782" s="298"/>
      <c r="AC60782" s="206"/>
    </row>
    <row r="60783" spans="27:29">
      <c r="AA60783" s="298"/>
      <c r="AC60783" s="206"/>
    </row>
    <row r="60784" spans="27:29">
      <c r="AA60784" s="298"/>
      <c r="AC60784" s="206"/>
    </row>
    <row r="60785" spans="27:29">
      <c r="AA60785" s="298"/>
      <c r="AC60785" s="206"/>
    </row>
    <row r="60786" spans="27:29">
      <c r="AA60786" s="298"/>
      <c r="AC60786" s="206"/>
    </row>
    <row r="60787" spans="27:29">
      <c r="AA60787" s="298"/>
      <c r="AC60787" s="206"/>
    </row>
    <row r="60788" spans="27:29">
      <c r="AA60788" s="298"/>
      <c r="AC60788" s="206"/>
    </row>
    <row r="60789" spans="27:29">
      <c r="AA60789" s="298"/>
      <c r="AC60789" s="206"/>
    </row>
    <row r="60790" spans="27:29">
      <c r="AA60790" s="298"/>
      <c r="AC60790" s="206"/>
    </row>
    <row r="60791" spans="27:29">
      <c r="AA60791" s="298"/>
      <c r="AC60791" s="206"/>
    </row>
    <row r="60792" spans="27:29">
      <c r="AA60792" s="298"/>
      <c r="AC60792" s="206"/>
    </row>
    <row r="60793" spans="27:29">
      <c r="AA60793" s="298"/>
      <c r="AC60793" s="206"/>
    </row>
    <row r="60794" spans="27:29">
      <c r="AA60794" s="298"/>
      <c r="AC60794" s="206"/>
    </row>
    <row r="60795" spans="27:29">
      <c r="AA60795" s="298"/>
      <c r="AC60795" s="206"/>
    </row>
    <row r="60796" spans="27:29">
      <c r="AA60796" s="298"/>
      <c r="AC60796" s="206"/>
    </row>
    <row r="60797" spans="27:29">
      <c r="AA60797" s="298"/>
      <c r="AC60797" s="206"/>
    </row>
    <row r="60798" spans="27:29">
      <c r="AA60798" s="298"/>
      <c r="AC60798" s="206"/>
    </row>
    <row r="60799" spans="27:29">
      <c r="AA60799" s="298"/>
      <c r="AC60799" s="206"/>
    </row>
    <row r="60800" spans="27:29">
      <c r="AA60800" s="298"/>
      <c r="AC60800" s="206"/>
    </row>
    <row r="60801" spans="27:29">
      <c r="AA60801" s="298"/>
      <c r="AC60801" s="206"/>
    </row>
    <row r="60802" spans="27:29">
      <c r="AA60802" s="298"/>
      <c r="AC60802" s="206"/>
    </row>
    <row r="60803" spans="27:29">
      <c r="AA60803" s="298"/>
      <c r="AC60803" s="206"/>
    </row>
    <row r="60804" spans="27:29">
      <c r="AA60804" s="298"/>
      <c r="AC60804" s="206"/>
    </row>
    <row r="60805" spans="27:29">
      <c r="AA60805" s="298"/>
      <c r="AC60805" s="206"/>
    </row>
    <row r="60806" spans="27:29">
      <c r="AA60806" s="298"/>
      <c r="AC60806" s="206"/>
    </row>
    <row r="60807" spans="27:29">
      <c r="AA60807" s="298"/>
      <c r="AC60807" s="206"/>
    </row>
    <row r="60808" spans="27:29">
      <c r="AA60808" s="298"/>
      <c r="AC60808" s="206"/>
    </row>
    <row r="60809" spans="27:29">
      <c r="AA60809" s="298"/>
      <c r="AC60809" s="206"/>
    </row>
    <row r="60810" spans="27:29">
      <c r="AA60810" s="298"/>
      <c r="AC60810" s="206"/>
    </row>
    <row r="60811" spans="27:29">
      <c r="AA60811" s="298"/>
      <c r="AC60811" s="206"/>
    </row>
    <row r="60812" spans="27:29">
      <c r="AA60812" s="298"/>
      <c r="AC60812" s="206"/>
    </row>
    <row r="60813" spans="27:29">
      <c r="AA60813" s="298"/>
      <c r="AC60813" s="206"/>
    </row>
    <row r="60814" spans="27:29">
      <c r="AA60814" s="298"/>
      <c r="AC60814" s="206"/>
    </row>
    <row r="60815" spans="27:29">
      <c r="AA60815" s="298"/>
      <c r="AC60815" s="206"/>
    </row>
    <row r="60816" spans="27:29">
      <c r="AA60816" s="298"/>
      <c r="AC60816" s="206"/>
    </row>
    <row r="60817" spans="27:29">
      <c r="AA60817" s="298"/>
      <c r="AC60817" s="206"/>
    </row>
    <row r="60818" spans="27:29">
      <c r="AA60818" s="298"/>
      <c r="AC60818" s="206"/>
    </row>
    <row r="60819" spans="27:29">
      <c r="AA60819" s="298"/>
      <c r="AC60819" s="206"/>
    </row>
    <row r="60820" spans="27:29">
      <c r="AA60820" s="298"/>
      <c r="AC60820" s="206"/>
    </row>
    <row r="60821" spans="27:29">
      <c r="AA60821" s="298"/>
      <c r="AC60821" s="206"/>
    </row>
    <row r="60822" spans="27:29">
      <c r="AA60822" s="298"/>
      <c r="AC60822" s="206"/>
    </row>
    <row r="60823" spans="27:29">
      <c r="AA60823" s="298"/>
      <c r="AC60823" s="206"/>
    </row>
    <row r="60824" spans="27:29">
      <c r="AA60824" s="298"/>
      <c r="AC60824" s="206"/>
    </row>
    <row r="60825" spans="27:29">
      <c r="AA60825" s="298"/>
      <c r="AC60825" s="206"/>
    </row>
    <row r="60826" spans="27:29">
      <c r="AA60826" s="298"/>
      <c r="AC60826" s="206"/>
    </row>
    <row r="60827" spans="27:29">
      <c r="AA60827" s="298"/>
      <c r="AC60827" s="206"/>
    </row>
    <row r="60828" spans="27:29">
      <c r="AA60828" s="298"/>
      <c r="AC60828" s="206"/>
    </row>
    <row r="60829" spans="27:29">
      <c r="AA60829" s="298"/>
      <c r="AC60829" s="206"/>
    </row>
    <row r="60830" spans="27:29">
      <c r="AA60830" s="298"/>
      <c r="AC60830" s="206"/>
    </row>
    <row r="60831" spans="27:29">
      <c r="AA60831" s="298"/>
      <c r="AC60831" s="206"/>
    </row>
    <row r="60832" spans="27:29">
      <c r="AA60832" s="298"/>
      <c r="AC60832" s="206"/>
    </row>
    <row r="60833" spans="27:29">
      <c r="AA60833" s="298"/>
      <c r="AC60833" s="206"/>
    </row>
    <row r="60834" spans="27:29">
      <c r="AA60834" s="298"/>
      <c r="AC60834" s="206"/>
    </row>
    <row r="60835" spans="27:29">
      <c r="AA60835" s="298"/>
      <c r="AC60835" s="206"/>
    </row>
    <row r="60836" spans="27:29">
      <c r="AA60836" s="298"/>
      <c r="AC60836" s="206"/>
    </row>
    <row r="60837" spans="27:29">
      <c r="AA60837" s="298"/>
      <c r="AC60837" s="206"/>
    </row>
    <row r="60838" spans="27:29">
      <c r="AA60838" s="298"/>
      <c r="AC60838" s="206"/>
    </row>
    <row r="60839" spans="27:29">
      <c r="AA60839" s="298"/>
      <c r="AC60839" s="206"/>
    </row>
    <row r="60840" spans="27:29">
      <c r="AA60840" s="298"/>
      <c r="AC60840" s="206"/>
    </row>
    <row r="60841" spans="27:29">
      <c r="AA60841" s="298"/>
      <c r="AC60841" s="206"/>
    </row>
    <row r="60842" spans="27:29">
      <c r="AA60842" s="298"/>
      <c r="AC60842" s="206"/>
    </row>
    <row r="60843" spans="27:29">
      <c r="AA60843" s="298"/>
      <c r="AC60843" s="206"/>
    </row>
    <row r="60844" spans="27:29">
      <c r="AA60844" s="298"/>
      <c r="AC60844" s="206"/>
    </row>
    <row r="60845" spans="27:29">
      <c r="AA60845" s="298"/>
      <c r="AC60845" s="206"/>
    </row>
    <row r="60846" spans="27:29">
      <c r="AA60846" s="298"/>
      <c r="AC60846" s="206"/>
    </row>
    <row r="60847" spans="27:29">
      <c r="AA60847" s="298"/>
      <c r="AC60847" s="206"/>
    </row>
    <row r="60848" spans="27:29">
      <c r="AA60848" s="298"/>
      <c r="AC60848" s="206"/>
    </row>
    <row r="60849" spans="27:29">
      <c r="AA60849" s="298"/>
      <c r="AC60849" s="206"/>
    </row>
    <row r="60850" spans="27:29">
      <c r="AA60850" s="298"/>
      <c r="AC60850" s="206"/>
    </row>
    <row r="60851" spans="27:29">
      <c r="AA60851" s="298"/>
      <c r="AC60851" s="206"/>
    </row>
    <row r="60852" spans="27:29">
      <c r="AA60852" s="298"/>
      <c r="AC60852" s="206"/>
    </row>
    <row r="60853" spans="27:29">
      <c r="AA60853" s="298"/>
      <c r="AC60853" s="206"/>
    </row>
    <row r="60854" spans="27:29">
      <c r="AA60854" s="298"/>
      <c r="AC60854" s="206"/>
    </row>
    <row r="60855" spans="27:29">
      <c r="AA60855" s="298"/>
      <c r="AC60855" s="206"/>
    </row>
    <row r="60856" spans="27:29">
      <c r="AA60856" s="298"/>
      <c r="AC60856" s="206"/>
    </row>
    <row r="60857" spans="27:29">
      <c r="AA60857" s="298"/>
      <c r="AC60857" s="206"/>
    </row>
    <row r="60858" spans="27:29">
      <c r="AA60858" s="298"/>
      <c r="AC60858" s="206"/>
    </row>
    <row r="60859" spans="27:29">
      <c r="AA60859" s="298"/>
      <c r="AC60859" s="206"/>
    </row>
    <row r="60860" spans="27:29">
      <c r="AA60860" s="298"/>
      <c r="AC60860" s="206"/>
    </row>
    <row r="60861" spans="27:29">
      <c r="AA60861" s="298"/>
      <c r="AC60861" s="206"/>
    </row>
    <row r="60862" spans="27:29">
      <c r="AA60862" s="298"/>
      <c r="AC60862" s="206"/>
    </row>
    <row r="60863" spans="27:29">
      <c r="AA60863" s="298"/>
      <c r="AC60863" s="206"/>
    </row>
    <row r="60864" spans="27:29">
      <c r="AA60864" s="298"/>
      <c r="AC60864" s="206"/>
    </row>
    <row r="60865" spans="27:29">
      <c r="AA60865" s="298"/>
      <c r="AC60865" s="206"/>
    </row>
    <row r="60866" spans="27:29">
      <c r="AA60866" s="298"/>
      <c r="AC60866" s="206"/>
    </row>
    <row r="60867" spans="27:29">
      <c r="AA60867" s="298"/>
      <c r="AC60867" s="206"/>
    </row>
    <row r="60868" spans="27:29">
      <c r="AA60868" s="298"/>
      <c r="AC60868" s="206"/>
    </row>
    <row r="60869" spans="27:29">
      <c r="AA60869" s="298"/>
      <c r="AC60869" s="206"/>
    </row>
    <row r="60870" spans="27:29">
      <c r="AA60870" s="298"/>
      <c r="AC60870" s="206"/>
    </row>
    <row r="60871" spans="27:29">
      <c r="AA60871" s="298"/>
      <c r="AC60871" s="206"/>
    </row>
    <row r="60872" spans="27:29">
      <c r="AA60872" s="298"/>
      <c r="AC60872" s="206"/>
    </row>
    <row r="60873" spans="27:29">
      <c r="AA60873" s="298"/>
      <c r="AC60873" s="206"/>
    </row>
    <row r="60874" spans="27:29">
      <c r="AA60874" s="298"/>
      <c r="AC60874" s="206"/>
    </row>
    <row r="60875" spans="27:29">
      <c r="AA60875" s="298"/>
      <c r="AC60875" s="206"/>
    </row>
    <row r="60876" spans="27:29">
      <c r="AA60876" s="298"/>
      <c r="AC60876" s="206"/>
    </row>
    <row r="60877" spans="27:29">
      <c r="AA60877" s="298"/>
      <c r="AC60877" s="206"/>
    </row>
    <row r="60878" spans="27:29">
      <c r="AA60878" s="298"/>
      <c r="AC60878" s="206"/>
    </row>
    <row r="60879" spans="27:29">
      <c r="AA60879" s="298"/>
      <c r="AC60879" s="206"/>
    </row>
    <row r="60880" spans="27:29">
      <c r="AA60880" s="298"/>
      <c r="AC60880" s="206"/>
    </row>
    <row r="60881" spans="27:29">
      <c r="AA60881" s="298"/>
      <c r="AC60881" s="206"/>
    </row>
    <row r="60882" spans="27:29">
      <c r="AA60882" s="298"/>
      <c r="AC60882" s="206"/>
    </row>
    <row r="60883" spans="27:29">
      <c r="AA60883" s="298"/>
      <c r="AC60883" s="206"/>
    </row>
    <row r="60884" spans="27:29">
      <c r="AA60884" s="298"/>
      <c r="AC60884" s="206"/>
    </row>
    <row r="60885" spans="27:29">
      <c r="AA60885" s="298"/>
      <c r="AC60885" s="206"/>
    </row>
    <row r="60886" spans="27:29">
      <c r="AA60886" s="298"/>
      <c r="AC60886" s="206"/>
    </row>
    <row r="60887" spans="27:29">
      <c r="AA60887" s="298"/>
      <c r="AC60887" s="206"/>
    </row>
    <row r="60888" spans="27:29">
      <c r="AA60888" s="298"/>
      <c r="AC60888" s="206"/>
    </row>
    <row r="60889" spans="27:29">
      <c r="AA60889" s="298"/>
      <c r="AC60889" s="206"/>
    </row>
    <row r="60890" spans="27:29">
      <c r="AA60890" s="298"/>
      <c r="AC60890" s="206"/>
    </row>
    <row r="60891" spans="27:29">
      <c r="AA60891" s="298"/>
      <c r="AC60891" s="206"/>
    </row>
    <row r="60892" spans="27:29">
      <c r="AA60892" s="298"/>
      <c r="AC60892" s="206"/>
    </row>
    <row r="60893" spans="27:29">
      <c r="AA60893" s="298"/>
      <c r="AC60893" s="206"/>
    </row>
    <row r="60894" spans="27:29">
      <c r="AA60894" s="298"/>
      <c r="AC60894" s="206"/>
    </row>
    <row r="60895" spans="27:29">
      <c r="AA60895" s="298"/>
      <c r="AC60895" s="206"/>
    </row>
    <row r="60896" spans="27:29">
      <c r="AA60896" s="298"/>
      <c r="AC60896" s="206"/>
    </row>
    <row r="60897" spans="27:29">
      <c r="AA60897" s="298"/>
      <c r="AC60897" s="206"/>
    </row>
    <row r="60898" spans="27:29">
      <c r="AA60898" s="298"/>
      <c r="AC60898" s="206"/>
    </row>
    <row r="60899" spans="27:29">
      <c r="AA60899" s="298"/>
      <c r="AC60899" s="206"/>
    </row>
    <row r="60900" spans="27:29">
      <c r="AA60900" s="298"/>
      <c r="AC60900" s="206"/>
    </row>
    <row r="60901" spans="27:29">
      <c r="AA60901" s="298"/>
      <c r="AC60901" s="206"/>
    </row>
    <row r="60902" spans="27:29">
      <c r="AA60902" s="298"/>
      <c r="AC60902" s="206"/>
    </row>
    <row r="60903" spans="27:29">
      <c r="AA60903" s="298"/>
      <c r="AC60903" s="206"/>
    </row>
    <row r="60904" spans="27:29">
      <c r="AA60904" s="298"/>
      <c r="AC60904" s="206"/>
    </row>
    <row r="60905" spans="27:29">
      <c r="AA60905" s="298"/>
      <c r="AC60905" s="206"/>
    </row>
    <row r="60906" spans="27:29">
      <c r="AA60906" s="298"/>
      <c r="AC60906" s="206"/>
    </row>
    <row r="60907" spans="27:29">
      <c r="AA60907" s="298"/>
      <c r="AC60907" s="206"/>
    </row>
    <row r="60908" spans="27:29">
      <c r="AA60908" s="298"/>
      <c r="AC60908" s="206"/>
    </row>
    <row r="60909" spans="27:29">
      <c r="AA60909" s="298"/>
      <c r="AC60909" s="206"/>
    </row>
    <row r="60910" spans="27:29">
      <c r="AA60910" s="298"/>
      <c r="AC60910" s="206"/>
    </row>
    <row r="60911" spans="27:29">
      <c r="AA60911" s="298"/>
      <c r="AC60911" s="206"/>
    </row>
    <row r="60912" spans="27:29">
      <c r="AA60912" s="298"/>
      <c r="AC60912" s="206"/>
    </row>
    <row r="60913" spans="27:29">
      <c r="AA60913" s="298"/>
      <c r="AC60913" s="206"/>
    </row>
    <row r="60914" spans="27:29">
      <c r="AA60914" s="298"/>
      <c r="AC60914" s="206"/>
    </row>
    <row r="60915" spans="27:29">
      <c r="AA60915" s="298"/>
      <c r="AC60915" s="206"/>
    </row>
    <row r="60916" spans="27:29">
      <c r="AA60916" s="298"/>
      <c r="AC60916" s="206"/>
    </row>
    <row r="60917" spans="27:29">
      <c r="AA60917" s="298"/>
      <c r="AC60917" s="206"/>
    </row>
    <row r="60918" spans="27:29">
      <c r="AA60918" s="298"/>
      <c r="AC60918" s="206"/>
    </row>
    <row r="60919" spans="27:29">
      <c r="AA60919" s="298"/>
      <c r="AC60919" s="206"/>
    </row>
    <row r="60920" spans="27:29">
      <c r="AA60920" s="298"/>
      <c r="AC60920" s="206"/>
    </row>
    <row r="60921" spans="27:29">
      <c r="AA60921" s="298"/>
      <c r="AC60921" s="206"/>
    </row>
    <row r="60922" spans="27:29">
      <c r="AA60922" s="298"/>
      <c r="AC60922" s="206"/>
    </row>
    <row r="60923" spans="27:29">
      <c r="AA60923" s="298"/>
      <c r="AC60923" s="206"/>
    </row>
    <row r="60924" spans="27:29">
      <c r="AA60924" s="298"/>
      <c r="AC60924" s="206"/>
    </row>
    <row r="60925" spans="27:29">
      <c r="AA60925" s="298"/>
      <c r="AC60925" s="206"/>
    </row>
    <row r="60926" spans="27:29">
      <c r="AA60926" s="298"/>
      <c r="AC60926" s="206"/>
    </row>
    <row r="60927" spans="27:29">
      <c r="AA60927" s="298"/>
      <c r="AC60927" s="206"/>
    </row>
    <row r="60928" spans="27:29">
      <c r="AA60928" s="298"/>
      <c r="AC60928" s="206"/>
    </row>
    <row r="60929" spans="27:29">
      <c r="AA60929" s="298"/>
      <c r="AC60929" s="206"/>
    </row>
    <row r="60930" spans="27:29">
      <c r="AA60930" s="298"/>
      <c r="AC60930" s="206"/>
    </row>
    <row r="60931" spans="27:29">
      <c r="AA60931" s="298"/>
      <c r="AC60931" s="206"/>
    </row>
    <row r="60932" spans="27:29">
      <c r="AA60932" s="298"/>
      <c r="AC60932" s="206"/>
    </row>
    <row r="60933" spans="27:29">
      <c r="AA60933" s="298"/>
      <c r="AC60933" s="206"/>
    </row>
    <row r="60934" spans="27:29">
      <c r="AA60934" s="298"/>
      <c r="AC60934" s="206"/>
    </row>
    <row r="60935" spans="27:29">
      <c r="AA60935" s="298"/>
      <c r="AC60935" s="206"/>
    </row>
    <row r="60936" spans="27:29">
      <c r="AA60936" s="298"/>
      <c r="AC60936" s="206"/>
    </row>
    <row r="60937" spans="27:29">
      <c r="AA60937" s="298"/>
      <c r="AC60937" s="206"/>
    </row>
    <row r="60938" spans="27:29">
      <c r="AA60938" s="298"/>
      <c r="AC60938" s="206"/>
    </row>
    <row r="60939" spans="27:29">
      <c r="AA60939" s="298"/>
      <c r="AC60939" s="206"/>
    </row>
    <row r="60940" spans="27:29">
      <c r="AA60940" s="298"/>
      <c r="AC60940" s="206"/>
    </row>
    <row r="60941" spans="27:29">
      <c r="AA60941" s="298"/>
      <c r="AC60941" s="206"/>
    </row>
    <row r="60942" spans="27:29">
      <c r="AA60942" s="298"/>
      <c r="AC60942" s="206"/>
    </row>
    <row r="60943" spans="27:29">
      <c r="AA60943" s="298"/>
      <c r="AC60943" s="206"/>
    </row>
    <row r="60944" spans="27:29">
      <c r="AA60944" s="298"/>
      <c r="AC60944" s="206"/>
    </row>
    <row r="60945" spans="27:29">
      <c r="AA60945" s="298"/>
      <c r="AC60945" s="206"/>
    </row>
    <row r="60946" spans="27:29">
      <c r="AA60946" s="298"/>
      <c r="AC60946" s="206"/>
    </row>
    <row r="60947" spans="27:29">
      <c r="AA60947" s="298"/>
      <c r="AC60947" s="206"/>
    </row>
    <row r="60948" spans="27:29">
      <c r="AA60948" s="298"/>
      <c r="AC60948" s="206"/>
    </row>
    <row r="60949" spans="27:29">
      <c r="AA60949" s="298"/>
      <c r="AC60949" s="206"/>
    </row>
    <row r="60950" spans="27:29">
      <c r="AA60950" s="298"/>
      <c r="AC60950" s="206"/>
    </row>
    <row r="60951" spans="27:29">
      <c r="AA60951" s="298"/>
      <c r="AC60951" s="206"/>
    </row>
    <row r="60952" spans="27:29">
      <c r="AA60952" s="298"/>
      <c r="AC60952" s="206"/>
    </row>
    <row r="60953" spans="27:29">
      <c r="AA60953" s="298"/>
      <c r="AC60953" s="206"/>
    </row>
    <row r="60954" spans="27:29">
      <c r="AA60954" s="298"/>
      <c r="AC60954" s="206"/>
    </row>
    <row r="60955" spans="27:29">
      <c r="AA60955" s="298"/>
      <c r="AC60955" s="206"/>
    </row>
    <row r="60956" spans="27:29">
      <c r="AA60956" s="298"/>
      <c r="AC60956" s="206"/>
    </row>
    <row r="60957" spans="27:29">
      <c r="AA60957" s="298"/>
      <c r="AC60957" s="206"/>
    </row>
    <row r="60958" spans="27:29">
      <c r="AA60958" s="298"/>
      <c r="AC60958" s="206"/>
    </row>
    <row r="60959" spans="27:29">
      <c r="AA60959" s="298"/>
      <c r="AC60959" s="206"/>
    </row>
    <row r="60960" spans="27:29">
      <c r="AA60960" s="298"/>
      <c r="AC60960" s="206"/>
    </row>
    <row r="60961" spans="27:29">
      <c r="AA60961" s="298"/>
      <c r="AC60961" s="206"/>
    </row>
    <row r="60962" spans="27:29">
      <c r="AA60962" s="298"/>
      <c r="AC60962" s="206"/>
    </row>
    <row r="60963" spans="27:29">
      <c r="AA60963" s="298"/>
      <c r="AC60963" s="206"/>
    </row>
    <row r="60964" spans="27:29">
      <c r="AA60964" s="298"/>
      <c r="AC60964" s="206"/>
    </row>
    <row r="60965" spans="27:29">
      <c r="AA60965" s="298"/>
      <c r="AC60965" s="206"/>
    </row>
    <row r="60966" spans="27:29">
      <c r="AA60966" s="298"/>
      <c r="AC60966" s="206"/>
    </row>
    <row r="60967" spans="27:29">
      <c r="AA60967" s="298"/>
      <c r="AC60967" s="206"/>
    </row>
    <row r="60968" spans="27:29">
      <c r="AA60968" s="298"/>
      <c r="AC60968" s="206"/>
    </row>
    <row r="60969" spans="27:29">
      <c r="AA60969" s="298"/>
      <c r="AC60969" s="206"/>
    </row>
    <row r="60970" spans="27:29">
      <c r="AA60970" s="298"/>
      <c r="AC60970" s="206"/>
    </row>
    <row r="60971" spans="27:29">
      <c r="AA60971" s="298"/>
      <c r="AC60971" s="206"/>
    </row>
    <row r="60972" spans="27:29">
      <c r="AA60972" s="298"/>
      <c r="AC60972" s="206"/>
    </row>
    <row r="60973" spans="27:29">
      <c r="AA60973" s="298"/>
      <c r="AC60973" s="206"/>
    </row>
    <row r="60974" spans="27:29">
      <c r="AA60974" s="298"/>
      <c r="AC60974" s="206"/>
    </row>
    <row r="60975" spans="27:29">
      <c r="AA60975" s="298"/>
      <c r="AC60975" s="206"/>
    </row>
    <row r="60976" spans="27:29">
      <c r="AA60976" s="298"/>
      <c r="AC60976" s="206"/>
    </row>
    <row r="60977" spans="27:29">
      <c r="AA60977" s="298"/>
      <c r="AC60977" s="206"/>
    </row>
    <row r="60978" spans="27:29">
      <c r="AA60978" s="298"/>
      <c r="AC60978" s="206"/>
    </row>
    <row r="60979" spans="27:29">
      <c r="AA60979" s="298"/>
      <c r="AC60979" s="206"/>
    </row>
    <row r="60980" spans="27:29">
      <c r="AA60980" s="298"/>
      <c r="AC60980" s="206"/>
    </row>
    <row r="60981" spans="27:29">
      <c r="AA60981" s="298"/>
      <c r="AC60981" s="206"/>
    </row>
    <row r="60982" spans="27:29">
      <c r="AA60982" s="298"/>
      <c r="AC60982" s="206"/>
    </row>
    <row r="60983" spans="27:29">
      <c r="AA60983" s="298"/>
      <c r="AC60983" s="206"/>
    </row>
    <row r="60984" spans="27:29">
      <c r="AA60984" s="298"/>
      <c r="AC60984" s="206"/>
    </row>
    <row r="60985" spans="27:29">
      <c r="AA60985" s="298"/>
      <c r="AC60985" s="206"/>
    </row>
    <row r="60986" spans="27:29">
      <c r="AA60986" s="298"/>
      <c r="AC60986" s="206"/>
    </row>
    <row r="60987" spans="27:29">
      <c r="AA60987" s="298"/>
      <c r="AC60987" s="206"/>
    </row>
    <row r="60988" spans="27:29">
      <c r="AA60988" s="298"/>
      <c r="AC60988" s="206"/>
    </row>
    <row r="60989" spans="27:29">
      <c r="AA60989" s="298"/>
      <c r="AC60989" s="206"/>
    </row>
    <row r="60990" spans="27:29">
      <c r="AA60990" s="298"/>
      <c r="AC60990" s="206"/>
    </row>
    <row r="60991" spans="27:29">
      <c r="AA60991" s="298"/>
      <c r="AC60991" s="206"/>
    </row>
    <row r="60992" spans="27:29">
      <c r="AA60992" s="298"/>
      <c r="AC60992" s="206"/>
    </row>
    <row r="60993" spans="27:29">
      <c r="AA60993" s="298"/>
      <c r="AC60993" s="206"/>
    </row>
    <row r="60994" spans="27:29">
      <c r="AA60994" s="298"/>
      <c r="AC60994" s="206"/>
    </row>
    <row r="60995" spans="27:29">
      <c r="AA60995" s="298"/>
      <c r="AC60995" s="206"/>
    </row>
    <row r="60996" spans="27:29">
      <c r="AA60996" s="298"/>
      <c r="AC60996" s="206"/>
    </row>
    <row r="60997" spans="27:29">
      <c r="AA60997" s="298"/>
      <c r="AC60997" s="206"/>
    </row>
    <row r="60998" spans="27:29">
      <c r="AA60998" s="298"/>
      <c r="AC60998" s="206"/>
    </row>
    <row r="60999" spans="27:29">
      <c r="AA60999" s="298"/>
      <c r="AC60999" s="206"/>
    </row>
    <row r="61000" spans="27:29">
      <c r="AA61000" s="298"/>
      <c r="AC61000" s="206"/>
    </row>
    <row r="61001" spans="27:29">
      <c r="AA61001" s="298"/>
      <c r="AC61001" s="206"/>
    </row>
    <row r="61002" spans="27:29">
      <c r="AA61002" s="298"/>
      <c r="AC61002" s="206"/>
    </row>
    <row r="61003" spans="27:29">
      <c r="AA61003" s="298"/>
      <c r="AC61003" s="206"/>
    </row>
    <row r="61004" spans="27:29">
      <c r="AA61004" s="298"/>
      <c r="AC61004" s="206"/>
    </row>
    <row r="61005" spans="27:29">
      <c r="AA61005" s="298"/>
      <c r="AC61005" s="206"/>
    </row>
    <row r="61006" spans="27:29">
      <c r="AA61006" s="298"/>
      <c r="AC61006" s="206"/>
    </row>
    <row r="61007" spans="27:29">
      <c r="AA61007" s="298"/>
      <c r="AC61007" s="206"/>
    </row>
    <row r="61008" spans="27:29">
      <c r="AA61008" s="298"/>
      <c r="AC61008" s="206"/>
    </row>
    <row r="61009" spans="27:29">
      <c r="AA61009" s="298"/>
      <c r="AC61009" s="206"/>
    </row>
    <row r="61010" spans="27:29">
      <c r="AA61010" s="298"/>
      <c r="AC61010" s="206"/>
    </row>
    <row r="61011" spans="27:29">
      <c r="AA61011" s="298"/>
      <c r="AC61011" s="206"/>
    </row>
    <row r="61012" spans="27:29">
      <c r="AA61012" s="298"/>
      <c r="AC61012" s="206"/>
    </row>
    <row r="61013" spans="27:29">
      <c r="AA61013" s="298"/>
      <c r="AC61013" s="206"/>
    </row>
    <row r="61014" spans="27:29">
      <c r="AA61014" s="298"/>
      <c r="AC61014" s="206"/>
    </row>
    <row r="61015" spans="27:29">
      <c r="AA61015" s="298"/>
      <c r="AC61015" s="206"/>
    </row>
    <row r="61016" spans="27:29">
      <c r="AA61016" s="298"/>
      <c r="AC61016" s="206"/>
    </row>
    <row r="61017" spans="27:29">
      <c r="AA61017" s="298"/>
      <c r="AC61017" s="206"/>
    </row>
    <row r="61018" spans="27:29">
      <c r="AA61018" s="298"/>
      <c r="AC61018" s="206"/>
    </row>
    <row r="61019" spans="27:29">
      <c r="AA61019" s="298"/>
      <c r="AC61019" s="206"/>
    </row>
    <row r="61020" spans="27:29">
      <c r="AA61020" s="298"/>
      <c r="AC61020" s="206"/>
    </row>
    <row r="61021" spans="27:29">
      <c r="AA61021" s="298"/>
      <c r="AC61021" s="206"/>
    </row>
    <row r="61022" spans="27:29">
      <c r="AA61022" s="298"/>
      <c r="AC61022" s="206"/>
    </row>
    <row r="61023" spans="27:29">
      <c r="AA61023" s="298"/>
      <c r="AC61023" s="206"/>
    </row>
    <row r="61024" spans="27:29">
      <c r="AA61024" s="298"/>
      <c r="AC61024" s="206"/>
    </row>
    <row r="61025" spans="27:29">
      <c r="AA61025" s="298"/>
      <c r="AC61025" s="206"/>
    </row>
    <row r="61026" spans="27:29">
      <c r="AA61026" s="298"/>
      <c r="AC61026" s="206"/>
    </row>
    <row r="61027" spans="27:29">
      <c r="AA61027" s="298"/>
      <c r="AC61027" s="206"/>
    </row>
    <row r="61028" spans="27:29">
      <c r="AA61028" s="298"/>
      <c r="AC61028" s="206"/>
    </row>
    <row r="61029" spans="27:29">
      <c r="AA61029" s="298"/>
      <c r="AC61029" s="206"/>
    </row>
    <row r="61030" spans="27:29">
      <c r="AA61030" s="298"/>
      <c r="AC61030" s="206"/>
    </row>
    <row r="61031" spans="27:29">
      <c r="AA61031" s="298"/>
      <c r="AC61031" s="206"/>
    </row>
    <row r="61032" spans="27:29">
      <c r="AA61032" s="298"/>
      <c r="AC61032" s="206"/>
    </row>
    <row r="61033" spans="27:29">
      <c r="AA61033" s="298"/>
      <c r="AC61033" s="206"/>
    </row>
    <row r="61034" spans="27:29">
      <c r="AA61034" s="298"/>
      <c r="AC61034" s="206"/>
    </row>
    <row r="61035" spans="27:29">
      <c r="AA61035" s="298"/>
      <c r="AC61035" s="206"/>
    </row>
    <row r="61036" spans="27:29">
      <c r="AA61036" s="298"/>
      <c r="AC61036" s="206"/>
    </row>
    <row r="61037" spans="27:29">
      <c r="AA61037" s="298"/>
      <c r="AC61037" s="206"/>
    </row>
    <row r="61038" spans="27:29">
      <c r="AA61038" s="298"/>
      <c r="AC61038" s="206"/>
    </row>
    <row r="61039" spans="27:29">
      <c r="AA61039" s="298"/>
      <c r="AC61039" s="206"/>
    </row>
    <row r="61040" spans="27:29">
      <c r="AA61040" s="298"/>
      <c r="AC61040" s="206"/>
    </row>
    <row r="61041" spans="27:29">
      <c r="AA61041" s="298"/>
      <c r="AC61041" s="206"/>
    </row>
    <row r="61042" spans="27:29">
      <c r="AA61042" s="298"/>
      <c r="AC61042" s="206"/>
    </row>
    <row r="61043" spans="27:29">
      <c r="AA61043" s="298"/>
      <c r="AC61043" s="206"/>
    </row>
    <row r="61044" spans="27:29">
      <c r="AA61044" s="298"/>
      <c r="AC61044" s="206"/>
    </row>
    <row r="61045" spans="27:29">
      <c r="AA61045" s="298"/>
      <c r="AC61045" s="206"/>
    </row>
    <row r="61046" spans="27:29">
      <c r="AA61046" s="298"/>
      <c r="AC61046" s="206"/>
    </row>
    <row r="61047" spans="27:29">
      <c r="AA61047" s="298"/>
      <c r="AC61047" s="206"/>
    </row>
    <row r="61048" spans="27:29">
      <c r="AA61048" s="298"/>
      <c r="AC61048" s="206"/>
    </row>
    <row r="61049" spans="27:29">
      <c r="AA61049" s="298"/>
      <c r="AC61049" s="206"/>
    </row>
    <row r="61050" spans="27:29">
      <c r="AA61050" s="298"/>
      <c r="AC61050" s="206"/>
    </row>
    <row r="61051" spans="27:29">
      <c r="AA61051" s="298"/>
      <c r="AC61051" s="206"/>
    </row>
    <row r="61052" spans="27:29">
      <c r="AA61052" s="298"/>
      <c r="AC61052" s="206"/>
    </row>
    <row r="61053" spans="27:29">
      <c r="AA61053" s="298"/>
      <c r="AC61053" s="206"/>
    </row>
    <row r="61054" spans="27:29">
      <c r="AA61054" s="298"/>
      <c r="AC61054" s="206"/>
    </row>
    <row r="61055" spans="27:29">
      <c r="AA61055" s="298"/>
      <c r="AC61055" s="206"/>
    </row>
    <row r="61056" spans="27:29">
      <c r="AA61056" s="298"/>
      <c r="AC61056" s="206"/>
    </row>
    <row r="61057" spans="27:29">
      <c r="AA61057" s="298"/>
      <c r="AC61057" s="206"/>
    </row>
    <row r="61058" spans="27:29">
      <c r="AA61058" s="298"/>
      <c r="AC61058" s="206"/>
    </row>
    <row r="61059" spans="27:29">
      <c r="AA61059" s="298"/>
      <c r="AC61059" s="206"/>
    </row>
    <row r="61060" spans="27:29">
      <c r="AA61060" s="298"/>
      <c r="AC61060" s="206"/>
    </row>
    <row r="61061" spans="27:29">
      <c r="AA61061" s="298"/>
      <c r="AC61061" s="206"/>
    </row>
    <row r="61062" spans="27:29">
      <c r="AA61062" s="298"/>
      <c r="AC61062" s="206"/>
    </row>
    <row r="61063" spans="27:29">
      <c r="AA61063" s="298"/>
      <c r="AC61063" s="206"/>
    </row>
    <row r="61064" spans="27:29">
      <c r="AA61064" s="298"/>
      <c r="AC61064" s="206"/>
    </row>
    <row r="61065" spans="27:29">
      <c r="AA61065" s="298"/>
      <c r="AC61065" s="206"/>
    </row>
    <row r="61066" spans="27:29">
      <c r="AA61066" s="298"/>
      <c r="AC61066" s="206"/>
    </row>
    <row r="61067" spans="27:29">
      <c r="AA61067" s="298"/>
      <c r="AC61067" s="206"/>
    </row>
    <row r="61068" spans="27:29">
      <c r="AA61068" s="298"/>
      <c r="AC61068" s="206"/>
    </row>
    <row r="61069" spans="27:29">
      <c r="AA61069" s="298"/>
      <c r="AC61069" s="206"/>
    </row>
    <row r="61070" spans="27:29">
      <c r="AA61070" s="298"/>
      <c r="AC61070" s="206"/>
    </row>
    <row r="61071" spans="27:29">
      <c r="AA61071" s="298"/>
      <c r="AC61071" s="206"/>
    </row>
    <row r="61072" spans="27:29">
      <c r="AA61072" s="298"/>
      <c r="AC61072" s="206"/>
    </row>
    <row r="61073" spans="27:29">
      <c r="AA61073" s="298"/>
      <c r="AC61073" s="206"/>
    </row>
    <row r="61074" spans="27:29">
      <c r="AA61074" s="298"/>
      <c r="AC61074" s="206"/>
    </row>
    <row r="61075" spans="27:29">
      <c r="AA61075" s="298"/>
      <c r="AC61075" s="206"/>
    </row>
    <row r="61076" spans="27:29">
      <c r="AA61076" s="298"/>
      <c r="AC61076" s="206"/>
    </row>
    <row r="61077" spans="27:29">
      <c r="AA61077" s="298"/>
      <c r="AC61077" s="206"/>
    </row>
    <row r="61078" spans="27:29">
      <c r="AA61078" s="298"/>
      <c r="AC61078" s="206"/>
    </row>
    <row r="61079" spans="27:29">
      <c r="AA61079" s="298"/>
      <c r="AC61079" s="206"/>
    </row>
    <row r="61080" spans="27:29">
      <c r="AA61080" s="298"/>
      <c r="AC61080" s="206"/>
    </row>
    <row r="61081" spans="27:29">
      <c r="AA61081" s="298"/>
      <c r="AC61081" s="206"/>
    </row>
    <row r="61082" spans="27:29">
      <c r="AA61082" s="298"/>
      <c r="AC61082" s="206"/>
    </row>
    <row r="61083" spans="27:29">
      <c r="AA61083" s="298"/>
      <c r="AC61083" s="206"/>
    </row>
    <row r="61084" spans="27:29">
      <c r="AA61084" s="298"/>
      <c r="AC61084" s="206"/>
    </row>
    <row r="61085" spans="27:29">
      <c r="AA61085" s="298"/>
      <c r="AC61085" s="206"/>
    </row>
    <row r="61086" spans="27:29">
      <c r="AA61086" s="298"/>
      <c r="AC61086" s="206"/>
    </row>
    <row r="61087" spans="27:29">
      <c r="AA61087" s="298"/>
      <c r="AC61087" s="206"/>
    </row>
    <row r="61088" spans="27:29">
      <c r="AA61088" s="298"/>
      <c r="AC61088" s="206"/>
    </row>
    <row r="61089" spans="27:29">
      <c r="AA61089" s="298"/>
      <c r="AC61089" s="206"/>
    </row>
    <row r="61090" spans="27:29">
      <c r="AA61090" s="298"/>
      <c r="AC61090" s="206"/>
    </row>
    <row r="61091" spans="27:29">
      <c r="AA61091" s="298"/>
      <c r="AC61091" s="206"/>
    </row>
    <row r="61092" spans="27:29">
      <c r="AA61092" s="298"/>
      <c r="AC61092" s="206"/>
    </row>
    <row r="61093" spans="27:29">
      <c r="AA61093" s="298"/>
      <c r="AC61093" s="206"/>
    </row>
    <row r="61094" spans="27:29">
      <c r="AA61094" s="298"/>
      <c r="AC61094" s="206"/>
    </row>
    <row r="61095" spans="27:29">
      <c r="AA61095" s="298"/>
      <c r="AC61095" s="206"/>
    </row>
    <row r="61096" spans="27:29">
      <c r="AA61096" s="298"/>
      <c r="AC61096" s="206"/>
    </row>
    <row r="61097" spans="27:29">
      <c r="AA61097" s="298"/>
      <c r="AC61097" s="206"/>
    </row>
    <row r="61098" spans="27:29">
      <c r="AA61098" s="298"/>
      <c r="AC61098" s="206"/>
    </row>
    <row r="61099" spans="27:29">
      <c r="AA61099" s="298"/>
      <c r="AC61099" s="206"/>
    </row>
    <row r="61100" spans="27:29">
      <c r="AA61100" s="298"/>
      <c r="AC61100" s="206"/>
    </row>
    <row r="61101" spans="27:29">
      <c r="AA61101" s="298"/>
      <c r="AC61101" s="206"/>
    </row>
    <row r="61102" spans="27:29">
      <c r="AA61102" s="298"/>
      <c r="AC61102" s="206"/>
    </row>
    <row r="61103" spans="27:29">
      <c r="AA61103" s="298"/>
      <c r="AC61103" s="206"/>
    </row>
    <row r="61104" spans="27:29">
      <c r="AA61104" s="298"/>
      <c r="AC61104" s="206"/>
    </row>
    <row r="61105" spans="27:29">
      <c r="AA61105" s="298"/>
      <c r="AC61105" s="206"/>
    </row>
    <row r="61106" spans="27:29">
      <c r="AA61106" s="298"/>
      <c r="AC61106" s="206"/>
    </row>
    <row r="61107" spans="27:29">
      <c r="AA61107" s="298"/>
      <c r="AC61107" s="206"/>
    </row>
    <row r="61108" spans="27:29">
      <c r="AA61108" s="298"/>
      <c r="AC61108" s="206"/>
    </row>
    <row r="61109" spans="27:29">
      <c r="AA61109" s="298"/>
      <c r="AC61109" s="206"/>
    </row>
    <row r="61110" spans="27:29">
      <c r="AA61110" s="298"/>
      <c r="AC61110" s="206"/>
    </row>
    <row r="61111" spans="27:29">
      <c r="AA61111" s="298"/>
      <c r="AC61111" s="206"/>
    </row>
    <row r="61112" spans="27:29">
      <c r="AA61112" s="298"/>
      <c r="AC61112" s="206"/>
    </row>
    <row r="61113" spans="27:29">
      <c r="AA61113" s="298"/>
      <c r="AC61113" s="206"/>
    </row>
    <row r="61114" spans="27:29">
      <c r="AA61114" s="298"/>
      <c r="AC61114" s="206"/>
    </row>
    <row r="61115" spans="27:29">
      <c r="AA61115" s="298"/>
      <c r="AC61115" s="206"/>
    </row>
    <row r="61116" spans="27:29">
      <c r="AA61116" s="298"/>
      <c r="AC61116" s="206"/>
    </row>
    <row r="61117" spans="27:29">
      <c r="AA61117" s="298"/>
      <c r="AC61117" s="206"/>
    </row>
    <row r="61118" spans="27:29">
      <c r="AA61118" s="298"/>
      <c r="AC61118" s="206"/>
    </row>
    <row r="61119" spans="27:29">
      <c r="AA61119" s="298"/>
      <c r="AC61119" s="206"/>
    </row>
    <row r="61120" spans="27:29">
      <c r="AA61120" s="298"/>
      <c r="AC61120" s="206"/>
    </row>
    <row r="61121" spans="27:29">
      <c r="AA61121" s="298"/>
      <c r="AC61121" s="206"/>
    </row>
    <row r="61122" spans="27:29">
      <c r="AA61122" s="298"/>
      <c r="AC61122" s="206"/>
    </row>
    <row r="61123" spans="27:29">
      <c r="AA61123" s="298"/>
      <c r="AC61123" s="206"/>
    </row>
    <row r="61124" spans="27:29">
      <c r="AA61124" s="298"/>
      <c r="AC61124" s="206"/>
    </row>
    <row r="61125" spans="27:29">
      <c r="AA61125" s="298"/>
      <c r="AC61125" s="206"/>
    </row>
    <row r="61126" spans="27:29">
      <c r="AA61126" s="298"/>
      <c r="AC61126" s="206"/>
    </row>
    <row r="61127" spans="27:29">
      <c r="AA61127" s="298"/>
      <c r="AC61127" s="206"/>
    </row>
    <row r="61128" spans="27:29">
      <c r="AA61128" s="298"/>
      <c r="AC61128" s="206"/>
    </row>
    <row r="61129" spans="27:29">
      <c r="AA61129" s="298"/>
      <c r="AC61129" s="206"/>
    </row>
    <row r="61130" spans="27:29">
      <c r="AA61130" s="298"/>
      <c r="AC61130" s="206"/>
    </row>
    <row r="61131" spans="27:29">
      <c r="AA61131" s="298"/>
      <c r="AC61131" s="206"/>
    </row>
    <row r="61132" spans="27:29">
      <c r="AA61132" s="298"/>
      <c r="AC61132" s="206"/>
    </row>
    <row r="61133" spans="27:29">
      <c r="AA61133" s="298"/>
      <c r="AC61133" s="206"/>
    </row>
    <row r="61134" spans="27:29">
      <c r="AA61134" s="298"/>
      <c r="AC61134" s="206"/>
    </row>
    <row r="61135" spans="27:29">
      <c r="AA61135" s="298"/>
      <c r="AC61135" s="206"/>
    </row>
    <row r="61136" spans="27:29">
      <c r="AA61136" s="298"/>
      <c r="AC61136" s="206"/>
    </row>
    <row r="61137" spans="27:29">
      <c r="AA61137" s="298"/>
      <c r="AC61137" s="206"/>
    </row>
    <row r="61138" spans="27:29">
      <c r="AA61138" s="298"/>
      <c r="AC61138" s="206"/>
    </row>
    <row r="61139" spans="27:29">
      <c r="AA61139" s="298"/>
      <c r="AC61139" s="206"/>
    </row>
    <row r="61140" spans="27:29">
      <c r="AA61140" s="298"/>
      <c r="AC61140" s="206"/>
    </row>
    <row r="61141" spans="27:29">
      <c r="AA61141" s="298"/>
      <c r="AC61141" s="206"/>
    </row>
    <row r="61142" spans="27:29">
      <c r="AA61142" s="298"/>
      <c r="AC61142" s="206"/>
    </row>
    <row r="61143" spans="27:29">
      <c r="AA61143" s="298"/>
      <c r="AC61143" s="206"/>
    </row>
    <row r="61144" spans="27:29">
      <c r="AA61144" s="298"/>
      <c r="AC61144" s="206"/>
    </row>
    <row r="61145" spans="27:29">
      <c r="AA61145" s="298"/>
      <c r="AC61145" s="206"/>
    </row>
    <row r="61146" spans="27:29">
      <c r="AA61146" s="298"/>
      <c r="AC61146" s="206"/>
    </row>
    <row r="61147" spans="27:29">
      <c r="AA61147" s="298"/>
      <c r="AC61147" s="206"/>
    </row>
    <row r="61148" spans="27:29">
      <c r="AA61148" s="298"/>
      <c r="AC61148" s="206"/>
    </row>
    <row r="61149" spans="27:29">
      <c r="AA61149" s="298"/>
      <c r="AC61149" s="206"/>
    </row>
    <row r="61150" spans="27:29">
      <c r="AA61150" s="298"/>
      <c r="AC61150" s="206"/>
    </row>
    <row r="61151" spans="27:29">
      <c r="AA61151" s="298"/>
      <c r="AC61151" s="206"/>
    </row>
    <row r="61152" spans="27:29">
      <c r="AA61152" s="298"/>
      <c r="AC61152" s="206"/>
    </row>
    <row r="61153" spans="27:29">
      <c r="AA61153" s="298"/>
      <c r="AC61153" s="206"/>
    </row>
    <row r="61154" spans="27:29">
      <c r="AA61154" s="298"/>
      <c r="AC61154" s="206"/>
    </row>
    <row r="61155" spans="27:29">
      <c r="AA61155" s="298"/>
      <c r="AC61155" s="206"/>
    </row>
    <row r="61156" spans="27:29">
      <c r="AA61156" s="298"/>
      <c r="AC61156" s="206"/>
    </row>
    <row r="61157" spans="27:29">
      <c r="AA61157" s="298"/>
      <c r="AC61157" s="206"/>
    </row>
    <row r="61158" spans="27:29">
      <c r="AA61158" s="298"/>
      <c r="AC61158" s="206"/>
    </row>
    <row r="61159" spans="27:29">
      <c r="AA61159" s="298"/>
      <c r="AC61159" s="206"/>
    </row>
    <row r="61160" spans="27:29">
      <c r="AA61160" s="298"/>
      <c r="AC61160" s="206"/>
    </row>
    <row r="61161" spans="27:29">
      <c r="AA61161" s="298"/>
      <c r="AC61161" s="206"/>
    </row>
    <row r="61162" spans="27:29">
      <c r="AA61162" s="298"/>
      <c r="AC61162" s="206"/>
    </row>
    <row r="61163" spans="27:29">
      <c r="AA61163" s="298"/>
      <c r="AC61163" s="206"/>
    </row>
    <row r="61164" spans="27:29">
      <c r="AA61164" s="298"/>
      <c r="AC61164" s="206"/>
    </row>
    <row r="61165" spans="27:29">
      <c r="AA61165" s="298"/>
      <c r="AC61165" s="206"/>
    </row>
    <row r="61166" spans="27:29">
      <c r="AA61166" s="298"/>
      <c r="AC61166" s="206"/>
    </row>
    <row r="61167" spans="27:29">
      <c r="AA61167" s="298"/>
      <c r="AC61167" s="206"/>
    </row>
    <row r="61168" spans="27:29">
      <c r="AA61168" s="298"/>
      <c r="AC61168" s="206"/>
    </row>
    <row r="61169" spans="27:29">
      <c r="AA61169" s="298"/>
      <c r="AC61169" s="206"/>
    </row>
    <row r="61170" spans="27:29">
      <c r="AA61170" s="298"/>
      <c r="AC61170" s="206"/>
    </row>
    <row r="61171" spans="27:29">
      <c r="AA61171" s="298"/>
      <c r="AC61171" s="206"/>
    </row>
    <row r="61172" spans="27:29">
      <c r="AA61172" s="298"/>
      <c r="AC61172" s="206"/>
    </row>
    <row r="61173" spans="27:29">
      <c r="AA61173" s="298"/>
      <c r="AC61173" s="206"/>
    </row>
    <row r="61174" spans="27:29">
      <c r="AA61174" s="298"/>
      <c r="AC61174" s="206"/>
    </row>
    <row r="61175" spans="27:29">
      <c r="AA61175" s="298"/>
      <c r="AC61175" s="206"/>
    </row>
    <row r="61176" spans="27:29">
      <c r="AA61176" s="298"/>
      <c r="AC61176" s="206"/>
    </row>
    <row r="61177" spans="27:29">
      <c r="AA61177" s="298"/>
      <c r="AC61177" s="206"/>
    </row>
    <row r="61178" spans="27:29">
      <c r="AA61178" s="298"/>
      <c r="AC61178" s="206"/>
    </row>
    <row r="61179" spans="27:29">
      <c r="AA61179" s="298"/>
      <c r="AC61179" s="206"/>
    </row>
    <row r="61180" spans="27:29">
      <c r="AA61180" s="298"/>
      <c r="AC61180" s="206"/>
    </row>
    <row r="61181" spans="27:29">
      <c r="AA61181" s="298"/>
      <c r="AC61181" s="206"/>
    </row>
    <row r="61182" spans="27:29">
      <c r="AA61182" s="298"/>
      <c r="AC61182" s="206"/>
    </row>
    <row r="61183" spans="27:29">
      <c r="AA61183" s="298"/>
      <c r="AC61183" s="206"/>
    </row>
    <row r="61184" spans="27:29">
      <c r="AA61184" s="298"/>
      <c r="AC61184" s="206"/>
    </row>
    <row r="61185" spans="27:29">
      <c r="AA61185" s="298"/>
      <c r="AC61185" s="206"/>
    </row>
    <row r="61186" spans="27:29">
      <c r="AA61186" s="298"/>
      <c r="AC61186" s="206"/>
    </row>
    <row r="61187" spans="27:29">
      <c r="AA61187" s="298"/>
      <c r="AC61187" s="206"/>
    </row>
    <row r="61188" spans="27:29">
      <c r="AA61188" s="298"/>
      <c r="AC61188" s="206"/>
    </row>
    <row r="61189" spans="27:29">
      <c r="AA61189" s="298"/>
      <c r="AC61189" s="206"/>
    </row>
    <row r="61190" spans="27:29">
      <c r="AA61190" s="298"/>
      <c r="AC61190" s="206"/>
    </row>
    <row r="61191" spans="27:29">
      <c r="AA61191" s="298"/>
      <c r="AC61191" s="206"/>
    </row>
    <row r="61192" spans="27:29">
      <c r="AA61192" s="298"/>
      <c r="AC61192" s="206"/>
    </row>
    <row r="61193" spans="27:29">
      <c r="AA61193" s="298"/>
      <c r="AC61193" s="206"/>
    </row>
    <row r="61194" spans="27:29">
      <c r="AA61194" s="298"/>
      <c r="AC61194" s="206"/>
    </row>
    <row r="61195" spans="27:29">
      <c r="AA61195" s="298"/>
      <c r="AC61195" s="206"/>
    </row>
    <row r="61196" spans="27:29">
      <c r="AA61196" s="298"/>
      <c r="AC61196" s="206"/>
    </row>
    <row r="61197" spans="27:29">
      <c r="AA61197" s="298"/>
      <c r="AC61197" s="206"/>
    </row>
    <row r="61198" spans="27:29">
      <c r="AA61198" s="298"/>
      <c r="AC61198" s="206"/>
    </row>
    <row r="61199" spans="27:29">
      <c r="AA61199" s="298"/>
      <c r="AC61199" s="206"/>
    </row>
    <row r="61200" spans="27:29">
      <c r="AA61200" s="298"/>
      <c r="AC61200" s="206"/>
    </row>
    <row r="61201" spans="27:29">
      <c r="AA61201" s="298"/>
      <c r="AC61201" s="206"/>
    </row>
    <row r="61202" spans="27:29">
      <c r="AA61202" s="298"/>
      <c r="AC61202" s="206"/>
    </row>
    <row r="61203" spans="27:29">
      <c r="AA61203" s="298"/>
      <c r="AC61203" s="206"/>
    </row>
    <row r="61204" spans="27:29">
      <c r="AA61204" s="298"/>
      <c r="AC61204" s="206"/>
    </row>
    <row r="61205" spans="27:29">
      <c r="AA61205" s="298"/>
      <c r="AC61205" s="206"/>
    </row>
    <row r="61206" spans="27:29">
      <c r="AA61206" s="298"/>
      <c r="AC61206" s="206"/>
    </row>
    <row r="61207" spans="27:29">
      <c r="AA61207" s="298"/>
      <c r="AC61207" s="206"/>
    </row>
    <row r="61208" spans="27:29">
      <c r="AA61208" s="298"/>
      <c r="AC61208" s="206"/>
    </row>
    <row r="61209" spans="27:29">
      <c r="AA61209" s="298"/>
      <c r="AC61209" s="206"/>
    </row>
    <row r="61210" spans="27:29">
      <c r="AA61210" s="298"/>
      <c r="AC61210" s="206"/>
    </row>
    <row r="61211" spans="27:29">
      <c r="AA61211" s="298"/>
      <c r="AC61211" s="206"/>
    </row>
    <row r="61212" spans="27:29">
      <c r="AA61212" s="298"/>
      <c r="AC61212" s="206"/>
    </row>
    <row r="61213" spans="27:29">
      <c r="AA61213" s="298"/>
      <c r="AC61213" s="206"/>
    </row>
    <row r="61214" spans="27:29">
      <c r="AA61214" s="298"/>
      <c r="AC61214" s="206"/>
    </row>
    <row r="61215" spans="27:29">
      <c r="AA61215" s="298"/>
      <c r="AC61215" s="206"/>
    </row>
    <row r="61216" spans="27:29">
      <c r="AA61216" s="298"/>
      <c r="AC61216" s="206"/>
    </row>
    <row r="61217" spans="27:29">
      <c r="AA61217" s="298"/>
      <c r="AC61217" s="206"/>
    </row>
    <row r="61218" spans="27:29">
      <c r="AA61218" s="298"/>
      <c r="AC61218" s="206"/>
    </row>
    <row r="61219" spans="27:29">
      <c r="AA61219" s="298"/>
      <c r="AC61219" s="206"/>
    </row>
    <row r="61220" spans="27:29">
      <c r="AA61220" s="298"/>
      <c r="AC61220" s="206"/>
    </row>
    <row r="61221" spans="27:29">
      <c r="AA61221" s="298"/>
      <c r="AC61221" s="206"/>
    </row>
    <row r="61222" spans="27:29">
      <c r="AA61222" s="298"/>
      <c r="AC61222" s="206"/>
    </row>
    <row r="61223" spans="27:29">
      <c r="AA61223" s="298"/>
      <c r="AC61223" s="206"/>
    </row>
    <row r="61224" spans="27:29">
      <c r="AA61224" s="298"/>
      <c r="AC61224" s="206"/>
    </row>
    <row r="61225" spans="27:29">
      <c r="AA61225" s="298"/>
      <c r="AC61225" s="206"/>
    </row>
    <row r="61226" spans="27:29">
      <c r="AA61226" s="298"/>
      <c r="AC61226" s="206"/>
    </row>
    <row r="61227" spans="27:29">
      <c r="AA61227" s="298"/>
      <c r="AC61227" s="206"/>
    </row>
    <row r="61228" spans="27:29">
      <c r="AA61228" s="298"/>
      <c r="AC61228" s="206"/>
    </row>
    <row r="61229" spans="27:29">
      <c r="AA61229" s="298"/>
      <c r="AC61229" s="206"/>
    </row>
    <row r="61230" spans="27:29">
      <c r="AA61230" s="298"/>
      <c r="AC61230" s="206"/>
    </row>
    <row r="61231" spans="27:29">
      <c r="AA61231" s="298"/>
      <c r="AC61231" s="206"/>
    </row>
    <row r="61232" spans="27:29">
      <c r="AA61232" s="298"/>
      <c r="AC61232" s="206"/>
    </row>
    <row r="61233" spans="27:29">
      <c r="AA61233" s="298"/>
      <c r="AC61233" s="206"/>
    </row>
    <row r="61234" spans="27:29">
      <c r="AA61234" s="298"/>
      <c r="AC61234" s="206"/>
    </row>
    <row r="61235" spans="27:29">
      <c r="AA61235" s="298"/>
      <c r="AC61235" s="206"/>
    </row>
    <row r="61236" spans="27:29">
      <c r="AA61236" s="298"/>
      <c r="AC61236" s="206"/>
    </row>
    <row r="61237" spans="27:29">
      <c r="AA61237" s="298"/>
      <c r="AC61237" s="206"/>
    </row>
    <row r="61238" spans="27:29">
      <c r="AA61238" s="298"/>
      <c r="AC61238" s="206"/>
    </row>
    <row r="61239" spans="27:29">
      <c r="AA61239" s="298"/>
      <c r="AC61239" s="206"/>
    </row>
    <row r="61240" spans="27:29">
      <c r="AA61240" s="298"/>
      <c r="AC61240" s="206"/>
    </row>
    <row r="61241" spans="27:29">
      <c r="AA61241" s="298"/>
      <c r="AC61241" s="206"/>
    </row>
    <row r="61242" spans="27:29">
      <c r="AA61242" s="298"/>
      <c r="AC61242" s="206"/>
    </row>
    <row r="61243" spans="27:29">
      <c r="AA61243" s="298"/>
      <c r="AC61243" s="206"/>
    </row>
    <row r="61244" spans="27:29">
      <c r="AA61244" s="298"/>
      <c r="AC61244" s="206"/>
    </row>
    <row r="61245" spans="27:29">
      <c r="AA61245" s="298"/>
      <c r="AC61245" s="206"/>
    </row>
    <row r="61246" spans="27:29">
      <c r="AA61246" s="298"/>
      <c r="AC61246" s="206"/>
    </row>
    <row r="61247" spans="27:29">
      <c r="AA61247" s="298"/>
      <c r="AC61247" s="206"/>
    </row>
    <row r="61248" spans="27:29">
      <c r="AA61248" s="298"/>
      <c r="AC61248" s="206"/>
    </row>
    <row r="61249" spans="27:29">
      <c r="AA61249" s="298"/>
      <c r="AC61249" s="206"/>
    </row>
    <row r="61250" spans="27:29">
      <c r="AA61250" s="298"/>
      <c r="AC61250" s="206"/>
    </row>
    <row r="61251" spans="27:29">
      <c r="AA61251" s="298"/>
      <c r="AC61251" s="206"/>
    </row>
    <row r="61252" spans="27:29">
      <c r="AA61252" s="298"/>
      <c r="AC61252" s="206"/>
    </row>
    <row r="61253" spans="27:29">
      <c r="AA61253" s="298"/>
      <c r="AC61253" s="206"/>
    </row>
    <row r="61254" spans="27:29">
      <c r="AA61254" s="298"/>
      <c r="AC61254" s="206"/>
    </row>
    <row r="61255" spans="27:29">
      <c r="AA61255" s="298"/>
      <c r="AC61255" s="206"/>
    </row>
    <row r="61256" spans="27:29">
      <c r="AA61256" s="298"/>
      <c r="AC61256" s="206"/>
    </row>
    <row r="61257" spans="27:29">
      <c r="AA61257" s="298"/>
      <c r="AC61257" s="206"/>
    </row>
    <row r="61258" spans="27:29">
      <c r="AA61258" s="298"/>
      <c r="AC61258" s="206"/>
    </row>
    <row r="61259" spans="27:29">
      <c r="AA61259" s="298"/>
      <c r="AC61259" s="206"/>
    </row>
    <row r="61260" spans="27:29">
      <c r="AA61260" s="298"/>
      <c r="AC61260" s="206"/>
    </row>
    <row r="61261" spans="27:29">
      <c r="AA61261" s="298"/>
      <c r="AC61261" s="206"/>
    </row>
    <row r="61262" spans="27:29">
      <c r="AA61262" s="298"/>
      <c r="AC61262" s="206"/>
    </row>
    <row r="61263" spans="27:29">
      <c r="AA61263" s="298"/>
      <c r="AC61263" s="206"/>
    </row>
    <row r="61264" spans="27:29">
      <c r="AA61264" s="298"/>
      <c r="AC61264" s="206"/>
    </row>
    <row r="61265" spans="27:29">
      <c r="AA61265" s="298"/>
      <c r="AC61265" s="206"/>
    </row>
    <row r="61266" spans="27:29">
      <c r="AA61266" s="298"/>
      <c r="AC61266" s="206"/>
    </row>
    <row r="61267" spans="27:29">
      <c r="AA61267" s="298"/>
      <c r="AC61267" s="206"/>
    </row>
    <row r="61268" spans="27:29">
      <c r="AA61268" s="298"/>
      <c r="AC61268" s="206"/>
    </row>
    <row r="61269" spans="27:29">
      <c r="AA61269" s="298"/>
      <c r="AC61269" s="206"/>
    </row>
    <row r="61270" spans="27:29">
      <c r="AA61270" s="298"/>
      <c r="AC61270" s="206"/>
    </row>
    <row r="61271" spans="27:29">
      <c r="AA61271" s="298"/>
      <c r="AC61271" s="206"/>
    </row>
    <row r="61272" spans="27:29">
      <c r="AA61272" s="298"/>
      <c r="AC61272" s="206"/>
    </row>
    <row r="61273" spans="27:29">
      <c r="AA61273" s="298"/>
      <c r="AC61273" s="206"/>
    </row>
    <row r="61274" spans="27:29">
      <c r="AA61274" s="298"/>
      <c r="AC61274" s="206"/>
    </row>
    <row r="61275" spans="27:29">
      <c r="AA61275" s="298"/>
      <c r="AC61275" s="206"/>
    </row>
    <row r="61276" spans="27:29">
      <c r="AA61276" s="298"/>
      <c r="AC61276" s="206"/>
    </row>
    <row r="61277" spans="27:29">
      <c r="AA61277" s="298"/>
      <c r="AC61277" s="206"/>
    </row>
    <row r="61278" spans="27:29">
      <c r="AA61278" s="298"/>
      <c r="AC61278" s="206"/>
    </row>
    <row r="61279" spans="27:29">
      <c r="AA61279" s="298"/>
      <c r="AC61279" s="206"/>
    </row>
    <row r="61280" spans="27:29">
      <c r="AA61280" s="298"/>
      <c r="AC61280" s="206"/>
    </row>
    <row r="61281" spans="27:29">
      <c r="AA61281" s="298"/>
      <c r="AC61281" s="206"/>
    </row>
    <row r="61282" spans="27:29">
      <c r="AA61282" s="298"/>
      <c r="AC61282" s="206"/>
    </row>
    <row r="61283" spans="27:29">
      <c r="AA61283" s="298"/>
      <c r="AC61283" s="206"/>
    </row>
    <row r="61284" spans="27:29">
      <c r="AA61284" s="298"/>
      <c r="AC61284" s="206"/>
    </row>
    <row r="61285" spans="27:29">
      <c r="AA61285" s="298"/>
      <c r="AC61285" s="206"/>
    </row>
    <row r="61286" spans="27:29">
      <c r="AA61286" s="298"/>
      <c r="AC61286" s="206"/>
    </row>
    <row r="61287" spans="27:29">
      <c r="AA61287" s="298"/>
      <c r="AC61287" s="206"/>
    </row>
    <row r="61288" spans="27:29">
      <c r="AA61288" s="298"/>
      <c r="AC61288" s="206"/>
    </row>
    <row r="61289" spans="27:29">
      <c r="AA61289" s="298"/>
      <c r="AC61289" s="206"/>
    </row>
    <row r="61290" spans="27:29">
      <c r="AA61290" s="298"/>
      <c r="AC61290" s="206"/>
    </row>
    <row r="61291" spans="27:29">
      <c r="AA61291" s="298"/>
      <c r="AC61291" s="206"/>
    </row>
    <row r="61292" spans="27:29">
      <c r="AA61292" s="298"/>
      <c r="AC61292" s="206"/>
    </row>
    <row r="61293" spans="27:29">
      <c r="AA61293" s="298"/>
      <c r="AC61293" s="206"/>
    </row>
    <row r="61294" spans="27:29">
      <c r="AA61294" s="298"/>
      <c r="AC61294" s="206"/>
    </row>
    <row r="61295" spans="27:29">
      <c r="AA61295" s="298"/>
      <c r="AC61295" s="206"/>
    </row>
    <row r="61296" spans="27:29">
      <c r="AA61296" s="298"/>
      <c r="AC61296" s="206"/>
    </row>
    <row r="61297" spans="27:29">
      <c r="AA61297" s="298"/>
      <c r="AC61297" s="206"/>
    </row>
    <row r="61298" spans="27:29">
      <c r="AA61298" s="298"/>
      <c r="AC61298" s="206"/>
    </row>
    <row r="61299" spans="27:29">
      <c r="AA61299" s="298"/>
      <c r="AC61299" s="206"/>
    </row>
    <row r="61300" spans="27:29">
      <c r="AA61300" s="298"/>
      <c r="AC61300" s="206"/>
    </row>
    <row r="61301" spans="27:29">
      <c r="AA61301" s="298"/>
      <c r="AC61301" s="206"/>
    </row>
    <row r="61302" spans="27:29">
      <c r="AA61302" s="298"/>
      <c r="AC61302" s="206"/>
    </row>
    <row r="61303" spans="27:29">
      <c r="AA61303" s="298"/>
      <c r="AC61303" s="206"/>
    </row>
    <row r="61304" spans="27:29">
      <c r="AA61304" s="298"/>
      <c r="AC61304" s="206"/>
    </row>
    <row r="61305" spans="27:29">
      <c r="AA61305" s="298"/>
      <c r="AC61305" s="206"/>
    </row>
    <row r="61306" spans="27:29">
      <c r="AA61306" s="298"/>
      <c r="AC61306" s="206"/>
    </row>
    <row r="61307" spans="27:29">
      <c r="AA61307" s="298"/>
      <c r="AC61307" s="206"/>
    </row>
    <row r="61308" spans="27:29">
      <c r="AA61308" s="298"/>
      <c r="AC61308" s="206"/>
    </row>
    <row r="61309" spans="27:29">
      <c r="AA61309" s="298"/>
      <c r="AC61309" s="206"/>
    </row>
    <row r="61310" spans="27:29">
      <c r="AA61310" s="298"/>
      <c r="AC61310" s="206"/>
    </row>
    <row r="61311" spans="27:29">
      <c r="AA61311" s="298"/>
      <c r="AC61311" s="206"/>
    </row>
    <row r="61312" spans="27:29">
      <c r="AA61312" s="298"/>
      <c r="AC61312" s="206"/>
    </row>
    <row r="61313" spans="27:29">
      <c r="AA61313" s="298"/>
      <c r="AC61313" s="206"/>
    </row>
    <row r="61314" spans="27:29">
      <c r="AA61314" s="298"/>
      <c r="AC61314" s="206"/>
    </row>
    <row r="61315" spans="27:29">
      <c r="AA61315" s="298"/>
      <c r="AC61315" s="206"/>
    </row>
    <row r="61316" spans="27:29">
      <c r="AA61316" s="298"/>
      <c r="AC61316" s="206"/>
    </row>
    <row r="61317" spans="27:29">
      <c r="AA61317" s="298"/>
      <c r="AC61317" s="206"/>
    </row>
    <row r="61318" spans="27:29">
      <c r="AA61318" s="298"/>
      <c r="AC61318" s="206"/>
    </row>
    <row r="61319" spans="27:29">
      <c r="AA61319" s="298"/>
      <c r="AC61319" s="206"/>
    </row>
    <row r="61320" spans="27:29">
      <c r="AA61320" s="298"/>
      <c r="AC61320" s="206"/>
    </row>
    <row r="61321" spans="27:29">
      <c r="AA61321" s="298"/>
      <c r="AC61321" s="206"/>
    </row>
    <row r="61322" spans="27:29">
      <c r="AA61322" s="298"/>
      <c r="AC61322" s="206"/>
    </row>
    <row r="61323" spans="27:29">
      <c r="AA61323" s="298"/>
      <c r="AC61323" s="206"/>
    </row>
    <row r="61324" spans="27:29">
      <c r="AA61324" s="298"/>
      <c r="AC61324" s="206"/>
    </row>
    <row r="61325" spans="27:29">
      <c r="AA61325" s="298"/>
      <c r="AC61325" s="206"/>
    </row>
    <row r="61326" spans="27:29">
      <c r="AA61326" s="298"/>
      <c r="AC61326" s="206"/>
    </row>
    <row r="61327" spans="27:29">
      <c r="AA61327" s="298"/>
      <c r="AC61327" s="206"/>
    </row>
    <row r="61328" spans="27:29">
      <c r="AA61328" s="298"/>
      <c r="AC61328" s="206"/>
    </row>
    <row r="61329" spans="27:29">
      <c r="AA61329" s="298"/>
      <c r="AC61329" s="206"/>
    </row>
    <row r="61330" spans="27:29">
      <c r="AA61330" s="298"/>
      <c r="AC61330" s="206"/>
    </row>
    <row r="61331" spans="27:29">
      <c r="AA61331" s="298"/>
      <c r="AC61331" s="206"/>
    </row>
    <row r="61332" spans="27:29">
      <c r="AA61332" s="298"/>
      <c r="AC61332" s="206"/>
    </row>
    <row r="61333" spans="27:29">
      <c r="AA61333" s="298"/>
      <c r="AC61333" s="206"/>
    </row>
    <row r="61334" spans="27:29">
      <c r="AA61334" s="298"/>
      <c r="AC61334" s="206"/>
    </row>
    <row r="61335" spans="27:29">
      <c r="AA61335" s="298"/>
      <c r="AC61335" s="206"/>
    </row>
    <row r="61336" spans="27:29">
      <c r="AA61336" s="298"/>
      <c r="AC61336" s="206"/>
    </row>
    <row r="61337" spans="27:29">
      <c r="AA61337" s="298"/>
      <c r="AC61337" s="206"/>
    </row>
    <row r="61338" spans="27:29">
      <c r="AA61338" s="298"/>
      <c r="AC61338" s="206"/>
    </row>
    <row r="61339" spans="27:29">
      <c r="AA61339" s="298"/>
      <c r="AC61339" s="206"/>
    </row>
    <row r="61340" spans="27:29">
      <c r="AA61340" s="298"/>
      <c r="AC61340" s="206"/>
    </row>
    <row r="61341" spans="27:29">
      <c r="AA61341" s="298"/>
      <c r="AC61341" s="206"/>
    </row>
    <row r="61342" spans="27:29">
      <c r="AA61342" s="298"/>
      <c r="AC61342" s="206"/>
    </row>
    <row r="61343" spans="27:29">
      <c r="AA61343" s="298"/>
      <c r="AC61343" s="206"/>
    </row>
    <row r="61344" spans="27:29">
      <c r="AA61344" s="298"/>
      <c r="AC61344" s="206"/>
    </row>
    <row r="61345" spans="27:29">
      <c r="AA61345" s="298"/>
      <c r="AC61345" s="206"/>
    </row>
    <row r="61346" spans="27:29">
      <c r="AA61346" s="298"/>
      <c r="AC61346" s="206"/>
    </row>
    <row r="61347" spans="27:29">
      <c r="AA61347" s="298"/>
      <c r="AC61347" s="206"/>
    </row>
    <row r="61348" spans="27:29">
      <c r="AA61348" s="298"/>
      <c r="AC61348" s="206"/>
    </row>
    <row r="61349" spans="27:29">
      <c r="AA61349" s="298"/>
      <c r="AC61349" s="206"/>
    </row>
    <row r="61350" spans="27:29">
      <c r="AA61350" s="298"/>
      <c r="AC61350" s="206"/>
    </row>
    <row r="61351" spans="27:29">
      <c r="AA61351" s="298"/>
      <c r="AC61351" s="206"/>
    </row>
    <row r="61352" spans="27:29">
      <c r="AA61352" s="298"/>
      <c r="AC61352" s="206"/>
    </row>
    <row r="61353" spans="27:29">
      <c r="AA61353" s="298"/>
      <c r="AC61353" s="206"/>
    </row>
    <row r="61354" spans="27:29">
      <c r="AA61354" s="298"/>
      <c r="AC61354" s="206"/>
    </row>
    <row r="61355" spans="27:29">
      <c r="AA61355" s="298"/>
      <c r="AC61355" s="206"/>
    </row>
    <row r="61356" spans="27:29">
      <c r="AA61356" s="298"/>
      <c r="AC61356" s="206"/>
    </row>
    <row r="61357" spans="27:29">
      <c r="AA61357" s="298"/>
      <c r="AC61357" s="206"/>
    </row>
    <row r="61358" spans="27:29">
      <c r="AA61358" s="298"/>
      <c r="AC61358" s="206"/>
    </row>
    <row r="61359" spans="27:29">
      <c r="AA61359" s="298"/>
      <c r="AC61359" s="206"/>
    </row>
    <row r="61360" spans="27:29">
      <c r="AA61360" s="298"/>
      <c r="AC61360" s="206"/>
    </row>
    <row r="61361" spans="27:29">
      <c r="AA61361" s="298"/>
      <c r="AC61361" s="206"/>
    </row>
    <row r="61362" spans="27:29">
      <c r="AA61362" s="298"/>
      <c r="AC61362" s="206"/>
    </row>
    <row r="61363" spans="27:29">
      <c r="AA61363" s="298"/>
      <c r="AC61363" s="206"/>
    </row>
    <row r="61364" spans="27:29">
      <c r="AA61364" s="298"/>
      <c r="AC61364" s="206"/>
    </row>
    <row r="61365" spans="27:29">
      <c r="AA61365" s="298"/>
      <c r="AC61365" s="206"/>
    </row>
    <row r="61366" spans="27:29">
      <c r="AA61366" s="298"/>
      <c r="AC61366" s="206"/>
    </row>
    <row r="61367" spans="27:29">
      <c r="AA61367" s="298"/>
      <c r="AC61367" s="206"/>
    </row>
    <row r="61368" spans="27:29">
      <c r="AA61368" s="298"/>
      <c r="AC61368" s="206"/>
    </row>
    <row r="61369" spans="27:29">
      <c r="AA61369" s="298"/>
      <c r="AC61369" s="206"/>
    </row>
    <row r="61370" spans="27:29">
      <c r="AA61370" s="298"/>
      <c r="AC61370" s="206"/>
    </row>
    <row r="61371" spans="27:29">
      <c r="AA61371" s="298"/>
      <c r="AC61371" s="206"/>
    </row>
    <row r="61372" spans="27:29">
      <c r="AA61372" s="298"/>
      <c r="AC61372" s="206"/>
    </row>
    <row r="61373" spans="27:29">
      <c r="AA61373" s="298"/>
      <c r="AC61373" s="206"/>
    </row>
    <row r="61374" spans="27:29">
      <c r="AA61374" s="298"/>
      <c r="AC61374" s="206"/>
    </row>
    <row r="61375" spans="27:29">
      <c r="AA61375" s="298"/>
      <c r="AC61375" s="206"/>
    </row>
    <row r="61376" spans="27:29">
      <c r="AA61376" s="298"/>
      <c r="AC61376" s="206"/>
    </row>
    <row r="61377" spans="27:29">
      <c r="AA61377" s="298"/>
      <c r="AC61377" s="206"/>
    </row>
    <row r="61378" spans="27:29">
      <c r="AA61378" s="298"/>
      <c r="AC61378" s="206"/>
    </row>
    <row r="61379" spans="27:29">
      <c r="AA61379" s="298"/>
      <c r="AC61379" s="206"/>
    </row>
    <row r="61380" spans="27:29">
      <c r="AA61380" s="298"/>
      <c r="AC61380" s="206"/>
    </row>
    <row r="61381" spans="27:29">
      <c r="AA61381" s="298"/>
      <c r="AC61381" s="206"/>
    </row>
    <row r="61382" spans="27:29">
      <c r="AA61382" s="298"/>
      <c r="AC61382" s="206"/>
    </row>
    <row r="61383" spans="27:29">
      <c r="AA61383" s="298"/>
      <c r="AC61383" s="206"/>
    </row>
    <row r="61384" spans="27:29">
      <c r="AA61384" s="298"/>
      <c r="AC61384" s="206"/>
    </row>
    <row r="61385" spans="27:29">
      <c r="AA61385" s="298"/>
      <c r="AC61385" s="206"/>
    </row>
    <row r="61386" spans="27:29">
      <c r="AA61386" s="298"/>
      <c r="AC61386" s="206"/>
    </row>
    <row r="61387" spans="27:29">
      <c r="AA61387" s="298"/>
      <c r="AC61387" s="206"/>
    </row>
    <row r="61388" spans="27:29">
      <c r="AA61388" s="298"/>
      <c r="AC61388" s="206"/>
    </row>
    <row r="61389" spans="27:29">
      <c r="AA61389" s="298"/>
      <c r="AC61389" s="206"/>
    </row>
    <row r="61390" spans="27:29">
      <c r="AA61390" s="298"/>
      <c r="AC61390" s="206"/>
    </row>
    <row r="61391" spans="27:29">
      <c r="AA61391" s="298"/>
      <c r="AC61391" s="206"/>
    </row>
    <row r="61392" spans="27:29">
      <c r="AA61392" s="298"/>
      <c r="AC61392" s="206"/>
    </row>
    <row r="61393" spans="27:29">
      <c r="AA61393" s="298"/>
      <c r="AC61393" s="206"/>
    </row>
    <row r="61394" spans="27:29">
      <c r="AA61394" s="298"/>
      <c r="AC61394" s="206"/>
    </row>
    <row r="61395" spans="27:29">
      <c r="AA61395" s="298"/>
      <c r="AC61395" s="206"/>
    </row>
    <row r="61396" spans="27:29">
      <c r="AA61396" s="298"/>
      <c r="AC61396" s="206"/>
    </row>
    <row r="61397" spans="27:29">
      <c r="AA61397" s="298"/>
      <c r="AC61397" s="206"/>
    </row>
    <row r="61398" spans="27:29">
      <c r="AA61398" s="298"/>
      <c r="AC61398" s="206"/>
    </row>
    <row r="61399" spans="27:29">
      <c r="AA61399" s="298"/>
      <c r="AC61399" s="206"/>
    </row>
    <row r="61400" spans="27:29">
      <c r="AA61400" s="298"/>
      <c r="AC61400" s="206"/>
    </row>
    <row r="61401" spans="27:29">
      <c r="AA61401" s="298"/>
      <c r="AC61401" s="206"/>
    </row>
    <row r="61402" spans="27:29">
      <c r="AA61402" s="298"/>
      <c r="AC61402" s="206"/>
    </row>
    <row r="61403" spans="27:29">
      <c r="AA61403" s="298"/>
      <c r="AC61403" s="206"/>
    </row>
    <row r="61404" spans="27:29">
      <c r="AA61404" s="298"/>
      <c r="AC61404" s="206"/>
    </row>
    <row r="61405" spans="27:29">
      <c r="AA61405" s="298"/>
      <c r="AC61405" s="206"/>
    </row>
    <row r="61406" spans="27:29">
      <c r="AA61406" s="298"/>
      <c r="AC61406" s="206"/>
    </row>
    <row r="61407" spans="27:29">
      <c r="AA61407" s="298"/>
      <c r="AC61407" s="206"/>
    </row>
    <row r="61408" spans="27:29">
      <c r="AA61408" s="298"/>
      <c r="AC61408" s="206"/>
    </row>
    <row r="61409" spans="27:29">
      <c r="AA61409" s="298"/>
      <c r="AC61409" s="206"/>
    </row>
    <row r="61410" spans="27:29">
      <c r="AA61410" s="298"/>
      <c r="AC61410" s="206"/>
    </row>
    <row r="61411" spans="27:29">
      <c r="AA61411" s="298"/>
      <c r="AC61411" s="206"/>
    </row>
    <row r="61412" spans="27:29">
      <c r="AA61412" s="298"/>
      <c r="AC61412" s="206"/>
    </row>
    <row r="61413" spans="27:29">
      <c r="AA61413" s="298"/>
      <c r="AC61413" s="206"/>
    </row>
    <row r="61414" spans="27:29">
      <c r="AA61414" s="298"/>
      <c r="AC61414" s="206"/>
    </row>
    <row r="61415" spans="27:29">
      <c r="AA61415" s="298"/>
      <c r="AC61415" s="206"/>
    </row>
    <row r="61416" spans="27:29">
      <c r="AA61416" s="298"/>
      <c r="AC61416" s="206"/>
    </row>
    <row r="61417" spans="27:29">
      <c r="AA61417" s="298"/>
      <c r="AC61417" s="206"/>
    </row>
    <row r="61418" spans="27:29">
      <c r="AA61418" s="298"/>
      <c r="AC61418" s="206"/>
    </row>
    <row r="61419" spans="27:29">
      <c r="AA61419" s="298"/>
      <c r="AC61419" s="206"/>
    </row>
    <row r="61420" spans="27:29">
      <c r="AA61420" s="298"/>
      <c r="AC61420" s="206"/>
    </row>
    <row r="61421" spans="27:29">
      <c r="AA61421" s="298"/>
      <c r="AC61421" s="206"/>
    </row>
    <row r="61422" spans="27:29">
      <c r="AA61422" s="298"/>
      <c r="AC61422" s="206"/>
    </row>
    <row r="61423" spans="27:29">
      <c r="AA61423" s="298"/>
      <c r="AC61423" s="206"/>
    </row>
    <row r="61424" spans="27:29">
      <c r="AA61424" s="298"/>
      <c r="AC61424" s="206"/>
    </row>
    <row r="61425" spans="27:29">
      <c r="AA61425" s="298"/>
      <c r="AC61425" s="206"/>
    </row>
    <row r="61426" spans="27:29">
      <c r="AA61426" s="298"/>
      <c r="AC61426" s="206"/>
    </row>
    <row r="61427" spans="27:29">
      <c r="AA61427" s="298"/>
      <c r="AC61427" s="206"/>
    </row>
    <row r="61428" spans="27:29">
      <c r="AA61428" s="298"/>
      <c r="AC61428" s="206"/>
    </row>
    <row r="61429" spans="27:29">
      <c r="AA61429" s="298"/>
      <c r="AC61429" s="206"/>
    </row>
    <row r="61430" spans="27:29">
      <c r="AA61430" s="298"/>
      <c r="AC61430" s="206"/>
    </row>
    <row r="61431" spans="27:29">
      <c r="AA61431" s="298"/>
      <c r="AC61431" s="206"/>
    </row>
    <row r="61432" spans="27:29">
      <c r="AA61432" s="298"/>
      <c r="AC61432" s="206"/>
    </row>
    <row r="61433" spans="27:29">
      <c r="AA61433" s="298"/>
      <c r="AC61433" s="206"/>
    </row>
    <row r="61434" spans="27:29">
      <c r="AA61434" s="298"/>
      <c r="AC61434" s="206"/>
    </row>
    <row r="61435" spans="27:29">
      <c r="AA61435" s="298"/>
      <c r="AC61435" s="206"/>
    </row>
    <row r="61436" spans="27:29">
      <c r="AA61436" s="298"/>
      <c r="AC61436" s="206"/>
    </row>
    <row r="61437" spans="27:29">
      <c r="AA61437" s="298"/>
      <c r="AC61437" s="206"/>
    </row>
    <row r="61438" spans="27:29">
      <c r="AA61438" s="298"/>
      <c r="AC61438" s="206"/>
    </row>
    <row r="61439" spans="27:29">
      <c r="AA61439" s="298"/>
      <c r="AC61439" s="206"/>
    </row>
    <row r="61440" spans="27:29">
      <c r="AA61440" s="298"/>
      <c r="AC61440" s="206"/>
    </row>
    <row r="61441" spans="27:29">
      <c r="AA61441" s="298"/>
      <c r="AC61441" s="206"/>
    </row>
    <row r="61442" spans="27:29">
      <c r="AA61442" s="298"/>
      <c r="AC61442" s="206"/>
    </row>
    <row r="61443" spans="27:29">
      <c r="AA61443" s="298"/>
      <c r="AC61443" s="206"/>
    </row>
    <row r="61444" spans="27:29">
      <c r="AA61444" s="298"/>
      <c r="AC61444" s="206"/>
    </row>
    <row r="61445" spans="27:29">
      <c r="AA61445" s="298"/>
      <c r="AC61445" s="206"/>
    </row>
    <row r="61446" spans="27:29">
      <c r="AA61446" s="298"/>
      <c r="AC61446" s="206"/>
    </row>
    <row r="61447" spans="27:29">
      <c r="AA61447" s="298"/>
      <c r="AC61447" s="206"/>
    </row>
    <row r="61448" spans="27:29">
      <c r="AA61448" s="298"/>
      <c r="AC61448" s="206"/>
    </row>
    <row r="61449" spans="27:29">
      <c r="AA61449" s="298"/>
      <c r="AC61449" s="206"/>
    </row>
    <row r="61450" spans="27:29">
      <c r="AA61450" s="298"/>
      <c r="AC61450" s="206"/>
    </row>
    <row r="61451" spans="27:29">
      <c r="AA61451" s="298"/>
      <c r="AC61451" s="206"/>
    </row>
    <row r="61452" spans="27:29">
      <c r="AA61452" s="298"/>
      <c r="AC61452" s="206"/>
    </row>
    <row r="61453" spans="27:29">
      <c r="AA61453" s="298"/>
      <c r="AC61453" s="206"/>
    </row>
    <row r="61454" spans="27:29">
      <c r="AA61454" s="298"/>
      <c r="AC61454" s="206"/>
    </row>
    <row r="61455" spans="27:29">
      <c r="AA61455" s="298"/>
      <c r="AC61455" s="206"/>
    </row>
    <row r="61456" spans="27:29">
      <c r="AA61456" s="298"/>
      <c r="AC61456" s="206"/>
    </row>
    <row r="61457" spans="27:29">
      <c r="AA61457" s="298"/>
      <c r="AC61457" s="206"/>
    </row>
    <row r="61458" spans="27:29">
      <c r="AA61458" s="298"/>
      <c r="AC61458" s="206"/>
    </row>
    <row r="61459" spans="27:29">
      <c r="AA61459" s="298"/>
      <c r="AC61459" s="206"/>
    </row>
    <row r="61460" spans="27:29">
      <c r="AA61460" s="298"/>
      <c r="AC61460" s="206"/>
    </row>
    <row r="61461" spans="27:29">
      <c r="AA61461" s="298"/>
      <c r="AC61461" s="206"/>
    </row>
    <row r="61462" spans="27:29">
      <c r="AA61462" s="298"/>
      <c r="AC61462" s="206"/>
    </row>
    <row r="61463" spans="27:29">
      <c r="AA61463" s="298"/>
      <c r="AC61463" s="206"/>
    </row>
    <row r="61464" spans="27:29">
      <c r="AA61464" s="298"/>
      <c r="AC61464" s="206"/>
    </row>
    <row r="61465" spans="27:29">
      <c r="AA61465" s="298"/>
      <c r="AC61465" s="206"/>
    </row>
    <row r="61466" spans="27:29">
      <c r="AA61466" s="298"/>
      <c r="AC61466" s="206"/>
    </row>
    <row r="61467" spans="27:29">
      <c r="AA61467" s="298"/>
      <c r="AC61467" s="206"/>
    </row>
    <row r="61468" spans="27:29">
      <c r="AA61468" s="298"/>
      <c r="AC61468" s="206"/>
    </row>
    <row r="61469" spans="27:29">
      <c r="AA61469" s="298"/>
      <c r="AC61469" s="206"/>
    </row>
    <row r="61470" spans="27:29">
      <c r="AA61470" s="298"/>
      <c r="AC61470" s="206"/>
    </row>
    <row r="61471" spans="27:29">
      <c r="AA61471" s="298"/>
      <c r="AC61471" s="206"/>
    </row>
    <row r="61472" spans="27:29">
      <c r="AA61472" s="298"/>
      <c r="AC61472" s="206"/>
    </row>
    <row r="61473" spans="27:29">
      <c r="AA61473" s="298"/>
      <c r="AC61473" s="206"/>
    </row>
    <row r="61474" spans="27:29">
      <c r="AA61474" s="298"/>
      <c r="AC61474" s="206"/>
    </row>
    <row r="61475" spans="27:29">
      <c r="AA61475" s="298"/>
      <c r="AC61475" s="206"/>
    </row>
    <row r="61476" spans="27:29">
      <c r="AA61476" s="298"/>
      <c r="AC61476" s="206"/>
    </row>
    <row r="61477" spans="27:29">
      <c r="AA61477" s="298"/>
      <c r="AC61477" s="206"/>
    </row>
    <row r="61478" spans="27:29">
      <c r="AA61478" s="298"/>
      <c r="AC61478" s="206"/>
    </row>
    <row r="61479" spans="27:29">
      <c r="AA61479" s="298"/>
      <c r="AC61479" s="206"/>
    </row>
    <row r="61480" spans="27:29">
      <c r="AA61480" s="298"/>
      <c r="AC61480" s="206"/>
    </row>
    <row r="61481" spans="27:29">
      <c r="AA61481" s="298"/>
      <c r="AC61481" s="206"/>
    </row>
    <row r="61482" spans="27:29">
      <c r="AA61482" s="298"/>
      <c r="AC61482" s="206"/>
    </row>
    <row r="61483" spans="27:29">
      <c r="AA61483" s="298"/>
      <c r="AC61483" s="206"/>
    </row>
    <row r="61484" spans="27:29">
      <c r="AA61484" s="298"/>
      <c r="AC61484" s="206"/>
    </row>
    <row r="61485" spans="27:29">
      <c r="AA61485" s="298"/>
      <c r="AC61485" s="206"/>
    </row>
    <row r="61486" spans="27:29">
      <c r="AA61486" s="298"/>
      <c r="AC61486" s="206"/>
    </row>
    <row r="61487" spans="27:29">
      <c r="AA61487" s="298"/>
      <c r="AC61487" s="206"/>
    </row>
    <row r="61488" spans="27:29">
      <c r="AA61488" s="298"/>
      <c r="AC61488" s="206"/>
    </row>
    <row r="61489" spans="27:29">
      <c r="AA61489" s="298"/>
      <c r="AC61489" s="206"/>
    </row>
    <row r="61490" spans="27:29">
      <c r="AA61490" s="298"/>
      <c r="AC61490" s="206"/>
    </row>
    <row r="61491" spans="27:29">
      <c r="AA61491" s="298"/>
      <c r="AC61491" s="206"/>
    </row>
    <row r="61492" spans="27:29">
      <c r="AA61492" s="298"/>
      <c r="AC61492" s="206"/>
    </row>
    <row r="61493" spans="27:29">
      <c r="AA61493" s="298"/>
      <c r="AC61493" s="206"/>
    </row>
    <row r="61494" spans="27:29">
      <c r="AA61494" s="298"/>
      <c r="AC61494" s="206"/>
    </row>
    <row r="61495" spans="27:29">
      <c r="AA61495" s="298"/>
      <c r="AC61495" s="206"/>
    </row>
    <row r="61496" spans="27:29">
      <c r="AA61496" s="298"/>
      <c r="AC61496" s="206"/>
    </row>
    <row r="61497" spans="27:29">
      <c r="AA61497" s="298"/>
      <c r="AC61497" s="206"/>
    </row>
    <row r="61498" spans="27:29">
      <c r="AA61498" s="298"/>
      <c r="AC61498" s="206"/>
    </row>
    <row r="61499" spans="27:29">
      <c r="AA61499" s="298"/>
      <c r="AC61499" s="206"/>
    </row>
    <row r="61500" spans="27:29">
      <c r="AA61500" s="298"/>
      <c r="AC61500" s="206"/>
    </row>
    <row r="61501" spans="27:29">
      <c r="AA61501" s="298"/>
      <c r="AC61501" s="206"/>
    </row>
    <row r="61502" spans="27:29">
      <c r="AA61502" s="298"/>
      <c r="AC61502" s="206"/>
    </row>
    <row r="61503" spans="27:29">
      <c r="AA61503" s="298"/>
      <c r="AC61503" s="206"/>
    </row>
    <row r="61504" spans="27:29">
      <c r="AA61504" s="298"/>
      <c r="AC61504" s="206"/>
    </row>
    <row r="61505" spans="27:29">
      <c r="AA61505" s="298"/>
      <c r="AC61505" s="206"/>
    </row>
    <row r="61506" spans="27:29">
      <c r="AA61506" s="298"/>
      <c r="AC61506" s="206"/>
    </row>
    <row r="61507" spans="27:29">
      <c r="AA61507" s="298"/>
      <c r="AC61507" s="206"/>
    </row>
    <row r="61508" spans="27:29">
      <c r="AA61508" s="298"/>
      <c r="AC61508" s="206"/>
    </row>
    <row r="61509" spans="27:29">
      <c r="AA61509" s="298"/>
      <c r="AC61509" s="206"/>
    </row>
    <row r="61510" spans="27:29">
      <c r="AA61510" s="298"/>
      <c r="AC61510" s="206"/>
    </row>
    <row r="61511" spans="27:29">
      <c r="AA61511" s="298"/>
      <c r="AC61511" s="206"/>
    </row>
    <row r="61512" spans="27:29">
      <c r="AA61512" s="298"/>
      <c r="AC61512" s="206"/>
    </row>
    <row r="61513" spans="27:29">
      <c r="AA61513" s="298"/>
      <c r="AC61513" s="206"/>
    </row>
    <row r="61514" spans="27:29">
      <c r="AA61514" s="298"/>
      <c r="AC61514" s="206"/>
    </row>
    <row r="61515" spans="27:29">
      <c r="AA61515" s="298"/>
      <c r="AC61515" s="206"/>
    </row>
    <row r="61516" spans="27:29">
      <c r="AA61516" s="298"/>
      <c r="AC61516" s="206"/>
    </row>
    <row r="61517" spans="27:29">
      <c r="AA61517" s="298"/>
      <c r="AC61517" s="206"/>
    </row>
    <row r="61518" spans="27:29">
      <c r="AA61518" s="298"/>
      <c r="AC61518" s="206"/>
    </row>
    <row r="61519" spans="27:29">
      <c r="AA61519" s="298"/>
      <c r="AC61519" s="206"/>
    </row>
    <row r="61520" spans="27:29">
      <c r="AA61520" s="298"/>
      <c r="AC61520" s="206"/>
    </row>
    <row r="61521" spans="27:29">
      <c r="AA61521" s="298"/>
      <c r="AC61521" s="206"/>
    </row>
    <row r="61522" spans="27:29">
      <c r="AA61522" s="298"/>
      <c r="AC61522" s="206"/>
    </row>
    <row r="61523" spans="27:29">
      <c r="AA61523" s="298"/>
      <c r="AC61523" s="206"/>
    </row>
    <row r="61524" spans="27:29">
      <c r="AA61524" s="298"/>
      <c r="AC61524" s="206"/>
    </row>
    <row r="61525" spans="27:29">
      <c r="AA61525" s="298"/>
      <c r="AC61525" s="206"/>
    </row>
    <row r="61526" spans="27:29">
      <c r="AA61526" s="298"/>
      <c r="AC61526" s="206"/>
    </row>
    <row r="61527" spans="27:29">
      <c r="AA61527" s="298"/>
      <c r="AC61527" s="206"/>
    </row>
    <row r="61528" spans="27:29">
      <c r="AA61528" s="298"/>
      <c r="AC61528" s="206"/>
    </row>
    <row r="61529" spans="27:29">
      <c r="AA61529" s="298"/>
      <c r="AC61529" s="206"/>
    </row>
    <row r="61530" spans="27:29">
      <c r="AA61530" s="298"/>
      <c r="AC61530" s="206"/>
    </row>
    <row r="61531" spans="27:29">
      <c r="AA61531" s="298"/>
      <c r="AC61531" s="206"/>
    </row>
    <row r="61532" spans="27:29">
      <c r="AA61532" s="298"/>
      <c r="AC61532" s="206"/>
    </row>
    <row r="61533" spans="27:29">
      <c r="AA61533" s="298"/>
      <c r="AC61533" s="206"/>
    </row>
    <row r="61534" spans="27:29">
      <c r="AA61534" s="298"/>
      <c r="AC61534" s="206"/>
    </row>
    <row r="61535" spans="27:29">
      <c r="AA61535" s="298"/>
      <c r="AC61535" s="206"/>
    </row>
    <row r="61536" spans="27:29">
      <c r="AA61536" s="298"/>
      <c r="AC61536" s="206"/>
    </row>
    <row r="61537" spans="27:29">
      <c r="AA61537" s="298"/>
      <c r="AC61537" s="206"/>
    </row>
    <row r="61538" spans="27:29">
      <c r="AA61538" s="298"/>
      <c r="AC61538" s="206"/>
    </row>
    <row r="61539" spans="27:29">
      <c r="AA61539" s="298"/>
      <c r="AC61539" s="206"/>
    </row>
    <row r="61540" spans="27:29">
      <c r="AA61540" s="298"/>
      <c r="AC61540" s="206"/>
    </row>
    <row r="61541" spans="27:29">
      <c r="AA61541" s="298"/>
      <c r="AC61541" s="206"/>
    </row>
    <row r="61542" spans="27:29">
      <c r="AA61542" s="298"/>
      <c r="AC61542" s="206"/>
    </row>
    <row r="61543" spans="27:29">
      <c r="AA61543" s="298"/>
      <c r="AC61543" s="206"/>
    </row>
    <row r="61544" spans="27:29">
      <c r="AA61544" s="298"/>
      <c r="AC61544" s="206"/>
    </row>
    <row r="61545" spans="27:29">
      <c r="AA61545" s="298"/>
      <c r="AC61545" s="206"/>
    </row>
    <row r="61546" spans="27:29">
      <c r="AA61546" s="298"/>
      <c r="AC61546" s="206"/>
    </row>
    <row r="61547" spans="27:29">
      <c r="AA61547" s="298"/>
      <c r="AC61547" s="206"/>
    </row>
    <row r="61548" spans="27:29">
      <c r="AA61548" s="298"/>
      <c r="AC61548" s="206"/>
    </row>
    <row r="61549" spans="27:29">
      <c r="AA61549" s="298"/>
      <c r="AC61549" s="206"/>
    </row>
    <row r="61550" spans="27:29">
      <c r="AA61550" s="298"/>
      <c r="AC61550" s="206"/>
    </row>
    <row r="61551" spans="27:29">
      <c r="AA61551" s="298"/>
      <c r="AC61551" s="206"/>
    </row>
    <row r="61552" spans="27:29">
      <c r="AA61552" s="298"/>
      <c r="AC61552" s="206"/>
    </row>
    <row r="61553" spans="27:29">
      <c r="AA61553" s="298"/>
      <c r="AC61553" s="206"/>
    </row>
    <row r="61554" spans="27:29">
      <c r="AA61554" s="298"/>
      <c r="AC61554" s="206"/>
    </row>
    <row r="61555" spans="27:29">
      <c r="AA61555" s="298"/>
      <c r="AC61555" s="206"/>
    </row>
    <row r="61556" spans="27:29">
      <c r="AA61556" s="298"/>
      <c r="AC61556" s="206"/>
    </row>
    <row r="61557" spans="27:29">
      <c r="AA61557" s="298"/>
      <c r="AC61557" s="206"/>
    </row>
    <row r="61558" spans="27:29">
      <c r="AA61558" s="298"/>
      <c r="AC61558" s="206"/>
    </row>
    <row r="61559" spans="27:29">
      <c r="AA61559" s="298"/>
      <c r="AC61559" s="206"/>
    </row>
    <row r="61560" spans="27:29">
      <c r="AA61560" s="298"/>
      <c r="AC61560" s="206"/>
    </row>
    <row r="61561" spans="27:29">
      <c r="AA61561" s="298"/>
      <c r="AC61561" s="206"/>
    </row>
    <row r="61562" spans="27:29">
      <c r="AA61562" s="298"/>
      <c r="AC61562" s="206"/>
    </row>
    <row r="61563" spans="27:29">
      <c r="AA61563" s="298"/>
      <c r="AC61563" s="206"/>
    </row>
    <row r="61564" spans="27:29">
      <c r="AA61564" s="298"/>
      <c r="AC61564" s="206"/>
    </row>
    <row r="61565" spans="27:29">
      <c r="AA61565" s="298"/>
      <c r="AC61565" s="206"/>
    </row>
    <row r="61566" spans="27:29">
      <c r="AA61566" s="298"/>
      <c r="AC61566" s="206"/>
    </row>
    <row r="61567" spans="27:29">
      <c r="AA61567" s="298"/>
      <c r="AC61567" s="206"/>
    </row>
    <row r="61568" spans="27:29">
      <c r="AA61568" s="298"/>
      <c r="AC61568" s="206"/>
    </row>
    <row r="61569" spans="27:29">
      <c r="AA61569" s="298"/>
      <c r="AC61569" s="206"/>
    </row>
    <row r="61570" spans="27:29">
      <c r="AA61570" s="298"/>
      <c r="AC61570" s="206"/>
    </row>
    <row r="61571" spans="27:29">
      <c r="AA61571" s="298"/>
      <c r="AC61571" s="206"/>
    </row>
    <row r="61572" spans="27:29">
      <c r="AA61572" s="298"/>
      <c r="AC61572" s="206"/>
    </row>
    <row r="61573" spans="27:29">
      <c r="AA61573" s="298"/>
      <c r="AC61573" s="206"/>
    </row>
    <row r="61574" spans="27:29">
      <c r="AA61574" s="298"/>
      <c r="AC61574" s="206"/>
    </row>
    <row r="61575" spans="27:29">
      <c r="AA61575" s="298"/>
      <c r="AC61575" s="206"/>
    </row>
    <row r="61576" spans="27:29">
      <c r="AA61576" s="298"/>
      <c r="AC61576" s="206"/>
    </row>
    <row r="61577" spans="27:29">
      <c r="AA61577" s="298"/>
      <c r="AC61577" s="206"/>
    </row>
    <row r="61578" spans="27:29">
      <c r="AA61578" s="298"/>
      <c r="AC61578" s="206"/>
    </row>
    <row r="61579" spans="27:29">
      <c r="AA61579" s="298"/>
      <c r="AC61579" s="206"/>
    </row>
    <row r="61580" spans="27:29">
      <c r="AA61580" s="298"/>
      <c r="AC61580" s="206"/>
    </row>
    <row r="61581" spans="27:29">
      <c r="AA61581" s="298"/>
      <c r="AC61581" s="206"/>
    </row>
    <row r="61582" spans="27:29">
      <c r="AA61582" s="298"/>
      <c r="AC61582" s="206"/>
    </row>
    <row r="61583" spans="27:29">
      <c r="AA61583" s="298"/>
      <c r="AC61583" s="206"/>
    </row>
    <row r="61584" spans="27:29">
      <c r="AA61584" s="298"/>
      <c r="AC61584" s="206"/>
    </row>
    <row r="61585" spans="27:29">
      <c r="AA61585" s="298"/>
      <c r="AC61585" s="206"/>
    </row>
    <row r="61586" spans="27:29">
      <c r="AA61586" s="298"/>
      <c r="AC61586" s="206"/>
    </row>
    <row r="61587" spans="27:29">
      <c r="AA61587" s="298"/>
      <c r="AC61587" s="206"/>
    </row>
    <row r="61588" spans="27:29">
      <c r="AA61588" s="298"/>
      <c r="AC61588" s="206"/>
    </row>
    <row r="61589" spans="27:29">
      <c r="AA61589" s="298"/>
      <c r="AC61589" s="206"/>
    </row>
    <row r="61590" spans="27:29">
      <c r="AA61590" s="298"/>
      <c r="AC61590" s="206"/>
    </row>
    <row r="61591" spans="27:29">
      <c r="AA61591" s="298"/>
      <c r="AC61591" s="206"/>
    </row>
    <row r="61592" spans="27:29">
      <c r="AA61592" s="298"/>
      <c r="AC61592" s="206"/>
    </row>
    <row r="61593" spans="27:29">
      <c r="AA61593" s="298"/>
      <c r="AC61593" s="206"/>
    </row>
    <row r="61594" spans="27:29">
      <c r="AA61594" s="298"/>
      <c r="AC61594" s="206"/>
    </row>
    <row r="61595" spans="27:29">
      <c r="AA61595" s="298"/>
      <c r="AC61595" s="206"/>
    </row>
    <row r="61596" spans="27:29">
      <c r="AA61596" s="298"/>
      <c r="AC61596" s="206"/>
    </row>
    <row r="61597" spans="27:29">
      <c r="AA61597" s="298"/>
      <c r="AC61597" s="206"/>
    </row>
    <row r="61598" spans="27:29">
      <c r="AA61598" s="298"/>
      <c r="AC61598" s="206"/>
    </row>
    <row r="61599" spans="27:29">
      <c r="AA61599" s="298"/>
      <c r="AC61599" s="206"/>
    </row>
    <row r="61600" spans="27:29">
      <c r="AA61600" s="298"/>
      <c r="AC61600" s="206"/>
    </row>
    <row r="61601" spans="27:29">
      <c r="AA61601" s="298"/>
      <c r="AC61601" s="206"/>
    </row>
    <row r="61602" spans="27:29">
      <c r="AA61602" s="298"/>
      <c r="AC61602" s="206"/>
    </row>
    <row r="61603" spans="27:29">
      <c r="AA61603" s="298"/>
      <c r="AC61603" s="206"/>
    </row>
    <row r="61604" spans="27:29">
      <c r="AA61604" s="298"/>
      <c r="AC61604" s="206"/>
    </row>
    <row r="61605" spans="27:29">
      <c r="AA61605" s="298"/>
      <c r="AC61605" s="206"/>
    </row>
    <row r="61606" spans="27:29">
      <c r="AA61606" s="298"/>
      <c r="AC61606" s="206"/>
    </row>
    <row r="61607" spans="27:29">
      <c r="AA61607" s="298"/>
      <c r="AC61607" s="206"/>
    </row>
    <row r="61608" spans="27:29">
      <c r="AA61608" s="298"/>
      <c r="AC61608" s="206"/>
    </row>
    <row r="61609" spans="27:29">
      <c r="AA61609" s="298"/>
      <c r="AC61609" s="206"/>
    </row>
    <row r="61610" spans="27:29">
      <c r="AA61610" s="298"/>
      <c r="AC61610" s="206"/>
    </row>
    <row r="61611" spans="27:29">
      <c r="AA61611" s="298"/>
      <c r="AC61611" s="206"/>
    </row>
    <row r="61612" spans="27:29">
      <c r="AA61612" s="298"/>
      <c r="AC61612" s="206"/>
    </row>
    <row r="61613" spans="27:29">
      <c r="AA61613" s="298"/>
      <c r="AC61613" s="206"/>
    </row>
    <row r="61614" spans="27:29">
      <c r="AA61614" s="298"/>
      <c r="AC61614" s="206"/>
    </row>
    <row r="61615" spans="27:29">
      <c r="AA61615" s="298"/>
      <c r="AC61615" s="206"/>
    </row>
    <row r="61616" spans="27:29">
      <c r="AA61616" s="298"/>
      <c r="AC61616" s="206"/>
    </row>
    <row r="61617" spans="27:29">
      <c r="AA61617" s="298"/>
      <c r="AC61617" s="206"/>
    </row>
    <row r="61618" spans="27:29">
      <c r="AA61618" s="298"/>
      <c r="AC61618" s="206"/>
    </row>
    <row r="61619" spans="27:29">
      <c r="AA61619" s="298"/>
      <c r="AC61619" s="206"/>
    </row>
    <row r="61620" spans="27:29">
      <c r="AA61620" s="298"/>
      <c r="AC61620" s="206"/>
    </row>
    <row r="61621" spans="27:29">
      <c r="AA61621" s="298"/>
      <c r="AC61621" s="206"/>
    </row>
    <row r="61622" spans="27:29">
      <c r="AA61622" s="298"/>
      <c r="AC61622" s="206"/>
    </row>
    <row r="61623" spans="27:29">
      <c r="AA61623" s="298"/>
      <c r="AC61623" s="206"/>
    </row>
    <row r="61624" spans="27:29">
      <c r="AA61624" s="298"/>
      <c r="AC61624" s="206"/>
    </row>
    <row r="61625" spans="27:29">
      <c r="AA61625" s="298"/>
      <c r="AC61625" s="206"/>
    </row>
    <row r="61626" spans="27:29">
      <c r="AA61626" s="298"/>
      <c r="AC61626" s="206"/>
    </row>
    <row r="61627" spans="27:29">
      <c r="AA61627" s="298"/>
      <c r="AC61627" s="206"/>
    </row>
    <row r="61628" spans="27:29">
      <c r="AA61628" s="298"/>
      <c r="AC61628" s="206"/>
    </row>
    <row r="61629" spans="27:29">
      <c r="AA61629" s="298"/>
      <c r="AC61629" s="206"/>
    </row>
    <row r="61630" spans="27:29">
      <c r="AA61630" s="298"/>
      <c r="AC61630" s="206"/>
    </row>
    <row r="61631" spans="27:29">
      <c r="AA61631" s="298"/>
      <c r="AC61631" s="206"/>
    </row>
    <row r="61632" spans="27:29">
      <c r="AA61632" s="298"/>
      <c r="AC61632" s="206"/>
    </row>
    <row r="61633" spans="27:29">
      <c r="AA61633" s="298"/>
      <c r="AC61633" s="206"/>
    </row>
    <row r="61634" spans="27:29">
      <c r="AA61634" s="298"/>
      <c r="AC61634" s="206"/>
    </row>
    <row r="61635" spans="27:29">
      <c r="AA61635" s="298"/>
      <c r="AC61635" s="206"/>
    </row>
    <row r="61636" spans="27:29">
      <c r="AA61636" s="298"/>
      <c r="AC61636" s="206"/>
    </row>
    <row r="61637" spans="27:29">
      <c r="AA61637" s="298"/>
      <c r="AC61637" s="206"/>
    </row>
    <row r="61638" spans="27:29">
      <c r="AA61638" s="298"/>
      <c r="AC61638" s="206"/>
    </row>
    <row r="61639" spans="27:29">
      <c r="AA61639" s="298"/>
      <c r="AC61639" s="206"/>
    </row>
    <row r="61640" spans="27:29">
      <c r="AA61640" s="298"/>
      <c r="AC61640" s="206"/>
    </row>
    <row r="61641" spans="27:29">
      <c r="AA61641" s="298"/>
      <c r="AC61641" s="206"/>
    </row>
    <row r="61642" spans="27:29">
      <c r="AA61642" s="298"/>
      <c r="AC61642" s="206"/>
    </row>
    <row r="61643" spans="27:29">
      <c r="AA61643" s="298"/>
      <c r="AC61643" s="206"/>
    </row>
    <row r="61644" spans="27:29">
      <c r="AA61644" s="298"/>
      <c r="AC61644" s="206"/>
    </row>
    <row r="61645" spans="27:29">
      <c r="AA61645" s="298"/>
      <c r="AC61645" s="206"/>
    </row>
    <row r="61646" spans="27:29">
      <c r="AA61646" s="298"/>
      <c r="AC61646" s="206"/>
    </row>
    <row r="61647" spans="27:29">
      <c r="AA61647" s="298"/>
      <c r="AC61647" s="206"/>
    </row>
    <row r="61648" spans="27:29">
      <c r="AA61648" s="298"/>
      <c r="AC61648" s="206"/>
    </row>
    <row r="61649" spans="27:29">
      <c r="AA61649" s="298"/>
      <c r="AC61649" s="206"/>
    </row>
    <row r="61650" spans="27:29">
      <c r="AA61650" s="298"/>
      <c r="AC61650" s="206"/>
    </row>
    <row r="61651" spans="27:29">
      <c r="AA61651" s="298"/>
      <c r="AC61651" s="206"/>
    </row>
    <row r="61652" spans="27:29">
      <c r="AA61652" s="298"/>
      <c r="AC61652" s="206"/>
    </row>
    <row r="61653" spans="27:29">
      <c r="AA61653" s="298"/>
      <c r="AC61653" s="206"/>
    </row>
    <row r="61654" spans="27:29">
      <c r="AA61654" s="298"/>
      <c r="AC61654" s="206"/>
    </row>
    <row r="61655" spans="27:29">
      <c r="AA61655" s="298"/>
      <c r="AC61655" s="206"/>
    </row>
    <row r="61656" spans="27:29">
      <c r="AA61656" s="298"/>
      <c r="AC61656" s="206"/>
    </row>
    <row r="61657" spans="27:29">
      <c r="AA61657" s="298"/>
      <c r="AC61657" s="206"/>
    </row>
    <row r="61658" spans="27:29">
      <c r="AA61658" s="298"/>
      <c r="AC61658" s="206"/>
    </row>
    <row r="61659" spans="27:29">
      <c r="AA61659" s="298"/>
      <c r="AC61659" s="206"/>
    </row>
    <row r="61660" spans="27:29">
      <c r="AA61660" s="298"/>
      <c r="AC61660" s="206"/>
    </row>
    <row r="61661" spans="27:29">
      <c r="AA61661" s="298"/>
      <c r="AC61661" s="206"/>
    </row>
    <row r="61662" spans="27:29">
      <c r="AA61662" s="298"/>
      <c r="AC61662" s="206"/>
    </row>
    <row r="61663" spans="27:29">
      <c r="AA61663" s="298"/>
      <c r="AC61663" s="206"/>
    </row>
    <row r="61664" spans="27:29">
      <c r="AA61664" s="298"/>
      <c r="AC61664" s="206"/>
    </row>
    <row r="61665" spans="27:29">
      <c r="AA61665" s="298"/>
      <c r="AC61665" s="206"/>
    </row>
    <row r="61666" spans="27:29">
      <c r="AA61666" s="298"/>
      <c r="AC61666" s="206"/>
    </row>
    <row r="61667" spans="27:29">
      <c r="AA61667" s="298"/>
      <c r="AC61667" s="206"/>
    </row>
    <row r="61668" spans="27:29">
      <c r="AA61668" s="298"/>
      <c r="AC61668" s="206"/>
    </row>
    <row r="61669" spans="27:29">
      <c r="AA61669" s="298"/>
      <c r="AC61669" s="206"/>
    </row>
    <row r="61670" spans="27:29">
      <c r="AA61670" s="298"/>
      <c r="AC61670" s="206"/>
    </row>
    <row r="61671" spans="27:29">
      <c r="AA61671" s="298"/>
      <c r="AC61671" s="206"/>
    </row>
    <row r="61672" spans="27:29">
      <c r="AA61672" s="298"/>
      <c r="AC61672" s="206"/>
    </row>
    <row r="61673" spans="27:29">
      <c r="AA61673" s="298"/>
      <c r="AC61673" s="206"/>
    </row>
    <row r="61674" spans="27:29">
      <c r="AA61674" s="298"/>
      <c r="AC61674" s="206"/>
    </row>
    <row r="61675" spans="27:29">
      <c r="AA61675" s="298"/>
      <c r="AC61675" s="206"/>
    </row>
    <row r="61676" spans="27:29">
      <c r="AA61676" s="298"/>
      <c r="AC61676" s="206"/>
    </row>
    <row r="61677" spans="27:29">
      <c r="AA61677" s="298"/>
      <c r="AC61677" s="206"/>
    </row>
    <row r="61678" spans="27:29">
      <c r="AA61678" s="298"/>
      <c r="AC61678" s="206"/>
    </row>
    <row r="61679" spans="27:29">
      <c r="AA61679" s="298"/>
      <c r="AC61679" s="206"/>
    </row>
    <row r="61680" spans="27:29">
      <c r="AA61680" s="298"/>
      <c r="AC61680" s="206"/>
    </row>
    <row r="61681" spans="27:29">
      <c r="AA61681" s="298"/>
      <c r="AC61681" s="206"/>
    </row>
    <row r="61682" spans="27:29">
      <c r="AA61682" s="298"/>
      <c r="AC61682" s="206"/>
    </row>
    <row r="61683" spans="27:29">
      <c r="AA61683" s="298"/>
      <c r="AC61683" s="206"/>
    </row>
    <row r="61684" spans="27:29">
      <c r="AA61684" s="298"/>
      <c r="AC61684" s="206"/>
    </row>
    <row r="61685" spans="27:29">
      <c r="AA61685" s="298"/>
      <c r="AC61685" s="206"/>
    </row>
    <row r="61686" spans="27:29">
      <c r="AA61686" s="298"/>
      <c r="AC61686" s="206"/>
    </row>
    <row r="61687" spans="27:29">
      <c r="AA61687" s="298"/>
      <c r="AC61687" s="206"/>
    </row>
    <row r="61688" spans="27:29">
      <c r="AA61688" s="298"/>
      <c r="AC61688" s="206"/>
    </row>
    <row r="61689" spans="27:29">
      <c r="AA61689" s="298"/>
      <c r="AC61689" s="206"/>
    </row>
    <row r="61690" spans="27:29">
      <c r="AA61690" s="298"/>
      <c r="AC61690" s="206"/>
    </row>
    <row r="61691" spans="27:29">
      <c r="AA61691" s="298"/>
      <c r="AC61691" s="206"/>
    </row>
    <row r="61692" spans="27:29">
      <c r="AA61692" s="298"/>
      <c r="AC61692" s="206"/>
    </row>
    <row r="61693" spans="27:29">
      <c r="AA61693" s="298"/>
      <c r="AC61693" s="206"/>
    </row>
    <row r="61694" spans="27:29">
      <c r="AA61694" s="298"/>
      <c r="AC61694" s="206"/>
    </row>
    <row r="61695" spans="27:29">
      <c r="AA61695" s="298"/>
      <c r="AC61695" s="206"/>
    </row>
    <row r="61696" spans="27:29">
      <c r="AA61696" s="298"/>
      <c r="AC61696" s="206"/>
    </row>
    <row r="61697" spans="27:29">
      <c r="AA61697" s="298"/>
      <c r="AC61697" s="206"/>
    </row>
    <row r="61698" spans="27:29">
      <c r="AA61698" s="298"/>
      <c r="AC61698" s="206"/>
    </row>
    <row r="61699" spans="27:29">
      <c r="AA61699" s="298"/>
      <c r="AC61699" s="206"/>
    </row>
    <row r="61700" spans="27:29">
      <c r="AA61700" s="298"/>
      <c r="AC61700" s="206"/>
    </row>
    <row r="61701" spans="27:29">
      <c r="AA61701" s="298"/>
      <c r="AC61701" s="206"/>
    </row>
    <row r="61702" spans="27:29">
      <c r="AA61702" s="298"/>
      <c r="AC61702" s="206"/>
    </row>
    <row r="61703" spans="27:29">
      <c r="AA61703" s="298"/>
      <c r="AC61703" s="206"/>
    </row>
    <row r="61704" spans="27:29">
      <c r="AA61704" s="298"/>
      <c r="AC61704" s="206"/>
    </row>
    <row r="61705" spans="27:29">
      <c r="AA61705" s="298"/>
      <c r="AC61705" s="206"/>
    </row>
    <row r="61706" spans="27:29">
      <c r="AA61706" s="298"/>
      <c r="AC61706" s="206"/>
    </row>
    <row r="61707" spans="27:29">
      <c r="AA61707" s="298"/>
      <c r="AC61707" s="206"/>
    </row>
    <row r="61708" spans="27:29">
      <c r="AA61708" s="298"/>
      <c r="AC61708" s="206"/>
    </row>
    <row r="61709" spans="27:29">
      <c r="AA61709" s="298"/>
      <c r="AC61709" s="206"/>
    </row>
    <row r="61710" spans="27:29">
      <c r="AA61710" s="298"/>
      <c r="AC61710" s="206"/>
    </row>
    <row r="61711" spans="27:29">
      <c r="AA61711" s="298"/>
      <c r="AC61711" s="206"/>
    </row>
    <row r="61712" spans="27:29">
      <c r="AA61712" s="298"/>
      <c r="AC61712" s="206"/>
    </row>
    <row r="61713" spans="27:29">
      <c r="AA61713" s="298"/>
      <c r="AC61713" s="206"/>
    </row>
    <row r="61714" spans="27:29">
      <c r="AA61714" s="298"/>
      <c r="AC61714" s="206"/>
    </row>
    <row r="61715" spans="27:29">
      <c r="AA61715" s="298"/>
      <c r="AC61715" s="206"/>
    </row>
    <row r="61716" spans="27:29">
      <c r="AA61716" s="298"/>
      <c r="AC61716" s="206"/>
    </row>
    <row r="61717" spans="27:29">
      <c r="AA61717" s="298"/>
      <c r="AC61717" s="206"/>
    </row>
    <row r="61718" spans="27:29">
      <c r="AA61718" s="298"/>
      <c r="AC61718" s="206"/>
    </row>
    <row r="61719" spans="27:29">
      <c r="AA61719" s="298"/>
      <c r="AC61719" s="206"/>
    </row>
    <row r="61720" spans="27:29">
      <c r="AA61720" s="298"/>
      <c r="AC61720" s="206"/>
    </row>
    <row r="61721" spans="27:29">
      <c r="AA61721" s="298"/>
      <c r="AC61721" s="206"/>
    </row>
    <row r="61722" spans="27:29">
      <c r="AA61722" s="298"/>
      <c r="AC61722" s="206"/>
    </row>
    <row r="61723" spans="27:29">
      <c r="AA61723" s="298"/>
      <c r="AC61723" s="206"/>
    </row>
    <row r="61724" spans="27:29">
      <c r="AA61724" s="298"/>
      <c r="AC61724" s="206"/>
    </row>
    <row r="61725" spans="27:29">
      <c r="AA61725" s="298"/>
      <c r="AC61725" s="206"/>
    </row>
    <row r="61726" spans="27:29">
      <c r="AA61726" s="298"/>
      <c r="AC61726" s="206"/>
    </row>
    <row r="61727" spans="27:29">
      <c r="AA61727" s="298"/>
      <c r="AC61727" s="206"/>
    </row>
    <row r="61728" spans="27:29">
      <c r="AA61728" s="298"/>
      <c r="AC61728" s="206"/>
    </row>
    <row r="61729" spans="27:29">
      <c r="AA61729" s="298"/>
      <c r="AC61729" s="206"/>
    </row>
    <row r="61730" spans="27:29">
      <c r="AA61730" s="298"/>
      <c r="AC61730" s="206"/>
    </row>
    <row r="61731" spans="27:29">
      <c r="AA61731" s="298"/>
      <c r="AC61731" s="206"/>
    </row>
    <row r="61732" spans="27:29">
      <c r="AA61732" s="298"/>
      <c r="AC61732" s="206"/>
    </row>
    <row r="61733" spans="27:29">
      <c r="AA61733" s="298"/>
      <c r="AC61733" s="206"/>
    </row>
    <row r="61734" spans="27:29">
      <c r="AA61734" s="298"/>
      <c r="AC61734" s="206"/>
    </row>
    <row r="61735" spans="27:29">
      <c r="AA61735" s="298"/>
      <c r="AC61735" s="206"/>
    </row>
    <row r="61736" spans="27:29">
      <c r="AA61736" s="298"/>
      <c r="AC61736" s="206"/>
    </row>
    <row r="61737" spans="27:29">
      <c r="AA61737" s="298"/>
      <c r="AC61737" s="206"/>
    </row>
    <row r="61738" spans="27:29">
      <c r="AA61738" s="298"/>
      <c r="AC61738" s="206"/>
    </row>
    <row r="61739" spans="27:29">
      <c r="AA61739" s="298"/>
      <c r="AC61739" s="206"/>
    </row>
    <row r="61740" spans="27:29">
      <c r="AA61740" s="298"/>
      <c r="AC61740" s="206"/>
    </row>
    <row r="61741" spans="27:29">
      <c r="AA61741" s="298"/>
      <c r="AC61741" s="206"/>
    </row>
    <row r="61742" spans="27:29">
      <c r="AA61742" s="298"/>
      <c r="AC61742" s="206"/>
    </row>
    <row r="61743" spans="27:29">
      <c r="AA61743" s="298"/>
      <c r="AC61743" s="206"/>
    </row>
    <row r="61744" spans="27:29">
      <c r="AA61744" s="298"/>
      <c r="AC61744" s="206"/>
    </row>
    <row r="61745" spans="27:29">
      <c r="AA61745" s="298"/>
      <c r="AC61745" s="206"/>
    </row>
    <row r="61746" spans="27:29">
      <c r="AA61746" s="298"/>
      <c r="AC61746" s="206"/>
    </row>
    <row r="61747" spans="27:29">
      <c r="AA61747" s="298"/>
      <c r="AC61747" s="206"/>
    </row>
    <row r="61748" spans="27:29">
      <c r="AA61748" s="298"/>
      <c r="AC61748" s="206"/>
    </row>
    <row r="61749" spans="27:29">
      <c r="AA61749" s="298"/>
      <c r="AC61749" s="206"/>
    </row>
    <row r="61750" spans="27:29">
      <c r="AA61750" s="298"/>
      <c r="AC61750" s="206"/>
    </row>
    <row r="61751" spans="27:29">
      <c r="AA61751" s="298"/>
      <c r="AC61751" s="206"/>
    </row>
    <row r="61752" spans="27:29">
      <c r="AA61752" s="298"/>
      <c r="AC61752" s="206"/>
    </row>
    <row r="61753" spans="27:29">
      <c r="AA61753" s="298"/>
      <c r="AC61753" s="206"/>
    </row>
    <row r="61754" spans="27:29">
      <c r="AA61754" s="298"/>
      <c r="AC61754" s="206"/>
    </row>
    <row r="61755" spans="27:29">
      <c r="AA61755" s="298"/>
      <c r="AC61755" s="206"/>
    </row>
    <row r="61756" spans="27:29">
      <c r="AA61756" s="298"/>
      <c r="AC61756" s="206"/>
    </row>
    <row r="61757" spans="27:29">
      <c r="AA61757" s="298"/>
      <c r="AC61757" s="206"/>
    </row>
    <row r="61758" spans="27:29">
      <c r="AA61758" s="298"/>
      <c r="AC61758" s="206"/>
    </row>
    <row r="61759" spans="27:29">
      <c r="AA61759" s="298"/>
      <c r="AC61759" s="206"/>
    </row>
    <row r="61760" spans="27:29">
      <c r="AA61760" s="298"/>
      <c r="AC61760" s="206"/>
    </row>
    <row r="61761" spans="27:29">
      <c r="AA61761" s="298"/>
      <c r="AC61761" s="206"/>
    </row>
    <row r="61762" spans="27:29">
      <c r="AA61762" s="298"/>
      <c r="AC61762" s="206"/>
    </row>
    <row r="61763" spans="27:29">
      <c r="AA61763" s="298"/>
      <c r="AC61763" s="206"/>
    </row>
    <row r="61764" spans="27:29">
      <c r="AA61764" s="298"/>
      <c r="AC61764" s="206"/>
    </row>
    <row r="61765" spans="27:29">
      <c r="AA61765" s="298"/>
      <c r="AC61765" s="206"/>
    </row>
    <row r="61766" spans="27:29">
      <c r="AA61766" s="298"/>
      <c r="AC61766" s="206"/>
    </row>
    <row r="61767" spans="27:29">
      <c r="AA61767" s="298"/>
      <c r="AC61767" s="206"/>
    </row>
    <row r="61768" spans="27:29">
      <c r="AA61768" s="298"/>
      <c r="AC61768" s="206"/>
    </row>
    <row r="61769" spans="27:29">
      <c r="AA61769" s="298"/>
      <c r="AC61769" s="206"/>
    </row>
    <row r="61770" spans="27:29">
      <c r="AA61770" s="298"/>
      <c r="AC61770" s="206"/>
    </row>
    <row r="61771" spans="27:29">
      <c r="AA61771" s="298"/>
      <c r="AC61771" s="206"/>
    </row>
    <row r="61772" spans="27:29">
      <c r="AA61772" s="298"/>
      <c r="AC61772" s="206"/>
    </row>
    <row r="61773" spans="27:29">
      <c r="AA61773" s="298"/>
      <c r="AC61773" s="206"/>
    </row>
    <row r="61774" spans="27:29">
      <c r="AA61774" s="298"/>
      <c r="AC61774" s="206"/>
    </row>
    <row r="61775" spans="27:29">
      <c r="AA61775" s="298"/>
      <c r="AC61775" s="206"/>
    </row>
    <row r="61776" spans="27:29">
      <c r="AA61776" s="298"/>
      <c r="AC61776" s="206"/>
    </row>
    <row r="61777" spans="27:29">
      <c r="AA61777" s="298"/>
      <c r="AC61777" s="206"/>
    </row>
    <row r="61778" spans="27:29">
      <c r="AA61778" s="298"/>
      <c r="AC61778" s="206"/>
    </row>
    <row r="61779" spans="27:29">
      <c r="AA61779" s="298"/>
      <c r="AC61779" s="206"/>
    </row>
    <row r="61780" spans="27:29">
      <c r="AA61780" s="298"/>
      <c r="AC61780" s="206"/>
    </row>
    <row r="61781" spans="27:29">
      <c r="AA61781" s="298"/>
      <c r="AC61781" s="206"/>
    </row>
    <row r="61782" spans="27:29">
      <c r="AA61782" s="298"/>
      <c r="AC61782" s="206"/>
    </row>
    <row r="61783" spans="27:29">
      <c r="AA61783" s="298"/>
      <c r="AC61783" s="206"/>
    </row>
    <row r="61784" spans="27:29">
      <c r="AA61784" s="298"/>
      <c r="AC61784" s="206"/>
    </row>
    <row r="61785" spans="27:29">
      <c r="AA61785" s="298"/>
      <c r="AC61785" s="206"/>
    </row>
    <row r="61786" spans="27:29">
      <c r="AA61786" s="298"/>
      <c r="AC61786" s="206"/>
    </row>
    <row r="61787" spans="27:29">
      <c r="AA61787" s="298"/>
      <c r="AC61787" s="206"/>
    </row>
    <row r="61788" spans="27:29">
      <c r="AA61788" s="298"/>
      <c r="AC61788" s="206"/>
    </row>
    <row r="61789" spans="27:29">
      <c r="AA61789" s="298"/>
      <c r="AC61789" s="206"/>
    </row>
    <row r="61790" spans="27:29">
      <c r="AA61790" s="298"/>
      <c r="AC61790" s="206"/>
    </row>
    <row r="61791" spans="27:29">
      <c r="AA61791" s="298"/>
      <c r="AC61791" s="206"/>
    </row>
    <row r="61792" spans="27:29">
      <c r="AA61792" s="298"/>
      <c r="AC61792" s="206"/>
    </row>
    <row r="61793" spans="27:29">
      <c r="AA61793" s="298"/>
      <c r="AC61793" s="206"/>
    </row>
    <row r="61794" spans="27:29">
      <c r="AA61794" s="298"/>
      <c r="AC61794" s="206"/>
    </row>
    <row r="61795" spans="27:29">
      <c r="AA61795" s="298"/>
      <c r="AC61795" s="206"/>
    </row>
    <row r="61796" spans="27:29">
      <c r="AA61796" s="298"/>
      <c r="AC61796" s="206"/>
    </row>
    <row r="61797" spans="27:29">
      <c r="AA61797" s="298"/>
      <c r="AC61797" s="206"/>
    </row>
    <row r="61798" spans="27:29">
      <c r="AA61798" s="298"/>
      <c r="AC61798" s="206"/>
    </row>
    <row r="61799" spans="27:29">
      <c r="AA61799" s="298"/>
      <c r="AC61799" s="206"/>
    </row>
    <row r="61800" spans="27:29">
      <c r="AA61800" s="298"/>
      <c r="AC61800" s="206"/>
    </row>
    <row r="61801" spans="27:29">
      <c r="AA61801" s="298"/>
      <c r="AC61801" s="206"/>
    </row>
    <row r="61802" spans="27:29">
      <c r="AA61802" s="298"/>
      <c r="AC61802" s="206"/>
    </row>
    <row r="61803" spans="27:29">
      <c r="AA61803" s="298"/>
      <c r="AC61803" s="206"/>
    </row>
    <row r="61804" spans="27:29">
      <c r="AA61804" s="298"/>
      <c r="AC61804" s="206"/>
    </row>
    <row r="61805" spans="27:29">
      <c r="AA61805" s="298"/>
      <c r="AC61805" s="206"/>
    </row>
    <row r="61806" spans="27:29">
      <c r="AA61806" s="298"/>
      <c r="AC61806" s="206"/>
    </row>
    <row r="61807" spans="27:29">
      <c r="AA61807" s="298"/>
      <c r="AC61807" s="206"/>
    </row>
    <row r="61808" spans="27:29">
      <c r="AA61808" s="298"/>
      <c r="AC61808" s="206"/>
    </row>
    <row r="61809" spans="27:29">
      <c r="AA61809" s="298"/>
      <c r="AC61809" s="206"/>
    </row>
    <row r="61810" spans="27:29">
      <c r="AA61810" s="298"/>
      <c r="AC61810" s="206"/>
    </row>
    <row r="61811" spans="27:29">
      <c r="AA61811" s="298"/>
      <c r="AC61811" s="206"/>
    </row>
    <row r="61812" spans="27:29">
      <c r="AA61812" s="298"/>
      <c r="AC61812" s="206"/>
    </row>
    <row r="61813" spans="27:29">
      <c r="AA61813" s="298"/>
      <c r="AC61813" s="206"/>
    </row>
    <row r="61814" spans="27:29">
      <c r="AA61814" s="298"/>
      <c r="AC61814" s="206"/>
    </row>
    <row r="61815" spans="27:29">
      <c r="AA61815" s="298"/>
      <c r="AC61815" s="206"/>
    </row>
    <row r="61816" spans="27:29">
      <c r="AA61816" s="298"/>
      <c r="AC61816" s="206"/>
    </row>
    <row r="61817" spans="27:29">
      <c r="AA61817" s="298"/>
      <c r="AC61817" s="206"/>
    </row>
    <row r="61818" spans="27:29">
      <c r="AA61818" s="298"/>
      <c r="AC61818" s="206"/>
    </row>
    <row r="61819" spans="27:29">
      <c r="AA61819" s="298"/>
      <c r="AC61819" s="206"/>
    </row>
    <row r="61820" spans="27:29">
      <c r="AA61820" s="298"/>
      <c r="AC61820" s="206"/>
    </row>
    <row r="61821" spans="27:29">
      <c r="AA61821" s="298"/>
      <c r="AC61821" s="206"/>
    </row>
    <row r="61822" spans="27:29">
      <c r="AA61822" s="298"/>
      <c r="AC61822" s="206"/>
    </row>
    <row r="61823" spans="27:29">
      <c r="AA61823" s="298"/>
      <c r="AC61823" s="206"/>
    </row>
    <row r="61824" spans="27:29">
      <c r="AA61824" s="298"/>
      <c r="AC61824" s="206"/>
    </row>
    <row r="61825" spans="27:29">
      <c r="AA61825" s="298"/>
      <c r="AC61825" s="206"/>
    </row>
    <row r="61826" spans="27:29">
      <c r="AA61826" s="298"/>
      <c r="AC61826" s="206"/>
    </row>
    <row r="61827" spans="27:29">
      <c r="AA61827" s="298"/>
      <c r="AC61827" s="206"/>
    </row>
    <row r="61828" spans="27:29">
      <c r="AA61828" s="298"/>
      <c r="AC61828" s="206"/>
    </row>
    <row r="61829" spans="27:29">
      <c r="AA61829" s="298"/>
      <c r="AC61829" s="206"/>
    </row>
    <row r="61830" spans="27:29">
      <c r="AA61830" s="298"/>
      <c r="AC61830" s="206"/>
    </row>
    <row r="61831" spans="27:29">
      <c r="AA61831" s="298"/>
      <c r="AC61831" s="206"/>
    </row>
    <row r="61832" spans="27:29">
      <c r="AA61832" s="298"/>
      <c r="AC61832" s="206"/>
    </row>
    <row r="61833" spans="27:29">
      <c r="AA61833" s="298"/>
      <c r="AC61833" s="206"/>
    </row>
    <row r="61834" spans="27:29">
      <c r="AA61834" s="298"/>
      <c r="AC61834" s="206"/>
    </row>
    <row r="61835" spans="27:29">
      <c r="AA61835" s="298"/>
      <c r="AC61835" s="206"/>
    </row>
    <row r="61836" spans="27:29">
      <c r="AA61836" s="298"/>
      <c r="AC61836" s="206"/>
    </row>
    <row r="61837" spans="27:29">
      <c r="AA61837" s="298"/>
      <c r="AC61837" s="206"/>
    </row>
    <row r="61838" spans="27:29">
      <c r="AA61838" s="298"/>
      <c r="AC61838" s="206"/>
    </row>
    <row r="61839" spans="27:29">
      <c r="AA61839" s="298"/>
      <c r="AC61839" s="206"/>
    </row>
    <row r="61840" spans="27:29">
      <c r="AA61840" s="298"/>
      <c r="AC61840" s="206"/>
    </row>
    <row r="61841" spans="27:29">
      <c r="AA61841" s="298"/>
      <c r="AC61841" s="206"/>
    </row>
    <row r="61842" spans="27:29">
      <c r="AA61842" s="298"/>
      <c r="AC61842" s="206"/>
    </row>
    <row r="61843" spans="27:29">
      <c r="AA61843" s="298"/>
      <c r="AC61843" s="206"/>
    </row>
    <row r="61844" spans="27:29">
      <c r="AA61844" s="298"/>
      <c r="AC61844" s="206"/>
    </row>
    <row r="61845" spans="27:29">
      <c r="AA61845" s="298"/>
      <c r="AC61845" s="206"/>
    </row>
    <row r="61846" spans="27:29">
      <c r="AA61846" s="298"/>
      <c r="AC61846" s="206"/>
    </row>
    <row r="61847" spans="27:29">
      <c r="AA61847" s="298"/>
      <c r="AC61847" s="206"/>
    </row>
    <row r="61848" spans="27:29">
      <c r="AA61848" s="298"/>
      <c r="AC61848" s="206"/>
    </row>
    <row r="61849" spans="27:29">
      <c r="AA61849" s="298"/>
      <c r="AC61849" s="206"/>
    </row>
    <row r="61850" spans="27:29">
      <c r="AA61850" s="298"/>
      <c r="AC61850" s="206"/>
    </row>
    <row r="61851" spans="27:29">
      <c r="AA61851" s="298"/>
      <c r="AC61851" s="206"/>
    </row>
    <row r="61852" spans="27:29">
      <c r="AA61852" s="298"/>
      <c r="AC61852" s="206"/>
    </row>
    <row r="61853" spans="27:29">
      <c r="AA61853" s="298"/>
      <c r="AC61853" s="206"/>
    </row>
    <row r="61854" spans="27:29">
      <c r="AA61854" s="298"/>
      <c r="AC61854" s="206"/>
    </row>
    <row r="61855" spans="27:29">
      <c r="AA61855" s="298"/>
      <c r="AC61855" s="206"/>
    </row>
    <row r="61856" spans="27:29">
      <c r="AA61856" s="298"/>
      <c r="AC61856" s="206"/>
    </row>
    <row r="61857" spans="27:29">
      <c r="AA61857" s="298"/>
      <c r="AC61857" s="206"/>
    </row>
    <row r="61858" spans="27:29">
      <c r="AA61858" s="298"/>
      <c r="AC61858" s="206"/>
    </row>
    <row r="61859" spans="27:29">
      <c r="AA61859" s="298"/>
      <c r="AC61859" s="206"/>
    </row>
    <row r="61860" spans="27:29">
      <c r="AA61860" s="298"/>
      <c r="AC61860" s="206"/>
    </row>
    <row r="61861" spans="27:29">
      <c r="AA61861" s="298"/>
      <c r="AC61861" s="206"/>
    </row>
    <row r="61862" spans="27:29">
      <c r="AA61862" s="298"/>
      <c r="AC61862" s="206"/>
    </row>
    <row r="61863" spans="27:29">
      <c r="AA61863" s="298"/>
      <c r="AC61863" s="206"/>
    </row>
    <row r="61864" spans="27:29">
      <c r="AA61864" s="298"/>
      <c r="AC61864" s="206"/>
    </row>
    <row r="61865" spans="27:29">
      <c r="AA61865" s="298"/>
      <c r="AC61865" s="206"/>
    </row>
    <row r="61866" spans="27:29">
      <c r="AA61866" s="298"/>
      <c r="AC61866" s="206"/>
    </row>
    <row r="61867" spans="27:29">
      <c r="AA61867" s="298"/>
      <c r="AC61867" s="206"/>
    </row>
    <row r="61868" spans="27:29">
      <c r="AA61868" s="298"/>
      <c r="AC61868" s="206"/>
    </row>
    <row r="61869" spans="27:29">
      <c r="AA61869" s="298"/>
      <c r="AC61869" s="206"/>
    </row>
    <row r="61870" spans="27:29">
      <c r="AA61870" s="298"/>
      <c r="AC61870" s="206"/>
    </row>
    <row r="61871" spans="27:29">
      <c r="AA61871" s="298"/>
      <c r="AC61871" s="206"/>
    </row>
    <row r="61872" spans="27:29">
      <c r="AA61872" s="298"/>
      <c r="AC61872" s="206"/>
    </row>
    <row r="61873" spans="27:29">
      <c r="AA61873" s="298"/>
      <c r="AC61873" s="206"/>
    </row>
    <row r="61874" spans="27:29">
      <c r="AA61874" s="298"/>
      <c r="AC61874" s="206"/>
    </row>
    <row r="61875" spans="27:29">
      <c r="AA61875" s="298"/>
      <c r="AC61875" s="206"/>
    </row>
    <row r="61876" spans="27:29">
      <c r="AA61876" s="298"/>
      <c r="AC61876" s="206"/>
    </row>
    <row r="61877" spans="27:29">
      <c r="AA61877" s="298"/>
      <c r="AC61877" s="206"/>
    </row>
    <row r="61878" spans="27:29">
      <c r="AA61878" s="298"/>
      <c r="AC61878" s="206"/>
    </row>
    <row r="61879" spans="27:29">
      <c r="AA61879" s="298"/>
      <c r="AC61879" s="206"/>
    </row>
    <row r="61880" spans="27:29">
      <c r="AA61880" s="298"/>
      <c r="AC61880" s="206"/>
    </row>
    <row r="61881" spans="27:29">
      <c r="AA61881" s="298"/>
      <c r="AC61881" s="206"/>
    </row>
    <row r="61882" spans="27:29">
      <c r="AA61882" s="298"/>
      <c r="AC61882" s="206"/>
    </row>
    <row r="61883" spans="27:29">
      <c r="AA61883" s="298"/>
      <c r="AC61883" s="206"/>
    </row>
    <row r="61884" spans="27:29">
      <c r="AA61884" s="298"/>
      <c r="AC61884" s="206"/>
    </row>
    <row r="61885" spans="27:29">
      <c r="AA61885" s="298"/>
      <c r="AC61885" s="206"/>
    </row>
    <row r="61886" spans="27:29">
      <c r="AA61886" s="298"/>
      <c r="AC61886" s="206"/>
    </row>
    <row r="61887" spans="27:29">
      <c r="AA61887" s="298"/>
      <c r="AC61887" s="206"/>
    </row>
    <row r="61888" spans="27:29">
      <c r="AA61888" s="298"/>
      <c r="AC61888" s="206"/>
    </row>
    <row r="61889" spans="27:29">
      <c r="AA61889" s="298"/>
      <c r="AC61889" s="206"/>
    </row>
    <row r="61890" spans="27:29">
      <c r="AA61890" s="298"/>
      <c r="AC61890" s="206"/>
    </row>
    <row r="61891" spans="27:29">
      <c r="AA61891" s="298"/>
      <c r="AC61891" s="206"/>
    </row>
    <row r="61892" spans="27:29">
      <c r="AA61892" s="298"/>
      <c r="AC61892" s="206"/>
    </row>
    <row r="61893" spans="27:29">
      <c r="AA61893" s="298"/>
      <c r="AC61893" s="206"/>
    </row>
    <row r="61894" spans="27:29">
      <c r="AA61894" s="298"/>
      <c r="AC61894" s="206"/>
    </row>
    <row r="61895" spans="27:29">
      <c r="AA61895" s="298"/>
      <c r="AC61895" s="206"/>
    </row>
    <row r="61896" spans="27:29">
      <c r="AA61896" s="298"/>
      <c r="AC61896" s="206"/>
    </row>
    <row r="61897" spans="27:29">
      <c r="AA61897" s="298"/>
      <c r="AC61897" s="206"/>
    </row>
    <row r="61898" spans="27:29">
      <c r="AA61898" s="298"/>
      <c r="AC61898" s="206"/>
    </row>
    <row r="61899" spans="27:29">
      <c r="AA61899" s="298"/>
      <c r="AC61899" s="206"/>
    </row>
    <row r="61900" spans="27:29">
      <c r="AA61900" s="298"/>
      <c r="AC61900" s="206"/>
    </row>
    <row r="61901" spans="27:29">
      <c r="AA61901" s="298"/>
      <c r="AC61901" s="206"/>
    </row>
    <row r="61902" spans="27:29">
      <c r="AA61902" s="298"/>
      <c r="AC61902" s="206"/>
    </row>
    <row r="61903" spans="27:29">
      <c r="AA61903" s="298"/>
      <c r="AC61903" s="206"/>
    </row>
    <row r="61904" spans="27:29">
      <c r="AA61904" s="298"/>
      <c r="AC61904" s="206"/>
    </row>
    <row r="61905" spans="27:29">
      <c r="AA61905" s="298"/>
      <c r="AC61905" s="206"/>
    </row>
    <row r="61906" spans="27:29">
      <c r="AA61906" s="298"/>
      <c r="AC61906" s="206"/>
    </row>
    <row r="61907" spans="27:29">
      <c r="AA61907" s="298"/>
      <c r="AC61907" s="206"/>
    </row>
    <row r="61908" spans="27:29">
      <c r="AA61908" s="298"/>
      <c r="AC61908" s="206"/>
    </row>
    <row r="61909" spans="27:29">
      <c r="AA61909" s="298"/>
      <c r="AC61909" s="206"/>
    </row>
    <row r="61910" spans="27:29">
      <c r="AA61910" s="298"/>
      <c r="AC61910" s="206"/>
    </row>
    <row r="61911" spans="27:29">
      <c r="AA61911" s="298"/>
      <c r="AC61911" s="206"/>
    </row>
    <row r="61912" spans="27:29">
      <c r="AA61912" s="298"/>
      <c r="AC61912" s="206"/>
    </row>
    <row r="61913" spans="27:29">
      <c r="AA61913" s="298"/>
      <c r="AC61913" s="206"/>
    </row>
    <row r="61914" spans="27:29">
      <c r="AA61914" s="298"/>
      <c r="AC61914" s="206"/>
    </row>
    <row r="61915" spans="27:29">
      <c r="AA61915" s="298"/>
      <c r="AC61915" s="206"/>
    </row>
    <row r="61916" spans="27:29">
      <c r="AA61916" s="298"/>
      <c r="AC61916" s="206"/>
    </row>
    <row r="61917" spans="27:29">
      <c r="AA61917" s="298"/>
      <c r="AC61917" s="206"/>
    </row>
    <row r="61918" spans="27:29">
      <c r="AA61918" s="298"/>
      <c r="AC61918" s="206"/>
    </row>
    <row r="61919" spans="27:29">
      <c r="AA61919" s="298"/>
      <c r="AC61919" s="206"/>
    </row>
    <row r="61920" spans="27:29">
      <c r="AA61920" s="298"/>
      <c r="AC61920" s="206"/>
    </row>
    <row r="61921" spans="27:29">
      <c r="AA61921" s="298"/>
      <c r="AC61921" s="206"/>
    </row>
    <row r="61922" spans="27:29">
      <c r="AA61922" s="298"/>
      <c r="AC61922" s="206"/>
    </row>
    <row r="61923" spans="27:29">
      <c r="AA61923" s="298"/>
      <c r="AC61923" s="206"/>
    </row>
    <row r="61924" spans="27:29">
      <c r="AA61924" s="298"/>
      <c r="AC61924" s="206"/>
    </row>
    <row r="61925" spans="27:29">
      <c r="AA61925" s="298"/>
      <c r="AC61925" s="206"/>
    </row>
    <row r="61926" spans="27:29">
      <c r="AA61926" s="298"/>
      <c r="AC61926" s="206"/>
    </row>
    <row r="61927" spans="27:29">
      <c r="AA61927" s="298"/>
      <c r="AC61927" s="206"/>
    </row>
    <row r="61928" spans="27:29">
      <c r="AA61928" s="298"/>
      <c r="AC61928" s="206"/>
    </row>
    <row r="61929" spans="27:29">
      <c r="AA61929" s="298"/>
      <c r="AC61929" s="206"/>
    </row>
    <row r="61930" spans="27:29">
      <c r="AA61930" s="298"/>
      <c r="AC61930" s="206"/>
    </row>
    <row r="61931" spans="27:29">
      <c r="AA61931" s="298"/>
      <c r="AC61931" s="206"/>
    </row>
    <row r="61932" spans="27:29">
      <c r="AA61932" s="298"/>
      <c r="AC61932" s="206"/>
    </row>
    <row r="61933" spans="27:29">
      <c r="AA61933" s="298"/>
      <c r="AC61933" s="206"/>
    </row>
    <row r="61934" spans="27:29">
      <c r="AA61934" s="298"/>
      <c r="AC61934" s="206"/>
    </row>
    <row r="61935" spans="27:29">
      <c r="AA61935" s="298"/>
      <c r="AC61935" s="206"/>
    </row>
    <row r="61936" spans="27:29">
      <c r="AA61936" s="298"/>
      <c r="AC61936" s="206"/>
    </row>
    <row r="61937" spans="27:29">
      <c r="AA61937" s="298"/>
      <c r="AC61937" s="206"/>
    </row>
    <row r="61938" spans="27:29">
      <c r="AA61938" s="298"/>
      <c r="AC61938" s="206"/>
    </row>
    <row r="61939" spans="27:29">
      <c r="AA61939" s="298"/>
      <c r="AC61939" s="206"/>
    </row>
    <row r="61940" spans="27:29">
      <c r="AA61940" s="298"/>
      <c r="AC61940" s="206"/>
    </row>
    <row r="61941" spans="27:29">
      <c r="AA61941" s="298"/>
      <c r="AC61941" s="206"/>
    </row>
    <row r="61942" spans="27:29">
      <c r="AA61942" s="298"/>
      <c r="AC61942" s="206"/>
    </row>
    <row r="61943" spans="27:29">
      <c r="AA61943" s="298"/>
      <c r="AC61943" s="206"/>
    </row>
    <row r="61944" spans="27:29">
      <c r="AA61944" s="298"/>
      <c r="AC61944" s="206"/>
    </row>
    <row r="61945" spans="27:29">
      <c r="AA61945" s="298"/>
      <c r="AC61945" s="206"/>
    </row>
    <row r="61946" spans="27:29">
      <c r="AA61946" s="298"/>
      <c r="AC61946" s="206"/>
    </row>
    <row r="61947" spans="27:29">
      <c r="AA61947" s="298"/>
      <c r="AC61947" s="206"/>
    </row>
    <row r="61948" spans="27:29">
      <c r="AA61948" s="298"/>
      <c r="AC61948" s="206"/>
    </row>
    <row r="61949" spans="27:29">
      <c r="AA61949" s="298"/>
      <c r="AC61949" s="206"/>
    </row>
    <row r="61950" spans="27:29">
      <c r="AA61950" s="298"/>
      <c r="AC61950" s="206"/>
    </row>
    <row r="61951" spans="27:29">
      <c r="AA61951" s="298"/>
      <c r="AC61951" s="206"/>
    </row>
    <row r="61952" spans="27:29">
      <c r="AA61952" s="298"/>
      <c r="AC61952" s="206"/>
    </row>
    <row r="61953" spans="27:29">
      <c r="AA61953" s="298"/>
      <c r="AC61953" s="206"/>
    </row>
    <row r="61954" spans="27:29">
      <c r="AA61954" s="298"/>
      <c r="AC61954" s="206"/>
    </row>
    <row r="61955" spans="27:29">
      <c r="AA61955" s="298"/>
      <c r="AC61955" s="206"/>
    </row>
    <row r="61956" spans="27:29">
      <c r="AA61956" s="298"/>
      <c r="AC61956" s="206"/>
    </row>
    <row r="61957" spans="27:29">
      <c r="AA61957" s="298"/>
      <c r="AC61957" s="206"/>
    </row>
    <row r="61958" spans="27:29">
      <c r="AA61958" s="298"/>
      <c r="AC61958" s="206"/>
    </row>
    <row r="61959" spans="27:29">
      <c r="AA61959" s="298"/>
      <c r="AC61959" s="206"/>
    </row>
    <row r="61960" spans="27:29">
      <c r="AA61960" s="298"/>
      <c r="AC61960" s="206"/>
    </row>
    <row r="61961" spans="27:29">
      <c r="AA61961" s="298"/>
      <c r="AC61961" s="206"/>
    </row>
    <row r="61962" spans="27:29">
      <c r="AA61962" s="298"/>
      <c r="AC61962" s="206"/>
    </row>
    <row r="61963" spans="27:29">
      <c r="AA61963" s="298"/>
      <c r="AC61963" s="206"/>
    </row>
    <row r="61964" spans="27:29">
      <c r="AA61964" s="298"/>
      <c r="AC61964" s="206"/>
    </row>
    <row r="61965" spans="27:29">
      <c r="AA61965" s="298"/>
      <c r="AC61965" s="206"/>
    </row>
    <row r="61966" spans="27:29">
      <c r="AA61966" s="298"/>
      <c r="AC61966" s="206"/>
    </row>
    <row r="61967" spans="27:29">
      <c r="AA61967" s="298"/>
      <c r="AC61967" s="206"/>
    </row>
    <row r="61968" spans="27:29">
      <c r="AA61968" s="298"/>
      <c r="AC61968" s="206"/>
    </row>
    <row r="61969" spans="27:29">
      <c r="AA61969" s="298"/>
      <c r="AC61969" s="206"/>
    </row>
    <row r="61970" spans="27:29">
      <c r="AA61970" s="298"/>
      <c r="AC61970" s="206"/>
    </row>
    <row r="61971" spans="27:29">
      <c r="AA61971" s="298"/>
      <c r="AC61971" s="206"/>
    </row>
    <row r="61972" spans="27:29">
      <c r="AA61972" s="298"/>
      <c r="AC61972" s="206"/>
    </row>
    <row r="61973" spans="27:29">
      <c r="AA61973" s="298"/>
      <c r="AC61973" s="206"/>
    </row>
    <row r="61974" spans="27:29">
      <c r="AA61974" s="298"/>
      <c r="AC61974" s="206"/>
    </row>
    <row r="61975" spans="27:29">
      <c r="AA61975" s="298"/>
      <c r="AC61975" s="206"/>
    </row>
    <row r="61976" spans="27:29">
      <c r="AA61976" s="298"/>
      <c r="AC61976" s="206"/>
    </row>
    <row r="61977" spans="27:29">
      <c r="AA61977" s="298"/>
      <c r="AC61977" s="206"/>
    </row>
    <row r="61978" spans="27:29">
      <c r="AA61978" s="298"/>
      <c r="AC61978" s="206"/>
    </row>
    <row r="61979" spans="27:29">
      <c r="AA61979" s="298"/>
      <c r="AC61979" s="206"/>
    </row>
    <row r="61980" spans="27:29">
      <c r="AA61980" s="298"/>
      <c r="AC61980" s="206"/>
    </row>
    <row r="61981" spans="27:29">
      <c r="AA61981" s="298"/>
      <c r="AC61981" s="206"/>
    </row>
    <row r="61982" spans="27:29">
      <c r="AA61982" s="298"/>
      <c r="AC61982" s="206"/>
    </row>
    <row r="61983" spans="27:29">
      <c r="AA61983" s="298"/>
      <c r="AC61983" s="206"/>
    </row>
    <row r="61984" spans="27:29">
      <c r="AA61984" s="298"/>
      <c r="AC61984" s="206"/>
    </row>
    <row r="61985" spans="27:29">
      <c r="AA61985" s="298"/>
      <c r="AC61985" s="206"/>
    </row>
    <row r="61986" spans="27:29">
      <c r="AA61986" s="298"/>
      <c r="AC61986" s="206"/>
    </row>
    <row r="61987" spans="27:29">
      <c r="AA61987" s="298"/>
      <c r="AC61987" s="206"/>
    </row>
    <row r="61988" spans="27:29">
      <c r="AA61988" s="298"/>
      <c r="AC61988" s="206"/>
    </row>
    <row r="61989" spans="27:29">
      <c r="AA61989" s="298"/>
      <c r="AC61989" s="206"/>
    </row>
    <row r="61990" spans="27:29">
      <c r="AA61990" s="298"/>
      <c r="AC61990" s="206"/>
    </row>
    <row r="61991" spans="27:29">
      <c r="AA61991" s="298"/>
      <c r="AC61991" s="206"/>
    </row>
    <row r="61992" spans="27:29">
      <c r="AA61992" s="298"/>
      <c r="AC61992" s="206"/>
    </row>
    <row r="61993" spans="27:29">
      <c r="AA61993" s="298"/>
      <c r="AC61993" s="206"/>
    </row>
    <row r="61994" spans="27:29">
      <c r="AA61994" s="298"/>
      <c r="AC61994" s="206"/>
    </row>
    <row r="61995" spans="27:29">
      <c r="AA61995" s="298"/>
      <c r="AC61995" s="206"/>
    </row>
    <row r="61996" spans="27:29">
      <c r="AA61996" s="298"/>
      <c r="AC61996" s="206"/>
    </row>
    <row r="61997" spans="27:29">
      <c r="AA61997" s="298"/>
      <c r="AC61997" s="206"/>
    </row>
    <row r="61998" spans="27:29">
      <c r="AA61998" s="298"/>
      <c r="AC61998" s="206"/>
    </row>
    <row r="61999" spans="27:29">
      <c r="AA61999" s="298"/>
      <c r="AC61999" s="206"/>
    </row>
    <row r="62000" spans="27:29">
      <c r="AA62000" s="298"/>
      <c r="AC62000" s="206"/>
    </row>
    <row r="62001" spans="27:29">
      <c r="AA62001" s="298"/>
      <c r="AC62001" s="206"/>
    </row>
    <row r="62002" spans="27:29">
      <c r="AA62002" s="298"/>
      <c r="AC62002" s="206"/>
    </row>
    <row r="62003" spans="27:29">
      <c r="AA62003" s="298"/>
      <c r="AC62003" s="206"/>
    </row>
    <row r="62004" spans="27:29">
      <c r="AA62004" s="298"/>
      <c r="AC62004" s="206"/>
    </row>
    <row r="62005" spans="27:29">
      <c r="AA62005" s="298"/>
      <c r="AC62005" s="206"/>
    </row>
    <row r="62006" spans="27:29">
      <c r="AA62006" s="298"/>
      <c r="AC62006" s="206"/>
    </row>
    <row r="62007" spans="27:29">
      <c r="AA62007" s="298"/>
      <c r="AC62007" s="206"/>
    </row>
    <row r="62008" spans="27:29">
      <c r="AA62008" s="298"/>
      <c r="AC62008" s="206"/>
    </row>
    <row r="62009" spans="27:29">
      <c r="AA62009" s="298"/>
      <c r="AC62009" s="206"/>
    </row>
    <row r="62010" spans="27:29">
      <c r="AA62010" s="298"/>
      <c r="AC62010" s="206"/>
    </row>
    <row r="62011" spans="27:29">
      <c r="AA62011" s="298"/>
      <c r="AC62011" s="206"/>
    </row>
    <row r="62012" spans="27:29">
      <c r="AA62012" s="298"/>
      <c r="AC62012" s="206"/>
    </row>
    <row r="62013" spans="27:29">
      <c r="AA62013" s="298"/>
      <c r="AC62013" s="206"/>
    </row>
    <row r="62014" spans="27:29">
      <c r="AA62014" s="298"/>
      <c r="AC62014" s="206"/>
    </row>
    <row r="62015" spans="27:29">
      <c r="AA62015" s="298"/>
      <c r="AC62015" s="206"/>
    </row>
    <row r="62016" spans="27:29">
      <c r="AA62016" s="298"/>
      <c r="AC62016" s="206"/>
    </row>
    <row r="62017" spans="27:29">
      <c r="AA62017" s="298"/>
      <c r="AC62017" s="206"/>
    </row>
    <row r="62018" spans="27:29">
      <c r="AA62018" s="298"/>
      <c r="AC62018" s="206"/>
    </row>
    <row r="62019" spans="27:29">
      <c r="AA62019" s="298"/>
      <c r="AC62019" s="206"/>
    </row>
    <row r="62020" spans="27:29">
      <c r="AA62020" s="298"/>
      <c r="AC62020" s="206"/>
    </row>
    <row r="62021" spans="27:29">
      <c r="AA62021" s="298"/>
      <c r="AC62021" s="206"/>
    </row>
    <row r="62022" spans="27:29">
      <c r="AA62022" s="298"/>
      <c r="AC62022" s="206"/>
    </row>
    <row r="62023" spans="27:29">
      <c r="AA62023" s="298"/>
      <c r="AC62023" s="206"/>
    </row>
    <row r="62024" spans="27:29">
      <c r="AA62024" s="298"/>
      <c r="AC62024" s="206"/>
    </row>
    <row r="62025" spans="27:29">
      <c r="AA62025" s="298"/>
      <c r="AC62025" s="206"/>
    </row>
    <row r="62026" spans="27:29">
      <c r="AA62026" s="298"/>
      <c r="AC62026" s="206"/>
    </row>
    <row r="62027" spans="27:29">
      <c r="AA62027" s="298"/>
      <c r="AC62027" s="206"/>
    </row>
    <row r="62028" spans="27:29">
      <c r="AA62028" s="298"/>
      <c r="AC62028" s="206"/>
    </row>
    <row r="62029" spans="27:29">
      <c r="AA62029" s="298"/>
      <c r="AC62029" s="206"/>
    </row>
    <row r="62030" spans="27:29">
      <c r="AA62030" s="298"/>
      <c r="AC62030" s="206"/>
    </row>
    <row r="62031" spans="27:29">
      <c r="AA62031" s="298"/>
      <c r="AC62031" s="206"/>
    </row>
    <row r="62032" spans="27:29">
      <c r="AA62032" s="298"/>
      <c r="AC62032" s="206"/>
    </row>
    <row r="62033" spans="27:29">
      <c r="AA62033" s="298"/>
      <c r="AC62033" s="206"/>
    </row>
    <row r="62034" spans="27:29">
      <c r="AA62034" s="298"/>
      <c r="AC62034" s="206"/>
    </row>
    <row r="62035" spans="27:29">
      <c r="AA62035" s="298"/>
      <c r="AC62035" s="206"/>
    </row>
    <row r="62036" spans="27:29">
      <c r="AA62036" s="298"/>
      <c r="AC62036" s="206"/>
    </row>
    <row r="62037" spans="27:29">
      <c r="AA62037" s="298"/>
      <c r="AC62037" s="206"/>
    </row>
    <row r="62038" spans="27:29">
      <c r="AA62038" s="298"/>
      <c r="AC62038" s="206"/>
    </row>
    <row r="62039" spans="27:29">
      <c r="AA62039" s="298"/>
      <c r="AC62039" s="206"/>
    </row>
    <row r="62040" spans="27:29">
      <c r="AA62040" s="298"/>
      <c r="AC62040" s="206"/>
    </row>
    <row r="62041" spans="27:29">
      <c r="AA62041" s="298"/>
      <c r="AC62041" s="206"/>
    </row>
    <row r="62042" spans="27:29">
      <c r="AA62042" s="298"/>
      <c r="AC62042" s="206"/>
    </row>
    <row r="62043" spans="27:29">
      <c r="AA62043" s="298"/>
      <c r="AC62043" s="206"/>
    </row>
    <row r="62044" spans="27:29">
      <c r="AA62044" s="298"/>
      <c r="AC62044" s="206"/>
    </row>
    <row r="62045" spans="27:29">
      <c r="AA62045" s="298"/>
      <c r="AC62045" s="206"/>
    </row>
    <row r="62046" spans="27:29">
      <c r="AA62046" s="298"/>
      <c r="AC62046" s="206"/>
    </row>
    <row r="62047" spans="27:29">
      <c r="AA62047" s="298"/>
      <c r="AC62047" s="206"/>
    </row>
    <row r="62048" spans="27:29">
      <c r="AA62048" s="298"/>
      <c r="AC62048" s="206"/>
    </row>
    <row r="62049" spans="27:29">
      <c r="AA62049" s="298"/>
      <c r="AC62049" s="206"/>
    </row>
    <row r="62050" spans="27:29">
      <c r="AA62050" s="298"/>
      <c r="AC62050" s="206"/>
    </row>
    <row r="62051" spans="27:29">
      <c r="AA62051" s="298"/>
      <c r="AC62051" s="206"/>
    </row>
    <row r="62052" spans="27:29">
      <c r="AA62052" s="298"/>
      <c r="AC62052" s="206"/>
    </row>
    <row r="62053" spans="27:29">
      <c r="AA62053" s="298"/>
      <c r="AC62053" s="206"/>
    </row>
    <row r="62054" spans="27:29">
      <c r="AA62054" s="298"/>
      <c r="AC62054" s="206"/>
    </row>
    <row r="62055" spans="27:29">
      <c r="AA62055" s="298"/>
      <c r="AC62055" s="206"/>
    </row>
    <row r="62056" spans="27:29">
      <c r="AA62056" s="298"/>
      <c r="AC62056" s="206"/>
    </row>
    <row r="62057" spans="27:29">
      <c r="AA62057" s="298"/>
      <c r="AC62057" s="206"/>
    </row>
    <row r="62058" spans="27:29">
      <c r="AA62058" s="298"/>
      <c r="AC62058" s="206"/>
    </row>
    <row r="62059" spans="27:29">
      <c r="AA62059" s="298"/>
      <c r="AC62059" s="206"/>
    </row>
    <row r="62060" spans="27:29">
      <c r="AA62060" s="298"/>
      <c r="AC62060" s="206"/>
    </row>
    <row r="62061" spans="27:29">
      <c r="AA62061" s="298"/>
      <c r="AC62061" s="206"/>
    </row>
    <row r="62062" spans="27:29">
      <c r="AA62062" s="298"/>
      <c r="AC62062" s="206"/>
    </row>
    <row r="62063" spans="27:29">
      <c r="AA62063" s="298"/>
      <c r="AC62063" s="206"/>
    </row>
    <row r="62064" spans="27:29">
      <c r="AA62064" s="298"/>
      <c r="AC62064" s="206"/>
    </row>
    <row r="62065" spans="27:29">
      <c r="AA62065" s="298"/>
      <c r="AC62065" s="206"/>
    </row>
    <row r="62066" spans="27:29">
      <c r="AA62066" s="298"/>
      <c r="AC62066" s="206"/>
    </row>
    <row r="62067" spans="27:29">
      <c r="AA62067" s="298"/>
      <c r="AC62067" s="206"/>
    </row>
    <row r="62068" spans="27:29">
      <c r="AA62068" s="298"/>
      <c r="AC62068" s="206"/>
    </row>
    <row r="62069" spans="27:29">
      <c r="AA62069" s="298"/>
      <c r="AC62069" s="206"/>
    </row>
    <row r="62070" spans="27:29">
      <c r="AA62070" s="298"/>
      <c r="AC62070" s="206"/>
    </row>
    <row r="62071" spans="27:29">
      <c r="AA62071" s="298"/>
      <c r="AC62071" s="206"/>
    </row>
    <row r="62072" spans="27:29">
      <c r="AA62072" s="298"/>
      <c r="AC62072" s="206"/>
    </row>
    <row r="62073" spans="27:29">
      <c r="AA62073" s="298"/>
      <c r="AC62073" s="206"/>
    </row>
    <row r="62074" spans="27:29">
      <c r="AA62074" s="298"/>
      <c r="AC62074" s="206"/>
    </row>
    <row r="62075" spans="27:29">
      <c r="AA62075" s="298"/>
      <c r="AC62075" s="206"/>
    </row>
    <row r="62076" spans="27:29">
      <c r="AA62076" s="298"/>
      <c r="AC62076" s="206"/>
    </row>
    <row r="62077" spans="27:29">
      <c r="AA62077" s="298"/>
      <c r="AC62077" s="206"/>
    </row>
    <row r="62078" spans="27:29">
      <c r="AA62078" s="298"/>
      <c r="AC62078" s="206"/>
    </row>
    <row r="62079" spans="27:29">
      <c r="AA62079" s="298"/>
      <c r="AC62079" s="206"/>
    </row>
    <row r="62080" spans="27:29">
      <c r="AA62080" s="298"/>
      <c r="AC62080" s="206"/>
    </row>
    <row r="62081" spans="27:29">
      <c r="AA62081" s="298"/>
      <c r="AC62081" s="206"/>
    </row>
    <row r="62082" spans="27:29">
      <c r="AA62082" s="298"/>
      <c r="AC62082" s="206"/>
    </row>
    <row r="62083" spans="27:29">
      <c r="AA62083" s="298"/>
      <c r="AC62083" s="206"/>
    </row>
    <row r="62084" spans="27:29">
      <c r="AA62084" s="298"/>
      <c r="AC62084" s="206"/>
    </row>
    <row r="62085" spans="27:29">
      <c r="AA62085" s="298"/>
      <c r="AC62085" s="206"/>
    </row>
    <row r="62086" spans="27:29">
      <c r="AA62086" s="298"/>
      <c r="AC62086" s="206"/>
    </row>
    <row r="62087" spans="27:29">
      <c r="AA62087" s="298"/>
      <c r="AC62087" s="206"/>
    </row>
    <row r="62088" spans="27:29">
      <c r="AA62088" s="298"/>
      <c r="AC62088" s="206"/>
    </row>
    <row r="62089" spans="27:29">
      <c r="AA62089" s="298"/>
      <c r="AC62089" s="206"/>
    </row>
    <row r="62090" spans="27:29">
      <c r="AA62090" s="298"/>
      <c r="AC62090" s="206"/>
    </row>
    <row r="62091" spans="27:29">
      <c r="AA62091" s="298"/>
      <c r="AC62091" s="206"/>
    </row>
    <row r="62092" spans="27:29">
      <c r="AA62092" s="298"/>
      <c r="AC62092" s="206"/>
    </row>
    <row r="62093" spans="27:29">
      <c r="AA62093" s="298"/>
      <c r="AC62093" s="206"/>
    </row>
    <row r="62094" spans="27:29">
      <c r="AA62094" s="298"/>
      <c r="AC62094" s="206"/>
    </row>
    <row r="62095" spans="27:29">
      <c r="AA62095" s="298"/>
      <c r="AC62095" s="206"/>
    </row>
    <row r="62096" spans="27:29">
      <c r="AA62096" s="298"/>
      <c r="AC62096" s="206"/>
    </row>
    <row r="62097" spans="27:29">
      <c r="AA62097" s="298"/>
      <c r="AC62097" s="206"/>
    </row>
    <row r="62098" spans="27:29">
      <c r="AA62098" s="298"/>
      <c r="AC62098" s="206"/>
    </row>
    <row r="62099" spans="27:29">
      <c r="AA62099" s="298"/>
      <c r="AC62099" s="206"/>
    </row>
    <row r="62100" spans="27:29">
      <c r="AA62100" s="298"/>
      <c r="AC62100" s="206"/>
    </row>
    <row r="62101" spans="27:29">
      <c r="AA62101" s="298"/>
      <c r="AC62101" s="206"/>
    </row>
    <row r="62102" spans="27:29">
      <c r="AA62102" s="298"/>
      <c r="AC62102" s="206"/>
    </row>
    <row r="62103" spans="27:29">
      <c r="AA62103" s="298"/>
      <c r="AC62103" s="206"/>
    </row>
    <row r="62104" spans="27:29">
      <c r="AA62104" s="298"/>
      <c r="AC62104" s="206"/>
    </row>
    <row r="62105" spans="27:29">
      <c r="AA62105" s="298"/>
      <c r="AC62105" s="206"/>
    </row>
    <row r="62106" spans="27:29">
      <c r="AA62106" s="298"/>
      <c r="AC62106" s="206"/>
    </row>
    <row r="62107" spans="27:29">
      <c r="AA62107" s="298"/>
      <c r="AC62107" s="206"/>
    </row>
    <row r="62108" spans="27:29">
      <c r="AA62108" s="298"/>
      <c r="AC62108" s="206"/>
    </row>
    <row r="62109" spans="27:29">
      <c r="AA62109" s="298"/>
      <c r="AC62109" s="206"/>
    </row>
    <row r="62110" spans="27:29">
      <c r="AA62110" s="298"/>
      <c r="AC62110" s="206"/>
    </row>
    <row r="62111" spans="27:29">
      <c r="AA62111" s="298"/>
      <c r="AC62111" s="206"/>
    </row>
    <row r="62112" spans="27:29">
      <c r="AA62112" s="298"/>
      <c r="AC62112" s="206"/>
    </row>
    <row r="62113" spans="27:29">
      <c r="AA62113" s="298"/>
      <c r="AC62113" s="206"/>
    </row>
    <row r="62114" spans="27:29">
      <c r="AA62114" s="298"/>
      <c r="AC62114" s="206"/>
    </row>
    <row r="62115" spans="27:29">
      <c r="AA62115" s="298"/>
      <c r="AC62115" s="206"/>
    </row>
    <row r="62116" spans="27:29">
      <c r="AA62116" s="298"/>
      <c r="AC62116" s="206"/>
    </row>
    <row r="62117" spans="27:29">
      <c r="AA62117" s="298"/>
      <c r="AC62117" s="206"/>
    </row>
    <row r="62118" spans="27:29">
      <c r="AA62118" s="298"/>
      <c r="AC62118" s="206"/>
    </row>
    <row r="62119" spans="27:29">
      <c r="AA62119" s="298"/>
      <c r="AC62119" s="206"/>
    </row>
    <row r="62120" spans="27:29">
      <c r="AA62120" s="298"/>
      <c r="AC62120" s="206"/>
    </row>
    <row r="62121" spans="27:29">
      <c r="AA62121" s="298"/>
      <c r="AC62121" s="206"/>
    </row>
    <row r="62122" spans="27:29">
      <c r="AA62122" s="298"/>
      <c r="AC62122" s="206"/>
    </row>
    <row r="62123" spans="27:29">
      <c r="AA62123" s="298"/>
      <c r="AC62123" s="206"/>
    </row>
    <row r="62124" spans="27:29">
      <c r="AA62124" s="298"/>
      <c r="AC62124" s="206"/>
    </row>
    <row r="62125" spans="27:29">
      <c r="AA62125" s="298"/>
      <c r="AC62125" s="206"/>
    </row>
    <row r="62126" spans="27:29">
      <c r="AA62126" s="298"/>
      <c r="AC62126" s="206"/>
    </row>
    <row r="62127" spans="27:29">
      <c r="AA62127" s="298"/>
      <c r="AC62127" s="206"/>
    </row>
    <row r="62128" spans="27:29">
      <c r="AA62128" s="298"/>
      <c r="AC62128" s="206"/>
    </row>
    <row r="62129" spans="27:29">
      <c r="AA62129" s="298"/>
      <c r="AC62129" s="206"/>
    </row>
    <row r="62130" spans="27:29">
      <c r="AA62130" s="298"/>
      <c r="AC62130" s="206"/>
    </row>
    <row r="62131" spans="27:29">
      <c r="AA62131" s="298"/>
      <c r="AC62131" s="206"/>
    </row>
    <row r="62132" spans="27:29">
      <c r="AA62132" s="298"/>
      <c r="AC62132" s="206"/>
    </row>
    <row r="62133" spans="27:29">
      <c r="AA62133" s="298"/>
      <c r="AC62133" s="206"/>
    </row>
    <row r="62134" spans="27:29">
      <c r="AA62134" s="298"/>
      <c r="AC62134" s="206"/>
    </row>
    <row r="62135" spans="27:29">
      <c r="AA62135" s="298"/>
      <c r="AC62135" s="206"/>
    </row>
    <row r="62136" spans="27:29">
      <c r="AA62136" s="298"/>
      <c r="AC62136" s="206"/>
    </row>
    <row r="62137" spans="27:29">
      <c r="AA62137" s="298"/>
      <c r="AC62137" s="206"/>
    </row>
    <row r="62138" spans="27:29">
      <c r="AA62138" s="298"/>
      <c r="AC62138" s="206"/>
    </row>
    <row r="62139" spans="27:29">
      <c r="AA62139" s="298"/>
      <c r="AC62139" s="206"/>
    </row>
    <row r="62140" spans="27:29">
      <c r="AA62140" s="298"/>
      <c r="AC62140" s="206"/>
    </row>
    <row r="62141" spans="27:29">
      <c r="AA62141" s="298"/>
      <c r="AC62141" s="206"/>
    </row>
    <row r="62142" spans="27:29">
      <c r="AA62142" s="298"/>
      <c r="AC62142" s="206"/>
    </row>
    <row r="62143" spans="27:29">
      <c r="AA62143" s="298"/>
      <c r="AC62143" s="206"/>
    </row>
    <row r="62144" spans="27:29">
      <c r="AA62144" s="298"/>
      <c r="AC62144" s="206"/>
    </row>
    <row r="62145" spans="27:29">
      <c r="AA62145" s="298"/>
      <c r="AC62145" s="206"/>
    </row>
    <row r="62146" spans="27:29">
      <c r="AA62146" s="298"/>
      <c r="AC62146" s="206"/>
    </row>
    <row r="62147" spans="27:29">
      <c r="AA62147" s="298"/>
      <c r="AC62147" s="206"/>
    </row>
    <row r="62148" spans="27:29">
      <c r="AA62148" s="298"/>
      <c r="AC62148" s="206"/>
    </row>
    <row r="62149" spans="27:29">
      <c r="AA62149" s="298"/>
      <c r="AC62149" s="206"/>
    </row>
    <row r="62150" spans="27:29">
      <c r="AA62150" s="298"/>
      <c r="AC62150" s="206"/>
    </row>
    <row r="62151" spans="27:29">
      <c r="AA62151" s="298"/>
      <c r="AC62151" s="206"/>
    </row>
    <row r="62152" spans="27:29">
      <c r="AA62152" s="298"/>
      <c r="AC62152" s="206"/>
    </row>
    <row r="62153" spans="27:29">
      <c r="AA62153" s="298"/>
      <c r="AC62153" s="206"/>
    </row>
    <row r="62154" spans="27:29">
      <c r="AA62154" s="298"/>
      <c r="AC62154" s="206"/>
    </row>
    <row r="62155" spans="27:29">
      <c r="AA62155" s="298"/>
      <c r="AC62155" s="206"/>
    </row>
    <row r="62156" spans="27:29">
      <c r="AA62156" s="298"/>
      <c r="AC62156" s="206"/>
    </row>
    <row r="62157" spans="27:29">
      <c r="AA62157" s="298"/>
      <c r="AC62157" s="206"/>
    </row>
    <row r="62158" spans="27:29">
      <c r="AA62158" s="298"/>
      <c r="AC62158" s="206"/>
    </row>
    <row r="62159" spans="27:29">
      <c r="AA62159" s="298"/>
      <c r="AC62159" s="206"/>
    </row>
    <row r="62160" spans="27:29">
      <c r="AA62160" s="298"/>
      <c r="AC62160" s="206"/>
    </row>
    <row r="62161" spans="27:29">
      <c r="AA62161" s="298"/>
      <c r="AC62161" s="206"/>
    </row>
    <row r="62162" spans="27:29">
      <c r="AA62162" s="298"/>
      <c r="AC62162" s="206"/>
    </row>
    <row r="62163" spans="27:29">
      <c r="AA62163" s="298"/>
      <c r="AC62163" s="206"/>
    </row>
    <row r="62164" spans="27:29">
      <c r="AA62164" s="298"/>
      <c r="AC62164" s="206"/>
    </row>
    <row r="62165" spans="27:29">
      <c r="AA62165" s="298"/>
      <c r="AC62165" s="206"/>
    </row>
    <row r="62166" spans="27:29">
      <c r="AA62166" s="298"/>
      <c r="AC62166" s="206"/>
    </row>
    <row r="62167" spans="27:29">
      <c r="AA62167" s="298"/>
      <c r="AC62167" s="206"/>
    </row>
    <row r="62168" spans="27:29">
      <c r="AA62168" s="298"/>
      <c r="AC62168" s="206"/>
    </row>
    <row r="62169" spans="27:29">
      <c r="AA62169" s="298"/>
      <c r="AC62169" s="206"/>
    </row>
    <row r="62170" spans="27:29">
      <c r="AA62170" s="298"/>
      <c r="AC62170" s="206"/>
    </row>
    <row r="62171" spans="27:29">
      <c r="AA62171" s="298"/>
      <c r="AC62171" s="206"/>
    </row>
    <row r="62172" spans="27:29">
      <c r="AA62172" s="298"/>
      <c r="AC62172" s="206"/>
    </row>
    <row r="62173" spans="27:29">
      <c r="AA62173" s="298"/>
      <c r="AC62173" s="206"/>
    </row>
    <row r="62174" spans="27:29">
      <c r="AA62174" s="298"/>
      <c r="AC62174" s="206"/>
    </row>
    <row r="62175" spans="27:29">
      <c r="AA62175" s="298"/>
      <c r="AC62175" s="206"/>
    </row>
    <row r="62176" spans="27:29">
      <c r="AA62176" s="298"/>
      <c r="AC62176" s="206"/>
    </row>
    <row r="62177" spans="27:29">
      <c r="AA62177" s="298"/>
      <c r="AC62177" s="206"/>
    </row>
    <row r="62178" spans="27:29">
      <c r="AA62178" s="298"/>
      <c r="AC62178" s="206"/>
    </row>
    <row r="62179" spans="27:29">
      <c r="AA62179" s="298"/>
      <c r="AC62179" s="206"/>
    </row>
    <row r="62180" spans="27:29">
      <c r="AA62180" s="298"/>
      <c r="AC62180" s="206"/>
    </row>
    <row r="62181" spans="27:29">
      <c r="AA62181" s="298"/>
      <c r="AC62181" s="206"/>
    </row>
    <row r="62182" spans="27:29">
      <c r="AA62182" s="298"/>
      <c r="AC62182" s="206"/>
    </row>
    <row r="62183" spans="27:29">
      <c r="AA62183" s="298"/>
      <c r="AC62183" s="206"/>
    </row>
    <row r="62184" spans="27:29">
      <c r="AA62184" s="298"/>
      <c r="AC62184" s="206"/>
    </row>
    <row r="62185" spans="27:29">
      <c r="AA62185" s="298"/>
      <c r="AC62185" s="206"/>
    </row>
    <row r="62186" spans="27:29">
      <c r="AA62186" s="298"/>
      <c r="AC62186" s="206"/>
    </row>
    <row r="62187" spans="27:29">
      <c r="AA62187" s="298"/>
      <c r="AC62187" s="206"/>
    </row>
    <row r="62188" spans="27:29">
      <c r="AA62188" s="298"/>
      <c r="AC62188" s="206"/>
    </row>
    <row r="62189" spans="27:29">
      <c r="AA62189" s="298"/>
      <c r="AC62189" s="206"/>
    </row>
    <row r="62190" spans="27:29">
      <c r="AA62190" s="298"/>
      <c r="AC62190" s="206"/>
    </row>
    <row r="62191" spans="27:29">
      <c r="AA62191" s="298"/>
      <c r="AC62191" s="206"/>
    </row>
    <row r="62192" spans="27:29">
      <c r="AA62192" s="298"/>
      <c r="AC62192" s="206"/>
    </row>
    <row r="62193" spans="27:29">
      <c r="AA62193" s="298"/>
      <c r="AC62193" s="206"/>
    </row>
    <row r="62194" spans="27:29">
      <c r="AA62194" s="298"/>
      <c r="AC62194" s="206"/>
    </row>
    <row r="62195" spans="27:29">
      <c r="AA62195" s="298"/>
      <c r="AC62195" s="206"/>
    </row>
    <row r="62196" spans="27:29">
      <c r="AA62196" s="298"/>
      <c r="AC62196" s="206"/>
    </row>
    <row r="62197" spans="27:29">
      <c r="AA62197" s="298"/>
      <c r="AC62197" s="206"/>
    </row>
    <row r="62198" spans="27:29">
      <c r="AA62198" s="298"/>
      <c r="AC62198" s="206"/>
    </row>
    <row r="62199" spans="27:29">
      <c r="AA62199" s="298"/>
      <c r="AC62199" s="206"/>
    </row>
    <row r="62200" spans="27:29">
      <c r="AA62200" s="298"/>
      <c r="AC62200" s="206"/>
    </row>
    <row r="62201" spans="27:29">
      <c r="AA62201" s="298"/>
      <c r="AC62201" s="206"/>
    </row>
    <row r="62202" spans="27:29">
      <c r="AA62202" s="298"/>
      <c r="AC62202" s="206"/>
    </row>
    <row r="62203" spans="27:29">
      <c r="AA62203" s="298"/>
      <c r="AC62203" s="206"/>
    </row>
    <row r="62204" spans="27:29">
      <c r="AA62204" s="298"/>
      <c r="AC62204" s="206"/>
    </row>
    <row r="62205" spans="27:29">
      <c r="AA62205" s="298"/>
      <c r="AC62205" s="206"/>
    </row>
    <row r="62206" spans="27:29">
      <c r="AA62206" s="298"/>
      <c r="AC62206" s="206"/>
    </row>
    <row r="62207" spans="27:29">
      <c r="AA62207" s="298"/>
      <c r="AC62207" s="206"/>
    </row>
    <row r="62208" spans="27:29">
      <c r="AA62208" s="298"/>
      <c r="AC62208" s="206"/>
    </row>
    <row r="62209" spans="27:29">
      <c r="AA62209" s="298"/>
      <c r="AC62209" s="206"/>
    </row>
    <row r="62210" spans="27:29">
      <c r="AA62210" s="298"/>
      <c r="AC62210" s="206"/>
    </row>
    <row r="62211" spans="27:29">
      <c r="AA62211" s="298"/>
      <c r="AC62211" s="206"/>
    </row>
    <row r="62212" spans="27:29">
      <c r="AA62212" s="298"/>
      <c r="AC62212" s="206"/>
    </row>
    <row r="62213" spans="27:29">
      <c r="AA62213" s="298"/>
      <c r="AC62213" s="206"/>
    </row>
    <row r="62214" spans="27:29">
      <c r="AA62214" s="298"/>
      <c r="AC62214" s="206"/>
    </row>
    <row r="62215" spans="27:29">
      <c r="AA62215" s="298"/>
      <c r="AC62215" s="206"/>
    </row>
    <row r="62216" spans="27:29">
      <c r="AA62216" s="298"/>
      <c r="AC62216" s="206"/>
    </row>
    <row r="62217" spans="27:29">
      <c r="AA62217" s="298"/>
      <c r="AC62217" s="206"/>
    </row>
    <row r="62218" spans="27:29">
      <c r="AA62218" s="298"/>
      <c r="AC62218" s="206"/>
    </row>
    <row r="62219" spans="27:29">
      <c r="AA62219" s="298"/>
      <c r="AC62219" s="206"/>
    </row>
    <row r="62220" spans="27:29">
      <c r="AA62220" s="298"/>
      <c r="AC62220" s="206"/>
    </row>
    <row r="62221" spans="27:29">
      <c r="AA62221" s="298"/>
      <c r="AC62221" s="206"/>
    </row>
    <row r="62222" spans="27:29">
      <c r="AA62222" s="298"/>
      <c r="AC62222" s="206"/>
    </row>
    <row r="62223" spans="27:29">
      <c r="AA62223" s="298"/>
      <c r="AC62223" s="206"/>
    </row>
    <row r="62224" spans="27:29">
      <c r="AA62224" s="298"/>
      <c r="AC62224" s="206"/>
    </row>
    <row r="62225" spans="27:29">
      <c r="AA62225" s="298"/>
      <c r="AC62225" s="206"/>
    </row>
    <row r="62226" spans="27:29">
      <c r="AA62226" s="298"/>
      <c r="AC62226" s="206"/>
    </row>
    <row r="62227" spans="27:29">
      <c r="AA62227" s="298"/>
      <c r="AC62227" s="206"/>
    </row>
    <row r="62228" spans="27:29">
      <c r="AA62228" s="298"/>
      <c r="AC62228" s="206"/>
    </row>
    <row r="62229" spans="27:29">
      <c r="AA62229" s="298"/>
      <c r="AC62229" s="206"/>
    </row>
    <row r="62230" spans="27:29">
      <c r="AA62230" s="298"/>
      <c r="AC62230" s="206"/>
    </row>
    <row r="62231" spans="27:29">
      <c r="AA62231" s="298"/>
      <c r="AC62231" s="206"/>
    </row>
    <row r="62232" spans="27:29">
      <c r="AA62232" s="298"/>
      <c r="AC62232" s="206"/>
    </row>
    <row r="62233" spans="27:29">
      <c r="AA62233" s="298"/>
      <c r="AC62233" s="206"/>
    </row>
    <row r="62234" spans="27:29">
      <c r="AA62234" s="298"/>
      <c r="AC62234" s="206"/>
    </row>
    <row r="62235" spans="27:29">
      <c r="AA62235" s="298"/>
      <c r="AC62235" s="206"/>
    </row>
    <row r="62236" spans="27:29">
      <c r="AA62236" s="298"/>
      <c r="AC62236" s="206"/>
    </row>
    <row r="62237" spans="27:29">
      <c r="AA62237" s="298"/>
      <c r="AC62237" s="206"/>
    </row>
    <row r="62238" spans="27:29">
      <c r="AA62238" s="298"/>
      <c r="AC62238" s="206"/>
    </row>
    <row r="62239" spans="27:29">
      <c r="AA62239" s="298"/>
      <c r="AC62239" s="206"/>
    </row>
    <row r="62240" spans="27:29">
      <c r="AA62240" s="298"/>
      <c r="AC62240" s="206"/>
    </row>
    <row r="62241" spans="27:29">
      <c r="AA62241" s="298"/>
      <c r="AC62241" s="206"/>
    </row>
    <row r="62242" spans="27:29">
      <c r="AA62242" s="298"/>
      <c r="AC62242" s="206"/>
    </row>
    <row r="62243" spans="27:29">
      <c r="AA62243" s="298"/>
      <c r="AC62243" s="206"/>
    </row>
    <row r="62244" spans="27:29">
      <c r="AA62244" s="298"/>
      <c r="AC62244" s="206"/>
    </row>
    <row r="62245" spans="27:29">
      <c r="AA62245" s="298"/>
      <c r="AC62245" s="206"/>
    </row>
    <row r="62246" spans="27:29">
      <c r="AA62246" s="298"/>
      <c r="AC62246" s="206"/>
    </row>
    <row r="62247" spans="27:29">
      <c r="AA62247" s="298"/>
      <c r="AC62247" s="206"/>
    </row>
    <row r="62248" spans="27:29">
      <c r="AA62248" s="298"/>
      <c r="AC62248" s="206"/>
    </row>
    <row r="62249" spans="27:29">
      <c r="AA62249" s="298"/>
      <c r="AC62249" s="206"/>
    </row>
    <row r="62250" spans="27:29">
      <c r="AA62250" s="298"/>
      <c r="AC62250" s="206"/>
    </row>
    <row r="62251" spans="27:29">
      <c r="AA62251" s="298"/>
      <c r="AC62251" s="206"/>
    </row>
    <row r="62252" spans="27:29">
      <c r="AA62252" s="298"/>
      <c r="AC62252" s="206"/>
    </row>
    <row r="62253" spans="27:29">
      <c r="AA62253" s="298"/>
      <c r="AC62253" s="206"/>
    </row>
    <row r="62254" spans="27:29">
      <c r="AA62254" s="298"/>
      <c r="AC62254" s="206"/>
    </row>
    <row r="62255" spans="27:29">
      <c r="AA62255" s="298"/>
      <c r="AC62255" s="206"/>
    </row>
    <row r="62256" spans="27:29">
      <c r="AA62256" s="298"/>
      <c r="AC62256" s="206"/>
    </row>
    <row r="62257" spans="27:29">
      <c r="AA62257" s="298"/>
      <c r="AC62257" s="206"/>
    </row>
    <row r="62258" spans="27:29">
      <c r="AA62258" s="298"/>
      <c r="AC62258" s="206"/>
    </row>
    <row r="62259" spans="27:29">
      <c r="AA62259" s="298"/>
      <c r="AC62259" s="206"/>
    </row>
    <row r="62260" spans="27:29">
      <c r="AA62260" s="298"/>
      <c r="AC62260" s="206"/>
    </row>
    <row r="62261" spans="27:29">
      <c r="AA62261" s="298"/>
      <c r="AC62261" s="206"/>
    </row>
    <row r="62262" spans="27:29">
      <c r="AA62262" s="298"/>
      <c r="AC62262" s="206"/>
    </row>
    <row r="62263" spans="27:29">
      <c r="AA62263" s="298"/>
      <c r="AC62263" s="206"/>
    </row>
    <row r="62264" spans="27:29">
      <c r="AA62264" s="298"/>
      <c r="AC62264" s="206"/>
    </row>
    <row r="62265" spans="27:29">
      <c r="AA62265" s="298"/>
      <c r="AC62265" s="206"/>
    </row>
    <row r="62266" spans="27:29">
      <c r="AA62266" s="298"/>
      <c r="AC62266" s="206"/>
    </row>
    <row r="62267" spans="27:29">
      <c r="AA62267" s="298"/>
      <c r="AC62267" s="206"/>
    </row>
    <row r="62268" spans="27:29">
      <c r="AA62268" s="298"/>
      <c r="AC62268" s="206"/>
    </row>
    <row r="62269" spans="27:29">
      <c r="AA62269" s="298"/>
      <c r="AC62269" s="206"/>
    </row>
    <row r="62270" spans="27:29">
      <c r="AA62270" s="298"/>
      <c r="AC62270" s="206"/>
    </row>
    <row r="62271" spans="27:29">
      <c r="AA62271" s="298"/>
      <c r="AC62271" s="206"/>
    </row>
    <row r="62272" spans="27:29">
      <c r="AA62272" s="298"/>
      <c r="AC62272" s="206"/>
    </row>
    <row r="62273" spans="27:29">
      <c r="AA62273" s="298"/>
      <c r="AC62273" s="206"/>
    </row>
    <row r="62274" spans="27:29">
      <c r="AA62274" s="298"/>
      <c r="AC62274" s="206"/>
    </row>
    <row r="62275" spans="27:29">
      <c r="AA62275" s="298"/>
      <c r="AC62275" s="206"/>
    </row>
    <row r="62276" spans="27:29">
      <c r="AA62276" s="298"/>
      <c r="AC62276" s="206"/>
    </row>
    <row r="62277" spans="27:29">
      <c r="AA62277" s="298"/>
      <c r="AC62277" s="206"/>
    </row>
    <row r="62278" spans="27:29">
      <c r="AA62278" s="298"/>
      <c r="AC62278" s="206"/>
    </row>
    <row r="62279" spans="27:29">
      <c r="AA62279" s="298"/>
      <c r="AC62279" s="206"/>
    </row>
    <row r="62280" spans="27:29">
      <c r="AA62280" s="298"/>
      <c r="AC62280" s="206"/>
    </row>
    <row r="62281" spans="27:29">
      <c r="AA62281" s="298"/>
      <c r="AC62281" s="206"/>
    </row>
    <row r="62282" spans="27:29">
      <c r="AA62282" s="298"/>
      <c r="AC62282" s="206"/>
    </row>
    <row r="62283" spans="27:29">
      <c r="AA62283" s="298"/>
      <c r="AC62283" s="206"/>
    </row>
    <row r="62284" spans="27:29">
      <c r="AA62284" s="298"/>
      <c r="AC62284" s="206"/>
    </row>
    <row r="62285" spans="27:29">
      <c r="AA62285" s="298"/>
      <c r="AC62285" s="206"/>
    </row>
    <row r="62286" spans="27:29">
      <c r="AA62286" s="298"/>
      <c r="AC62286" s="206"/>
    </row>
    <row r="62287" spans="27:29">
      <c r="AA62287" s="298"/>
      <c r="AC62287" s="206"/>
    </row>
    <row r="62288" spans="27:29">
      <c r="AA62288" s="298"/>
      <c r="AC62288" s="206"/>
    </row>
    <row r="62289" spans="27:29">
      <c r="AA62289" s="298"/>
      <c r="AC62289" s="206"/>
    </row>
    <row r="62290" spans="27:29">
      <c r="AA62290" s="298"/>
      <c r="AC62290" s="206"/>
    </row>
    <row r="62291" spans="27:29">
      <c r="AA62291" s="298"/>
      <c r="AC62291" s="206"/>
    </row>
    <row r="62292" spans="27:29">
      <c r="AA62292" s="298"/>
      <c r="AC62292" s="206"/>
    </row>
    <row r="62293" spans="27:29">
      <c r="AA62293" s="298"/>
      <c r="AC62293" s="206"/>
    </row>
    <row r="62294" spans="27:29">
      <c r="AA62294" s="298"/>
      <c r="AC62294" s="206"/>
    </row>
    <row r="62295" spans="27:29">
      <c r="AA62295" s="298"/>
      <c r="AC62295" s="206"/>
    </row>
    <row r="62296" spans="27:29">
      <c r="AA62296" s="298"/>
      <c r="AC62296" s="206"/>
    </row>
    <row r="62297" spans="27:29">
      <c r="AA62297" s="298"/>
      <c r="AC62297" s="206"/>
    </row>
    <row r="62298" spans="27:29">
      <c r="AA62298" s="298"/>
      <c r="AC62298" s="206"/>
    </row>
    <row r="62299" spans="27:29">
      <c r="AA62299" s="298"/>
      <c r="AC62299" s="206"/>
    </row>
    <row r="62300" spans="27:29">
      <c r="AA62300" s="298"/>
      <c r="AC62300" s="206"/>
    </row>
    <row r="62301" spans="27:29">
      <c r="AA62301" s="298"/>
      <c r="AC62301" s="206"/>
    </row>
    <row r="62302" spans="27:29">
      <c r="AA62302" s="298"/>
      <c r="AC62302" s="206"/>
    </row>
    <row r="62303" spans="27:29">
      <c r="AA62303" s="298"/>
      <c r="AC62303" s="206"/>
    </row>
    <row r="62304" spans="27:29">
      <c r="AA62304" s="298"/>
      <c r="AC62304" s="206"/>
    </row>
    <row r="62305" spans="27:29">
      <c r="AA62305" s="298"/>
      <c r="AC62305" s="206"/>
    </row>
    <row r="62306" spans="27:29">
      <c r="AA62306" s="298"/>
      <c r="AC62306" s="206"/>
    </row>
    <row r="62307" spans="27:29">
      <c r="AA62307" s="298"/>
      <c r="AC62307" s="206"/>
    </row>
    <row r="62308" spans="27:29">
      <c r="AA62308" s="298"/>
      <c r="AC62308" s="206"/>
    </row>
    <row r="62309" spans="27:29">
      <c r="AA62309" s="298"/>
      <c r="AC62309" s="206"/>
    </row>
    <row r="62310" spans="27:29">
      <c r="AA62310" s="298"/>
      <c r="AC62310" s="206"/>
    </row>
    <row r="62311" spans="27:29">
      <c r="AA62311" s="298"/>
      <c r="AC62311" s="206"/>
    </row>
    <row r="62312" spans="27:29">
      <c r="AA62312" s="298"/>
      <c r="AC62312" s="206"/>
    </row>
    <row r="62313" spans="27:29">
      <c r="AA62313" s="298"/>
      <c r="AC62313" s="206"/>
    </row>
    <row r="62314" spans="27:29">
      <c r="AA62314" s="298"/>
      <c r="AC62314" s="206"/>
    </row>
    <row r="62315" spans="27:29">
      <c r="AA62315" s="298"/>
      <c r="AC62315" s="206"/>
    </row>
    <row r="62316" spans="27:29">
      <c r="AA62316" s="298"/>
      <c r="AC62316" s="206"/>
    </row>
    <row r="62317" spans="27:29">
      <c r="AA62317" s="298"/>
      <c r="AC62317" s="206"/>
    </row>
    <row r="62318" spans="27:29">
      <c r="AA62318" s="298"/>
      <c r="AC62318" s="206"/>
    </row>
    <row r="62319" spans="27:29">
      <c r="AA62319" s="298"/>
      <c r="AC62319" s="206"/>
    </row>
    <row r="62320" spans="27:29">
      <c r="AA62320" s="298"/>
      <c r="AC62320" s="206"/>
    </row>
    <row r="62321" spans="27:29">
      <c r="AA62321" s="298"/>
      <c r="AC62321" s="206"/>
    </row>
    <row r="62322" spans="27:29">
      <c r="AA62322" s="298"/>
      <c r="AC62322" s="206"/>
    </row>
    <row r="62323" spans="27:29">
      <c r="AA62323" s="298"/>
      <c r="AC62323" s="206"/>
    </row>
    <row r="62324" spans="27:29">
      <c r="AA62324" s="298"/>
      <c r="AC62324" s="206"/>
    </row>
    <row r="62325" spans="27:29">
      <c r="AA62325" s="298"/>
      <c r="AC62325" s="206"/>
    </row>
    <row r="62326" spans="27:29">
      <c r="AA62326" s="298"/>
      <c r="AC62326" s="206"/>
    </row>
    <row r="62327" spans="27:29">
      <c r="AA62327" s="298"/>
      <c r="AC62327" s="206"/>
    </row>
    <row r="62328" spans="27:29">
      <c r="AA62328" s="298"/>
      <c r="AC62328" s="206"/>
    </row>
    <row r="62329" spans="27:29">
      <c r="AA62329" s="298"/>
      <c r="AC62329" s="206"/>
    </row>
    <row r="62330" spans="27:29">
      <c r="AA62330" s="298"/>
      <c r="AC62330" s="206"/>
    </row>
    <row r="62331" spans="27:29">
      <c r="AA62331" s="298"/>
      <c r="AC62331" s="206"/>
    </row>
    <row r="62332" spans="27:29">
      <c r="AA62332" s="298"/>
      <c r="AC62332" s="206"/>
    </row>
    <row r="62333" spans="27:29">
      <c r="AA62333" s="298"/>
      <c r="AC62333" s="206"/>
    </row>
    <row r="62334" spans="27:29">
      <c r="AA62334" s="298"/>
      <c r="AC62334" s="206"/>
    </row>
    <row r="62335" spans="27:29">
      <c r="AA62335" s="298"/>
      <c r="AC62335" s="206"/>
    </row>
    <row r="62336" spans="27:29">
      <c r="AA62336" s="298"/>
      <c r="AC62336" s="206"/>
    </row>
    <row r="62337" spans="27:29">
      <c r="AA62337" s="298"/>
      <c r="AC62337" s="206"/>
    </row>
    <row r="62338" spans="27:29">
      <c r="AA62338" s="298"/>
      <c r="AC62338" s="206"/>
    </row>
    <row r="62339" spans="27:29">
      <c r="AA62339" s="298"/>
      <c r="AC62339" s="206"/>
    </row>
    <row r="62340" spans="27:29">
      <c r="AA62340" s="298"/>
      <c r="AC62340" s="206"/>
    </row>
    <row r="62341" spans="27:29">
      <c r="AA62341" s="298"/>
      <c r="AC62341" s="206"/>
    </row>
    <row r="62342" spans="27:29">
      <c r="AA62342" s="298"/>
      <c r="AC62342" s="206"/>
    </row>
    <row r="62343" spans="27:29">
      <c r="AA62343" s="298"/>
      <c r="AC62343" s="206"/>
    </row>
    <row r="62344" spans="27:29">
      <c r="AA62344" s="298"/>
      <c r="AC62344" s="206"/>
    </row>
    <row r="62345" spans="27:29">
      <c r="AA62345" s="298"/>
      <c r="AC62345" s="206"/>
    </row>
    <row r="62346" spans="27:29">
      <c r="AA62346" s="298"/>
      <c r="AC62346" s="206"/>
    </row>
    <row r="62347" spans="27:29">
      <c r="AA62347" s="298"/>
      <c r="AC62347" s="206"/>
    </row>
    <row r="62348" spans="27:29">
      <c r="AA62348" s="298"/>
      <c r="AC62348" s="206"/>
    </row>
    <row r="62349" spans="27:29">
      <c r="AA62349" s="298"/>
      <c r="AC62349" s="206"/>
    </row>
    <row r="62350" spans="27:29">
      <c r="AA62350" s="298"/>
      <c r="AC62350" s="206"/>
    </row>
    <row r="62351" spans="27:29">
      <c r="AA62351" s="298"/>
      <c r="AC62351" s="206"/>
    </row>
    <row r="62352" spans="27:29">
      <c r="AA62352" s="298"/>
      <c r="AC62352" s="206"/>
    </row>
    <row r="62353" spans="27:29">
      <c r="AA62353" s="298"/>
      <c r="AC62353" s="206"/>
    </row>
    <row r="62354" spans="27:29">
      <c r="AA62354" s="298"/>
      <c r="AC62354" s="206"/>
    </row>
    <row r="62355" spans="27:29">
      <c r="AA62355" s="298"/>
      <c r="AC62355" s="206"/>
    </row>
    <row r="62356" spans="27:29">
      <c r="AA62356" s="298"/>
      <c r="AC62356" s="206"/>
    </row>
    <row r="62357" spans="27:29">
      <c r="AA62357" s="298"/>
      <c r="AC62357" s="206"/>
    </row>
    <row r="62358" spans="27:29">
      <c r="AA62358" s="298"/>
      <c r="AC62358" s="206"/>
    </row>
    <row r="62359" spans="27:29">
      <c r="AA62359" s="298"/>
      <c r="AC62359" s="206"/>
    </row>
    <row r="62360" spans="27:29">
      <c r="AA62360" s="298"/>
      <c r="AC62360" s="206"/>
    </row>
    <row r="62361" spans="27:29">
      <c r="AA62361" s="298"/>
      <c r="AC62361" s="206"/>
    </row>
    <row r="62362" spans="27:29">
      <c r="AA62362" s="298"/>
      <c r="AC62362" s="206"/>
    </row>
    <row r="62363" spans="27:29">
      <c r="AA62363" s="298"/>
      <c r="AC62363" s="206"/>
    </row>
    <row r="62364" spans="27:29">
      <c r="AA62364" s="298"/>
      <c r="AC62364" s="206"/>
    </row>
    <row r="62365" spans="27:29">
      <c r="AA62365" s="298"/>
      <c r="AC62365" s="206"/>
    </row>
    <row r="62366" spans="27:29">
      <c r="AA62366" s="298"/>
      <c r="AC62366" s="206"/>
    </row>
    <row r="62367" spans="27:29">
      <c r="AA62367" s="298"/>
      <c r="AC62367" s="206"/>
    </row>
    <row r="62368" spans="27:29">
      <c r="AA62368" s="298"/>
      <c r="AC62368" s="206"/>
    </row>
    <row r="62369" spans="27:29">
      <c r="AA62369" s="298"/>
      <c r="AC62369" s="206"/>
    </row>
    <row r="62370" spans="27:29">
      <c r="AA62370" s="298"/>
      <c r="AC62370" s="206"/>
    </row>
    <row r="62371" spans="27:29">
      <c r="AA62371" s="298"/>
      <c r="AC62371" s="206"/>
    </row>
    <row r="62372" spans="27:29">
      <c r="AA62372" s="298"/>
      <c r="AC62372" s="206"/>
    </row>
    <row r="62373" spans="27:29">
      <c r="AA62373" s="298"/>
      <c r="AC62373" s="206"/>
    </row>
    <row r="62374" spans="27:29">
      <c r="AA62374" s="298"/>
      <c r="AC62374" s="206"/>
    </row>
    <row r="62375" spans="27:29">
      <c r="AA62375" s="298"/>
      <c r="AC62375" s="206"/>
    </row>
    <row r="62376" spans="27:29">
      <c r="AA62376" s="298"/>
      <c r="AC62376" s="206"/>
    </row>
    <row r="62377" spans="27:29">
      <c r="AA62377" s="298"/>
      <c r="AC62377" s="206"/>
    </row>
    <row r="62378" spans="27:29">
      <c r="AA62378" s="298"/>
      <c r="AC62378" s="206"/>
    </row>
    <row r="62379" spans="27:29">
      <c r="AA62379" s="298"/>
      <c r="AC62379" s="206"/>
    </row>
    <row r="62380" spans="27:29">
      <c r="AA62380" s="298"/>
      <c r="AC62380" s="206"/>
    </row>
    <row r="62381" spans="27:29">
      <c r="AA62381" s="298"/>
      <c r="AC62381" s="206"/>
    </row>
    <row r="62382" spans="27:29">
      <c r="AA62382" s="298"/>
      <c r="AC62382" s="206"/>
    </row>
    <row r="62383" spans="27:29">
      <c r="AA62383" s="298"/>
      <c r="AC62383" s="206"/>
    </row>
    <row r="62384" spans="27:29">
      <c r="AA62384" s="298"/>
      <c r="AC62384" s="206"/>
    </row>
    <row r="62385" spans="27:29">
      <c r="AA62385" s="298"/>
      <c r="AC62385" s="206"/>
    </row>
    <row r="62386" spans="27:29">
      <c r="AA62386" s="298"/>
      <c r="AC62386" s="206"/>
    </row>
    <row r="62387" spans="27:29">
      <c r="AA62387" s="298"/>
      <c r="AC62387" s="206"/>
    </row>
    <row r="62388" spans="27:29">
      <c r="AA62388" s="298"/>
      <c r="AC62388" s="206"/>
    </row>
    <row r="62389" spans="27:29">
      <c r="AA62389" s="298"/>
      <c r="AC62389" s="206"/>
    </row>
    <row r="62390" spans="27:29">
      <c r="AA62390" s="298"/>
      <c r="AC62390" s="206"/>
    </row>
    <row r="62391" spans="27:29">
      <c r="AA62391" s="298"/>
      <c r="AC62391" s="206"/>
    </row>
    <row r="62392" spans="27:29">
      <c r="AA62392" s="298"/>
      <c r="AC62392" s="206"/>
    </row>
    <row r="62393" spans="27:29">
      <c r="AA62393" s="298"/>
      <c r="AC62393" s="206"/>
    </row>
    <row r="62394" spans="27:29">
      <c r="AA62394" s="298"/>
      <c r="AC62394" s="206"/>
    </row>
    <row r="62395" spans="27:29">
      <c r="AA62395" s="298"/>
      <c r="AC62395" s="206"/>
    </row>
    <row r="62396" spans="27:29">
      <c r="AA62396" s="298"/>
      <c r="AC62396" s="206"/>
    </row>
    <row r="62397" spans="27:29">
      <c r="AA62397" s="298"/>
      <c r="AC62397" s="206"/>
    </row>
    <row r="62398" spans="27:29">
      <c r="AA62398" s="298"/>
      <c r="AC62398" s="206"/>
    </row>
    <row r="62399" spans="27:29">
      <c r="AA62399" s="298"/>
      <c r="AC62399" s="206"/>
    </row>
    <row r="62400" spans="27:29">
      <c r="AA62400" s="298"/>
      <c r="AC62400" s="206"/>
    </row>
    <row r="62401" spans="27:29">
      <c r="AA62401" s="298"/>
      <c r="AC62401" s="206"/>
    </row>
    <row r="62402" spans="27:29">
      <c r="AA62402" s="298"/>
      <c r="AC62402" s="206"/>
    </row>
    <row r="62403" spans="27:29">
      <c r="AA62403" s="298"/>
      <c r="AC62403" s="206"/>
    </row>
    <row r="62404" spans="27:29">
      <c r="AA62404" s="298"/>
      <c r="AC62404" s="206"/>
    </row>
    <row r="62405" spans="27:29">
      <c r="AA62405" s="298"/>
      <c r="AC62405" s="206"/>
    </row>
    <row r="62406" spans="27:29">
      <c r="AA62406" s="298"/>
      <c r="AC62406" s="206"/>
    </row>
    <row r="62407" spans="27:29">
      <c r="AA62407" s="298"/>
      <c r="AC62407" s="206"/>
    </row>
    <row r="62408" spans="27:29">
      <c r="AA62408" s="298"/>
      <c r="AC62408" s="206"/>
    </row>
    <row r="62409" spans="27:29">
      <c r="AA62409" s="298"/>
      <c r="AC62409" s="206"/>
    </row>
    <row r="62410" spans="27:29">
      <c r="AA62410" s="298"/>
      <c r="AC62410" s="206"/>
    </row>
    <row r="62411" spans="27:29">
      <c r="AA62411" s="298"/>
      <c r="AC62411" s="206"/>
    </row>
    <row r="62412" spans="27:29">
      <c r="AA62412" s="298"/>
      <c r="AC62412" s="206"/>
    </row>
    <row r="62413" spans="27:29">
      <c r="AA62413" s="298"/>
      <c r="AC62413" s="206"/>
    </row>
    <row r="62414" spans="27:29">
      <c r="AA62414" s="298"/>
      <c r="AC62414" s="206"/>
    </row>
    <row r="62415" spans="27:29">
      <c r="AA62415" s="298"/>
      <c r="AC62415" s="206"/>
    </row>
    <row r="62416" spans="27:29">
      <c r="AA62416" s="298"/>
      <c r="AC62416" s="206"/>
    </row>
    <row r="62417" spans="27:29">
      <c r="AA62417" s="298"/>
      <c r="AC62417" s="206"/>
    </row>
    <row r="62418" spans="27:29">
      <c r="AA62418" s="298"/>
      <c r="AC62418" s="206"/>
    </row>
    <row r="62419" spans="27:29">
      <c r="AA62419" s="298"/>
      <c r="AC62419" s="206"/>
    </row>
    <row r="62420" spans="27:29">
      <c r="AA62420" s="298"/>
      <c r="AC62420" s="206"/>
    </row>
    <row r="62421" spans="27:29">
      <c r="AA62421" s="298"/>
      <c r="AC62421" s="206"/>
    </row>
    <row r="62422" spans="27:29">
      <c r="AA62422" s="298"/>
      <c r="AC62422" s="206"/>
    </row>
    <row r="62423" spans="27:29">
      <c r="AA62423" s="298"/>
      <c r="AC62423" s="206"/>
    </row>
    <row r="62424" spans="27:29">
      <c r="AA62424" s="298"/>
      <c r="AC62424" s="206"/>
    </row>
    <row r="62425" spans="27:29">
      <c r="AA62425" s="298"/>
      <c r="AC62425" s="206"/>
    </row>
    <row r="62426" spans="27:29">
      <c r="AA62426" s="298"/>
      <c r="AC62426" s="206"/>
    </row>
    <row r="62427" spans="27:29">
      <c r="AA62427" s="298"/>
      <c r="AC62427" s="206"/>
    </row>
    <row r="62428" spans="27:29">
      <c r="AA62428" s="298"/>
      <c r="AC62428" s="206"/>
    </row>
    <row r="62429" spans="27:29">
      <c r="AA62429" s="298"/>
      <c r="AC62429" s="206"/>
    </row>
    <row r="62430" spans="27:29">
      <c r="AA62430" s="298"/>
      <c r="AC62430" s="206"/>
    </row>
    <row r="62431" spans="27:29">
      <c r="AA62431" s="298"/>
      <c r="AC62431" s="206"/>
    </row>
    <row r="62432" spans="27:29">
      <c r="AA62432" s="298"/>
      <c r="AC62432" s="206"/>
    </row>
    <row r="62433" spans="27:29">
      <c r="AA62433" s="298"/>
      <c r="AC62433" s="206"/>
    </row>
    <row r="62434" spans="27:29">
      <c r="AA62434" s="298"/>
      <c r="AC62434" s="206"/>
    </row>
    <row r="62435" spans="27:29">
      <c r="AA62435" s="298"/>
      <c r="AC62435" s="206"/>
    </row>
    <row r="62436" spans="27:29">
      <c r="AA62436" s="298"/>
      <c r="AC62436" s="206"/>
    </row>
    <row r="62437" spans="27:29">
      <c r="AA62437" s="298"/>
      <c r="AC62437" s="206"/>
    </row>
    <row r="62438" spans="27:29">
      <c r="AA62438" s="298"/>
      <c r="AC62438" s="206"/>
    </row>
    <row r="62439" spans="27:29">
      <c r="AA62439" s="298"/>
      <c r="AC62439" s="206"/>
    </row>
    <row r="62440" spans="27:29">
      <c r="AA62440" s="298"/>
      <c r="AC62440" s="206"/>
    </row>
    <row r="62441" spans="27:29">
      <c r="AA62441" s="298"/>
      <c r="AC62441" s="206"/>
    </row>
    <row r="62442" spans="27:29">
      <c r="AA62442" s="298"/>
      <c r="AC62442" s="206"/>
    </row>
    <row r="62443" spans="27:29">
      <c r="AA62443" s="298"/>
      <c r="AC62443" s="206"/>
    </row>
    <row r="62444" spans="27:29">
      <c r="AA62444" s="298"/>
      <c r="AC62444" s="206"/>
    </row>
    <row r="62445" spans="27:29">
      <c r="AA62445" s="298"/>
      <c r="AC62445" s="206"/>
    </row>
    <row r="62446" spans="27:29">
      <c r="AA62446" s="298"/>
      <c r="AC62446" s="206"/>
    </row>
    <row r="62447" spans="27:29">
      <c r="AA62447" s="298"/>
      <c r="AC62447" s="206"/>
    </row>
    <row r="62448" spans="27:29">
      <c r="AA62448" s="298"/>
      <c r="AC62448" s="206"/>
    </row>
    <row r="62449" spans="27:29">
      <c r="AA62449" s="298"/>
      <c r="AC62449" s="206"/>
    </row>
    <row r="62450" spans="27:29">
      <c r="AA62450" s="298"/>
      <c r="AC62450" s="206"/>
    </row>
    <row r="62451" spans="27:29">
      <c r="AA62451" s="298"/>
      <c r="AC62451" s="206"/>
    </row>
    <row r="62452" spans="27:29">
      <c r="AA62452" s="298"/>
      <c r="AC62452" s="206"/>
    </row>
    <row r="62453" spans="27:29">
      <c r="AA62453" s="298"/>
      <c r="AC62453" s="206"/>
    </row>
    <row r="62454" spans="27:29">
      <c r="AA62454" s="298"/>
      <c r="AC62454" s="206"/>
    </row>
    <row r="62455" spans="27:29">
      <c r="AA62455" s="298"/>
      <c r="AC62455" s="206"/>
    </row>
    <row r="62456" spans="27:29">
      <c r="AA62456" s="298"/>
      <c r="AC62456" s="206"/>
    </row>
    <row r="62457" spans="27:29">
      <c r="AA62457" s="298"/>
      <c r="AC62457" s="206"/>
    </row>
    <row r="62458" spans="27:29">
      <c r="AA62458" s="298"/>
      <c r="AC62458" s="206"/>
    </row>
    <row r="62459" spans="27:29">
      <c r="AA62459" s="298"/>
      <c r="AC62459" s="206"/>
    </row>
    <row r="62460" spans="27:29">
      <c r="AA62460" s="298"/>
      <c r="AC62460" s="206"/>
    </row>
    <row r="62461" spans="27:29">
      <c r="AA62461" s="298"/>
      <c r="AC62461" s="206"/>
    </row>
    <row r="62462" spans="27:29">
      <c r="AA62462" s="298"/>
      <c r="AC62462" s="206"/>
    </row>
    <row r="62463" spans="27:29">
      <c r="AA62463" s="298"/>
      <c r="AC62463" s="206"/>
    </row>
    <row r="62464" spans="27:29">
      <c r="AA62464" s="298"/>
      <c r="AC62464" s="206"/>
    </row>
    <row r="62465" spans="27:29">
      <c r="AA62465" s="298"/>
      <c r="AC62465" s="206"/>
    </row>
    <row r="62466" spans="27:29">
      <c r="AA62466" s="298"/>
      <c r="AC62466" s="206"/>
    </row>
    <row r="62467" spans="27:29">
      <c r="AA62467" s="298"/>
      <c r="AC62467" s="206"/>
    </row>
    <row r="62468" spans="27:29">
      <c r="AA62468" s="298"/>
      <c r="AC62468" s="206"/>
    </row>
    <row r="62469" spans="27:29">
      <c r="AA62469" s="298"/>
      <c r="AC62469" s="206"/>
    </row>
    <row r="62470" spans="27:29">
      <c r="AA62470" s="298"/>
      <c r="AC62470" s="206"/>
    </row>
    <row r="62471" spans="27:29">
      <c r="AA62471" s="298"/>
      <c r="AC62471" s="206"/>
    </row>
    <row r="62472" spans="27:29">
      <c r="AA62472" s="298"/>
      <c r="AC62472" s="206"/>
    </row>
    <row r="62473" spans="27:29">
      <c r="AA62473" s="298"/>
      <c r="AC62473" s="206"/>
    </row>
    <row r="62474" spans="27:29">
      <c r="AA62474" s="298"/>
      <c r="AC62474" s="206"/>
    </row>
    <row r="62475" spans="27:29">
      <c r="AA62475" s="298"/>
      <c r="AC62475" s="206"/>
    </row>
    <row r="62476" spans="27:29">
      <c r="AA62476" s="298"/>
      <c r="AC62476" s="206"/>
    </row>
    <row r="62477" spans="27:29">
      <c r="AA62477" s="298"/>
      <c r="AC62477" s="206"/>
    </row>
    <row r="62478" spans="27:29">
      <c r="AA62478" s="298"/>
      <c r="AC62478" s="206"/>
    </row>
    <row r="62479" spans="27:29">
      <c r="AA62479" s="298"/>
      <c r="AC62479" s="206"/>
    </row>
    <row r="62480" spans="27:29">
      <c r="AA62480" s="298"/>
      <c r="AC62480" s="206"/>
    </row>
    <row r="62481" spans="27:29">
      <c r="AA62481" s="298"/>
      <c r="AC62481" s="206"/>
    </row>
    <row r="62482" spans="27:29">
      <c r="AA62482" s="298"/>
      <c r="AC62482" s="206"/>
    </row>
    <row r="62483" spans="27:29">
      <c r="AA62483" s="298"/>
      <c r="AC62483" s="206"/>
    </row>
    <row r="62484" spans="27:29">
      <c r="AA62484" s="298"/>
      <c r="AC62484" s="206"/>
    </row>
    <row r="62485" spans="27:29">
      <c r="AA62485" s="298"/>
      <c r="AC62485" s="206"/>
    </row>
    <row r="62486" spans="27:29">
      <c r="AA62486" s="298"/>
      <c r="AC62486" s="206"/>
    </row>
    <row r="62487" spans="27:29">
      <c r="AA62487" s="298"/>
      <c r="AC62487" s="206"/>
    </row>
    <row r="62488" spans="27:29">
      <c r="AA62488" s="298"/>
      <c r="AC62488" s="206"/>
    </row>
    <row r="62489" spans="27:29">
      <c r="AA62489" s="298"/>
      <c r="AC62489" s="206"/>
    </row>
    <row r="62490" spans="27:29">
      <c r="AA62490" s="298"/>
      <c r="AC62490" s="206"/>
    </row>
    <row r="62491" spans="27:29">
      <c r="AA62491" s="298"/>
      <c r="AC62491" s="206"/>
    </row>
    <row r="62492" spans="27:29">
      <c r="AA62492" s="298"/>
      <c r="AC62492" s="206"/>
    </row>
    <row r="62493" spans="27:29">
      <c r="AA62493" s="298"/>
      <c r="AC62493" s="206"/>
    </row>
    <row r="62494" spans="27:29">
      <c r="AA62494" s="298"/>
      <c r="AC62494" s="206"/>
    </row>
    <row r="62495" spans="27:29">
      <c r="AA62495" s="298"/>
      <c r="AC62495" s="206"/>
    </row>
    <row r="62496" spans="27:29">
      <c r="AA62496" s="298"/>
      <c r="AC62496" s="206"/>
    </row>
    <row r="62497" spans="27:29">
      <c r="AA62497" s="298"/>
      <c r="AC62497" s="206"/>
    </row>
    <row r="62498" spans="27:29">
      <c r="AA62498" s="298"/>
      <c r="AC62498" s="206"/>
    </row>
    <row r="62499" spans="27:29">
      <c r="AA62499" s="298"/>
      <c r="AC62499" s="206"/>
    </row>
    <row r="62500" spans="27:29">
      <c r="AA62500" s="298"/>
      <c r="AC62500" s="206"/>
    </row>
    <row r="62501" spans="27:29">
      <c r="AA62501" s="298"/>
      <c r="AC62501" s="206"/>
    </row>
    <row r="62502" spans="27:29">
      <c r="AA62502" s="298"/>
      <c r="AC62502" s="206"/>
    </row>
    <row r="62503" spans="27:29">
      <c r="AA62503" s="298"/>
      <c r="AC62503" s="206"/>
    </row>
    <row r="62504" spans="27:29">
      <c r="AA62504" s="298"/>
      <c r="AC62504" s="206"/>
    </row>
    <row r="62505" spans="27:29">
      <c r="AA62505" s="298"/>
      <c r="AC62505" s="206"/>
    </row>
    <row r="62506" spans="27:29">
      <c r="AA62506" s="298"/>
      <c r="AC62506" s="206"/>
    </row>
    <row r="62507" spans="27:29">
      <c r="AA62507" s="298"/>
      <c r="AC62507" s="206"/>
    </row>
    <row r="62508" spans="27:29">
      <c r="AA62508" s="298"/>
      <c r="AC62508" s="206"/>
    </row>
    <row r="62509" spans="27:29">
      <c r="AA62509" s="298"/>
      <c r="AC62509" s="206"/>
    </row>
    <row r="62510" spans="27:29">
      <c r="AA62510" s="298"/>
      <c r="AC62510" s="206"/>
    </row>
    <row r="62511" spans="27:29">
      <c r="AA62511" s="298"/>
      <c r="AC62511" s="206"/>
    </row>
    <row r="62512" spans="27:29">
      <c r="AA62512" s="298"/>
      <c r="AC62512" s="206"/>
    </row>
    <row r="62513" spans="27:29">
      <c r="AA62513" s="298"/>
      <c r="AC62513" s="206"/>
    </row>
    <row r="62514" spans="27:29">
      <c r="AA62514" s="298"/>
      <c r="AC62514" s="206"/>
    </row>
    <row r="62515" spans="27:29">
      <c r="AA62515" s="298"/>
      <c r="AC62515" s="206"/>
    </row>
    <row r="62516" spans="27:29">
      <c r="AA62516" s="298"/>
      <c r="AC62516" s="206"/>
    </row>
    <row r="62517" spans="27:29">
      <c r="AA62517" s="298"/>
      <c r="AC62517" s="206"/>
    </row>
    <row r="62518" spans="27:29">
      <c r="AA62518" s="298"/>
      <c r="AC62518" s="206"/>
    </row>
    <row r="62519" spans="27:29">
      <c r="AA62519" s="298"/>
      <c r="AC62519" s="206"/>
    </row>
    <row r="62520" spans="27:29">
      <c r="AA62520" s="298"/>
      <c r="AC62520" s="206"/>
    </row>
    <row r="62521" spans="27:29">
      <c r="AA62521" s="298"/>
      <c r="AC62521" s="206"/>
    </row>
    <row r="62522" spans="27:29">
      <c r="AA62522" s="298"/>
      <c r="AC62522" s="206"/>
    </row>
    <row r="62523" spans="27:29">
      <c r="AA62523" s="298"/>
      <c r="AC62523" s="206"/>
    </row>
    <row r="62524" spans="27:29">
      <c r="AA62524" s="298"/>
      <c r="AC62524" s="206"/>
    </row>
    <row r="62525" spans="27:29">
      <c r="AA62525" s="298"/>
      <c r="AC62525" s="206"/>
    </row>
    <row r="62526" spans="27:29">
      <c r="AA62526" s="298"/>
      <c r="AC62526" s="206"/>
    </row>
    <row r="62527" spans="27:29">
      <c r="AA62527" s="298"/>
      <c r="AC62527" s="206"/>
    </row>
    <row r="62528" spans="27:29">
      <c r="AA62528" s="298"/>
      <c r="AC62528" s="206"/>
    </row>
    <row r="62529" spans="27:29">
      <c r="AA62529" s="298"/>
      <c r="AC62529" s="206"/>
    </row>
    <row r="62530" spans="27:29">
      <c r="AA62530" s="298"/>
      <c r="AC62530" s="206"/>
    </row>
    <row r="62531" spans="27:29">
      <c r="AA62531" s="298"/>
      <c r="AC62531" s="206"/>
    </row>
    <row r="62532" spans="27:29">
      <c r="AA62532" s="298"/>
      <c r="AC62532" s="206"/>
    </row>
    <row r="62533" spans="27:29">
      <c r="AA62533" s="298"/>
      <c r="AC62533" s="206"/>
    </row>
    <row r="62534" spans="27:29">
      <c r="AA62534" s="298"/>
      <c r="AC62534" s="206"/>
    </row>
    <row r="62535" spans="27:29">
      <c r="AA62535" s="298"/>
      <c r="AC62535" s="206"/>
    </row>
    <row r="62536" spans="27:29">
      <c r="AA62536" s="298"/>
      <c r="AC62536" s="206"/>
    </row>
    <row r="62537" spans="27:29">
      <c r="AA62537" s="298"/>
      <c r="AC62537" s="206"/>
    </row>
    <row r="62538" spans="27:29">
      <c r="AA62538" s="298"/>
      <c r="AC62538" s="206"/>
    </row>
    <row r="62539" spans="27:29">
      <c r="AA62539" s="298"/>
      <c r="AC62539" s="206"/>
    </row>
    <row r="62540" spans="27:29">
      <c r="AA62540" s="298"/>
      <c r="AC62540" s="206"/>
    </row>
    <row r="62541" spans="27:29">
      <c r="AA62541" s="298"/>
      <c r="AC62541" s="206"/>
    </row>
    <row r="62542" spans="27:29">
      <c r="AA62542" s="298"/>
      <c r="AC62542" s="206"/>
    </row>
    <row r="62543" spans="27:29">
      <c r="AA62543" s="298"/>
      <c r="AC62543" s="206"/>
    </row>
    <row r="62544" spans="27:29">
      <c r="AA62544" s="298"/>
      <c r="AC62544" s="206"/>
    </row>
    <row r="62545" spans="27:29">
      <c r="AA62545" s="298"/>
      <c r="AC62545" s="206"/>
    </row>
    <row r="62546" spans="27:29">
      <c r="AA62546" s="298"/>
      <c r="AC62546" s="206"/>
    </row>
    <row r="62547" spans="27:29">
      <c r="AA62547" s="298"/>
      <c r="AC62547" s="206"/>
    </row>
    <row r="62548" spans="27:29">
      <c r="AA62548" s="298"/>
      <c r="AC62548" s="206"/>
    </row>
    <row r="62549" spans="27:29">
      <c r="AA62549" s="298"/>
      <c r="AC62549" s="206"/>
    </row>
    <row r="62550" spans="27:29">
      <c r="AA62550" s="298"/>
      <c r="AC62550" s="206"/>
    </row>
    <row r="62551" spans="27:29">
      <c r="AA62551" s="298"/>
      <c r="AC62551" s="206"/>
    </row>
    <row r="62552" spans="27:29">
      <c r="AA62552" s="298"/>
      <c r="AC62552" s="206"/>
    </row>
    <row r="62553" spans="27:29">
      <c r="AA62553" s="298"/>
      <c r="AC62553" s="206"/>
    </row>
    <row r="62554" spans="27:29">
      <c r="AA62554" s="298"/>
      <c r="AC62554" s="206"/>
    </row>
    <row r="62555" spans="27:29">
      <c r="AA62555" s="298"/>
      <c r="AC62555" s="206"/>
    </row>
    <row r="62556" spans="27:29">
      <c r="AA62556" s="298"/>
      <c r="AC62556" s="206"/>
    </row>
    <row r="62557" spans="27:29">
      <c r="AA62557" s="298"/>
      <c r="AC62557" s="206"/>
    </row>
    <row r="62558" spans="27:29">
      <c r="AA62558" s="298"/>
      <c r="AC62558" s="206"/>
    </row>
    <row r="62559" spans="27:29">
      <c r="AA62559" s="298"/>
      <c r="AC62559" s="206"/>
    </row>
    <row r="62560" spans="27:29">
      <c r="AA62560" s="298"/>
      <c r="AC62560" s="206"/>
    </row>
    <row r="62561" spans="27:29">
      <c r="AA62561" s="298"/>
      <c r="AC62561" s="206"/>
    </row>
    <row r="62562" spans="27:29">
      <c r="AA62562" s="298"/>
      <c r="AC62562" s="206"/>
    </row>
    <row r="62563" spans="27:29">
      <c r="AA62563" s="298"/>
      <c r="AC62563" s="206"/>
    </row>
    <row r="62564" spans="27:29">
      <c r="AA62564" s="298"/>
      <c r="AC62564" s="206"/>
    </row>
    <row r="62565" spans="27:29">
      <c r="AA62565" s="298"/>
      <c r="AC62565" s="206"/>
    </row>
    <row r="62566" spans="27:29">
      <c r="AA62566" s="298"/>
      <c r="AC62566" s="206"/>
    </row>
    <row r="62567" spans="27:29">
      <c r="AA62567" s="298"/>
      <c r="AC62567" s="206"/>
    </row>
    <row r="62568" spans="27:29">
      <c r="AA62568" s="298"/>
      <c r="AC62568" s="206"/>
    </row>
    <row r="62569" spans="27:29">
      <c r="AA62569" s="298"/>
      <c r="AC62569" s="206"/>
    </row>
    <row r="62570" spans="27:29">
      <c r="AA62570" s="298"/>
      <c r="AC62570" s="206"/>
    </row>
    <row r="62571" spans="27:29">
      <c r="AA62571" s="298"/>
      <c r="AC62571" s="206"/>
    </row>
    <row r="62572" spans="27:29">
      <c r="AA62572" s="298"/>
      <c r="AC62572" s="206"/>
    </row>
    <row r="62573" spans="27:29">
      <c r="AA62573" s="298"/>
      <c r="AC62573" s="206"/>
    </row>
    <row r="62574" spans="27:29">
      <c r="AA62574" s="298"/>
      <c r="AC62574" s="206"/>
    </row>
    <row r="62575" spans="27:29">
      <c r="AA62575" s="298"/>
      <c r="AC62575" s="206"/>
    </row>
    <row r="62576" spans="27:29">
      <c r="AA62576" s="298"/>
      <c r="AC62576" s="206"/>
    </row>
    <row r="62577" spans="27:29">
      <c r="AA62577" s="298"/>
      <c r="AC62577" s="206"/>
    </row>
    <row r="62578" spans="27:29">
      <c r="AA62578" s="298"/>
      <c r="AC62578" s="206"/>
    </row>
    <row r="62579" spans="27:29">
      <c r="AA62579" s="298"/>
      <c r="AC62579" s="206"/>
    </row>
    <row r="62580" spans="27:29">
      <c r="AA62580" s="298"/>
      <c r="AC62580" s="206"/>
    </row>
    <row r="62581" spans="27:29">
      <c r="AA62581" s="298"/>
      <c r="AC62581" s="206"/>
    </row>
    <row r="62582" spans="27:29">
      <c r="AA62582" s="298"/>
      <c r="AC62582" s="206"/>
    </row>
    <row r="62583" spans="27:29">
      <c r="AA62583" s="298"/>
      <c r="AC62583" s="206"/>
    </row>
    <row r="62584" spans="27:29">
      <c r="AA62584" s="298"/>
      <c r="AC62584" s="206"/>
    </row>
    <row r="62585" spans="27:29">
      <c r="AA62585" s="298"/>
      <c r="AC62585" s="206"/>
    </row>
    <row r="62586" spans="27:29">
      <c r="AA62586" s="298"/>
      <c r="AC62586" s="206"/>
    </row>
    <row r="62587" spans="27:29">
      <c r="AA62587" s="298"/>
      <c r="AC62587" s="206"/>
    </row>
    <row r="62588" spans="27:29">
      <c r="AA62588" s="298"/>
      <c r="AC62588" s="206"/>
    </row>
    <row r="62589" spans="27:29">
      <c r="AA62589" s="298"/>
      <c r="AC62589" s="206"/>
    </row>
    <row r="62590" spans="27:29">
      <c r="AA62590" s="298"/>
      <c r="AC62590" s="206"/>
    </row>
    <row r="62591" spans="27:29">
      <c r="AA62591" s="298"/>
      <c r="AC62591" s="206"/>
    </row>
    <row r="62592" spans="27:29">
      <c r="AA62592" s="298"/>
      <c r="AC62592" s="206"/>
    </row>
    <row r="62593" spans="27:29">
      <c r="AA62593" s="298"/>
      <c r="AC62593" s="206"/>
    </row>
    <row r="62594" spans="27:29">
      <c r="AA62594" s="298"/>
      <c r="AC62594" s="206"/>
    </row>
    <row r="62595" spans="27:29">
      <c r="AA62595" s="298"/>
      <c r="AC62595" s="206"/>
    </row>
    <row r="62596" spans="27:29">
      <c r="AA62596" s="298"/>
      <c r="AC62596" s="206"/>
    </row>
    <row r="62597" spans="27:29">
      <c r="AA62597" s="298"/>
      <c r="AC62597" s="206"/>
    </row>
    <row r="62598" spans="27:29">
      <c r="AA62598" s="298"/>
      <c r="AC62598" s="206"/>
    </row>
    <row r="62599" spans="27:29">
      <c r="AA62599" s="298"/>
      <c r="AC62599" s="206"/>
    </row>
    <row r="62600" spans="27:29">
      <c r="AA62600" s="298"/>
      <c r="AC62600" s="206"/>
    </row>
    <row r="62601" spans="27:29">
      <c r="AA62601" s="298"/>
      <c r="AC62601" s="206"/>
    </row>
    <row r="62602" spans="27:29">
      <c r="AA62602" s="298"/>
      <c r="AC62602" s="206"/>
    </row>
    <row r="62603" spans="27:29">
      <c r="AA62603" s="298"/>
      <c r="AC62603" s="206"/>
    </row>
    <row r="62604" spans="27:29">
      <c r="AA62604" s="298"/>
      <c r="AC62604" s="206"/>
    </row>
    <row r="62605" spans="27:29">
      <c r="AA62605" s="298"/>
      <c r="AC62605" s="206"/>
    </row>
    <row r="62606" spans="27:29">
      <c r="AA62606" s="298"/>
      <c r="AC62606" s="206"/>
    </row>
    <row r="62607" spans="27:29">
      <c r="AA62607" s="298"/>
      <c r="AC62607" s="206"/>
    </row>
    <row r="62608" spans="27:29">
      <c r="AA62608" s="298"/>
      <c r="AC62608" s="206"/>
    </row>
    <row r="62609" spans="27:29">
      <c r="AA62609" s="298"/>
      <c r="AC62609" s="206"/>
    </row>
    <row r="62610" spans="27:29">
      <c r="AA62610" s="298"/>
      <c r="AC62610" s="206"/>
    </row>
    <row r="62611" spans="27:29">
      <c r="AA62611" s="298"/>
      <c r="AC62611" s="206"/>
    </row>
    <row r="62612" spans="27:29">
      <c r="AA62612" s="298"/>
      <c r="AC62612" s="206"/>
    </row>
    <row r="62613" spans="27:29">
      <c r="AA62613" s="298"/>
      <c r="AC62613" s="206"/>
    </row>
    <row r="62614" spans="27:29">
      <c r="AA62614" s="298"/>
      <c r="AC62614" s="206"/>
    </row>
    <row r="62615" spans="27:29">
      <c r="AA62615" s="298"/>
      <c r="AC62615" s="206"/>
    </row>
    <row r="62616" spans="27:29">
      <c r="AA62616" s="298"/>
      <c r="AC62616" s="206"/>
    </row>
    <row r="62617" spans="27:29">
      <c r="AA62617" s="298"/>
      <c r="AC62617" s="206"/>
    </row>
    <row r="62618" spans="27:29">
      <c r="AA62618" s="298"/>
      <c r="AC62618" s="206"/>
    </row>
    <row r="62619" spans="27:29">
      <c r="AA62619" s="298"/>
      <c r="AC62619" s="206"/>
    </row>
    <row r="62620" spans="27:29">
      <c r="AA62620" s="298"/>
      <c r="AC62620" s="206"/>
    </row>
    <row r="62621" spans="27:29">
      <c r="AA62621" s="298"/>
      <c r="AC62621" s="206"/>
    </row>
    <row r="62622" spans="27:29">
      <c r="AA62622" s="298"/>
      <c r="AC62622" s="206"/>
    </row>
    <row r="62623" spans="27:29">
      <c r="AA62623" s="298"/>
      <c r="AC62623" s="206"/>
    </row>
    <row r="62624" spans="27:29">
      <c r="AA62624" s="298"/>
      <c r="AC62624" s="206"/>
    </row>
    <row r="62625" spans="27:29">
      <c r="AA62625" s="298"/>
      <c r="AC62625" s="206"/>
    </row>
    <row r="62626" spans="27:29">
      <c r="AA62626" s="298"/>
      <c r="AC62626" s="206"/>
    </row>
    <row r="62627" spans="27:29">
      <c r="AA62627" s="298"/>
      <c r="AC62627" s="206"/>
    </row>
    <row r="62628" spans="27:29">
      <c r="AA62628" s="298"/>
      <c r="AC62628" s="206"/>
    </row>
    <row r="62629" spans="27:29">
      <c r="AA62629" s="298"/>
      <c r="AC62629" s="206"/>
    </row>
    <row r="62630" spans="27:29">
      <c r="AA62630" s="298"/>
      <c r="AC62630" s="206"/>
    </row>
    <row r="62631" spans="27:29">
      <c r="AA62631" s="298"/>
      <c r="AC62631" s="206"/>
    </row>
    <row r="62632" spans="27:29">
      <c r="AA62632" s="298"/>
      <c r="AC62632" s="206"/>
    </row>
    <row r="62633" spans="27:29">
      <c r="AA62633" s="298"/>
      <c r="AC62633" s="206"/>
    </row>
    <row r="62634" spans="27:29">
      <c r="AA62634" s="298"/>
      <c r="AC62634" s="206"/>
    </row>
    <row r="62635" spans="27:29">
      <c r="AA62635" s="298"/>
      <c r="AC62635" s="206"/>
    </row>
    <row r="62636" spans="27:29">
      <c r="AA62636" s="298"/>
      <c r="AC62636" s="206"/>
    </row>
    <row r="62637" spans="27:29">
      <c r="AA62637" s="298"/>
      <c r="AC62637" s="206"/>
    </row>
    <row r="62638" spans="27:29">
      <c r="AA62638" s="298"/>
      <c r="AC62638" s="206"/>
    </row>
    <row r="62639" spans="27:29">
      <c r="AA62639" s="298"/>
      <c r="AC62639" s="206"/>
    </row>
    <row r="62640" spans="27:29">
      <c r="AA62640" s="298"/>
      <c r="AC62640" s="206"/>
    </row>
    <row r="62641" spans="27:29">
      <c r="AA62641" s="298"/>
      <c r="AC62641" s="206"/>
    </row>
    <row r="62642" spans="27:29">
      <c r="AA62642" s="298"/>
      <c r="AC62642" s="206"/>
    </row>
    <row r="62643" spans="27:29">
      <c r="AA62643" s="298"/>
      <c r="AC62643" s="206"/>
    </row>
    <row r="62644" spans="27:29">
      <c r="AA62644" s="298"/>
      <c r="AC62644" s="206"/>
    </row>
    <row r="62645" spans="27:29">
      <c r="AA62645" s="298"/>
      <c r="AC62645" s="206"/>
    </row>
    <row r="62646" spans="27:29">
      <c r="AA62646" s="298"/>
      <c r="AC62646" s="206"/>
    </row>
    <row r="62647" spans="27:29">
      <c r="AA62647" s="298"/>
      <c r="AC62647" s="206"/>
    </row>
    <row r="62648" spans="27:29">
      <c r="AA62648" s="298"/>
      <c r="AC62648" s="206"/>
    </row>
    <row r="62649" spans="27:29">
      <c r="AA62649" s="298"/>
      <c r="AC62649" s="206"/>
    </row>
    <row r="62650" spans="27:29">
      <c r="AA62650" s="298"/>
      <c r="AC62650" s="206"/>
    </row>
    <row r="62651" spans="27:29">
      <c r="AA62651" s="298"/>
      <c r="AC62651" s="206"/>
    </row>
    <row r="62652" spans="27:29">
      <c r="AA62652" s="298"/>
      <c r="AC62652" s="206"/>
    </row>
    <row r="62653" spans="27:29">
      <c r="AA62653" s="298"/>
      <c r="AC62653" s="206"/>
    </row>
    <row r="62654" spans="27:29">
      <c r="AA62654" s="298"/>
      <c r="AC62654" s="206"/>
    </row>
    <row r="62655" spans="27:29">
      <c r="AA62655" s="298"/>
      <c r="AC62655" s="206"/>
    </row>
    <row r="62656" spans="27:29">
      <c r="AA62656" s="298"/>
      <c r="AC62656" s="206"/>
    </row>
    <row r="62657" spans="27:29">
      <c r="AA62657" s="298"/>
      <c r="AC62657" s="206"/>
    </row>
    <row r="62658" spans="27:29">
      <c r="AA62658" s="298"/>
      <c r="AC62658" s="206"/>
    </row>
    <row r="62659" spans="27:29">
      <c r="AA62659" s="298"/>
      <c r="AC62659" s="206"/>
    </row>
    <row r="62660" spans="27:29">
      <c r="AA62660" s="298"/>
      <c r="AC62660" s="206"/>
    </row>
    <row r="62661" spans="27:29">
      <c r="AA62661" s="298"/>
      <c r="AC62661" s="206"/>
    </row>
    <row r="62662" spans="27:29">
      <c r="AA62662" s="298"/>
      <c r="AC62662" s="206"/>
    </row>
    <row r="62663" spans="27:29">
      <c r="AA62663" s="298"/>
      <c r="AC62663" s="206"/>
    </row>
    <row r="62664" spans="27:29">
      <c r="AA62664" s="298"/>
      <c r="AC62664" s="206"/>
    </row>
    <row r="62665" spans="27:29">
      <c r="AA62665" s="298"/>
      <c r="AC62665" s="206"/>
    </row>
    <row r="62666" spans="27:29">
      <c r="AA62666" s="298"/>
      <c r="AC62666" s="206"/>
    </row>
    <row r="62667" spans="27:29">
      <c r="AA62667" s="298"/>
      <c r="AC62667" s="206"/>
    </row>
    <row r="62668" spans="27:29">
      <c r="AA62668" s="298"/>
      <c r="AC62668" s="206"/>
    </row>
    <row r="62669" spans="27:29">
      <c r="AA62669" s="298"/>
      <c r="AC62669" s="206"/>
    </row>
    <row r="62670" spans="27:29">
      <c r="AA62670" s="298"/>
      <c r="AC62670" s="206"/>
    </row>
    <row r="62671" spans="27:29">
      <c r="AA62671" s="298"/>
      <c r="AC62671" s="206"/>
    </row>
    <row r="62672" spans="27:29">
      <c r="AA62672" s="298"/>
      <c r="AC62672" s="206"/>
    </row>
    <row r="62673" spans="27:29">
      <c r="AA62673" s="298"/>
      <c r="AC62673" s="206"/>
    </row>
    <row r="62674" spans="27:29">
      <c r="AA62674" s="298"/>
      <c r="AC62674" s="206"/>
    </row>
    <row r="62675" spans="27:29">
      <c r="AA62675" s="298"/>
      <c r="AC62675" s="206"/>
    </row>
    <row r="62676" spans="27:29">
      <c r="AA62676" s="298"/>
      <c r="AC62676" s="206"/>
    </row>
    <row r="62677" spans="27:29">
      <c r="AA62677" s="298"/>
      <c r="AC62677" s="206"/>
    </row>
    <row r="62678" spans="27:29">
      <c r="AA62678" s="298"/>
      <c r="AC62678" s="206"/>
    </row>
    <row r="62679" spans="27:29">
      <c r="AA62679" s="298"/>
      <c r="AC62679" s="206"/>
    </row>
    <row r="62680" spans="27:29">
      <c r="AA62680" s="298"/>
      <c r="AC62680" s="206"/>
    </row>
    <row r="62681" spans="27:29">
      <c r="AA62681" s="298"/>
      <c r="AC62681" s="206"/>
    </row>
    <row r="62682" spans="27:29">
      <c r="AA62682" s="298"/>
      <c r="AC62682" s="206"/>
    </row>
    <row r="62683" spans="27:29">
      <c r="AA62683" s="298"/>
      <c r="AC62683" s="206"/>
    </row>
    <row r="62684" spans="27:29">
      <c r="AA62684" s="298"/>
      <c r="AC62684" s="206"/>
    </row>
    <row r="62685" spans="27:29">
      <c r="AA62685" s="298"/>
      <c r="AC62685" s="206"/>
    </row>
    <row r="62686" spans="27:29">
      <c r="AA62686" s="298"/>
      <c r="AC62686" s="206"/>
    </row>
    <row r="62687" spans="27:29">
      <c r="AA62687" s="298"/>
      <c r="AC62687" s="206"/>
    </row>
    <row r="62688" spans="27:29">
      <c r="AA62688" s="298"/>
      <c r="AC62688" s="206"/>
    </row>
    <row r="62689" spans="27:29">
      <c r="AA62689" s="298"/>
      <c r="AC62689" s="206"/>
    </row>
    <row r="62690" spans="27:29">
      <c r="AA62690" s="298"/>
      <c r="AC62690" s="206"/>
    </row>
    <row r="62691" spans="27:29">
      <c r="AA62691" s="298"/>
      <c r="AC62691" s="206"/>
    </row>
    <row r="62692" spans="27:29">
      <c r="AA62692" s="298"/>
      <c r="AC62692" s="206"/>
    </row>
    <row r="62693" spans="27:29">
      <c r="AA62693" s="298"/>
      <c r="AC62693" s="206"/>
    </row>
    <row r="62694" spans="27:29">
      <c r="AA62694" s="298"/>
      <c r="AC62694" s="206"/>
    </row>
    <row r="62695" spans="27:29">
      <c r="AA62695" s="298"/>
      <c r="AC62695" s="206"/>
    </row>
    <row r="62696" spans="27:29">
      <c r="AA62696" s="298"/>
      <c r="AC62696" s="206"/>
    </row>
    <row r="62697" spans="27:29">
      <c r="AA62697" s="298"/>
      <c r="AC62697" s="206"/>
    </row>
    <row r="62698" spans="27:29">
      <c r="AA62698" s="298"/>
      <c r="AC62698" s="206"/>
    </row>
    <row r="62699" spans="27:29">
      <c r="AA62699" s="298"/>
      <c r="AC62699" s="206"/>
    </row>
    <row r="62700" spans="27:29">
      <c r="AA62700" s="298"/>
      <c r="AC62700" s="206"/>
    </row>
    <row r="62701" spans="27:29">
      <c r="AA62701" s="298"/>
      <c r="AC62701" s="206"/>
    </row>
    <row r="62702" spans="27:29">
      <c r="AA62702" s="298"/>
      <c r="AC62702" s="206"/>
    </row>
    <row r="62703" spans="27:29">
      <c r="AA62703" s="298"/>
      <c r="AC62703" s="206"/>
    </row>
    <row r="62704" spans="27:29">
      <c r="AA62704" s="298"/>
      <c r="AC62704" s="206"/>
    </row>
    <row r="62705" spans="27:29">
      <c r="AA62705" s="298"/>
      <c r="AC62705" s="206"/>
    </row>
    <row r="62706" spans="27:29">
      <c r="AA62706" s="298"/>
      <c r="AC62706" s="206"/>
    </row>
    <row r="62707" spans="27:29">
      <c r="AA62707" s="298"/>
      <c r="AC62707" s="206"/>
    </row>
    <row r="62708" spans="27:29">
      <c r="AA62708" s="298"/>
      <c r="AC62708" s="206"/>
    </row>
    <row r="62709" spans="27:29">
      <c r="AA62709" s="298"/>
      <c r="AC62709" s="206"/>
    </row>
    <row r="62710" spans="27:29">
      <c r="AA62710" s="298"/>
      <c r="AC62710" s="206"/>
    </row>
    <row r="62711" spans="27:29">
      <c r="AA62711" s="298"/>
      <c r="AC62711" s="206"/>
    </row>
    <row r="62712" spans="27:29">
      <c r="AA62712" s="298"/>
      <c r="AC62712" s="206"/>
    </row>
    <row r="62713" spans="27:29">
      <c r="AA62713" s="298"/>
      <c r="AC62713" s="206"/>
    </row>
    <row r="62714" spans="27:29">
      <c r="AA62714" s="298"/>
      <c r="AC62714" s="206"/>
    </row>
    <row r="62715" spans="27:29">
      <c r="AA62715" s="298"/>
      <c r="AC62715" s="206"/>
    </row>
    <row r="62716" spans="27:29">
      <c r="AA62716" s="298"/>
      <c r="AC62716" s="206"/>
    </row>
    <row r="62717" spans="27:29">
      <c r="AA62717" s="298"/>
      <c r="AC62717" s="206"/>
    </row>
    <row r="62718" spans="27:29">
      <c r="AA62718" s="298"/>
      <c r="AC62718" s="206"/>
    </row>
    <row r="62719" spans="27:29">
      <c r="AA62719" s="298"/>
      <c r="AC62719" s="206"/>
    </row>
    <row r="62720" spans="27:29">
      <c r="AA62720" s="298"/>
      <c r="AC62720" s="206"/>
    </row>
    <row r="62721" spans="27:29">
      <c r="AA62721" s="298"/>
      <c r="AC62721" s="206"/>
    </row>
    <row r="62722" spans="27:29">
      <c r="AA62722" s="298"/>
      <c r="AC62722" s="206"/>
    </row>
    <row r="62723" spans="27:29">
      <c r="AA62723" s="298"/>
      <c r="AC62723" s="206"/>
    </row>
    <row r="62724" spans="27:29">
      <c r="AA62724" s="298"/>
      <c r="AC62724" s="206"/>
    </row>
    <row r="62725" spans="27:29">
      <c r="AA62725" s="298"/>
      <c r="AC62725" s="206"/>
    </row>
    <row r="62726" spans="27:29">
      <c r="AA62726" s="298"/>
      <c r="AC62726" s="206"/>
    </row>
    <row r="62727" spans="27:29">
      <c r="AA62727" s="298"/>
      <c r="AC62727" s="206"/>
    </row>
    <row r="62728" spans="27:29">
      <c r="AA62728" s="298"/>
      <c r="AC62728" s="206"/>
    </row>
    <row r="62729" spans="27:29">
      <c r="AA62729" s="298"/>
      <c r="AC62729" s="206"/>
    </row>
    <row r="62730" spans="27:29">
      <c r="AA62730" s="298"/>
      <c r="AC62730" s="206"/>
    </row>
    <row r="62731" spans="27:29">
      <c r="AA62731" s="298"/>
      <c r="AC62731" s="206"/>
    </row>
    <row r="62732" spans="27:29">
      <c r="AA62732" s="298"/>
      <c r="AC62732" s="206"/>
    </row>
    <row r="62733" spans="27:29">
      <c r="AA62733" s="298"/>
      <c r="AC62733" s="206"/>
    </row>
    <row r="62734" spans="27:29">
      <c r="AA62734" s="298"/>
      <c r="AC62734" s="206"/>
    </row>
    <row r="62735" spans="27:29">
      <c r="AA62735" s="298"/>
      <c r="AC62735" s="206"/>
    </row>
    <row r="62736" spans="27:29">
      <c r="AA62736" s="298"/>
      <c r="AC62736" s="206"/>
    </row>
    <row r="62737" spans="27:29">
      <c r="AA62737" s="298"/>
      <c r="AC62737" s="206"/>
    </row>
    <row r="62738" spans="27:29">
      <c r="AA62738" s="298"/>
      <c r="AC62738" s="206"/>
    </row>
    <row r="62739" spans="27:29">
      <c r="AA62739" s="298"/>
      <c r="AC62739" s="206"/>
    </row>
    <row r="62740" spans="27:29">
      <c r="AA62740" s="298"/>
      <c r="AC62740" s="206"/>
    </row>
    <row r="62741" spans="27:29">
      <c r="AA62741" s="298"/>
      <c r="AC62741" s="206"/>
    </row>
    <row r="62742" spans="27:29">
      <c r="AA62742" s="298"/>
      <c r="AC62742" s="206"/>
    </row>
    <row r="62743" spans="27:29">
      <c r="AA62743" s="298"/>
      <c r="AC62743" s="206"/>
    </row>
    <row r="62744" spans="27:29">
      <c r="AA62744" s="298"/>
      <c r="AC62744" s="206"/>
    </row>
    <row r="62745" spans="27:29">
      <c r="AA62745" s="298"/>
      <c r="AC62745" s="206"/>
    </row>
    <row r="62746" spans="27:29">
      <c r="AA62746" s="298"/>
      <c r="AC62746" s="206"/>
    </row>
    <row r="62747" spans="27:29">
      <c r="AA62747" s="298"/>
      <c r="AC62747" s="206"/>
    </row>
    <row r="62748" spans="27:29">
      <c r="AA62748" s="298"/>
      <c r="AC62748" s="206"/>
    </row>
    <row r="62749" spans="27:29">
      <c r="AA62749" s="298"/>
      <c r="AC62749" s="206"/>
    </row>
    <row r="62750" spans="27:29">
      <c r="AA62750" s="298"/>
      <c r="AC62750" s="206"/>
    </row>
    <row r="62751" spans="27:29">
      <c r="AA62751" s="298"/>
      <c r="AC62751" s="206"/>
    </row>
    <row r="62752" spans="27:29">
      <c r="AA62752" s="298"/>
      <c r="AC62752" s="206"/>
    </row>
    <row r="62753" spans="27:29">
      <c r="AA62753" s="298"/>
      <c r="AC62753" s="206"/>
    </row>
    <row r="62754" spans="27:29">
      <c r="AA62754" s="298"/>
      <c r="AC62754" s="206"/>
    </row>
    <row r="62755" spans="27:29">
      <c r="AA62755" s="298"/>
      <c r="AC62755" s="206"/>
    </row>
    <row r="62756" spans="27:29">
      <c r="AA62756" s="298"/>
      <c r="AC62756" s="206"/>
    </row>
    <row r="62757" spans="27:29">
      <c r="AA62757" s="298"/>
      <c r="AC62757" s="206"/>
    </row>
    <row r="62758" spans="27:29">
      <c r="AA62758" s="298"/>
      <c r="AC62758" s="206"/>
    </row>
    <row r="62759" spans="27:29">
      <c r="AA62759" s="298"/>
      <c r="AC62759" s="206"/>
    </row>
    <row r="62760" spans="27:29">
      <c r="AA62760" s="298"/>
      <c r="AC62760" s="206"/>
    </row>
    <row r="62761" spans="27:29">
      <c r="AA62761" s="298"/>
      <c r="AC62761" s="206"/>
    </row>
    <row r="62762" spans="27:29">
      <c r="AA62762" s="298"/>
      <c r="AC62762" s="206"/>
    </row>
    <row r="62763" spans="27:29">
      <c r="AA62763" s="298"/>
      <c r="AC62763" s="206"/>
    </row>
    <row r="62764" spans="27:29">
      <c r="AA62764" s="298"/>
      <c r="AC62764" s="206"/>
    </row>
    <row r="62765" spans="27:29">
      <c r="AA62765" s="298"/>
      <c r="AC62765" s="206"/>
    </row>
    <row r="62766" spans="27:29">
      <c r="AA62766" s="298"/>
      <c r="AC62766" s="206"/>
    </row>
    <row r="62767" spans="27:29">
      <c r="AA62767" s="298"/>
      <c r="AC62767" s="206"/>
    </row>
    <row r="62768" spans="27:29">
      <c r="AA62768" s="298"/>
      <c r="AC62768" s="206"/>
    </row>
    <row r="62769" spans="27:29">
      <c r="AA62769" s="298"/>
      <c r="AC62769" s="206"/>
    </row>
    <row r="62770" spans="27:29">
      <c r="AA62770" s="298"/>
      <c r="AC62770" s="206"/>
    </row>
    <row r="62771" spans="27:29">
      <c r="AA62771" s="298"/>
      <c r="AC62771" s="206"/>
    </row>
    <row r="62772" spans="27:29">
      <c r="AA62772" s="298"/>
      <c r="AC62772" s="206"/>
    </row>
    <row r="62773" spans="27:29">
      <c r="AA62773" s="298"/>
      <c r="AC62773" s="206"/>
    </row>
    <row r="62774" spans="27:29">
      <c r="AA62774" s="298"/>
      <c r="AC62774" s="206"/>
    </row>
    <row r="62775" spans="27:29">
      <c r="AA62775" s="298"/>
      <c r="AC62775" s="206"/>
    </row>
    <row r="62776" spans="27:29">
      <c r="AA62776" s="298"/>
      <c r="AC62776" s="206"/>
    </row>
    <row r="62777" spans="27:29">
      <c r="AA62777" s="298"/>
      <c r="AC62777" s="206"/>
    </row>
    <row r="62778" spans="27:29">
      <c r="AA62778" s="298"/>
      <c r="AC62778" s="206"/>
    </row>
    <row r="62779" spans="27:29">
      <c r="AA62779" s="298"/>
      <c r="AC62779" s="206"/>
    </row>
    <row r="62780" spans="27:29">
      <c r="AA62780" s="298"/>
      <c r="AC62780" s="206"/>
    </row>
    <row r="62781" spans="27:29">
      <c r="AA62781" s="298"/>
      <c r="AC62781" s="206"/>
    </row>
    <row r="62782" spans="27:29">
      <c r="AA62782" s="298"/>
      <c r="AC62782" s="206"/>
    </row>
    <row r="62783" spans="27:29">
      <c r="AA62783" s="298"/>
      <c r="AC62783" s="206"/>
    </row>
    <row r="62784" spans="27:29">
      <c r="AA62784" s="298"/>
      <c r="AC62784" s="206"/>
    </row>
    <row r="62785" spans="27:29">
      <c r="AA62785" s="298"/>
      <c r="AC62785" s="206"/>
    </row>
    <row r="62786" spans="27:29">
      <c r="AA62786" s="298"/>
      <c r="AC62786" s="206"/>
    </row>
    <row r="62787" spans="27:29">
      <c r="AA62787" s="298"/>
      <c r="AC62787" s="206"/>
    </row>
    <row r="62788" spans="27:29">
      <c r="AA62788" s="298"/>
      <c r="AC62788" s="206"/>
    </row>
    <row r="62789" spans="27:29">
      <c r="AA62789" s="298"/>
      <c r="AC62789" s="206"/>
    </row>
    <row r="62790" spans="27:29">
      <c r="AA62790" s="298"/>
      <c r="AC62790" s="206"/>
    </row>
    <row r="62791" spans="27:29">
      <c r="AA62791" s="298"/>
      <c r="AC62791" s="206"/>
    </row>
    <row r="62792" spans="27:29">
      <c r="AA62792" s="298"/>
      <c r="AC62792" s="206"/>
    </row>
    <row r="62793" spans="27:29">
      <c r="AA62793" s="298"/>
      <c r="AC62793" s="206"/>
    </row>
    <row r="62794" spans="27:29">
      <c r="AA62794" s="298"/>
      <c r="AC62794" s="206"/>
    </row>
    <row r="62795" spans="27:29">
      <c r="AA62795" s="298"/>
      <c r="AC62795" s="206"/>
    </row>
    <row r="62796" spans="27:29">
      <c r="AA62796" s="298"/>
      <c r="AC62796" s="206"/>
    </row>
    <row r="62797" spans="27:29">
      <c r="AA62797" s="298"/>
      <c r="AC62797" s="206"/>
    </row>
    <row r="62798" spans="27:29">
      <c r="AA62798" s="298"/>
      <c r="AC62798" s="206"/>
    </row>
    <row r="62799" spans="27:29">
      <c r="AA62799" s="298"/>
      <c r="AC62799" s="206"/>
    </row>
    <row r="62800" spans="27:29">
      <c r="AA62800" s="298"/>
      <c r="AC62800" s="206"/>
    </row>
    <row r="62801" spans="27:29">
      <c r="AA62801" s="298"/>
      <c r="AC62801" s="206"/>
    </row>
    <row r="62802" spans="27:29">
      <c r="AA62802" s="298"/>
      <c r="AC62802" s="206"/>
    </row>
    <row r="62803" spans="27:29">
      <c r="AA62803" s="298"/>
      <c r="AC62803" s="206"/>
    </row>
    <row r="62804" spans="27:29">
      <c r="AA62804" s="298"/>
      <c r="AC62804" s="206"/>
    </row>
    <row r="62805" spans="27:29">
      <c r="AA62805" s="298"/>
      <c r="AC62805" s="206"/>
    </row>
    <row r="62806" spans="27:29">
      <c r="AA62806" s="298"/>
      <c r="AC62806" s="206"/>
    </row>
    <row r="62807" spans="27:29">
      <c r="AA62807" s="298"/>
      <c r="AC62807" s="206"/>
    </row>
    <row r="62808" spans="27:29">
      <c r="AA62808" s="298"/>
      <c r="AC62808" s="206"/>
    </row>
    <row r="62809" spans="27:29">
      <c r="AA62809" s="298"/>
      <c r="AC62809" s="206"/>
    </row>
    <row r="62810" spans="27:29">
      <c r="AA62810" s="298"/>
      <c r="AC62810" s="206"/>
    </row>
    <row r="62811" spans="27:29">
      <c r="AA62811" s="298"/>
      <c r="AC62811" s="206"/>
    </row>
    <row r="62812" spans="27:29">
      <c r="AA62812" s="298"/>
      <c r="AC62812" s="206"/>
    </row>
    <row r="62813" spans="27:29">
      <c r="AA62813" s="298"/>
      <c r="AC62813" s="206"/>
    </row>
    <row r="62814" spans="27:29">
      <c r="AA62814" s="298"/>
      <c r="AC62814" s="206"/>
    </row>
    <row r="62815" spans="27:29">
      <c r="AA62815" s="298"/>
      <c r="AC62815" s="206"/>
    </row>
    <row r="62816" spans="27:29">
      <c r="AA62816" s="298"/>
      <c r="AC62816" s="206"/>
    </row>
    <row r="62817" spans="27:29">
      <c r="AA62817" s="298"/>
      <c r="AC62817" s="206"/>
    </row>
    <row r="62818" spans="27:29">
      <c r="AA62818" s="298"/>
      <c r="AC62818" s="206"/>
    </row>
    <row r="62819" spans="27:29">
      <c r="AA62819" s="298"/>
      <c r="AC62819" s="206"/>
    </row>
    <row r="62820" spans="27:29">
      <c r="AA62820" s="298"/>
      <c r="AC62820" s="206"/>
    </row>
    <row r="62821" spans="27:29">
      <c r="AA62821" s="298"/>
      <c r="AC62821" s="206"/>
    </row>
    <row r="62822" spans="27:29">
      <c r="AA62822" s="298"/>
      <c r="AC62822" s="206"/>
    </row>
    <row r="62823" spans="27:29">
      <c r="AA62823" s="298"/>
      <c r="AC62823" s="206"/>
    </row>
    <row r="62824" spans="27:29">
      <c r="AA62824" s="298"/>
      <c r="AC62824" s="206"/>
    </row>
    <row r="62825" spans="27:29">
      <c r="AA62825" s="298"/>
      <c r="AC62825" s="206"/>
    </row>
    <row r="62826" spans="27:29">
      <c r="AA62826" s="298"/>
      <c r="AC62826" s="206"/>
    </row>
    <row r="62827" spans="27:29">
      <c r="AA62827" s="298"/>
      <c r="AC62827" s="206"/>
    </row>
    <row r="62828" spans="27:29">
      <c r="AA62828" s="298"/>
      <c r="AC62828" s="206"/>
    </row>
    <row r="62829" spans="27:29">
      <c r="AA62829" s="298"/>
      <c r="AC62829" s="206"/>
    </row>
    <row r="62830" spans="27:29">
      <c r="AA62830" s="298"/>
      <c r="AC62830" s="206"/>
    </row>
    <row r="62831" spans="27:29">
      <c r="AA62831" s="298"/>
      <c r="AC62831" s="206"/>
    </row>
    <row r="62832" spans="27:29">
      <c r="AA62832" s="298"/>
      <c r="AC62832" s="206"/>
    </row>
    <row r="62833" spans="27:29">
      <c r="AA62833" s="298"/>
      <c r="AC62833" s="206"/>
    </row>
    <row r="62834" spans="27:29">
      <c r="AA62834" s="298"/>
      <c r="AC62834" s="206"/>
    </row>
    <row r="62835" spans="27:29">
      <c r="AA62835" s="298"/>
      <c r="AC62835" s="206"/>
    </row>
    <row r="62836" spans="27:29">
      <c r="AA62836" s="298"/>
      <c r="AC62836" s="206"/>
    </row>
    <row r="62837" spans="27:29">
      <c r="AA62837" s="298"/>
      <c r="AC62837" s="206"/>
    </row>
    <row r="62838" spans="27:29">
      <c r="AA62838" s="298"/>
      <c r="AC62838" s="206"/>
    </row>
    <row r="62839" spans="27:29">
      <c r="AA62839" s="298"/>
      <c r="AC62839" s="206"/>
    </row>
    <row r="62840" spans="27:29">
      <c r="AA62840" s="298"/>
      <c r="AC62840" s="206"/>
    </row>
    <row r="62841" spans="27:29">
      <c r="AA62841" s="298"/>
      <c r="AC62841" s="206"/>
    </row>
    <row r="62842" spans="27:29">
      <c r="AA62842" s="298"/>
      <c r="AC62842" s="206"/>
    </row>
    <row r="62843" spans="27:29">
      <c r="AA62843" s="298"/>
      <c r="AC62843" s="206"/>
    </row>
    <row r="62844" spans="27:29">
      <c r="AA62844" s="298"/>
      <c r="AC62844" s="206"/>
    </row>
    <row r="62845" spans="27:29">
      <c r="AA62845" s="298"/>
      <c r="AC62845" s="206"/>
    </row>
    <row r="62846" spans="27:29">
      <c r="AA62846" s="298"/>
      <c r="AC62846" s="206"/>
    </row>
    <row r="62847" spans="27:29">
      <c r="AA62847" s="298"/>
      <c r="AC62847" s="206"/>
    </row>
    <row r="62848" spans="27:29">
      <c r="AA62848" s="298"/>
      <c r="AC62848" s="206"/>
    </row>
    <row r="62849" spans="27:29">
      <c r="AA62849" s="298"/>
      <c r="AC62849" s="206"/>
    </row>
    <row r="62850" spans="27:29">
      <c r="AA62850" s="298"/>
      <c r="AC62850" s="206"/>
    </row>
    <row r="62851" spans="27:29">
      <c r="AA62851" s="298"/>
      <c r="AC62851" s="206"/>
    </row>
    <row r="62852" spans="27:29">
      <c r="AA62852" s="298"/>
      <c r="AC62852" s="206"/>
    </row>
    <row r="62853" spans="27:29">
      <c r="AA62853" s="298"/>
      <c r="AC62853" s="206"/>
    </row>
    <row r="62854" spans="27:29">
      <c r="AA62854" s="298"/>
      <c r="AC62854" s="206"/>
    </row>
    <row r="62855" spans="27:29">
      <c r="AA62855" s="298"/>
      <c r="AC62855" s="206"/>
    </row>
    <row r="62856" spans="27:29">
      <c r="AA62856" s="298"/>
      <c r="AC62856" s="206"/>
    </row>
    <row r="62857" spans="27:29">
      <c r="AA62857" s="298"/>
      <c r="AC62857" s="206"/>
    </row>
    <row r="62858" spans="27:29">
      <c r="AA62858" s="298"/>
      <c r="AC62858" s="206"/>
    </row>
    <row r="62859" spans="27:29">
      <c r="AA62859" s="298"/>
      <c r="AC62859" s="206"/>
    </row>
    <row r="62860" spans="27:29">
      <c r="AA62860" s="298"/>
      <c r="AC62860" s="206"/>
    </row>
    <row r="62861" spans="27:29">
      <c r="AA62861" s="298"/>
      <c r="AC62861" s="206"/>
    </row>
    <row r="62862" spans="27:29">
      <c r="AA62862" s="298"/>
      <c r="AC62862" s="206"/>
    </row>
    <row r="62863" spans="27:29">
      <c r="AA62863" s="298"/>
      <c r="AC62863" s="206"/>
    </row>
    <row r="62864" spans="27:29">
      <c r="AA62864" s="298"/>
      <c r="AC62864" s="206"/>
    </row>
    <row r="62865" spans="27:29">
      <c r="AA62865" s="298"/>
      <c r="AC62865" s="206"/>
    </row>
    <row r="62866" spans="27:29">
      <c r="AA62866" s="298"/>
      <c r="AC62866" s="206"/>
    </row>
    <row r="62867" spans="27:29">
      <c r="AA62867" s="298"/>
      <c r="AC62867" s="206"/>
    </row>
    <row r="62868" spans="27:29">
      <c r="AA62868" s="298"/>
      <c r="AC62868" s="206"/>
    </row>
    <row r="62869" spans="27:29">
      <c r="AA62869" s="298"/>
      <c r="AC62869" s="206"/>
    </row>
    <row r="62870" spans="27:29">
      <c r="AA62870" s="298"/>
      <c r="AC62870" s="206"/>
    </row>
    <row r="62871" spans="27:29">
      <c r="AA62871" s="298"/>
      <c r="AC62871" s="206"/>
    </row>
    <row r="62872" spans="27:29">
      <c r="AA62872" s="298"/>
      <c r="AC62872" s="206"/>
    </row>
    <row r="62873" spans="27:29">
      <c r="AA62873" s="298"/>
      <c r="AC62873" s="206"/>
    </row>
    <row r="62874" spans="27:29">
      <c r="AA62874" s="298"/>
      <c r="AC62874" s="206"/>
    </row>
    <row r="62875" spans="27:29">
      <c r="AA62875" s="298"/>
      <c r="AC62875" s="206"/>
    </row>
    <row r="62876" spans="27:29">
      <c r="AA62876" s="298"/>
      <c r="AC62876" s="206"/>
    </row>
    <row r="62877" spans="27:29">
      <c r="AA62877" s="298"/>
      <c r="AC62877" s="206"/>
    </row>
    <row r="62878" spans="27:29">
      <c r="AA62878" s="298"/>
      <c r="AC62878" s="206"/>
    </row>
    <row r="62879" spans="27:29">
      <c r="AA62879" s="298"/>
      <c r="AC62879" s="206"/>
    </row>
    <row r="62880" spans="27:29">
      <c r="AA62880" s="298"/>
      <c r="AC62880" s="206"/>
    </row>
    <row r="62881" spans="27:29">
      <c r="AA62881" s="298"/>
      <c r="AC62881" s="206"/>
    </row>
    <row r="62882" spans="27:29">
      <c r="AA62882" s="298"/>
      <c r="AC62882" s="206"/>
    </row>
    <row r="62883" spans="27:29">
      <c r="AA62883" s="298"/>
      <c r="AC62883" s="206"/>
    </row>
    <row r="62884" spans="27:29">
      <c r="AA62884" s="298"/>
      <c r="AC62884" s="206"/>
    </row>
    <row r="62885" spans="27:29">
      <c r="AA62885" s="298"/>
      <c r="AC62885" s="206"/>
    </row>
    <row r="62886" spans="27:29">
      <c r="AA62886" s="298"/>
      <c r="AC62886" s="206"/>
    </row>
    <row r="62887" spans="27:29">
      <c r="AA62887" s="298"/>
      <c r="AC62887" s="206"/>
    </row>
    <row r="62888" spans="27:29">
      <c r="AA62888" s="298"/>
      <c r="AC62888" s="206"/>
    </row>
    <row r="62889" spans="27:29">
      <c r="AA62889" s="298"/>
      <c r="AC62889" s="206"/>
    </row>
    <row r="62890" spans="27:29">
      <c r="AA62890" s="298"/>
      <c r="AC62890" s="206"/>
    </row>
    <row r="62891" spans="27:29">
      <c r="AA62891" s="298"/>
      <c r="AC62891" s="206"/>
    </row>
    <row r="62892" spans="27:29">
      <c r="AA62892" s="298"/>
      <c r="AC62892" s="206"/>
    </row>
    <row r="62893" spans="27:29">
      <c r="AA62893" s="298"/>
      <c r="AC62893" s="206"/>
    </row>
    <row r="62894" spans="27:29">
      <c r="AA62894" s="298"/>
      <c r="AC62894" s="206"/>
    </row>
    <row r="62895" spans="27:29">
      <c r="AA62895" s="298"/>
      <c r="AC62895" s="206"/>
    </row>
    <row r="62896" spans="27:29">
      <c r="AA62896" s="298"/>
      <c r="AC62896" s="206"/>
    </row>
    <row r="62897" spans="27:29">
      <c r="AA62897" s="298"/>
      <c r="AC62897" s="206"/>
    </row>
    <row r="62898" spans="27:29">
      <c r="AA62898" s="298"/>
      <c r="AC62898" s="206"/>
    </row>
    <row r="62899" spans="27:29">
      <c r="AA62899" s="298"/>
      <c r="AC62899" s="206"/>
    </row>
    <row r="62900" spans="27:29">
      <c r="AA62900" s="298"/>
      <c r="AC62900" s="206"/>
    </row>
    <row r="62901" spans="27:29">
      <c r="AA62901" s="298"/>
      <c r="AC62901" s="206"/>
    </row>
    <row r="62902" spans="27:29">
      <c r="AA62902" s="298"/>
      <c r="AC62902" s="206"/>
    </row>
    <row r="62903" spans="27:29">
      <c r="AA62903" s="298"/>
      <c r="AC62903" s="206"/>
    </row>
    <row r="62904" spans="27:29">
      <c r="AA62904" s="298"/>
      <c r="AC62904" s="206"/>
    </row>
    <row r="62905" spans="27:29">
      <c r="AA62905" s="298"/>
      <c r="AC62905" s="206"/>
    </row>
    <row r="62906" spans="27:29">
      <c r="AA62906" s="298"/>
      <c r="AC62906" s="206"/>
    </row>
    <row r="62907" spans="27:29">
      <c r="AA62907" s="298"/>
      <c r="AC62907" s="206"/>
    </row>
    <row r="62908" spans="27:29">
      <c r="AA62908" s="298"/>
      <c r="AC62908" s="206"/>
    </row>
    <row r="62909" spans="27:29">
      <c r="AA62909" s="298"/>
      <c r="AC62909" s="206"/>
    </row>
    <row r="62910" spans="27:29">
      <c r="AA62910" s="298"/>
      <c r="AC62910" s="206"/>
    </row>
    <row r="62911" spans="27:29">
      <c r="AA62911" s="298"/>
      <c r="AC62911" s="206"/>
    </row>
    <row r="62912" spans="27:29">
      <c r="AA62912" s="298"/>
      <c r="AC62912" s="206"/>
    </row>
    <row r="62913" spans="27:29">
      <c r="AA62913" s="298"/>
      <c r="AC62913" s="206"/>
    </row>
    <row r="62914" spans="27:29">
      <c r="AA62914" s="298"/>
      <c r="AC62914" s="206"/>
    </row>
    <row r="62915" spans="27:29">
      <c r="AA62915" s="298"/>
      <c r="AC62915" s="206"/>
    </row>
    <row r="62916" spans="27:29">
      <c r="AA62916" s="298"/>
      <c r="AC62916" s="206"/>
    </row>
    <row r="62917" spans="27:29">
      <c r="AA62917" s="298"/>
      <c r="AC62917" s="206"/>
    </row>
    <row r="62918" spans="27:29">
      <c r="AA62918" s="298"/>
      <c r="AC62918" s="206"/>
    </row>
    <row r="62919" spans="27:29">
      <c r="AA62919" s="298"/>
      <c r="AC62919" s="206"/>
    </row>
    <row r="62920" spans="27:29">
      <c r="AA62920" s="298"/>
      <c r="AC62920" s="206"/>
    </row>
    <row r="62921" spans="27:29">
      <c r="AA62921" s="298"/>
      <c r="AC62921" s="206"/>
    </row>
    <row r="62922" spans="27:29">
      <c r="AA62922" s="298"/>
      <c r="AC62922" s="206"/>
    </row>
    <row r="62923" spans="27:29">
      <c r="AA62923" s="298"/>
      <c r="AC62923" s="206"/>
    </row>
    <row r="62924" spans="27:29">
      <c r="AA62924" s="298"/>
      <c r="AC62924" s="206"/>
    </row>
    <row r="62925" spans="27:29">
      <c r="AA62925" s="298"/>
      <c r="AC62925" s="206"/>
    </row>
    <row r="62926" spans="27:29">
      <c r="AA62926" s="298"/>
      <c r="AC62926" s="206"/>
    </row>
    <row r="62927" spans="27:29">
      <c r="AA62927" s="298"/>
      <c r="AC62927" s="206"/>
    </row>
    <row r="62928" spans="27:29">
      <c r="AA62928" s="298"/>
      <c r="AC62928" s="206"/>
    </row>
    <row r="62929" spans="27:29">
      <c r="AA62929" s="298"/>
      <c r="AC62929" s="206"/>
    </row>
    <row r="62930" spans="27:29">
      <c r="AA62930" s="298"/>
      <c r="AC62930" s="206"/>
    </row>
    <row r="62931" spans="27:29">
      <c r="AA62931" s="298"/>
      <c r="AC62931" s="206"/>
    </row>
    <row r="62932" spans="27:29">
      <c r="AA62932" s="298"/>
      <c r="AC62932" s="206"/>
    </row>
    <row r="62933" spans="27:29">
      <c r="AA62933" s="298"/>
      <c r="AC62933" s="206"/>
    </row>
    <row r="62934" spans="27:29">
      <c r="AA62934" s="298"/>
      <c r="AC62934" s="206"/>
    </row>
    <row r="62935" spans="27:29">
      <c r="AA62935" s="298"/>
      <c r="AC62935" s="206"/>
    </row>
    <row r="62936" spans="27:29">
      <c r="AA62936" s="298"/>
      <c r="AC62936" s="206"/>
    </row>
    <row r="62937" spans="27:29">
      <c r="AA62937" s="298"/>
      <c r="AC62937" s="206"/>
    </row>
    <row r="62938" spans="27:29">
      <c r="AA62938" s="298"/>
      <c r="AC62938" s="206"/>
    </row>
    <row r="62939" spans="27:29">
      <c r="AA62939" s="298"/>
      <c r="AC62939" s="206"/>
    </row>
    <row r="62940" spans="27:29">
      <c r="AA62940" s="298"/>
      <c r="AC62940" s="206"/>
    </row>
    <row r="62941" spans="27:29">
      <c r="AA62941" s="298"/>
      <c r="AC62941" s="206"/>
    </row>
    <row r="62942" spans="27:29">
      <c r="AA62942" s="298"/>
      <c r="AC62942" s="206"/>
    </row>
    <row r="62943" spans="27:29">
      <c r="AA62943" s="298"/>
      <c r="AC62943" s="206"/>
    </row>
    <row r="62944" spans="27:29">
      <c r="AA62944" s="298"/>
      <c r="AC62944" s="206"/>
    </row>
    <row r="62945" spans="27:29">
      <c r="AA62945" s="298"/>
      <c r="AC62945" s="206"/>
    </row>
    <row r="62946" spans="27:29">
      <c r="AA62946" s="298"/>
      <c r="AC62946" s="206"/>
    </row>
    <row r="62947" spans="27:29">
      <c r="AA62947" s="298"/>
      <c r="AC62947" s="206"/>
    </row>
    <row r="62948" spans="27:29">
      <c r="AA62948" s="298"/>
      <c r="AC62948" s="206"/>
    </row>
    <row r="62949" spans="27:29">
      <c r="AA62949" s="298"/>
      <c r="AC62949" s="206"/>
    </row>
    <row r="62950" spans="27:29">
      <c r="AA62950" s="298"/>
      <c r="AC62950" s="206"/>
    </row>
    <row r="62951" spans="27:29">
      <c r="AA62951" s="298"/>
      <c r="AC62951" s="206"/>
    </row>
    <row r="62952" spans="27:29">
      <c r="AA62952" s="298"/>
      <c r="AC62952" s="206"/>
    </row>
    <row r="62953" spans="27:29">
      <c r="AA62953" s="298"/>
      <c r="AC62953" s="206"/>
    </row>
    <row r="62954" spans="27:29">
      <c r="AA62954" s="298"/>
      <c r="AC62954" s="206"/>
    </row>
    <row r="62955" spans="27:29">
      <c r="AA62955" s="298"/>
      <c r="AC62955" s="206"/>
    </row>
    <row r="62956" spans="27:29">
      <c r="AA62956" s="298"/>
      <c r="AC62956" s="206"/>
    </row>
    <row r="62957" spans="27:29">
      <c r="AA62957" s="298"/>
      <c r="AC62957" s="206"/>
    </row>
    <row r="62958" spans="27:29">
      <c r="AA62958" s="298"/>
      <c r="AC62958" s="206"/>
    </row>
    <row r="62959" spans="27:29">
      <c r="AA62959" s="298"/>
      <c r="AC62959" s="206"/>
    </row>
    <row r="62960" spans="27:29">
      <c r="AA62960" s="298"/>
      <c r="AC62960" s="206"/>
    </row>
    <row r="62961" spans="27:29">
      <c r="AA62961" s="298"/>
      <c r="AC62961" s="206"/>
    </row>
    <row r="62962" spans="27:29">
      <c r="AA62962" s="298"/>
      <c r="AC62962" s="206"/>
    </row>
    <row r="62963" spans="27:29">
      <c r="AA62963" s="298"/>
      <c r="AC62963" s="206"/>
    </row>
    <row r="62964" spans="27:29">
      <c r="AA62964" s="298"/>
      <c r="AC62964" s="206"/>
    </row>
    <row r="62965" spans="27:29">
      <c r="AA62965" s="298"/>
      <c r="AC62965" s="206"/>
    </row>
    <row r="62966" spans="27:29">
      <c r="AA62966" s="298"/>
      <c r="AC62966" s="206"/>
    </row>
    <row r="62967" spans="27:29">
      <c r="AA62967" s="298"/>
      <c r="AC62967" s="206"/>
    </row>
    <row r="62968" spans="27:29">
      <c r="AA62968" s="298"/>
      <c r="AC62968" s="206"/>
    </row>
    <row r="62969" spans="27:29">
      <c r="AA62969" s="298"/>
      <c r="AC62969" s="206"/>
    </row>
    <row r="62970" spans="27:29">
      <c r="AA62970" s="298"/>
      <c r="AC62970" s="206"/>
    </row>
    <row r="62971" spans="27:29">
      <c r="AA62971" s="298"/>
      <c r="AC62971" s="206"/>
    </row>
    <row r="62972" spans="27:29">
      <c r="AA62972" s="298"/>
      <c r="AC62972" s="206"/>
    </row>
    <row r="62973" spans="27:29">
      <c r="AA62973" s="298"/>
      <c r="AC62973" s="206"/>
    </row>
    <row r="62974" spans="27:29">
      <c r="AA62974" s="298"/>
      <c r="AC62974" s="206"/>
    </row>
    <row r="62975" spans="27:29">
      <c r="AA62975" s="298"/>
      <c r="AC62975" s="206"/>
    </row>
    <row r="62976" spans="27:29">
      <c r="AA62976" s="298"/>
      <c r="AC62976" s="206"/>
    </row>
    <row r="62977" spans="27:29">
      <c r="AA62977" s="298"/>
      <c r="AC62977" s="206"/>
    </row>
    <row r="62978" spans="27:29">
      <c r="AA62978" s="298"/>
      <c r="AC62978" s="206"/>
    </row>
    <row r="62979" spans="27:29">
      <c r="AA62979" s="298"/>
      <c r="AC62979" s="206"/>
    </row>
    <row r="62980" spans="27:29">
      <c r="AA62980" s="298"/>
      <c r="AC62980" s="206"/>
    </row>
    <row r="62981" spans="27:29">
      <c r="AA62981" s="298"/>
      <c r="AC62981" s="206"/>
    </row>
    <row r="62982" spans="27:29">
      <c r="AA62982" s="298"/>
      <c r="AC62982" s="206"/>
    </row>
    <row r="62983" spans="27:29">
      <c r="AA62983" s="298"/>
      <c r="AC62983" s="206"/>
    </row>
    <row r="62984" spans="27:29">
      <c r="AA62984" s="298"/>
      <c r="AC62984" s="206"/>
    </row>
    <row r="62985" spans="27:29">
      <c r="AA62985" s="298"/>
      <c r="AC62985" s="206"/>
    </row>
    <row r="62986" spans="27:29">
      <c r="AA62986" s="298"/>
      <c r="AC62986" s="206"/>
    </row>
    <row r="62987" spans="27:29">
      <c r="AA62987" s="298"/>
      <c r="AC62987" s="206"/>
    </row>
    <row r="62988" spans="27:29">
      <c r="AA62988" s="298"/>
      <c r="AC62988" s="206"/>
    </row>
    <row r="62989" spans="27:29">
      <c r="AA62989" s="298"/>
      <c r="AC62989" s="206"/>
    </row>
    <row r="62990" spans="27:29">
      <c r="AA62990" s="298"/>
      <c r="AC62990" s="206"/>
    </row>
    <row r="62991" spans="27:29">
      <c r="AA62991" s="298"/>
      <c r="AC62991" s="206"/>
    </row>
    <row r="62992" spans="27:29">
      <c r="AA62992" s="298"/>
      <c r="AC62992" s="206"/>
    </row>
    <row r="62993" spans="27:29">
      <c r="AA62993" s="298"/>
      <c r="AC62993" s="206"/>
    </row>
    <row r="62994" spans="27:29">
      <c r="AA62994" s="298"/>
      <c r="AC62994" s="206"/>
    </row>
    <row r="62995" spans="27:29">
      <c r="AA62995" s="298"/>
      <c r="AC62995" s="206"/>
    </row>
    <row r="62996" spans="27:29">
      <c r="AA62996" s="298"/>
      <c r="AC62996" s="206"/>
    </row>
    <row r="62997" spans="27:29">
      <c r="AA62997" s="298"/>
      <c r="AC62997" s="206"/>
    </row>
    <row r="62998" spans="27:29">
      <c r="AA62998" s="298"/>
      <c r="AC62998" s="206"/>
    </row>
    <row r="62999" spans="27:29">
      <c r="AA62999" s="298"/>
      <c r="AC62999" s="206"/>
    </row>
    <row r="63000" spans="27:29">
      <c r="AA63000" s="298"/>
      <c r="AC63000" s="206"/>
    </row>
    <row r="63001" spans="27:29">
      <c r="AA63001" s="298"/>
      <c r="AC63001" s="206"/>
    </row>
    <row r="63002" spans="27:29">
      <c r="AA63002" s="298"/>
      <c r="AC63002" s="206"/>
    </row>
    <row r="63003" spans="27:29">
      <c r="AA63003" s="298"/>
      <c r="AC63003" s="206"/>
    </row>
    <row r="63004" spans="27:29">
      <c r="AA63004" s="298"/>
      <c r="AC63004" s="206"/>
    </row>
    <row r="63005" spans="27:29">
      <c r="AA63005" s="298"/>
      <c r="AC63005" s="206"/>
    </row>
    <row r="63006" spans="27:29">
      <c r="AA63006" s="298"/>
      <c r="AC63006" s="206"/>
    </row>
    <row r="63007" spans="27:29">
      <c r="AA63007" s="298"/>
      <c r="AC63007" s="206"/>
    </row>
    <row r="63008" spans="27:29">
      <c r="AA63008" s="298"/>
      <c r="AC63008" s="206"/>
    </row>
    <row r="63009" spans="27:29">
      <c r="AA63009" s="298"/>
      <c r="AC63009" s="206"/>
    </row>
    <row r="63010" spans="27:29">
      <c r="AA63010" s="298"/>
      <c r="AC63010" s="206"/>
    </row>
    <row r="63011" spans="27:29">
      <c r="AA63011" s="298"/>
      <c r="AC63011" s="206"/>
    </row>
    <row r="63012" spans="27:29">
      <c r="AA63012" s="298"/>
      <c r="AC63012" s="206"/>
    </row>
    <row r="63013" spans="27:29">
      <c r="AA63013" s="298"/>
      <c r="AC63013" s="206"/>
    </row>
    <row r="63014" spans="27:29">
      <c r="AA63014" s="298"/>
      <c r="AC63014" s="206"/>
    </row>
    <row r="63015" spans="27:29">
      <c r="AA63015" s="298"/>
      <c r="AC63015" s="206"/>
    </row>
    <row r="63016" spans="27:29">
      <c r="AA63016" s="298"/>
      <c r="AC63016" s="206"/>
    </row>
    <row r="63017" spans="27:29">
      <c r="AA63017" s="298"/>
      <c r="AC63017" s="206"/>
    </row>
    <row r="63018" spans="27:29">
      <c r="AA63018" s="298"/>
      <c r="AC63018" s="206"/>
    </row>
    <row r="63019" spans="27:29">
      <c r="AA63019" s="298"/>
      <c r="AC63019" s="206"/>
    </row>
    <row r="63020" spans="27:29">
      <c r="AA63020" s="298"/>
      <c r="AC63020" s="206"/>
    </row>
    <row r="63021" spans="27:29">
      <c r="AA63021" s="298"/>
      <c r="AC63021" s="206"/>
    </row>
    <row r="63022" spans="27:29">
      <c r="AA63022" s="298"/>
      <c r="AC63022" s="206"/>
    </row>
    <row r="63023" spans="27:29">
      <c r="AA63023" s="298"/>
      <c r="AC63023" s="206"/>
    </row>
    <row r="63024" spans="27:29">
      <c r="AA63024" s="298"/>
      <c r="AC63024" s="206"/>
    </row>
    <row r="63025" spans="27:29">
      <c r="AA63025" s="298"/>
      <c r="AC63025" s="206"/>
    </row>
    <row r="63026" spans="27:29">
      <c r="AA63026" s="298"/>
      <c r="AC63026" s="206"/>
    </row>
    <row r="63027" spans="27:29">
      <c r="AA63027" s="298"/>
      <c r="AC63027" s="206"/>
    </row>
    <row r="63028" spans="27:29">
      <c r="AA63028" s="298"/>
      <c r="AC63028" s="206"/>
    </row>
    <row r="63029" spans="27:29">
      <c r="AA63029" s="298"/>
      <c r="AC63029" s="206"/>
    </row>
    <row r="63030" spans="27:29">
      <c r="AA63030" s="298"/>
      <c r="AC63030" s="206"/>
    </row>
    <row r="63031" spans="27:29">
      <c r="AA63031" s="298"/>
      <c r="AC63031" s="206"/>
    </row>
    <row r="63032" spans="27:29">
      <c r="AA63032" s="298"/>
      <c r="AC63032" s="206"/>
    </row>
    <row r="63033" spans="27:29">
      <c r="AA63033" s="298"/>
      <c r="AC63033" s="206"/>
    </row>
    <row r="63034" spans="27:29">
      <c r="AA63034" s="298"/>
      <c r="AC63034" s="206"/>
    </row>
    <row r="63035" spans="27:29">
      <c r="AA63035" s="298"/>
      <c r="AC63035" s="206"/>
    </row>
    <row r="63036" spans="27:29">
      <c r="AA63036" s="298"/>
      <c r="AC63036" s="206"/>
    </row>
    <row r="63037" spans="27:29">
      <c r="AA63037" s="298"/>
      <c r="AC63037" s="206"/>
    </row>
    <row r="63038" spans="27:29">
      <c r="AA63038" s="298"/>
      <c r="AC63038" s="206"/>
    </row>
    <row r="63039" spans="27:29">
      <c r="AA63039" s="298"/>
      <c r="AC63039" s="206"/>
    </row>
    <row r="63040" spans="27:29">
      <c r="AA63040" s="298"/>
      <c r="AC63040" s="206"/>
    </row>
    <row r="63041" spans="27:29">
      <c r="AA63041" s="298"/>
      <c r="AC63041" s="206"/>
    </row>
    <row r="63042" spans="27:29">
      <c r="AA63042" s="298"/>
      <c r="AC63042" s="206"/>
    </row>
    <row r="63043" spans="27:29">
      <c r="AA63043" s="298"/>
      <c r="AC63043" s="206"/>
    </row>
    <row r="63044" spans="27:29">
      <c r="AA63044" s="298"/>
      <c r="AC63044" s="206"/>
    </row>
    <row r="63045" spans="27:29">
      <c r="AA63045" s="298"/>
      <c r="AC63045" s="206"/>
    </row>
    <row r="63046" spans="27:29">
      <c r="AA63046" s="298"/>
      <c r="AC63046" s="206"/>
    </row>
    <row r="63047" spans="27:29">
      <c r="AA63047" s="298"/>
      <c r="AC63047" s="206"/>
    </row>
    <row r="63048" spans="27:29">
      <c r="AA63048" s="298"/>
      <c r="AC63048" s="206"/>
    </row>
    <row r="63049" spans="27:29">
      <c r="AA63049" s="298"/>
      <c r="AC63049" s="206"/>
    </row>
    <row r="63050" spans="27:29">
      <c r="AA63050" s="298"/>
      <c r="AC63050" s="206"/>
    </row>
    <row r="63051" spans="27:29">
      <c r="AA63051" s="298"/>
      <c r="AC63051" s="206"/>
    </row>
    <row r="63052" spans="27:29">
      <c r="AA63052" s="298"/>
      <c r="AC63052" s="206"/>
    </row>
    <row r="63053" spans="27:29">
      <c r="AA63053" s="298"/>
      <c r="AC63053" s="206"/>
    </row>
    <row r="63054" spans="27:29">
      <c r="AA63054" s="298"/>
      <c r="AC63054" s="206"/>
    </row>
    <row r="63055" spans="27:29">
      <c r="AA63055" s="298"/>
      <c r="AC63055" s="206"/>
    </row>
    <row r="63056" spans="27:29">
      <c r="AA63056" s="298"/>
      <c r="AC63056" s="206"/>
    </row>
    <row r="63057" spans="27:29">
      <c r="AA63057" s="298"/>
      <c r="AC63057" s="206"/>
    </row>
    <row r="63058" spans="27:29">
      <c r="AA63058" s="298"/>
      <c r="AC63058" s="206"/>
    </row>
    <row r="63059" spans="27:29">
      <c r="AA63059" s="298"/>
      <c r="AC63059" s="206"/>
    </row>
    <row r="63060" spans="27:29">
      <c r="AA63060" s="298"/>
      <c r="AC63060" s="206"/>
    </row>
    <row r="63061" spans="27:29">
      <c r="AA63061" s="298"/>
      <c r="AC63061" s="206"/>
    </row>
    <row r="63062" spans="27:29">
      <c r="AA63062" s="298"/>
      <c r="AC63062" s="206"/>
    </row>
    <row r="63063" spans="27:29">
      <c r="AA63063" s="298"/>
      <c r="AC63063" s="206"/>
    </row>
    <row r="63064" spans="27:29">
      <c r="AA63064" s="298"/>
      <c r="AC63064" s="206"/>
    </row>
    <row r="63065" spans="27:29">
      <c r="AA63065" s="298"/>
      <c r="AC63065" s="206"/>
    </row>
    <row r="63066" spans="27:29">
      <c r="AA63066" s="298"/>
      <c r="AC63066" s="206"/>
    </row>
    <row r="63067" spans="27:29">
      <c r="AA63067" s="298"/>
      <c r="AC63067" s="206"/>
    </row>
    <row r="63068" spans="27:29">
      <c r="AA63068" s="298"/>
      <c r="AC63068" s="206"/>
    </row>
    <row r="63069" spans="27:29">
      <c r="AA63069" s="298"/>
      <c r="AC63069" s="206"/>
    </row>
    <row r="63070" spans="27:29">
      <c r="AA63070" s="298"/>
      <c r="AC63070" s="206"/>
    </row>
    <row r="63071" spans="27:29">
      <c r="AA63071" s="298"/>
      <c r="AC63071" s="206"/>
    </row>
    <row r="63072" spans="27:29">
      <c r="AA63072" s="298"/>
      <c r="AC63072" s="206"/>
    </row>
    <row r="63073" spans="27:29">
      <c r="AA63073" s="298"/>
      <c r="AC63073" s="206"/>
    </row>
    <row r="63074" spans="27:29">
      <c r="AA63074" s="298"/>
      <c r="AC63074" s="206"/>
    </row>
    <row r="63075" spans="27:29">
      <c r="AA63075" s="298"/>
      <c r="AC63075" s="206"/>
    </row>
    <row r="63076" spans="27:29">
      <c r="AA63076" s="298"/>
      <c r="AC63076" s="206"/>
    </row>
    <row r="63077" spans="27:29">
      <c r="AA63077" s="298"/>
      <c r="AC63077" s="206"/>
    </row>
    <row r="63078" spans="27:29">
      <c r="AA63078" s="298"/>
      <c r="AC63078" s="206"/>
    </row>
    <row r="63079" spans="27:29">
      <c r="AA63079" s="298"/>
      <c r="AC63079" s="206"/>
    </row>
    <row r="63080" spans="27:29">
      <c r="AA63080" s="298"/>
      <c r="AC63080" s="206"/>
    </row>
    <row r="63081" spans="27:29">
      <c r="AA63081" s="298"/>
      <c r="AC63081" s="206"/>
    </row>
    <row r="63082" spans="27:29">
      <c r="AA63082" s="298"/>
      <c r="AC63082" s="206"/>
    </row>
    <row r="63083" spans="27:29">
      <c r="AA63083" s="298"/>
      <c r="AC63083" s="206"/>
    </row>
    <row r="63084" spans="27:29">
      <c r="AA63084" s="298"/>
      <c r="AC63084" s="206"/>
    </row>
    <row r="63085" spans="27:29">
      <c r="AA63085" s="298"/>
      <c r="AC63085" s="206"/>
    </row>
    <row r="63086" spans="27:29">
      <c r="AA63086" s="298"/>
      <c r="AC63086" s="206"/>
    </row>
    <row r="63087" spans="27:29">
      <c r="AA63087" s="298"/>
      <c r="AC63087" s="206"/>
    </row>
    <row r="63088" spans="27:29">
      <c r="AA63088" s="298"/>
      <c r="AC63088" s="206"/>
    </row>
    <row r="63089" spans="27:29">
      <c r="AA63089" s="298"/>
      <c r="AC63089" s="206"/>
    </row>
    <row r="63090" spans="27:29">
      <c r="AA63090" s="298"/>
      <c r="AC63090" s="206"/>
    </row>
    <row r="63091" spans="27:29">
      <c r="AA63091" s="298"/>
      <c r="AC63091" s="206"/>
    </row>
    <row r="63092" spans="27:29">
      <c r="AA63092" s="298"/>
      <c r="AC63092" s="206"/>
    </row>
    <row r="63093" spans="27:29">
      <c r="AA63093" s="298"/>
      <c r="AC63093" s="206"/>
    </row>
    <row r="63094" spans="27:29">
      <c r="AA63094" s="298"/>
      <c r="AC63094" s="206"/>
    </row>
    <row r="63095" spans="27:29">
      <c r="AA63095" s="298"/>
      <c r="AC63095" s="206"/>
    </row>
    <row r="63096" spans="27:29">
      <c r="AA63096" s="298"/>
      <c r="AC63096" s="206"/>
    </row>
    <row r="63097" spans="27:29">
      <c r="AA63097" s="298"/>
      <c r="AC63097" s="206"/>
    </row>
    <row r="63098" spans="27:29">
      <c r="AA63098" s="298"/>
      <c r="AC63098" s="206"/>
    </row>
    <row r="63099" spans="27:29">
      <c r="AA63099" s="298"/>
      <c r="AC63099" s="206"/>
    </row>
    <row r="63100" spans="27:29">
      <c r="AA63100" s="298"/>
      <c r="AC63100" s="206"/>
    </row>
    <row r="63101" spans="27:29">
      <c r="AA63101" s="298"/>
      <c r="AC63101" s="206"/>
    </row>
    <row r="63102" spans="27:29">
      <c r="AA63102" s="298"/>
      <c r="AC63102" s="206"/>
    </row>
    <row r="63103" spans="27:29">
      <c r="AA63103" s="298"/>
      <c r="AC63103" s="206"/>
    </row>
    <row r="63104" spans="27:29">
      <c r="AA63104" s="298"/>
      <c r="AC63104" s="206"/>
    </row>
    <row r="63105" spans="27:29">
      <c r="AA63105" s="298"/>
      <c r="AC63105" s="206"/>
    </row>
    <row r="63106" spans="27:29">
      <c r="AA63106" s="298"/>
      <c r="AC63106" s="206"/>
    </row>
    <row r="63107" spans="27:29">
      <c r="AA63107" s="298"/>
      <c r="AC63107" s="206"/>
    </row>
    <row r="63108" spans="27:29">
      <c r="AA63108" s="298"/>
      <c r="AC63108" s="206"/>
    </row>
    <row r="63109" spans="27:29">
      <c r="AA63109" s="298"/>
      <c r="AC63109" s="206"/>
    </row>
    <row r="63110" spans="27:29">
      <c r="AA63110" s="298"/>
      <c r="AC63110" s="206"/>
    </row>
    <row r="63111" spans="27:29">
      <c r="AA63111" s="298"/>
      <c r="AC63111" s="206"/>
    </row>
    <row r="63112" spans="27:29">
      <c r="AA63112" s="298"/>
      <c r="AC63112" s="206"/>
    </row>
    <row r="63113" spans="27:29">
      <c r="AA63113" s="298"/>
      <c r="AC63113" s="206"/>
    </row>
    <row r="63114" spans="27:29">
      <c r="AA63114" s="298"/>
      <c r="AC63114" s="206"/>
    </row>
    <row r="63115" spans="27:29">
      <c r="AA63115" s="298"/>
      <c r="AC63115" s="206"/>
    </row>
    <row r="63116" spans="27:29">
      <c r="AA63116" s="298"/>
      <c r="AC63116" s="206"/>
    </row>
    <row r="63117" spans="27:29">
      <c r="AA63117" s="298"/>
      <c r="AC63117" s="206"/>
    </row>
    <row r="63118" spans="27:29">
      <c r="AA63118" s="298"/>
      <c r="AC63118" s="206"/>
    </row>
    <row r="63119" spans="27:29">
      <c r="AA63119" s="298"/>
      <c r="AC63119" s="206"/>
    </row>
    <row r="63120" spans="27:29">
      <c r="AA63120" s="298"/>
      <c r="AC63120" s="206"/>
    </row>
    <row r="63121" spans="27:29">
      <c r="AA63121" s="298"/>
      <c r="AC63121" s="206"/>
    </row>
    <row r="63122" spans="27:29">
      <c r="AA63122" s="298"/>
      <c r="AC63122" s="206"/>
    </row>
    <row r="63123" spans="27:29">
      <c r="AA63123" s="298"/>
      <c r="AC63123" s="206"/>
    </row>
    <row r="63124" spans="27:29">
      <c r="AA63124" s="298"/>
      <c r="AC63124" s="206"/>
    </row>
    <row r="63125" spans="27:29">
      <c r="AA63125" s="298"/>
      <c r="AC63125" s="206"/>
    </row>
    <row r="63126" spans="27:29">
      <c r="AA63126" s="298"/>
      <c r="AC63126" s="206"/>
    </row>
    <row r="63127" spans="27:29">
      <c r="AA63127" s="298"/>
      <c r="AC63127" s="206"/>
    </row>
    <row r="63128" spans="27:29">
      <c r="AA63128" s="298"/>
      <c r="AC63128" s="206"/>
    </row>
    <row r="63129" spans="27:29">
      <c r="AA63129" s="298"/>
      <c r="AC63129" s="206"/>
    </row>
    <row r="63130" spans="27:29">
      <c r="AA63130" s="298"/>
      <c r="AC63130" s="206"/>
    </row>
    <row r="63131" spans="27:29">
      <c r="AA63131" s="298"/>
      <c r="AC63131" s="206"/>
    </row>
    <row r="63132" spans="27:29">
      <c r="AA63132" s="298"/>
      <c r="AC63132" s="206"/>
    </row>
    <row r="63133" spans="27:29">
      <c r="AA63133" s="298"/>
      <c r="AC63133" s="206"/>
    </row>
    <row r="63134" spans="27:29">
      <c r="AA63134" s="298"/>
      <c r="AC63134" s="206"/>
    </row>
    <row r="63135" spans="27:29">
      <c r="AA63135" s="298"/>
      <c r="AC63135" s="206"/>
    </row>
    <row r="63136" spans="27:29">
      <c r="AA63136" s="298"/>
      <c r="AC63136" s="206"/>
    </row>
    <row r="63137" spans="27:29">
      <c r="AA63137" s="298"/>
      <c r="AC63137" s="206"/>
    </row>
    <row r="63138" spans="27:29">
      <c r="AA63138" s="298"/>
      <c r="AC63138" s="206"/>
    </row>
    <row r="63139" spans="27:29">
      <c r="AA63139" s="298"/>
      <c r="AC63139" s="206"/>
    </row>
    <row r="63140" spans="27:29">
      <c r="AA63140" s="298"/>
      <c r="AC63140" s="206"/>
    </row>
    <row r="63141" spans="27:29">
      <c r="AA63141" s="298"/>
      <c r="AC63141" s="206"/>
    </row>
    <row r="63142" spans="27:29">
      <c r="AA63142" s="298"/>
      <c r="AC63142" s="206"/>
    </row>
    <row r="63143" spans="27:29">
      <c r="AA63143" s="298"/>
      <c r="AC63143" s="206"/>
    </row>
    <row r="63144" spans="27:29">
      <c r="AA63144" s="298"/>
      <c r="AC63144" s="206"/>
    </row>
    <row r="63145" spans="27:29">
      <c r="AA63145" s="298"/>
      <c r="AC63145" s="206"/>
    </row>
    <row r="63146" spans="27:29">
      <c r="AA63146" s="298"/>
      <c r="AC63146" s="206"/>
    </row>
    <row r="63147" spans="27:29">
      <c r="AA63147" s="298"/>
      <c r="AC63147" s="206"/>
    </row>
    <row r="63148" spans="27:29">
      <c r="AA63148" s="298"/>
      <c r="AC63148" s="206"/>
    </row>
    <row r="63149" spans="27:29">
      <c r="AA63149" s="298"/>
      <c r="AC63149" s="206"/>
    </row>
    <row r="63150" spans="27:29">
      <c r="AA63150" s="298"/>
      <c r="AC63150" s="206"/>
    </row>
    <row r="63151" spans="27:29">
      <c r="AA63151" s="298"/>
      <c r="AC63151" s="206"/>
    </row>
    <row r="63152" spans="27:29">
      <c r="AA63152" s="298"/>
      <c r="AC63152" s="206"/>
    </row>
    <row r="63153" spans="27:29">
      <c r="AA63153" s="298"/>
      <c r="AC63153" s="206"/>
    </row>
    <row r="63154" spans="27:29">
      <c r="AA63154" s="298"/>
      <c r="AC63154" s="206"/>
    </row>
    <row r="63155" spans="27:29">
      <c r="AA63155" s="298"/>
      <c r="AC63155" s="206"/>
    </row>
    <row r="63156" spans="27:29">
      <c r="AA63156" s="298"/>
      <c r="AC63156" s="206"/>
    </row>
    <row r="63157" spans="27:29">
      <c r="AA63157" s="298"/>
      <c r="AC63157" s="206"/>
    </row>
    <row r="63158" spans="27:29">
      <c r="AA63158" s="298"/>
      <c r="AC63158" s="206"/>
    </row>
    <row r="63159" spans="27:29">
      <c r="AA63159" s="298"/>
      <c r="AC63159" s="206"/>
    </row>
    <row r="63160" spans="27:29">
      <c r="AA63160" s="298"/>
      <c r="AC63160" s="206"/>
    </row>
    <row r="63161" spans="27:29">
      <c r="AA63161" s="298"/>
      <c r="AC63161" s="206"/>
    </row>
    <row r="63162" spans="27:29">
      <c r="AA63162" s="298"/>
      <c r="AC63162" s="206"/>
    </row>
    <row r="63163" spans="27:29">
      <c r="AA63163" s="298"/>
      <c r="AC63163" s="206"/>
    </row>
    <row r="63164" spans="27:29">
      <c r="AA63164" s="298"/>
      <c r="AC63164" s="206"/>
    </row>
    <row r="63165" spans="27:29">
      <c r="AA63165" s="298"/>
      <c r="AC63165" s="206"/>
    </row>
    <row r="63166" spans="27:29">
      <c r="AA63166" s="298"/>
      <c r="AC63166" s="206"/>
    </row>
    <row r="63167" spans="27:29">
      <c r="AA63167" s="298"/>
      <c r="AC63167" s="206"/>
    </row>
    <row r="63168" spans="27:29">
      <c r="AA63168" s="298"/>
      <c r="AC63168" s="206"/>
    </row>
    <row r="63169" spans="27:29">
      <c r="AA63169" s="298"/>
      <c r="AC63169" s="206"/>
    </row>
    <row r="63170" spans="27:29">
      <c r="AA63170" s="298"/>
      <c r="AC63170" s="206"/>
    </row>
    <row r="63171" spans="27:29">
      <c r="AA63171" s="298"/>
      <c r="AC63171" s="206"/>
    </row>
    <row r="63172" spans="27:29">
      <c r="AA63172" s="298"/>
      <c r="AC63172" s="206"/>
    </row>
    <row r="63173" spans="27:29">
      <c r="AA63173" s="298"/>
      <c r="AC63173" s="206"/>
    </row>
    <row r="63174" spans="27:29">
      <c r="AA63174" s="298"/>
      <c r="AC63174" s="206"/>
    </row>
    <row r="63175" spans="27:29">
      <c r="AA63175" s="298"/>
      <c r="AC63175" s="206"/>
    </row>
    <row r="63176" spans="27:29">
      <c r="AA63176" s="298"/>
      <c r="AC63176" s="206"/>
    </row>
    <row r="63177" spans="27:29">
      <c r="AA63177" s="298"/>
      <c r="AC63177" s="206"/>
    </row>
    <row r="63178" spans="27:29">
      <c r="AA63178" s="298"/>
      <c r="AC63178" s="206"/>
    </row>
    <row r="63179" spans="27:29">
      <c r="AA63179" s="298"/>
      <c r="AC63179" s="206"/>
    </row>
    <row r="63180" spans="27:29">
      <c r="AA63180" s="298"/>
      <c r="AC63180" s="206"/>
    </row>
    <row r="63181" spans="27:29">
      <c r="AA63181" s="298"/>
      <c r="AC63181" s="206"/>
    </row>
    <row r="63182" spans="27:29">
      <c r="AA63182" s="298"/>
      <c r="AC63182" s="206"/>
    </row>
    <row r="63183" spans="27:29">
      <c r="AA63183" s="298"/>
      <c r="AC63183" s="206"/>
    </row>
    <row r="63184" spans="27:29">
      <c r="AA63184" s="298"/>
      <c r="AC63184" s="206"/>
    </row>
    <row r="63185" spans="27:29">
      <c r="AA63185" s="298"/>
      <c r="AC63185" s="206"/>
    </row>
    <row r="63186" spans="27:29">
      <c r="AA63186" s="298"/>
      <c r="AC63186" s="206"/>
    </row>
    <row r="63187" spans="27:29">
      <c r="AA63187" s="298"/>
      <c r="AC63187" s="206"/>
    </row>
    <row r="63188" spans="27:29">
      <c r="AA63188" s="298"/>
      <c r="AC63188" s="206"/>
    </row>
    <row r="63189" spans="27:29">
      <c r="AA63189" s="298"/>
      <c r="AC63189" s="206"/>
    </row>
    <row r="63190" spans="27:29">
      <c r="AA63190" s="298"/>
      <c r="AC63190" s="206"/>
    </row>
    <row r="63191" spans="27:29">
      <c r="AA63191" s="298"/>
      <c r="AC63191" s="206"/>
    </row>
    <row r="63192" spans="27:29">
      <c r="AA63192" s="298"/>
      <c r="AC63192" s="206"/>
    </row>
    <row r="63193" spans="27:29">
      <c r="AA63193" s="298"/>
      <c r="AC63193" s="206"/>
    </row>
    <row r="63194" spans="27:29">
      <c r="AA63194" s="298"/>
      <c r="AC63194" s="206"/>
    </row>
    <row r="63195" spans="27:29">
      <c r="AA63195" s="298"/>
      <c r="AC63195" s="206"/>
    </row>
    <row r="63196" spans="27:29">
      <c r="AA63196" s="298"/>
      <c r="AC63196" s="206"/>
    </row>
    <row r="63197" spans="27:29">
      <c r="AA63197" s="298"/>
      <c r="AC63197" s="206"/>
    </row>
    <row r="63198" spans="27:29">
      <c r="AA63198" s="298"/>
      <c r="AC63198" s="206"/>
    </row>
    <row r="63199" spans="27:29">
      <c r="AA63199" s="298"/>
      <c r="AC63199" s="206"/>
    </row>
    <row r="63200" spans="27:29">
      <c r="AA63200" s="298"/>
      <c r="AC63200" s="206"/>
    </row>
    <row r="63201" spans="27:29">
      <c r="AA63201" s="298"/>
      <c r="AC63201" s="206"/>
    </row>
    <row r="63202" spans="27:29">
      <c r="AA63202" s="298"/>
      <c r="AC63202" s="206"/>
    </row>
    <row r="63203" spans="27:29">
      <c r="AA63203" s="298"/>
      <c r="AC63203" s="206"/>
    </row>
    <row r="63204" spans="27:29">
      <c r="AA63204" s="298"/>
      <c r="AC63204" s="206"/>
    </row>
    <row r="63205" spans="27:29">
      <c r="AA63205" s="298"/>
      <c r="AC63205" s="206"/>
    </row>
    <row r="63206" spans="27:29">
      <c r="AA63206" s="298"/>
      <c r="AC63206" s="206"/>
    </row>
    <row r="63207" spans="27:29">
      <c r="AA63207" s="298"/>
      <c r="AC63207" s="206"/>
    </row>
    <row r="63208" spans="27:29">
      <c r="AA63208" s="298"/>
      <c r="AC63208" s="206"/>
    </row>
    <row r="63209" spans="27:29">
      <c r="AA63209" s="298"/>
      <c r="AC63209" s="206"/>
    </row>
    <row r="63210" spans="27:29">
      <c r="AA63210" s="298"/>
      <c r="AC63210" s="206"/>
    </row>
    <row r="63211" spans="27:29">
      <c r="AA63211" s="298"/>
      <c r="AC63211" s="206"/>
    </row>
    <row r="63212" spans="27:29">
      <c r="AA63212" s="298"/>
      <c r="AC63212" s="206"/>
    </row>
    <row r="63213" spans="27:29">
      <c r="AA63213" s="298"/>
      <c r="AC63213" s="206"/>
    </row>
    <row r="63214" spans="27:29">
      <c r="AA63214" s="298"/>
      <c r="AC63214" s="206"/>
    </row>
    <row r="63215" spans="27:29">
      <c r="AA63215" s="298"/>
      <c r="AC63215" s="206"/>
    </row>
    <row r="63216" spans="27:29">
      <c r="AA63216" s="298"/>
      <c r="AC63216" s="206"/>
    </row>
    <row r="63217" spans="27:29">
      <c r="AA63217" s="298"/>
      <c r="AC63217" s="206"/>
    </row>
    <row r="63218" spans="27:29">
      <c r="AA63218" s="298"/>
      <c r="AC63218" s="206"/>
    </row>
    <row r="63219" spans="27:29">
      <c r="AA63219" s="298"/>
      <c r="AC63219" s="206"/>
    </row>
    <row r="63220" spans="27:29">
      <c r="AA63220" s="298"/>
      <c r="AC63220" s="206"/>
    </row>
    <row r="63221" spans="27:29">
      <c r="AA63221" s="298"/>
      <c r="AC63221" s="206"/>
    </row>
    <row r="63222" spans="27:29">
      <c r="AA63222" s="298"/>
      <c r="AC63222" s="206"/>
    </row>
    <row r="63223" spans="27:29">
      <c r="AA63223" s="298"/>
      <c r="AC63223" s="206"/>
    </row>
    <row r="63224" spans="27:29">
      <c r="AA63224" s="298"/>
      <c r="AC63224" s="206"/>
    </row>
    <row r="63225" spans="27:29">
      <c r="AA63225" s="298"/>
      <c r="AC63225" s="206"/>
    </row>
    <row r="63226" spans="27:29">
      <c r="AA63226" s="298"/>
      <c r="AC63226" s="206"/>
    </row>
    <row r="63227" spans="27:29">
      <c r="AA63227" s="298"/>
      <c r="AC63227" s="206"/>
    </row>
    <row r="63228" spans="27:29">
      <c r="AA63228" s="298"/>
      <c r="AC63228" s="206"/>
    </row>
    <row r="63229" spans="27:29">
      <c r="AA63229" s="298"/>
      <c r="AC63229" s="206"/>
    </row>
    <row r="63230" spans="27:29">
      <c r="AA63230" s="298"/>
      <c r="AC63230" s="206"/>
    </row>
    <row r="63231" spans="27:29">
      <c r="AA63231" s="298"/>
      <c r="AC63231" s="206"/>
    </row>
    <row r="63232" spans="27:29">
      <c r="AA63232" s="298"/>
      <c r="AC63232" s="206"/>
    </row>
    <row r="63233" spans="27:29">
      <c r="AA63233" s="298"/>
      <c r="AC63233" s="206"/>
    </row>
    <row r="63234" spans="27:29">
      <c r="AA63234" s="298"/>
      <c r="AC63234" s="206"/>
    </row>
    <row r="63235" spans="27:29">
      <c r="AA63235" s="298"/>
      <c r="AC63235" s="206"/>
    </row>
    <row r="63236" spans="27:29">
      <c r="AA63236" s="298"/>
      <c r="AC63236" s="206"/>
    </row>
    <row r="63237" spans="27:29">
      <c r="AA63237" s="298"/>
      <c r="AC63237" s="206"/>
    </row>
    <row r="63238" spans="27:29">
      <c r="AA63238" s="298"/>
      <c r="AC63238" s="206"/>
    </row>
    <row r="63239" spans="27:29">
      <c r="AA63239" s="298"/>
      <c r="AC63239" s="206"/>
    </row>
    <row r="63240" spans="27:29">
      <c r="AA63240" s="298"/>
      <c r="AC63240" s="206"/>
    </row>
    <row r="63241" spans="27:29">
      <c r="AA63241" s="298"/>
      <c r="AC63241" s="206"/>
    </row>
    <row r="63242" spans="27:29">
      <c r="AA63242" s="298"/>
      <c r="AC63242" s="206"/>
    </row>
    <row r="63243" spans="27:29">
      <c r="AA63243" s="298"/>
      <c r="AC63243" s="206"/>
    </row>
    <row r="63244" spans="27:29">
      <c r="AA63244" s="298"/>
      <c r="AC63244" s="206"/>
    </row>
    <row r="63245" spans="27:29">
      <c r="AA63245" s="298"/>
      <c r="AC63245" s="206"/>
    </row>
    <row r="63246" spans="27:29">
      <c r="AA63246" s="298"/>
      <c r="AC63246" s="206"/>
    </row>
    <row r="63247" spans="27:29">
      <c r="AA63247" s="298"/>
      <c r="AC63247" s="206"/>
    </row>
    <row r="63248" spans="27:29">
      <c r="AA63248" s="298"/>
      <c r="AC63248" s="206"/>
    </row>
    <row r="63249" spans="27:29">
      <c r="AA63249" s="298"/>
      <c r="AC63249" s="206"/>
    </row>
    <row r="63250" spans="27:29">
      <c r="AA63250" s="298"/>
      <c r="AC63250" s="206"/>
    </row>
    <row r="63251" spans="27:29">
      <c r="AA63251" s="298"/>
      <c r="AC63251" s="206"/>
    </row>
    <row r="63252" spans="27:29">
      <c r="AA63252" s="298"/>
      <c r="AC63252" s="206"/>
    </row>
    <row r="63253" spans="27:29">
      <c r="AA63253" s="298"/>
      <c r="AC63253" s="206"/>
    </row>
    <row r="63254" spans="27:29">
      <c r="AA63254" s="298"/>
      <c r="AC63254" s="206"/>
    </row>
    <row r="63255" spans="27:29">
      <c r="AA63255" s="298"/>
      <c r="AC63255" s="206"/>
    </row>
    <row r="63256" spans="27:29">
      <c r="AA63256" s="298"/>
      <c r="AC63256" s="206"/>
    </row>
    <row r="63257" spans="27:29">
      <c r="AA63257" s="298"/>
      <c r="AC63257" s="206"/>
    </row>
    <row r="63258" spans="27:29">
      <c r="AA63258" s="298"/>
      <c r="AC63258" s="206"/>
    </row>
    <row r="63259" spans="27:29">
      <c r="AA63259" s="298"/>
      <c r="AC63259" s="206"/>
    </row>
    <row r="63260" spans="27:29">
      <c r="AA63260" s="298"/>
      <c r="AC63260" s="206"/>
    </row>
    <row r="63261" spans="27:29">
      <c r="AA63261" s="298"/>
      <c r="AC63261" s="206"/>
    </row>
    <row r="63262" spans="27:29">
      <c r="AA63262" s="298"/>
      <c r="AC63262" s="206"/>
    </row>
    <row r="63263" spans="27:29">
      <c r="AA63263" s="298"/>
      <c r="AC63263" s="206"/>
    </row>
    <row r="63264" spans="27:29">
      <c r="AA63264" s="298"/>
      <c r="AC63264" s="206"/>
    </row>
    <row r="63265" spans="27:29">
      <c r="AA63265" s="298"/>
      <c r="AC63265" s="206"/>
    </row>
    <row r="63266" spans="27:29">
      <c r="AA63266" s="298"/>
      <c r="AC63266" s="206"/>
    </row>
    <row r="63267" spans="27:29">
      <c r="AA63267" s="298"/>
      <c r="AC63267" s="206"/>
    </row>
    <row r="63268" spans="27:29">
      <c r="AA63268" s="298"/>
      <c r="AC63268" s="206"/>
    </row>
    <row r="63269" spans="27:29">
      <c r="AA63269" s="298"/>
      <c r="AC63269" s="206"/>
    </row>
    <row r="63270" spans="27:29">
      <c r="AA63270" s="298"/>
      <c r="AC63270" s="206"/>
    </row>
    <row r="63271" spans="27:29">
      <c r="AA63271" s="298"/>
      <c r="AC63271" s="206"/>
    </row>
    <row r="63272" spans="27:29">
      <c r="AA63272" s="298"/>
      <c r="AC63272" s="206"/>
    </row>
    <row r="63273" spans="27:29">
      <c r="AA63273" s="298"/>
      <c r="AC63273" s="206"/>
    </row>
    <row r="63274" spans="27:29">
      <c r="AA63274" s="298"/>
      <c r="AC63274" s="206"/>
    </row>
    <row r="63275" spans="27:29">
      <c r="AA63275" s="298"/>
      <c r="AC63275" s="206"/>
    </row>
    <row r="63276" spans="27:29">
      <c r="AA63276" s="298"/>
      <c r="AC63276" s="206"/>
    </row>
    <row r="63277" spans="27:29">
      <c r="AA63277" s="298"/>
      <c r="AC63277" s="206"/>
    </row>
    <row r="63278" spans="27:29">
      <c r="AA63278" s="298"/>
      <c r="AC63278" s="206"/>
    </row>
    <row r="63279" spans="27:29">
      <c r="AA63279" s="298"/>
      <c r="AC63279" s="206"/>
    </row>
    <row r="63280" spans="27:29">
      <c r="AA63280" s="298"/>
      <c r="AC63280" s="206"/>
    </row>
    <row r="63281" spans="27:29">
      <c r="AA63281" s="298"/>
      <c r="AC63281" s="206"/>
    </row>
    <row r="63282" spans="27:29">
      <c r="AA63282" s="298"/>
      <c r="AC63282" s="206"/>
    </row>
    <row r="63283" spans="27:29">
      <c r="AA63283" s="298"/>
      <c r="AC63283" s="206"/>
    </row>
    <row r="63284" spans="27:29">
      <c r="AA63284" s="298"/>
      <c r="AC63284" s="206"/>
    </row>
    <row r="63285" spans="27:29">
      <c r="AA63285" s="298"/>
      <c r="AC63285" s="206"/>
    </row>
    <row r="63286" spans="27:29">
      <c r="AA63286" s="298"/>
      <c r="AC63286" s="206"/>
    </row>
    <row r="63287" spans="27:29">
      <c r="AA63287" s="298"/>
      <c r="AC63287" s="206"/>
    </row>
    <row r="63288" spans="27:29">
      <c r="AA63288" s="298"/>
      <c r="AC63288" s="206"/>
    </row>
    <row r="63289" spans="27:29">
      <c r="AA63289" s="298"/>
      <c r="AC63289" s="206"/>
    </row>
    <row r="63290" spans="27:29">
      <c r="AA63290" s="298"/>
      <c r="AC63290" s="206"/>
    </row>
    <row r="63291" spans="27:29">
      <c r="AA63291" s="298"/>
      <c r="AC63291" s="206"/>
    </row>
    <row r="63292" spans="27:29">
      <c r="AA63292" s="298"/>
      <c r="AC63292" s="206"/>
    </row>
    <row r="63293" spans="27:29">
      <c r="AA63293" s="298"/>
      <c r="AC63293" s="206"/>
    </row>
    <row r="63294" spans="27:29">
      <c r="AA63294" s="298"/>
      <c r="AC63294" s="206"/>
    </row>
    <row r="63295" spans="27:29">
      <c r="AA63295" s="298"/>
      <c r="AC63295" s="206"/>
    </row>
    <row r="63296" spans="27:29">
      <c r="AA63296" s="298"/>
      <c r="AC63296" s="206"/>
    </row>
    <row r="63297" spans="27:29">
      <c r="AA63297" s="298"/>
      <c r="AC63297" s="206"/>
    </row>
    <row r="63298" spans="27:29">
      <c r="AA63298" s="298"/>
      <c r="AC63298" s="206"/>
    </row>
    <row r="63299" spans="27:29">
      <c r="AA63299" s="298"/>
      <c r="AC63299" s="206"/>
    </row>
    <row r="63300" spans="27:29">
      <c r="AA63300" s="298"/>
      <c r="AC63300" s="206"/>
    </row>
    <row r="63301" spans="27:29">
      <c r="AA63301" s="298"/>
      <c r="AC63301" s="206"/>
    </row>
    <row r="63302" spans="27:29">
      <c r="AA63302" s="298"/>
      <c r="AC63302" s="206"/>
    </row>
    <row r="63303" spans="27:29">
      <c r="AA63303" s="298"/>
      <c r="AC63303" s="206"/>
    </row>
    <row r="63304" spans="27:29">
      <c r="AA63304" s="298"/>
      <c r="AC63304" s="206"/>
    </row>
    <row r="63305" spans="27:29">
      <c r="AA63305" s="298"/>
      <c r="AC63305" s="206"/>
    </row>
    <row r="63306" spans="27:29">
      <c r="AA63306" s="298"/>
      <c r="AC63306" s="206"/>
    </row>
    <row r="63307" spans="27:29">
      <c r="AA63307" s="298"/>
      <c r="AC63307" s="206"/>
    </row>
    <row r="63308" spans="27:29">
      <c r="AA63308" s="298"/>
      <c r="AC63308" s="206"/>
    </row>
    <row r="63309" spans="27:29">
      <c r="AA63309" s="298"/>
      <c r="AC63309" s="206"/>
    </row>
    <row r="63310" spans="27:29">
      <c r="AA63310" s="298"/>
      <c r="AC63310" s="206"/>
    </row>
    <row r="63311" spans="27:29">
      <c r="AA63311" s="298"/>
      <c r="AC63311" s="206"/>
    </row>
    <row r="63312" spans="27:29">
      <c r="AA63312" s="298"/>
      <c r="AC63312" s="206"/>
    </row>
    <row r="63313" spans="27:29">
      <c r="AA63313" s="298"/>
      <c r="AC63313" s="206"/>
    </row>
    <row r="63314" spans="27:29">
      <c r="AA63314" s="298"/>
      <c r="AC63314" s="206"/>
    </row>
    <row r="63315" spans="27:29">
      <c r="AA63315" s="298"/>
      <c r="AC63315" s="206"/>
    </row>
    <row r="63316" spans="27:29">
      <c r="AA63316" s="298"/>
      <c r="AC63316" s="206"/>
    </row>
    <row r="63317" spans="27:29">
      <c r="AA63317" s="298"/>
      <c r="AC63317" s="206"/>
    </row>
    <row r="63318" spans="27:29">
      <c r="AA63318" s="298"/>
      <c r="AC63318" s="206"/>
    </row>
    <row r="63319" spans="27:29">
      <c r="AA63319" s="298"/>
      <c r="AC63319" s="206"/>
    </row>
    <row r="63320" spans="27:29">
      <c r="AA63320" s="298"/>
      <c r="AC63320" s="206"/>
    </row>
    <row r="63321" spans="27:29">
      <c r="AA63321" s="298"/>
      <c r="AC63321" s="206"/>
    </row>
    <row r="63322" spans="27:29">
      <c r="AA63322" s="298"/>
      <c r="AC63322" s="206"/>
    </row>
    <row r="63323" spans="27:29">
      <c r="AA63323" s="298"/>
      <c r="AC63323" s="206"/>
    </row>
    <row r="63324" spans="27:29">
      <c r="AA63324" s="298"/>
      <c r="AC63324" s="206"/>
    </row>
    <row r="63325" spans="27:29">
      <c r="AA63325" s="298"/>
      <c r="AC63325" s="206"/>
    </row>
    <row r="63326" spans="27:29">
      <c r="AA63326" s="298"/>
      <c r="AC63326" s="206"/>
    </row>
    <row r="63327" spans="27:29">
      <c r="AA63327" s="298"/>
      <c r="AC63327" s="206"/>
    </row>
    <row r="63328" spans="27:29">
      <c r="AA63328" s="298"/>
      <c r="AC63328" s="206"/>
    </row>
    <row r="63329" spans="27:29">
      <c r="AA63329" s="298"/>
      <c r="AC63329" s="206"/>
    </row>
    <row r="63330" spans="27:29">
      <c r="AA63330" s="298"/>
      <c r="AC63330" s="206"/>
    </row>
    <row r="63331" spans="27:29">
      <c r="AA63331" s="298"/>
      <c r="AC63331" s="206"/>
    </row>
    <row r="63332" spans="27:29">
      <c r="AA63332" s="298"/>
      <c r="AC63332" s="206"/>
    </row>
    <row r="63333" spans="27:29">
      <c r="AA63333" s="298"/>
      <c r="AC63333" s="206"/>
    </row>
    <row r="63334" spans="27:29">
      <c r="AA63334" s="298"/>
      <c r="AC63334" s="206"/>
    </row>
    <row r="63335" spans="27:29">
      <c r="AA63335" s="298"/>
      <c r="AC63335" s="206"/>
    </row>
    <row r="63336" spans="27:29">
      <c r="AA63336" s="298"/>
      <c r="AC63336" s="206"/>
    </row>
    <row r="63337" spans="27:29">
      <c r="AA63337" s="298"/>
      <c r="AC63337" s="206"/>
    </row>
    <row r="63338" spans="27:29">
      <c r="AA63338" s="298"/>
      <c r="AC63338" s="206"/>
    </row>
    <row r="63339" spans="27:29">
      <c r="AA63339" s="298"/>
      <c r="AC63339" s="206"/>
    </row>
    <row r="63340" spans="27:29">
      <c r="AA63340" s="298"/>
      <c r="AC63340" s="206"/>
    </row>
    <row r="63341" spans="27:29">
      <c r="AA63341" s="298"/>
      <c r="AC63341" s="206"/>
    </row>
    <row r="63342" spans="27:29">
      <c r="AA63342" s="298"/>
      <c r="AC63342" s="206"/>
    </row>
    <row r="63343" spans="27:29">
      <c r="AA63343" s="298"/>
      <c r="AC63343" s="206"/>
    </row>
    <row r="63344" spans="27:29">
      <c r="AA63344" s="298"/>
      <c r="AC63344" s="206"/>
    </row>
    <row r="63345" spans="27:29">
      <c r="AA63345" s="298"/>
      <c r="AC63345" s="206"/>
    </row>
    <row r="63346" spans="27:29">
      <c r="AA63346" s="298"/>
      <c r="AC63346" s="206"/>
    </row>
    <row r="63347" spans="27:29">
      <c r="AA63347" s="298"/>
      <c r="AC63347" s="206"/>
    </row>
    <row r="63348" spans="27:29">
      <c r="AA63348" s="298"/>
      <c r="AC63348" s="206"/>
    </row>
    <row r="63349" spans="27:29">
      <c r="AA63349" s="298"/>
      <c r="AC63349" s="206"/>
    </row>
    <row r="63350" spans="27:29">
      <c r="AA63350" s="298"/>
      <c r="AC63350" s="206"/>
    </row>
    <row r="63351" spans="27:29">
      <c r="AA63351" s="298"/>
      <c r="AC63351" s="206"/>
    </row>
    <row r="63352" spans="27:29">
      <c r="AA63352" s="298"/>
      <c r="AC63352" s="206"/>
    </row>
    <row r="63353" spans="27:29">
      <c r="AA63353" s="298"/>
      <c r="AC63353" s="206"/>
    </row>
    <row r="63354" spans="27:29">
      <c r="AA63354" s="298"/>
      <c r="AC63354" s="206"/>
    </row>
    <row r="63355" spans="27:29">
      <c r="AA63355" s="298"/>
      <c r="AC63355" s="206"/>
    </row>
    <row r="63356" spans="27:29">
      <c r="AA63356" s="298"/>
      <c r="AC63356" s="206"/>
    </row>
    <row r="63357" spans="27:29">
      <c r="AA63357" s="298"/>
      <c r="AC63357" s="206"/>
    </row>
    <row r="63358" spans="27:29">
      <c r="AA63358" s="298"/>
      <c r="AC63358" s="206"/>
    </row>
    <row r="63359" spans="27:29">
      <c r="AA63359" s="298"/>
      <c r="AC63359" s="206"/>
    </row>
    <row r="63360" spans="27:29">
      <c r="AA63360" s="298"/>
      <c r="AC63360" s="206"/>
    </row>
    <row r="63361" spans="27:29">
      <c r="AA63361" s="298"/>
      <c r="AC63361" s="206"/>
    </row>
    <row r="63362" spans="27:29">
      <c r="AA63362" s="298"/>
      <c r="AC63362" s="206"/>
    </row>
    <row r="63363" spans="27:29">
      <c r="AA63363" s="298"/>
      <c r="AC63363" s="206"/>
    </row>
    <row r="63364" spans="27:29">
      <c r="AA63364" s="298"/>
      <c r="AC63364" s="206"/>
    </row>
    <row r="63365" spans="27:29">
      <c r="AA63365" s="298"/>
      <c r="AC63365" s="206"/>
    </row>
    <row r="63366" spans="27:29">
      <c r="AA63366" s="298"/>
      <c r="AC63366" s="206"/>
    </row>
    <row r="63367" spans="27:29">
      <c r="AA63367" s="298"/>
      <c r="AC63367" s="206"/>
    </row>
    <row r="63368" spans="27:29">
      <c r="AA63368" s="298"/>
      <c r="AC63368" s="206"/>
    </row>
    <row r="63369" spans="27:29">
      <c r="AA63369" s="298"/>
      <c r="AC63369" s="206"/>
    </row>
    <row r="63370" spans="27:29">
      <c r="AA63370" s="298"/>
      <c r="AC63370" s="206"/>
    </row>
    <row r="63371" spans="27:29">
      <c r="AA63371" s="298"/>
      <c r="AC63371" s="206"/>
    </row>
    <row r="63372" spans="27:29">
      <c r="AA63372" s="298"/>
      <c r="AC63372" s="206"/>
    </row>
    <row r="63373" spans="27:29">
      <c r="AA63373" s="298"/>
      <c r="AC63373" s="206"/>
    </row>
    <row r="63374" spans="27:29">
      <c r="AA63374" s="298"/>
      <c r="AC63374" s="206"/>
    </row>
    <row r="63375" spans="27:29">
      <c r="AA63375" s="298"/>
      <c r="AC63375" s="206"/>
    </row>
    <row r="63376" spans="27:29">
      <c r="AA63376" s="298"/>
      <c r="AC63376" s="206"/>
    </row>
    <row r="63377" spans="27:29">
      <c r="AA63377" s="298"/>
      <c r="AC63377" s="206"/>
    </row>
    <row r="63378" spans="27:29">
      <c r="AA63378" s="298"/>
      <c r="AC63378" s="206"/>
    </row>
    <row r="63379" spans="27:29">
      <c r="AA63379" s="298"/>
      <c r="AC63379" s="206"/>
    </row>
    <row r="63380" spans="27:29">
      <c r="AA63380" s="298"/>
      <c r="AC63380" s="206"/>
    </row>
    <row r="63381" spans="27:29">
      <c r="AA63381" s="298"/>
      <c r="AC63381" s="206"/>
    </row>
    <row r="63382" spans="27:29">
      <c r="AA63382" s="298"/>
      <c r="AC63382" s="206"/>
    </row>
    <row r="63383" spans="27:29">
      <c r="AA63383" s="298"/>
      <c r="AC63383" s="206"/>
    </row>
    <row r="63384" spans="27:29">
      <c r="AA63384" s="298"/>
      <c r="AC63384" s="206"/>
    </row>
    <row r="63385" spans="27:29">
      <c r="AA63385" s="298"/>
      <c r="AC63385" s="206"/>
    </row>
    <row r="63386" spans="27:29">
      <c r="AA63386" s="298"/>
      <c r="AC63386" s="206"/>
    </row>
    <row r="63387" spans="27:29">
      <c r="AA63387" s="298"/>
      <c r="AC63387" s="206"/>
    </row>
    <row r="63388" spans="27:29">
      <c r="AA63388" s="298"/>
      <c r="AC63388" s="206"/>
    </row>
    <row r="63389" spans="27:29">
      <c r="AA63389" s="298"/>
      <c r="AC63389" s="206"/>
    </row>
    <row r="63390" spans="27:29">
      <c r="AA63390" s="298"/>
      <c r="AC63390" s="206"/>
    </row>
    <row r="63391" spans="27:29">
      <c r="AA63391" s="298"/>
      <c r="AC63391" s="206"/>
    </row>
    <row r="63392" spans="27:29">
      <c r="AA63392" s="298"/>
      <c r="AC63392" s="206"/>
    </row>
    <row r="63393" spans="27:29">
      <c r="AA63393" s="298"/>
      <c r="AC63393" s="206"/>
    </row>
    <row r="63394" spans="27:29">
      <c r="AA63394" s="298"/>
      <c r="AC63394" s="206"/>
    </row>
    <row r="63395" spans="27:29">
      <c r="AA63395" s="298"/>
      <c r="AC63395" s="206"/>
    </row>
    <row r="63396" spans="27:29">
      <c r="AA63396" s="298"/>
      <c r="AC63396" s="206"/>
    </row>
    <row r="63397" spans="27:29">
      <c r="AA63397" s="298"/>
      <c r="AC63397" s="206"/>
    </row>
    <row r="63398" spans="27:29">
      <c r="AA63398" s="298"/>
      <c r="AC63398" s="206"/>
    </row>
    <row r="63399" spans="27:29">
      <c r="AA63399" s="298"/>
      <c r="AC63399" s="206"/>
    </row>
    <row r="63400" spans="27:29">
      <c r="AA63400" s="298"/>
      <c r="AC63400" s="206"/>
    </row>
    <row r="63401" spans="27:29">
      <c r="AA63401" s="298"/>
      <c r="AC63401" s="206"/>
    </row>
    <row r="63402" spans="27:29">
      <c r="AA63402" s="298"/>
      <c r="AC63402" s="206"/>
    </row>
    <row r="63403" spans="27:29">
      <c r="AA63403" s="298"/>
      <c r="AC63403" s="206"/>
    </row>
    <row r="63404" spans="27:29">
      <c r="AA63404" s="298"/>
      <c r="AC63404" s="206"/>
    </row>
    <row r="63405" spans="27:29">
      <c r="AA63405" s="298"/>
      <c r="AC63405" s="206"/>
    </row>
    <row r="63406" spans="27:29">
      <c r="AA63406" s="298"/>
      <c r="AC63406" s="206"/>
    </row>
    <row r="63407" spans="27:29">
      <c r="AA63407" s="298"/>
      <c r="AC63407" s="206"/>
    </row>
    <row r="63408" spans="27:29">
      <c r="AA63408" s="298"/>
      <c r="AC63408" s="206"/>
    </row>
    <row r="63409" spans="27:29">
      <c r="AA63409" s="298"/>
      <c r="AC63409" s="206"/>
    </row>
    <row r="63410" spans="27:29">
      <c r="AA63410" s="298"/>
      <c r="AC63410" s="206"/>
    </row>
    <row r="63411" spans="27:29">
      <c r="AA63411" s="298"/>
      <c r="AC63411" s="206"/>
    </row>
    <row r="63412" spans="27:29">
      <c r="AA63412" s="298"/>
      <c r="AC63412" s="206"/>
    </row>
    <row r="63413" spans="27:29">
      <c r="AA63413" s="298"/>
      <c r="AC63413" s="206"/>
    </row>
    <row r="63414" spans="27:29">
      <c r="AA63414" s="298"/>
      <c r="AC63414" s="206"/>
    </row>
    <row r="63415" spans="27:29">
      <c r="AA63415" s="298"/>
      <c r="AC63415" s="206"/>
    </row>
    <row r="63416" spans="27:29">
      <c r="AA63416" s="298"/>
      <c r="AC63416" s="206"/>
    </row>
    <row r="63417" spans="27:29">
      <c r="AA63417" s="298"/>
      <c r="AC63417" s="206"/>
    </row>
    <row r="63418" spans="27:29">
      <c r="AA63418" s="298"/>
      <c r="AC63418" s="206"/>
    </row>
    <row r="63419" spans="27:29">
      <c r="AA63419" s="298"/>
      <c r="AC63419" s="206"/>
    </row>
    <row r="63420" spans="27:29">
      <c r="AA63420" s="298"/>
      <c r="AC63420" s="206"/>
    </row>
    <row r="63421" spans="27:29">
      <c r="AA63421" s="298"/>
      <c r="AC63421" s="206"/>
    </row>
    <row r="63422" spans="27:29">
      <c r="AA63422" s="298"/>
      <c r="AC63422" s="206"/>
    </row>
    <row r="63423" spans="27:29">
      <c r="AA63423" s="298"/>
      <c r="AC63423" s="206"/>
    </row>
    <row r="63424" spans="27:29">
      <c r="AA63424" s="298"/>
      <c r="AC63424" s="206"/>
    </row>
    <row r="63425" spans="27:29">
      <c r="AA63425" s="298"/>
      <c r="AC63425" s="206"/>
    </row>
    <row r="63426" spans="27:29">
      <c r="AA63426" s="298"/>
      <c r="AC63426" s="206"/>
    </row>
    <row r="63427" spans="27:29">
      <c r="AA63427" s="298"/>
      <c r="AC63427" s="206"/>
    </row>
    <row r="63428" spans="27:29">
      <c r="AA63428" s="298"/>
      <c r="AC63428" s="206"/>
    </row>
    <row r="63429" spans="27:29">
      <c r="AA63429" s="298"/>
      <c r="AC63429" s="206"/>
    </row>
    <row r="63430" spans="27:29">
      <c r="AA63430" s="298"/>
      <c r="AC63430" s="206"/>
    </row>
    <row r="63431" spans="27:29">
      <c r="AA63431" s="298"/>
      <c r="AC63431" s="206"/>
    </row>
    <row r="63432" spans="27:29">
      <c r="AA63432" s="298"/>
      <c r="AC63432" s="206"/>
    </row>
    <row r="63433" spans="27:29">
      <c r="AA63433" s="298"/>
      <c r="AC63433" s="206"/>
    </row>
    <row r="63434" spans="27:29">
      <c r="AA63434" s="298"/>
      <c r="AC63434" s="206"/>
    </row>
    <row r="63435" spans="27:29">
      <c r="AA63435" s="298"/>
      <c r="AC63435" s="206"/>
    </row>
    <row r="63436" spans="27:29">
      <c r="AA63436" s="298"/>
      <c r="AC63436" s="206"/>
    </row>
    <row r="63437" spans="27:29">
      <c r="AA63437" s="298"/>
      <c r="AC63437" s="206"/>
    </row>
    <row r="63438" spans="27:29">
      <c r="AA63438" s="298"/>
      <c r="AC63438" s="206"/>
    </row>
    <row r="63439" spans="27:29">
      <c r="AA63439" s="298"/>
      <c r="AC63439" s="206"/>
    </row>
    <row r="63440" spans="27:29">
      <c r="AA63440" s="298"/>
      <c r="AC63440" s="206"/>
    </row>
    <row r="63441" spans="27:29">
      <c r="AA63441" s="298"/>
      <c r="AC63441" s="206"/>
    </row>
    <row r="63442" spans="27:29">
      <c r="AA63442" s="298"/>
      <c r="AC63442" s="206"/>
    </row>
    <row r="63443" spans="27:29">
      <c r="AA63443" s="298"/>
      <c r="AC63443" s="206"/>
    </row>
    <row r="63444" spans="27:29">
      <c r="AA63444" s="298"/>
      <c r="AC63444" s="206"/>
    </row>
    <row r="63445" spans="27:29">
      <c r="AA63445" s="298"/>
      <c r="AC63445" s="206"/>
    </row>
    <row r="63446" spans="27:29">
      <c r="AA63446" s="298"/>
      <c r="AC63446" s="206"/>
    </row>
    <row r="63447" spans="27:29">
      <c r="AA63447" s="298"/>
      <c r="AC63447" s="206"/>
    </row>
    <row r="63448" spans="27:29">
      <c r="AA63448" s="298"/>
      <c r="AC63448" s="206"/>
    </row>
    <row r="63449" spans="27:29">
      <c r="AA63449" s="298"/>
      <c r="AC63449" s="206"/>
    </row>
    <row r="63450" spans="27:29">
      <c r="AA63450" s="298"/>
      <c r="AC63450" s="206"/>
    </row>
    <row r="63451" spans="27:29">
      <c r="AA63451" s="298"/>
      <c r="AC63451" s="206"/>
    </row>
    <row r="63452" spans="27:29">
      <c r="AA63452" s="298"/>
      <c r="AC63452" s="206"/>
    </row>
    <row r="63453" spans="27:29">
      <c r="AA63453" s="298"/>
      <c r="AC63453" s="206"/>
    </row>
    <row r="63454" spans="27:29">
      <c r="AA63454" s="298"/>
      <c r="AC63454" s="206"/>
    </row>
    <row r="63455" spans="27:29">
      <c r="AA63455" s="298"/>
      <c r="AC63455" s="206"/>
    </row>
    <row r="63456" spans="27:29">
      <c r="AA63456" s="298"/>
      <c r="AC63456" s="206"/>
    </row>
    <row r="63457" spans="27:29">
      <c r="AA63457" s="298"/>
      <c r="AC63457" s="206"/>
    </row>
    <row r="63458" spans="27:29">
      <c r="AA63458" s="298"/>
      <c r="AC63458" s="206"/>
    </row>
    <row r="63459" spans="27:29">
      <c r="AA63459" s="298"/>
      <c r="AC63459" s="206"/>
    </row>
    <row r="63460" spans="27:29">
      <c r="AA63460" s="298"/>
      <c r="AC63460" s="206"/>
    </row>
    <row r="63461" spans="27:29">
      <c r="AA63461" s="298"/>
      <c r="AC63461" s="206"/>
    </row>
    <row r="63462" spans="27:29">
      <c r="AA63462" s="298"/>
      <c r="AC63462" s="206"/>
    </row>
    <row r="63463" spans="27:29">
      <c r="AA63463" s="298"/>
      <c r="AC63463" s="206"/>
    </row>
    <row r="63464" spans="27:29">
      <c r="AA63464" s="298"/>
      <c r="AC63464" s="206"/>
    </row>
    <row r="63465" spans="27:29">
      <c r="AA63465" s="298"/>
      <c r="AC63465" s="206"/>
    </row>
    <row r="63466" spans="27:29">
      <c r="AA63466" s="298"/>
      <c r="AC63466" s="206"/>
    </row>
    <row r="63467" spans="27:29">
      <c r="AA63467" s="298"/>
      <c r="AC63467" s="206"/>
    </row>
    <row r="63468" spans="27:29">
      <c r="AA63468" s="298"/>
      <c r="AC63468" s="206"/>
    </row>
    <row r="63469" spans="27:29">
      <c r="AA63469" s="298"/>
      <c r="AC63469" s="206"/>
    </row>
    <row r="63470" spans="27:29">
      <c r="AA63470" s="298"/>
      <c r="AC63470" s="206"/>
    </row>
    <row r="63471" spans="27:29">
      <c r="AA63471" s="298"/>
      <c r="AC63471" s="206"/>
    </row>
    <row r="63472" spans="27:29">
      <c r="AA63472" s="298"/>
      <c r="AC63472" s="206"/>
    </row>
    <row r="63473" spans="27:29">
      <c r="AA63473" s="298"/>
      <c r="AC63473" s="206"/>
    </row>
    <row r="63474" spans="27:29">
      <c r="AA63474" s="298"/>
      <c r="AC63474" s="206"/>
    </row>
    <row r="63475" spans="27:29">
      <c r="AA63475" s="298"/>
      <c r="AC63475" s="206"/>
    </row>
    <row r="63476" spans="27:29">
      <c r="AA63476" s="298"/>
      <c r="AC63476" s="206"/>
    </row>
    <row r="63477" spans="27:29">
      <c r="AA63477" s="298"/>
      <c r="AC63477" s="206"/>
    </row>
    <row r="63478" spans="27:29">
      <c r="AA63478" s="298"/>
      <c r="AC63478" s="206"/>
    </row>
    <row r="63479" spans="27:29">
      <c r="AA63479" s="298"/>
      <c r="AC63479" s="206"/>
    </row>
    <row r="63480" spans="27:29">
      <c r="AA63480" s="298"/>
      <c r="AC63480" s="206"/>
    </row>
    <row r="63481" spans="27:29">
      <c r="AA63481" s="298"/>
      <c r="AC63481" s="206"/>
    </row>
    <row r="63482" spans="27:29">
      <c r="AA63482" s="298"/>
      <c r="AC63482" s="206"/>
    </row>
    <row r="63483" spans="27:29">
      <c r="AA63483" s="298"/>
      <c r="AC63483" s="206"/>
    </row>
    <row r="63484" spans="27:29">
      <c r="AA63484" s="298"/>
      <c r="AC63484" s="206"/>
    </row>
    <row r="63485" spans="27:29">
      <c r="AA63485" s="298"/>
      <c r="AC63485" s="206"/>
    </row>
    <row r="63486" spans="27:29">
      <c r="AA63486" s="298"/>
      <c r="AC63486" s="206"/>
    </row>
    <row r="63487" spans="27:29">
      <c r="AA63487" s="298"/>
      <c r="AC63487" s="206"/>
    </row>
    <row r="63488" spans="27:29">
      <c r="AA63488" s="298"/>
      <c r="AC63488" s="206"/>
    </row>
    <row r="63489" spans="27:29">
      <c r="AA63489" s="298"/>
      <c r="AC63489" s="206"/>
    </row>
    <row r="63490" spans="27:29">
      <c r="AA63490" s="298"/>
      <c r="AC63490" s="206"/>
    </row>
    <row r="63491" spans="27:29">
      <c r="AA63491" s="298"/>
      <c r="AC63491" s="206"/>
    </row>
    <row r="63492" spans="27:29">
      <c r="AA63492" s="298"/>
      <c r="AC63492" s="206"/>
    </row>
    <row r="63493" spans="27:29">
      <c r="AA63493" s="298"/>
      <c r="AC63493" s="206"/>
    </row>
    <row r="63494" spans="27:29">
      <c r="AA63494" s="298"/>
      <c r="AC63494" s="206"/>
    </row>
    <row r="63495" spans="27:29">
      <c r="AA63495" s="298"/>
      <c r="AC63495" s="206"/>
    </row>
    <row r="63496" spans="27:29">
      <c r="AA63496" s="298"/>
      <c r="AC63496" s="206"/>
    </row>
    <row r="63497" spans="27:29">
      <c r="AA63497" s="298"/>
      <c r="AC63497" s="206"/>
    </row>
    <row r="63498" spans="27:29">
      <c r="AA63498" s="298"/>
      <c r="AC63498" s="206"/>
    </row>
    <row r="63499" spans="27:29">
      <c r="AA63499" s="298"/>
      <c r="AC63499" s="206"/>
    </row>
    <row r="63500" spans="27:29">
      <c r="AA63500" s="298"/>
      <c r="AC63500" s="206"/>
    </row>
    <row r="63501" spans="27:29">
      <c r="AA63501" s="298"/>
      <c r="AC63501" s="206"/>
    </row>
    <row r="63502" spans="27:29">
      <c r="AA63502" s="298"/>
      <c r="AC63502" s="206"/>
    </row>
    <row r="63503" spans="27:29">
      <c r="AA63503" s="298"/>
      <c r="AC63503" s="206"/>
    </row>
    <row r="63504" spans="27:29">
      <c r="AA63504" s="298"/>
      <c r="AC63504" s="206"/>
    </row>
    <row r="63505" spans="27:29">
      <c r="AA63505" s="298"/>
      <c r="AC63505" s="206"/>
    </row>
    <row r="63506" spans="27:29">
      <c r="AA63506" s="298"/>
      <c r="AC63506" s="206"/>
    </row>
    <row r="63507" spans="27:29">
      <c r="AA63507" s="298"/>
      <c r="AC63507" s="206"/>
    </row>
    <row r="63508" spans="27:29">
      <c r="AA63508" s="298"/>
      <c r="AC63508" s="206"/>
    </row>
    <row r="63509" spans="27:29">
      <c r="AA63509" s="298"/>
      <c r="AC63509" s="206"/>
    </row>
    <row r="63510" spans="27:29">
      <c r="AA63510" s="298"/>
      <c r="AC63510" s="206"/>
    </row>
    <row r="63511" spans="27:29">
      <c r="AA63511" s="298"/>
      <c r="AC63511" s="206"/>
    </row>
    <row r="63512" spans="27:29">
      <c r="AA63512" s="298"/>
      <c r="AC63512" s="206"/>
    </row>
    <row r="63513" spans="27:29">
      <c r="AA63513" s="298"/>
      <c r="AC63513" s="206"/>
    </row>
    <row r="63514" spans="27:29">
      <c r="AA63514" s="298"/>
      <c r="AC63514" s="206"/>
    </row>
    <row r="63515" spans="27:29">
      <c r="AA63515" s="298"/>
      <c r="AC63515" s="206"/>
    </row>
    <row r="63516" spans="27:29">
      <c r="AA63516" s="298"/>
      <c r="AC63516" s="206"/>
    </row>
    <row r="63517" spans="27:29">
      <c r="AA63517" s="298"/>
      <c r="AC63517" s="206"/>
    </row>
    <row r="63518" spans="27:29">
      <c r="AA63518" s="298"/>
      <c r="AC63518" s="206"/>
    </row>
    <row r="63519" spans="27:29">
      <c r="AA63519" s="298"/>
      <c r="AC63519" s="206"/>
    </row>
    <row r="63520" spans="27:29">
      <c r="AA63520" s="298"/>
      <c r="AC63520" s="206"/>
    </row>
    <row r="63521" spans="27:29">
      <c r="AA63521" s="298"/>
      <c r="AC63521" s="206"/>
    </row>
    <row r="63522" spans="27:29">
      <c r="AA63522" s="298"/>
      <c r="AC63522" s="206"/>
    </row>
    <row r="63523" spans="27:29">
      <c r="AA63523" s="298"/>
      <c r="AC63523" s="206"/>
    </row>
    <row r="63524" spans="27:29">
      <c r="AA63524" s="298"/>
      <c r="AC63524" s="206"/>
    </row>
    <row r="63525" spans="27:29">
      <c r="AA63525" s="298"/>
      <c r="AC63525" s="206"/>
    </row>
    <row r="63526" spans="27:29">
      <c r="AA63526" s="298"/>
      <c r="AC63526" s="206"/>
    </row>
    <row r="63527" spans="27:29">
      <c r="AA63527" s="298"/>
      <c r="AC63527" s="206"/>
    </row>
    <row r="63528" spans="27:29">
      <c r="AA63528" s="298"/>
      <c r="AC63528" s="206"/>
    </row>
    <row r="63529" spans="27:29">
      <c r="AA63529" s="298"/>
      <c r="AC63529" s="206"/>
    </row>
    <row r="63530" spans="27:29">
      <c r="AA63530" s="298"/>
      <c r="AC63530" s="206"/>
    </row>
    <row r="63531" spans="27:29">
      <c r="AA63531" s="298"/>
      <c r="AC63531" s="206"/>
    </row>
    <row r="63532" spans="27:29">
      <c r="AA63532" s="298"/>
      <c r="AC63532" s="206"/>
    </row>
    <row r="63533" spans="27:29">
      <c r="AA63533" s="298"/>
      <c r="AC63533" s="206"/>
    </row>
    <row r="63534" spans="27:29">
      <c r="AA63534" s="298"/>
      <c r="AC63534" s="206"/>
    </row>
    <row r="63535" spans="27:29">
      <c r="AA63535" s="298"/>
      <c r="AC63535" s="206"/>
    </row>
    <row r="63536" spans="27:29">
      <c r="AA63536" s="298"/>
      <c r="AC63536" s="206"/>
    </row>
    <row r="63537" spans="27:29">
      <c r="AA63537" s="298"/>
      <c r="AC63537" s="206"/>
    </row>
    <row r="63538" spans="27:29">
      <c r="AA63538" s="298"/>
      <c r="AC63538" s="206"/>
    </row>
    <row r="63539" spans="27:29">
      <c r="AA63539" s="298"/>
      <c r="AC63539" s="206"/>
    </row>
    <row r="63540" spans="27:29">
      <c r="AA63540" s="298"/>
      <c r="AC63540" s="206"/>
    </row>
    <row r="63541" spans="27:29">
      <c r="AA63541" s="298"/>
      <c r="AC63541" s="206"/>
    </row>
    <row r="63542" spans="27:29">
      <c r="AA63542" s="298"/>
      <c r="AC63542" s="206"/>
    </row>
    <row r="63543" spans="27:29">
      <c r="AA63543" s="298"/>
      <c r="AC63543" s="206"/>
    </row>
    <row r="63544" spans="27:29">
      <c r="AA63544" s="298"/>
      <c r="AC63544" s="206"/>
    </row>
    <row r="63545" spans="27:29">
      <c r="AA63545" s="298"/>
      <c r="AC63545" s="206"/>
    </row>
    <row r="63546" spans="27:29">
      <c r="AA63546" s="298"/>
      <c r="AC63546" s="206"/>
    </row>
    <row r="63547" spans="27:29">
      <c r="AA63547" s="298"/>
      <c r="AC63547" s="206"/>
    </row>
    <row r="63548" spans="27:29">
      <c r="AA63548" s="298"/>
      <c r="AC63548" s="206"/>
    </row>
    <row r="63549" spans="27:29">
      <c r="AA63549" s="298"/>
      <c r="AC63549" s="206"/>
    </row>
    <row r="63550" spans="27:29">
      <c r="AA63550" s="298"/>
      <c r="AC63550" s="206"/>
    </row>
    <row r="63551" spans="27:29">
      <c r="AA63551" s="298"/>
      <c r="AC63551" s="206"/>
    </row>
    <row r="63552" spans="27:29">
      <c r="AA63552" s="298"/>
      <c r="AC63552" s="206"/>
    </row>
    <row r="63553" spans="27:29">
      <c r="AA63553" s="298"/>
      <c r="AC63553" s="206"/>
    </row>
    <row r="63554" spans="27:29">
      <c r="AA63554" s="298"/>
      <c r="AC63554" s="206"/>
    </row>
    <row r="63555" spans="27:29">
      <c r="AA63555" s="298"/>
      <c r="AC63555" s="206"/>
    </row>
    <row r="63556" spans="27:29">
      <c r="AA63556" s="298"/>
      <c r="AC63556" s="206"/>
    </row>
    <row r="63557" spans="27:29">
      <c r="AA63557" s="298"/>
      <c r="AC63557" s="206"/>
    </row>
    <row r="63558" spans="27:29">
      <c r="AA63558" s="298"/>
      <c r="AC63558" s="206"/>
    </row>
    <row r="63559" spans="27:29">
      <c r="AA63559" s="298"/>
      <c r="AC63559" s="206"/>
    </row>
    <row r="63560" spans="27:29">
      <c r="AA63560" s="298"/>
      <c r="AC63560" s="206"/>
    </row>
    <row r="63561" spans="27:29">
      <c r="AA63561" s="298"/>
      <c r="AC63561" s="206"/>
    </row>
    <row r="63562" spans="27:29">
      <c r="AA63562" s="298"/>
      <c r="AC63562" s="206"/>
    </row>
    <row r="63563" spans="27:29">
      <c r="AA63563" s="298"/>
      <c r="AC63563" s="206"/>
    </row>
    <row r="63564" spans="27:29">
      <c r="AA63564" s="298"/>
      <c r="AC63564" s="206"/>
    </row>
    <row r="63565" spans="27:29">
      <c r="AA63565" s="298"/>
      <c r="AC63565" s="206"/>
    </row>
    <row r="63566" spans="27:29">
      <c r="AA63566" s="298"/>
      <c r="AC63566" s="206"/>
    </row>
    <row r="63567" spans="27:29">
      <c r="AA63567" s="298"/>
      <c r="AC63567" s="206"/>
    </row>
    <row r="63568" spans="27:29">
      <c r="AA63568" s="298"/>
      <c r="AC63568" s="206"/>
    </row>
    <row r="63569" spans="27:29">
      <c r="AA63569" s="298"/>
      <c r="AC63569" s="206"/>
    </row>
    <row r="63570" spans="27:29">
      <c r="AA63570" s="298"/>
      <c r="AC63570" s="206"/>
    </row>
    <row r="63571" spans="27:29">
      <c r="AA63571" s="298"/>
      <c r="AC63571" s="206"/>
    </row>
    <row r="63572" spans="27:29">
      <c r="AA63572" s="298"/>
      <c r="AC63572" s="206"/>
    </row>
    <row r="63573" spans="27:29">
      <c r="AA63573" s="298"/>
      <c r="AC63573" s="206"/>
    </row>
    <row r="63574" spans="27:29">
      <c r="AA63574" s="298"/>
      <c r="AC63574" s="206"/>
    </row>
    <row r="63575" spans="27:29">
      <c r="AA63575" s="298"/>
      <c r="AC63575" s="206"/>
    </row>
    <row r="63576" spans="27:29">
      <c r="AA63576" s="298"/>
      <c r="AC63576" s="206"/>
    </row>
    <row r="63577" spans="27:29">
      <c r="AA63577" s="298"/>
      <c r="AC63577" s="206"/>
    </row>
    <row r="63578" spans="27:29">
      <c r="AA63578" s="298"/>
      <c r="AC63578" s="206"/>
    </row>
    <row r="63579" spans="27:29">
      <c r="AA63579" s="298"/>
      <c r="AC63579" s="206"/>
    </row>
    <row r="63580" spans="27:29">
      <c r="AA63580" s="298"/>
      <c r="AC63580" s="206"/>
    </row>
    <row r="63581" spans="27:29">
      <c r="AA63581" s="298"/>
      <c r="AC63581" s="206"/>
    </row>
    <row r="63582" spans="27:29">
      <c r="AA63582" s="298"/>
      <c r="AC63582" s="206"/>
    </row>
    <row r="63583" spans="27:29">
      <c r="AA63583" s="298"/>
      <c r="AC63583" s="206"/>
    </row>
    <row r="63584" spans="27:29">
      <c r="AA63584" s="298"/>
      <c r="AC63584" s="206"/>
    </row>
    <row r="63585" spans="27:29">
      <c r="AA63585" s="298"/>
      <c r="AC63585" s="206"/>
    </row>
    <row r="63586" spans="27:29">
      <c r="AA63586" s="298"/>
      <c r="AC63586" s="206"/>
    </row>
    <row r="63587" spans="27:29">
      <c r="AA63587" s="298"/>
      <c r="AC63587" s="206"/>
    </row>
    <row r="63588" spans="27:29">
      <c r="AA63588" s="298"/>
      <c r="AC63588" s="206"/>
    </row>
    <row r="63589" spans="27:29">
      <c r="AA63589" s="298"/>
      <c r="AC63589" s="206"/>
    </row>
    <row r="63590" spans="27:29">
      <c r="AA63590" s="298"/>
      <c r="AC63590" s="206"/>
    </row>
    <row r="63591" spans="27:29">
      <c r="AA63591" s="298"/>
      <c r="AC63591" s="206"/>
    </row>
    <row r="63592" spans="27:29">
      <c r="AA63592" s="298"/>
      <c r="AC63592" s="206"/>
    </row>
    <row r="63593" spans="27:29">
      <c r="AA63593" s="298"/>
      <c r="AC63593" s="206"/>
    </row>
    <row r="63594" spans="27:29">
      <c r="AA63594" s="298"/>
      <c r="AC63594" s="206"/>
    </row>
    <row r="63595" spans="27:29">
      <c r="AA63595" s="298"/>
      <c r="AC63595" s="206"/>
    </row>
    <row r="63596" spans="27:29">
      <c r="AA63596" s="298"/>
      <c r="AC63596" s="206"/>
    </row>
    <row r="63597" spans="27:29">
      <c r="AA63597" s="298"/>
      <c r="AC63597" s="206"/>
    </row>
    <row r="63598" spans="27:29">
      <c r="AA63598" s="298"/>
      <c r="AC63598" s="206"/>
    </row>
    <row r="63599" spans="27:29">
      <c r="AA63599" s="298"/>
      <c r="AC63599" s="206"/>
    </row>
    <row r="63600" spans="27:29">
      <c r="AA63600" s="298"/>
      <c r="AC63600" s="206"/>
    </row>
    <row r="63601" spans="27:29">
      <c r="AA63601" s="298"/>
      <c r="AC63601" s="206"/>
    </row>
    <row r="63602" spans="27:29">
      <c r="AA63602" s="298"/>
      <c r="AC63602" s="206"/>
    </row>
    <row r="63603" spans="27:29">
      <c r="AA63603" s="298"/>
      <c r="AC63603" s="206"/>
    </row>
    <row r="63604" spans="27:29">
      <c r="AA63604" s="298"/>
      <c r="AC63604" s="206"/>
    </row>
    <row r="63605" spans="27:29">
      <c r="AA63605" s="298"/>
      <c r="AC63605" s="206"/>
    </row>
    <row r="63606" spans="27:29">
      <c r="AA63606" s="298"/>
      <c r="AC63606" s="206"/>
    </row>
    <row r="63607" spans="27:29">
      <c r="AA63607" s="298"/>
      <c r="AC63607" s="206"/>
    </row>
    <row r="63608" spans="27:29">
      <c r="AA63608" s="298"/>
      <c r="AC63608" s="206"/>
    </row>
    <row r="63609" spans="27:29">
      <c r="AA63609" s="298"/>
      <c r="AC63609" s="206"/>
    </row>
    <row r="63610" spans="27:29">
      <c r="AA63610" s="298"/>
      <c r="AC63610" s="206"/>
    </row>
    <row r="63611" spans="27:29">
      <c r="AA63611" s="298"/>
      <c r="AC63611" s="206"/>
    </row>
    <row r="63612" spans="27:29">
      <c r="AA63612" s="298"/>
      <c r="AC63612" s="206"/>
    </row>
    <row r="63613" spans="27:29">
      <c r="AA63613" s="298"/>
      <c r="AC63613" s="206"/>
    </row>
    <row r="63614" spans="27:29">
      <c r="AA63614" s="298"/>
      <c r="AC63614" s="206"/>
    </row>
    <row r="63615" spans="27:29">
      <c r="AA63615" s="298"/>
      <c r="AC63615" s="206"/>
    </row>
    <row r="63616" spans="27:29">
      <c r="AA63616" s="298"/>
      <c r="AC63616" s="206"/>
    </row>
    <row r="63617" spans="27:29">
      <c r="AA63617" s="298"/>
      <c r="AC63617" s="206"/>
    </row>
    <row r="63618" spans="27:29">
      <c r="AA63618" s="298"/>
      <c r="AC63618" s="206"/>
    </row>
    <row r="63619" spans="27:29">
      <c r="AA63619" s="298"/>
      <c r="AC63619" s="206"/>
    </row>
    <row r="63620" spans="27:29">
      <c r="AA63620" s="298"/>
      <c r="AC63620" s="206"/>
    </row>
    <row r="63621" spans="27:29">
      <c r="AA63621" s="298"/>
      <c r="AC63621" s="206"/>
    </row>
    <row r="63622" spans="27:29">
      <c r="AA63622" s="298"/>
      <c r="AC63622" s="206"/>
    </row>
    <row r="63623" spans="27:29">
      <c r="AA63623" s="298"/>
      <c r="AC63623" s="206"/>
    </row>
    <row r="63624" spans="27:29">
      <c r="AA63624" s="298"/>
      <c r="AC63624" s="206"/>
    </row>
    <row r="63625" spans="27:29">
      <c r="AA63625" s="298"/>
      <c r="AC63625" s="206"/>
    </row>
    <row r="63626" spans="27:29">
      <c r="AA63626" s="298"/>
      <c r="AC63626" s="206"/>
    </row>
    <row r="63627" spans="27:29">
      <c r="AA63627" s="298"/>
      <c r="AC63627" s="206"/>
    </row>
    <row r="63628" spans="27:29">
      <c r="AA63628" s="298"/>
      <c r="AC63628" s="206"/>
    </row>
    <row r="63629" spans="27:29">
      <c r="AA63629" s="298"/>
      <c r="AC63629" s="206"/>
    </row>
    <row r="63630" spans="27:29">
      <c r="AA63630" s="298"/>
      <c r="AC63630" s="206"/>
    </row>
    <row r="63631" spans="27:29">
      <c r="AA63631" s="298"/>
      <c r="AC63631" s="206"/>
    </row>
    <row r="63632" spans="27:29">
      <c r="AA63632" s="298"/>
      <c r="AC63632" s="206"/>
    </row>
    <row r="63633" spans="27:29">
      <c r="AA63633" s="298"/>
      <c r="AC63633" s="206"/>
    </row>
    <row r="63634" spans="27:29">
      <c r="AA63634" s="298"/>
      <c r="AC63634" s="206"/>
    </row>
    <row r="63635" spans="27:29">
      <c r="AA63635" s="298"/>
      <c r="AC63635" s="206"/>
    </row>
    <row r="63636" spans="27:29">
      <c r="AA63636" s="298"/>
      <c r="AC63636" s="206"/>
    </row>
    <row r="63637" spans="27:29">
      <c r="AA63637" s="298"/>
      <c r="AC63637" s="206"/>
    </row>
    <row r="63638" spans="27:29">
      <c r="AA63638" s="298"/>
      <c r="AC63638" s="206"/>
    </row>
    <row r="63639" spans="27:29">
      <c r="AA63639" s="298"/>
      <c r="AC63639" s="206"/>
    </row>
    <row r="63640" spans="27:29">
      <c r="AA63640" s="298"/>
      <c r="AC63640" s="206"/>
    </row>
    <row r="63641" spans="27:29">
      <c r="AA63641" s="298"/>
      <c r="AC63641" s="206"/>
    </row>
    <row r="63642" spans="27:29">
      <c r="AA63642" s="298"/>
      <c r="AC63642" s="206"/>
    </row>
    <row r="63643" spans="27:29">
      <c r="AA63643" s="298"/>
      <c r="AC63643" s="206"/>
    </row>
    <row r="63644" spans="27:29">
      <c r="AA63644" s="298"/>
      <c r="AC63644" s="206"/>
    </row>
    <row r="63645" spans="27:29">
      <c r="AA63645" s="298"/>
      <c r="AC63645" s="206"/>
    </row>
    <row r="63646" spans="27:29">
      <c r="AA63646" s="298"/>
      <c r="AC63646" s="206"/>
    </row>
    <row r="63647" spans="27:29">
      <c r="AA63647" s="298"/>
      <c r="AC63647" s="206"/>
    </row>
    <row r="63648" spans="27:29">
      <c r="AA63648" s="298"/>
      <c r="AC63648" s="206"/>
    </row>
    <row r="63649" spans="27:29">
      <c r="AA63649" s="298"/>
      <c r="AC63649" s="206"/>
    </row>
    <row r="63650" spans="27:29">
      <c r="AA63650" s="298"/>
      <c r="AC63650" s="206"/>
    </row>
    <row r="63651" spans="27:29">
      <c r="AA63651" s="298"/>
      <c r="AC63651" s="206"/>
    </row>
    <row r="63652" spans="27:29">
      <c r="AA63652" s="298"/>
      <c r="AC63652" s="206"/>
    </row>
    <row r="63653" spans="27:29">
      <c r="AA63653" s="298"/>
      <c r="AC63653" s="206"/>
    </row>
    <row r="63654" spans="27:29">
      <c r="AA63654" s="298"/>
      <c r="AC63654" s="206"/>
    </row>
    <row r="63655" spans="27:29">
      <c r="AA63655" s="298"/>
      <c r="AC63655" s="206"/>
    </row>
    <row r="63656" spans="27:29">
      <c r="AA63656" s="298"/>
      <c r="AC63656" s="206"/>
    </row>
    <row r="63657" spans="27:29">
      <c r="AA63657" s="298"/>
      <c r="AC63657" s="206"/>
    </row>
    <row r="63658" spans="27:29">
      <c r="AA63658" s="298"/>
      <c r="AC63658" s="206"/>
    </row>
    <row r="63659" spans="27:29">
      <c r="AA63659" s="298"/>
      <c r="AC63659" s="206"/>
    </row>
    <row r="63660" spans="27:29">
      <c r="AA63660" s="298"/>
      <c r="AC63660" s="206"/>
    </row>
    <row r="63661" spans="27:29">
      <c r="AA63661" s="298"/>
      <c r="AC63661" s="206"/>
    </row>
    <row r="63662" spans="27:29">
      <c r="AA63662" s="298"/>
      <c r="AC63662" s="206"/>
    </row>
    <row r="63663" spans="27:29">
      <c r="AA63663" s="298"/>
      <c r="AC63663" s="206"/>
    </row>
    <row r="63664" spans="27:29">
      <c r="AA63664" s="298"/>
      <c r="AC63664" s="206"/>
    </row>
    <row r="63665" spans="27:29">
      <c r="AA63665" s="298"/>
      <c r="AC63665" s="206"/>
    </row>
    <row r="63666" spans="27:29">
      <c r="AA63666" s="298"/>
      <c r="AC63666" s="206"/>
    </row>
    <row r="63667" spans="27:29">
      <c r="AA63667" s="298"/>
      <c r="AC63667" s="206"/>
    </row>
    <row r="63668" spans="27:29">
      <c r="AA63668" s="298"/>
      <c r="AC63668" s="206"/>
    </row>
    <row r="63669" spans="27:29">
      <c r="AA63669" s="298"/>
      <c r="AC63669" s="206"/>
    </row>
    <row r="63670" spans="27:29">
      <c r="AA63670" s="298"/>
      <c r="AC63670" s="206"/>
    </row>
    <row r="63671" spans="27:29">
      <c r="AA63671" s="298"/>
      <c r="AC63671" s="206"/>
    </row>
    <row r="63672" spans="27:29">
      <c r="AA63672" s="298"/>
      <c r="AC63672" s="206"/>
    </row>
    <row r="63673" spans="27:29">
      <c r="AA63673" s="298"/>
      <c r="AC63673" s="206"/>
    </row>
    <row r="63674" spans="27:29">
      <c r="AA63674" s="298"/>
      <c r="AC63674" s="206"/>
    </row>
    <row r="63675" spans="27:29">
      <c r="AA63675" s="298"/>
      <c r="AC63675" s="206"/>
    </row>
    <row r="63676" spans="27:29">
      <c r="AA63676" s="298"/>
      <c r="AC63676" s="206"/>
    </row>
    <row r="63677" spans="27:29">
      <c r="AA63677" s="298"/>
      <c r="AC63677" s="206"/>
    </row>
    <row r="63678" spans="27:29">
      <c r="AA63678" s="298"/>
      <c r="AC63678" s="206"/>
    </row>
    <row r="63679" spans="27:29">
      <c r="AA63679" s="298"/>
      <c r="AC63679" s="206"/>
    </row>
    <row r="63680" spans="27:29">
      <c r="AA63680" s="298"/>
      <c r="AC63680" s="206"/>
    </row>
    <row r="63681" spans="27:29">
      <c r="AA63681" s="298"/>
      <c r="AC63681" s="206"/>
    </row>
    <row r="63682" spans="27:29">
      <c r="AA63682" s="298"/>
      <c r="AC63682" s="206"/>
    </row>
    <row r="63683" spans="27:29">
      <c r="AA63683" s="298"/>
      <c r="AC63683" s="206"/>
    </row>
    <row r="63684" spans="27:29">
      <c r="AA63684" s="298"/>
      <c r="AC63684" s="206"/>
    </row>
    <row r="63685" spans="27:29">
      <c r="AA63685" s="298"/>
      <c r="AC63685" s="206"/>
    </row>
    <row r="63686" spans="27:29">
      <c r="AA63686" s="298"/>
      <c r="AC63686" s="206"/>
    </row>
    <row r="63687" spans="27:29">
      <c r="AA63687" s="298"/>
      <c r="AC63687" s="206"/>
    </row>
    <row r="63688" spans="27:29">
      <c r="AA63688" s="298"/>
      <c r="AC63688" s="206"/>
    </row>
    <row r="63689" spans="27:29">
      <c r="AA63689" s="298"/>
      <c r="AC63689" s="206"/>
    </row>
    <row r="63690" spans="27:29">
      <c r="AA63690" s="298"/>
      <c r="AC63690" s="206"/>
    </row>
    <row r="63691" spans="27:29">
      <c r="AA63691" s="298"/>
      <c r="AC63691" s="206"/>
    </row>
    <row r="63692" spans="27:29">
      <c r="AA63692" s="298"/>
      <c r="AC63692" s="206"/>
    </row>
    <row r="63693" spans="27:29">
      <c r="AA63693" s="298"/>
      <c r="AC63693" s="206"/>
    </row>
    <row r="63694" spans="27:29">
      <c r="AA63694" s="298"/>
      <c r="AC63694" s="206"/>
    </row>
    <row r="63695" spans="27:29">
      <c r="AA63695" s="298"/>
      <c r="AC63695" s="206"/>
    </row>
    <row r="63696" spans="27:29">
      <c r="AA63696" s="298"/>
      <c r="AC63696" s="206"/>
    </row>
    <row r="63697" spans="27:29">
      <c r="AA63697" s="298"/>
      <c r="AC63697" s="206"/>
    </row>
    <row r="63698" spans="27:29">
      <c r="AA63698" s="298"/>
      <c r="AC63698" s="206"/>
    </row>
    <row r="63699" spans="27:29">
      <c r="AA63699" s="298"/>
      <c r="AC63699" s="206"/>
    </row>
    <row r="63700" spans="27:29">
      <c r="AA63700" s="298"/>
      <c r="AC63700" s="206"/>
    </row>
    <row r="63701" spans="27:29">
      <c r="AA63701" s="298"/>
      <c r="AC63701" s="206"/>
    </row>
    <row r="63702" spans="27:29">
      <c r="AA63702" s="298"/>
      <c r="AC63702" s="206"/>
    </row>
    <row r="63703" spans="27:29">
      <c r="AA63703" s="298"/>
      <c r="AC63703" s="206"/>
    </row>
    <row r="63704" spans="27:29">
      <c r="AA63704" s="298"/>
      <c r="AC63704" s="206"/>
    </row>
    <row r="63705" spans="27:29">
      <c r="AA63705" s="298"/>
      <c r="AC63705" s="206"/>
    </row>
    <row r="63706" spans="27:29">
      <c r="AA63706" s="298"/>
      <c r="AC63706" s="206"/>
    </row>
    <row r="63707" spans="27:29">
      <c r="AA63707" s="298"/>
      <c r="AC63707" s="206"/>
    </row>
    <row r="63708" spans="27:29">
      <c r="AA63708" s="298"/>
      <c r="AC63708" s="206"/>
    </row>
    <row r="63709" spans="27:29">
      <c r="AA63709" s="298"/>
      <c r="AC63709" s="206"/>
    </row>
    <row r="63710" spans="27:29">
      <c r="AA63710" s="298"/>
      <c r="AC63710" s="206"/>
    </row>
    <row r="63711" spans="27:29">
      <c r="AA63711" s="298"/>
      <c r="AC63711" s="206"/>
    </row>
    <row r="63712" spans="27:29">
      <c r="AA63712" s="298"/>
      <c r="AC63712" s="206"/>
    </row>
    <row r="63713" spans="27:29">
      <c r="AA63713" s="298"/>
      <c r="AC63713" s="206"/>
    </row>
    <row r="63714" spans="27:29">
      <c r="AA63714" s="298"/>
      <c r="AC63714" s="206"/>
    </row>
    <row r="63715" spans="27:29">
      <c r="AA63715" s="298"/>
      <c r="AC63715" s="206"/>
    </row>
    <row r="63716" spans="27:29">
      <c r="AA63716" s="298"/>
      <c r="AC63716" s="206"/>
    </row>
    <row r="63717" spans="27:29">
      <c r="AA63717" s="298"/>
      <c r="AC63717" s="206"/>
    </row>
    <row r="63718" spans="27:29">
      <c r="AA63718" s="298"/>
      <c r="AC63718" s="206"/>
    </row>
    <row r="63719" spans="27:29">
      <c r="AA63719" s="298"/>
      <c r="AC63719" s="206"/>
    </row>
    <row r="63720" spans="27:29">
      <c r="AA63720" s="298"/>
      <c r="AC63720" s="206"/>
    </row>
    <row r="63721" spans="27:29">
      <c r="AA63721" s="298"/>
      <c r="AC63721" s="206"/>
    </row>
    <row r="63722" spans="27:29">
      <c r="AA63722" s="298"/>
      <c r="AC63722" s="206"/>
    </row>
    <row r="63723" spans="27:29">
      <c r="AA63723" s="298"/>
      <c r="AC63723" s="206"/>
    </row>
    <row r="63724" spans="27:29">
      <c r="AA63724" s="298"/>
      <c r="AC63724" s="206"/>
    </row>
    <row r="63725" spans="27:29">
      <c r="AA63725" s="298"/>
      <c r="AC63725" s="206"/>
    </row>
    <row r="63726" spans="27:29">
      <c r="AA63726" s="298"/>
      <c r="AC63726" s="206"/>
    </row>
    <row r="63727" spans="27:29">
      <c r="AA63727" s="298"/>
      <c r="AC63727" s="206"/>
    </row>
    <row r="63728" spans="27:29">
      <c r="AA63728" s="298"/>
      <c r="AC63728" s="206"/>
    </row>
    <row r="63729" spans="27:29">
      <c r="AA63729" s="298"/>
      <c r="AC63729" s="206"/>
    </row>
    <row r="63730" spans="27:29">
      <c r="AA63730" s="298"/>
      <c r="AC63730" s="206"/>
    </row>
    <row r="63731" spans="27:29">
      <c r="AA63731" s="298"/>
      <c r="AC63731" s="206"/>
    </row>
    <row r="63732" spans="27:29">
      <c r="AA63732" s="298"/>
      <c r="AC63732" s="206"/>
    </row>
    <row r="63733" spans="27:29">
      <c r="AA63733" s="298"/>
      <c r="AC63733" s="206"/>
    </row>
    <row r="63734" spans="27:29">
      <c r="AA63734" s="298"/>
      <c r="AC63734" s="206"/>
    </row>
    <row r="63735" spans="27:29">
      <c r="AA63735" s="298"/>
      <c r="AC63735" s="206"/>
    </row>
    <row r="63736" spans="27:29">
      <c r="AA63736" s="298"/>
      <c r="AC63736" s="206"/>
    </row>
    <row r="63737" spans="27:29">
      <c r="AA63737" s="298"/>
      <c r="AC63737" s="206"/>
    </row>
    <row r="63738" spans="27:29">
      <c r="AA63738" s="298"/>
      <c r="AC63738" s="206"/>
    </row>
    <row r="63739" spans="27:29">
      <c r="AA63739" s="298"/>
      <c r="AC63739" s="206"/>
    </row>
    <row r="63740" spans="27:29">
      <c r="AA63740" s="298"/>
      <c r="AC63740" s="206"/>
    </row>
    <row r="63741" spans="27:29">
      <c r="AA63741" s="298"/>
      <c r="AC63741" s="206"/>
    </row>
    <row r="63742" spans="27:29">
      <c r="AA63742" s="298"/>
      <c r="AC63742" s="206"/>
    </row>
    <row r="63743" spans="27:29">
      <c r="AA63743" s="298"/>
      <c r="AC63743" s="206"/>
    </row>
    <row r="63744" spans="27:29">
      <c r="AA63744" s="298"/>
      <c r="AC63744" s="206"/>
    </row>
    <row r="63745" spans="27:29">
      <c r="AA63745" s="298"/>
      <c r="AC63745" s="206"/>
    </row>
    <row r="63746" spans="27:29">
      <c r="AA63746" s="298"/>
      <c r="AC63746" s="206"/>
    </row>
    <row r="63747" spans="27:29">
      <c r="AA63747" s="298"/>
      <c r="AC63747" s="206"/>
    </row>
    <row r="63748" spans="27:29">
      <c r="AA63748" s="298"/>
      <c r="AC63748" s="206"/>
    </row>
    <row r="63749" spans="27:29">
      <c r="AA63749" s="298"/>
      <c r="AC63749" s="206"/>
    </row>
    <row r="63750" spans="27:29">
      <c r="AA63750" s="298"/>
      <c r="AC63750" s="206"/>
    </row>
    <row r="63751" spans="27:29">
      <c r="AA63751" s="298"/>
      <c r="AC63751" s="206"/>
    </row>
    <row r="63752" spans="27:29">
      <c r="AA63752" s="298"/>
      <c r="AC63752" s="206"/>
    </row>
    <row r="63753" spans="27:29">
      <c r="AA63753" s="298"/>
      <c r="AC63753" s="206"/>
    </row>
    <row r="63754" spans="27:29">
      <c r="AA63754" s="298"/>
      <c r="AC63754" s="206"/>
    </row>
    <row r="63755" spans="27:29">
      <c r="AA63755" s="298"/>
      <c r="AC63755" s="206"/>
    </row>
    <row r="63756" spans="27:29">
      <c r="AA63756" s="298"/>
      <c r="AC63756" s="206"/>
    </row>
    <row r="63757" spans="27:29">
      <c r="AA63757" s="298"/>
      <c r="AC63757" s="206"/>
    </row>
    <row r="63758" spans="27:29">
      <c r="AA63758" s="298"/>
      <c r="AC63758" s="206"/>
    </row>
    <row r="63759" spans="27:29">
      <c r="AA63759" s="298"/>
      <c r="AC63759" s="206"/>
    </row>
    <row r="63760" spans="27:29">
      <c r="AA63760" s="298"/>
      <c r="AC63760" s="206"/>
    </row>
    <row r="63761" spans="27:29">
      <c r="AA63761" s="298"/>
      <c r="AC63761" s="206"/>
    </row>
    <row r="63762" spans="27:29">
      <c r="AA63762" s="298"/>
      <c r="AC63762" s="206"/>
    </row>
    <row r="63763" spans="27:29">
      <c r="AA63763" s="298"/>
      <c r="AC63763" s="206"/>
    </row>
    <row r="63764" spans="27:29">
      <c r="AA63764" s="298"/>
      <c r="AC63764" s="206"/>
    </row>
    <row r="63765" spans="27:29">
      <c r="AA63765" s="298"/>
      <c r="AC63765" s="206"/>
    </row>
    <row r="63766" spans="27:29">
      <c r="AA63766" s="298"/>
      <c r="AC63766" s="206"/>
    </row>
    <row r="63767" spans="27:29">
      <c r="AA63767" s="298"/>
      <c r="AC63767" s="206"/>
    </row>
    <row r="63768" spans="27:29">
      <c r="AA63768" s="298"/>
      <c r="AC63768" s="206"/>
    </row>
    <row r="63769" spans="27:29">
      <c r="AA63769" s="298"/>
      <c r="AC63769" s="206"/>
    </row>
    <row r="63770" spans="27:29">
      <c r="AA63770" s="298"/>
      <c r="AC63770" s="206"/>
    </row>
    <row r="63771" spans="27:29">
      <c r="AA63771" s="298"/>
      <c r="AC63771" s="206"/>
    </row>
    <row r="63772" spans="27:29">
      <c r="AA63772" s="298"/>
      <c r="AC63772" s="206"/>
    </row>
    <row r="63773" spans="27:29">
      <c r="AA63773" s="298"/>
      <c r="AC63773" s="206"/>
    </row>
    <row r="63774" spans="27:29">
      <c r="AA63774" s="298"/>
      <c r="AC63774" s="206"/>
    </row>
    <row r="63775" spans="27:29">
      <c r="AA63775" s="298"/>
      <c r="AC63775" s="206"/>
    </row>
    <row r="63776" spans="27:29">
      <c r="AA63776" s="298"/>
      <c r="AC63776" s="206"/>
    </row>
    <row r="63777" spans="27:29">
      <c r="AA63777" s="298"/>
      <c r="AC63777" s="206"/>
    </row>
    <row r="63778" spans="27:29">
      <c r="AA63778" s="298"/>
      <c r="AC63778" s="206"/>
    </row>
    <row r="63779" spans="27:29">
      <c r="AA63779" s="298"/>
      <c r="AC63779" s="206"/>
    </row>
    <row r="63780" spans="27:29">
      <c r="AA63780" s="298"/>
      <c r="AC63780" s="206"/>
    </row>
    <row r="63781" spans="27:29">
      <c r="AA63781" s="298"/>
      <c r="AC63781" s="206"/>
    </row>
    <row r="63782" spans="27:29">
      <c r="AA63782" s="298"/>
      <c r="AC63782" s="206"/>
    </row>
    <row r="63783" spans="27:29">
      <c r="AA63783" s="298"/>
      <c r="AC63783" s="206"/>
    </row>
    <row r="63784" spans="27:29">
      <c r="AA63784" s="298"/>
      <c r="AC63784" s="206"/>
    </row>
    <row r="63785" spans="27:29">
      <c r="AA63785" s="298"/>
      <c r="AC63785" s="206"/>
    </row>
    <row r="63786" spans="27:29">
      <c r="AA63786" s="298"/>
      <c r="AC63786" s="206"/>
    </row>
    <row r="63787" spans="27:29">
      <c r="AA63787" s="298"/>
      <c r="AC63787" s="206"/>
    </row>
    <row r="63788" spans="27:29">
      <c r="AA63788" s="298"/>
      <c r="AC63788" s="206"/>
    </row>
    <row r="63789" spans="27:29">
      <c r="AA63789" s="298"/>
      <c r="AC63789" s="206"/>
    </row>
    <row r="63790" spans="27:29">
      <c r="AA63790" s="298"/>
      <c r="AC63790" s="206"/>
    </row>
    <row r="63791" spans="27:29">
      <c r="AA63791" s="298"/>
      <c r="AC63791" s="206"/>
    </row>
    <row r="63792" spans="27:29">
      <c r="AA63792" s="298"/>
      <c r="AC63792" s="206"/>
    </row>
    <row r="63793" spans="27:29">
      <c r="AA63793" s="298"/>
      <c r="AC63793" s="206"/>
    </row>
    <row r="63794" spans="27:29">
      <c r="AA63794" s="298"/>
      <c r="AC63794" s="206"/>
    </row>
    <row r="63795" spans="27:29">
      <c r="AA63795" s="298"/>
      <c r="AC63795" s="206"/>
    </row>
    <row r="63796" spans="27:29">
      <c r="AA63796" s="298"/>
      <c r="AC63796" s="206"/>
    </row>
    <row r="63797" spans="27:29">
      <c r="AA63797" s="298"/>
      <c r="AC63797" s="206"/>
    </row>
    <row r="63798" spans="27:29">
      <c r="AA63798" s="298"/>
      <c r="AC63798" s="206"/>
    </row>
    <row r="63799" spans="27:29">
      <c r="AA63799" s="298"/>
      <c r="AC63799" s="206"/>
    </row>
    <row r="63800" spans="27:29">
      <c r="AA63800" s="298"/>
      <c r="AC63800" s="206"/>
    </row>
    <row r="63801" spans="27:29">
      <c r="AA63801" s="298"/>
      <c r="AC63801" s="206"/>
    </row>
    <row r="63802" spans="27:29">
      <c r="AA63802" s="298"/>
      <c r="AC63802" s="206"/>
    </row>
    <row r="63803" spans="27:29">
      <c r="AA63803" s="298"/>
      <c r="AC63803" s="206"/>
    </row>
    <row r="63804" spans="27:29">
      <c r="AA63804" s="298"/>
      <c r="AC63804" s="206"/>
    </row>
    <row r="63805" spans="27:29">
      <c r="AA63805" s="298"/>
      <c r="AC63805" s="206"/>
    </row>
    <row r="63806" spans="27:29">
      <c r="AA63806" s="298"/>
      <c r="AC63806" s="206"/>
    </row>
    <row r="63807" spans="27:29">
      <c r="AA63807" s="298"/>
      <c r="AC63807" s="206"/>
    </row>
    <row r="63808" spans="27:29">
      <c r="AA63808" s="298"/>
      <c r="AC63808" s="206"/>
    </row>
    <row r="63809" spans="27:29">
      <c r="AA63809" s="298"/>
      <c r="AC63809" s="206"/>
    </row>
    <row r="63810" spans="27:29">
      <c r="AA63810" s="298"/>
      <c r="AC63810" s="206"/>
    </row>
    <row r="63811" spans="27:29">
      <c r="AA63811" s="298"/>
      <c r="AC63811" s="206"/>
    </row>
    <row r="63812" spans="27:29">
      <c r="AA63812" s="298"/>
      <c r="AC63812" s="206"/>
    </row>
    <row r="63813" spans="27:29">
      <c r="AA63813" s="298"/>
      <c r="AC63813" s="206"/>
    </row>
    <row r="63814" spans="27:29">
      <c r="AA63814" s="298"/>
      <c r="AC63814" s="206"/>
    </row>
    <row r="63815" spans="27:29">
      <c r="AA63815" s="298"/>
      <c r="AC63815" s="206"/>
    </row>
    <row r="63816" spans="27:29">
      <c r="AA63816" s="298"/>
      <c r="AC63816" s="206"/>
    </row>
    <row r="63817" spans="27:29">
      <c r="AA63817" s="298"/>
      <c r="AC63817" s="206"/>
    </row>
    <row r="63818" spans="27:29">
      <c r="AA63818" s="298"/>
      <c r="AC63818" s="206"/>
    </row>
    <row r="63819" spans="27:29">
      <c r="AA63819" s="298"/>
      <c r="AC63819" s="206"/>
    </row>
    <row r="63820" spans="27:29">
      <c r="AA63820" s="298"/>
      <c r="AC63820" s="206"/>
    </row>
    <row r="63821" spans="27:29">
      <c r="AA63821" s="298"/>
      <c r="AC63821" s="206"/>
    </row>
    <row r="63822" spans="27:29">
      <c r="AA63822" s="298"/>
      <c r="AC63822" s="206"/>
    </row>
    <row r="63823" spans="27:29">
      <c r="AA63823" s="298"/>
      <c r="AC63823" s="206"/>
    </row>
    <row r="63824" spans="27:29">
      <c r="AA63824" s="298"/>
      <c r="AC63824" s="206"/>
    </row>
    <row r="63825" spans="27:29">
      <c r="AA63825" s="298"/>
      <c r="AC63825" s="206"/>
    </row>
    <row r="63826" spans="27:29">
      <c r="AA63826" s="298"/>
      <c r="AC63826" s="206"/>
    </row>
    <row r="63827" spans="27:29">
      <c r="AA63827" s="298"/>
      <c r="AC63827" s="206"/>
    </row>
    <row r="63828" spans="27:29">
      <c r="AA63828" s="298"/>
      <c r="AC63828" s="206"/>
    </row>
    <row r="63829" spans="27:29">
      <c r="AA63829" s="298"/>
      <c r="AC63829" s="206"/>
    </row>
    <row r="63830" spans="27:29">
      <c r="AA63830" s="298"/>
      <c r="AC63830" s="206"/>
    </row>
    <row r="63831" spans="27:29">
      <c r="AA63831" s="298"/>
      <c r="AC63831" s="206"/>
    </row>
    <row r="63832" spans="27:29">
      <c r="AA63832" s="298"/>
      <c r="AC63832" s="206"/>
    </row>
    <row r="63833" spans="27:29">
      <c r="AA63833" s="298"/>
      <c r="AC63833" s="206"/>
    </row>
    <row r="63834" spans="27:29">
      <c r="AA63834" s="298"/>
      <c r="AC63834" s="206"/>
    </row>
    <row r="63835" spans="27:29">
      <c r="AA63835" s="298"/>
      <c r="AC63835" s="206"/>
    </row>
    <row r="63836" spans="27:29">
      <c r="AA63836" s="298"/>
      <c r="AC63836" s="206"/>
    </row>
    <row r="63837" spans="27:29">
      <c r="AA63837" s="298"/>
      <c r="AC63837" s="206"/>
    </row>
    <row r="63838" spans="27:29">
      <c r="AA63838" s="298"/>
      <c r="AC63838" s="206"/>
    </row>
    <row r="63839" spans="27:29">
      <c r="AA63839" s="298"/>
      <c r="AC63839" s="206"/>
    </row>
    <row r="63840" spans="27:29">
      <c r="AA63840" s="298"/>
      <c r="AC63840" s="206"/>
    </row>
    <row r="63841" spans="27:29">
      <c r="AA63841" s="298"/>
      <c r="AC63841" s="206"/>
    </row>
    <row r="63842" spans="27:29">
      <c r="AA63842" s="298"/>
      <c r="AC63842" s="206"/>
    </row>
    <row r="63843" spans="27:29">
      <c r="AA63843" s="298"/>
      <c r="AC63843" s="206"/>
    </row>
    <row r="63844" spans="27:29">
      <c r="AA63844" s="298"/>
      <c r="AC63844" s="206"/>
    </row>
    <row r="63845" spans="27:29">
      <c r="AA63845" s="298"/>
      <c r="AC63845" s="206"/>
    </row>
    <row r="63846" spans="27:29">
      <c r="AA63846" s="298"/>
      <c r="AC63846" s="206"/>
    </row>
    <row r="63847" spans="27:29">
      <c r="AA63847" s="298"/>
      <c r="AC63847" s="206"/>
    </row>
    <row r="63848" spans="27:29">
      <c r="AA63848" s="298"/>
      <c r="AC63848" s="206"/>
    </row>
    <row r="63849" spans="27:29">
      <c r="AA63849" s="298"/>
      <c r="AC63849" s="206"/>
    </row>
    <row r="63850" spans="27:29">
      <c r="AA63850" s="298"/>
      <c r="AC63850" s="206"/>
    </row>
    <row r="63851" spans="27:29">
      <c r="AA63851" s="298"/>
      <c r="AC63851" s="206"/>
    </row>
    <row r="63852" spans="27:29">
      <c r="AA63852" s="298"/>
      <c r="AC63852" s="206"/>
    </row>
    <row r="63853" spans="27:29">
      <c r="AA63853" s="298"/>
      <c r="AC63853" s="206"/>
    </row>
    <row r="63854" spans="27:29">
      <c r="AA63854" s="298"/>
      <c r="AC63854" s="206"/>
    </row>
    <row r="63855" spans="27:29">
      <c r="AA63855" s="298"/>
      <c r="AC63855" s="206"/>
    </row>
    <row r="63856" spans="27:29">
      <c r="AA63856" s="298"/>
      <c r="AC63856" s="206"/>
    </row>
    <row r="63857" spans="27:29">
      <c r="AA63857" s="298"/>
      <c r="AC63857" s="206"/>
    </row>
    <row r="63858" spans="27:29">
      <c r="AA63858" s="298"/>
      <c r="AC63858" s="206"/>
    </row>
    <row r="63859" spans="27:29">
      <c r="AA63859" s="298"/>
      <c r="AC63859" s="206"/>
    </row>
    <row r="63860" spans="27:29">
      <c r="AA63860" s="298"/>
      <c r="AC63860" s="206"/>
    </row>
    <row r="63861" spans="27:29">
      <c r="AA63861" s="298"/>
      <c r="AC63861" s="206"/>
    </row>
    <row r="63862" spans="27:29">
      <c r="AA63862" s="298"/>
      <c r="AC63862" s="206"/>
    </row>
    <row r="63863" spans="27:29">
      <c r="AA63863" s="298"/>
      <c r="AC63863" s="206"/>
    </row>
    <row r="63864" spans="27:29">
      <c r="AA63864" s="298"/>
      <c r="AC63864" s="206"/>
    </row>
    <row r="63865" spans="27:29">
      <c r="AA63865" s="298"/>
      <c r="AC63865" s="206"/>
    </row>
    <row r="63866" spans="27:29">
      <c r="AA63866" s="298"/>
      <c r="AC63866" s="206"/>
    </row>
    <row r="63867" spans="27:29">
      <c r="AA63867" s="298"/>
      <c r="AC63867" s="206"/>
    </row>
    <row r="63868" spans="27:29">
      <c r="AA63868" s="298"/>
      <c r="AC63868" s="206"/>
    </row>
    <row r="63869" spans="27:29">
      <c r="AA63869" s="298"/>
      <c r="AC63869" s="206"/>
    </row>
    <row r="63870" spans="27:29">
      <c r="AA63870" s="298"/>
      <c r="AC63870" s="206"/>
    </row>
    <row r="63871" spans="27:29">
      <c r="AA63871" s="298"/>
      <c r="AC63871" s="206"/>
    </row>
    <row r="63872" spans="27:29">
      <c r="AA63872" s="298"/>
      <c r="AC63872" s="206"/>
    </row>
    <row r="63873" spans="27:29">
      <c r="AA63873" s="298"/>
      <c r="AC63873" s="206"/>
    </row>
    <row r="63874" spans="27:29">
      <c r="AA63874" s="298"/>
      <c r="AC63874" s="206"/>
    </row>
    <row r="63875" spans="27:29">
      <c r="AA63875" s="298"/>
      <c r="AC63875" s="206"/>
    </row>
    <row r="63876" spans="27:29">
      <c r="AA63876" s="298"/>
      <c r="AC63876" s="206"/>
    </row>
    <row r="63877" spans="27:29">
      <c r="AA63877" s="298"/>
      <c r="AC63877" s="206"/>
    </row>
    <row r="63878" spans="27:29">
      <c r="AA63878" s="298"/>
      <c r="AC63878" s="206"/>
    </row>
    <row r="63879" spans="27:29">
      <c r="AA63879" s="298"/>
      <c r="AC63879" s="206"/>
    </row>
    <row r="63880" spans="27:29">
      <c r="AA63880" s="298"/>
      <c r="AC63880" s="206"/>
    </row>
    <row r="63881" spans="27:29">
      <c r="AA63881" s="298"/>
      <c r="AC63881" s="206"/>
    </row>
    <row r="63882" spans="27:29">
      <c r="AA63882" s="298"/>
      <c r="AC63882" s="206"/>
    </row>
    <row r="63883" spans="27:29">
      <c r="AA63883" s="298"/>
      <c r="AC63883" s="206"/>
    </row>
    <row r="63884" spans="27:29">
      <c r="AA63884" s="298"/>
      <c r="AC63884" s="206"/>
    </row>
    <row r="63885" spans="27:29">
      <c r="AA63885" s="298"/>
      <c r="AC63885" s="206"/>
    </row>
    <row r="63886" spans="27:29">
      <c r="AA63886" s="298"/>
      <c r="AC63886" s="206"/>
    </row>
    <row r="63887" spans="27:29">
      <c r="AA63887" s="298"/>
      <c r="AC63887" s="206"/>
    </row>
    <row r="63888" spans="27:29">
      <c r="AA63888" s="298"/>
      <c r="AC63888" s="206"/>
    </row>
    <row r="63889" spans="27:29">
      <c r="AA63889" s="298"/>
      <c r="AC63889" s="206"/>
    </row>
    <row r="63890" spans="27:29">
      <c r="AA63890" s="298"/>
      <c r="AC63890" s="206"/>
    </row>
    <row r="63891" spans="27:29">
      <c r="AA63891" s="298"/>
      <c r="AC63891" s="206"/>
    </row>
    <row r="63892" spans="27:29">
      <c r="AA63892" s="298"/>
      <c r="AC63892" s="206"/>
    </row>
    <row r="63893" spans="27:29">
      <c r="AA63893" s="298"/>
      <c r="AC63893" s="206"/>
    </row>
    <row r="63894" spans="27:29">
      <c r="AA63894" s="298"/>
      <c r="AC63894" s="206"/>
    </row>
    <row r="63895" spans="27:29">
      <c r="AA63895" s="298"/>
      <c r="AC63895" s="206"/>
    </row>
    <row r="63896" spans="27:29">
      <c r="AA63896" s="298"/>
      <c r="AC63896" s="206"/>
    </row>
    <row r="63897" spans="27:29">
      <c r="AA63897" s="298"/>
      <c r="AC63897" s="206"/>
    </row>
    <row r="63898" spans="27:29">
      <c r="AA63898" s="298"/>
      <c r="AC63898" s="206"/>
    </row>
    <row r="63899" spans="27:29">
      <c r="AA63899" s="298"/>
      <c r="AC63899" s="206"/>
    </row>
    <row r="63900" spans="27:29">
      <c r="AA63900" s="298"/>
      <c r="AC63900" s="206"/>
    </row>
    <row r="63901" spans="27:29">
      <c r="AA63901" s="298"/>
      <c r="AC63901" s="206"/>
    </row>
    <row r="63902" spans="27:29">
      <c r="AA63902" s="298"/>
      <c r="AC63902" s="206"/>
    </row>
    <row r="63903" spans="27:29">
      <c r="AA63903" s="298"/>
      <c r="AC63903" s="206"/>
    </row>
    <row r="63904" spans="27:29">
      <c r="AA63904" s="298"/>
      <c r="AC63904" s="206"/>
    </row>
    <row r="63905" spans="27:29">
      <c r="AA63905" s="298"/>
      <c r="AC63905" s="206"/>
    </row>
    <row r="63906" spans="27:29">
      <c r="AA63906" s="298"/>
      <c r="AC63906" s="206"/>
    </row>
    <row r="63907" spans="27:29">
      <c r="AA63907" s="298"/>
      <c r="AC63907" s="206"/>
    </row>
    <row r="63908" spans="27:29">
      <c r="AA63908" s="298"/>
      <c r="AC63908" s="206"/>
    </row>
    <row r="63909" spans="27:29">
      <c r="AA63909" s="298"/>
      <c r="AC63909" s="206"/>
    </row>
    <row r="63910" spans="27:29">
      <c r="AA63910" s="298"/>
      <c r="AC63910" s="206"/>
    </row>
    <row r="63911" spans="27:29">
      <c r="AA63911" s="298"/>
      <c r="AC63911" s="206"/>
    </row>
    <row r="63912" spans="27:29">
      <c r="AA63912" s="298"/>
      <c r="AC63912" s="206"/>
    </row>
    <row r="63913" spans="27:29">
      <c r="AA63913" s="298"/>
      <c r="AC63913" s="206"/>
    </row>
    <row r="63914" spans="27:29">
      <c r="AA63914" s="298"/>
      <c r="AC63914" s="206"/>
    </row>
    <row r="63915" spans="27:29">
      <c r="AA63915" s="298"/>
      <c r="AC63915" s="206"/>
    </row>
    <row r="63916" spans="27:29">
      <c r="AA63916" s="298"/>
      <c r="AC63916" s="206"/>
    </row>
    <row r="63917" spans="27:29">
      <c r="AA63917" s="298"/>
      <c r="AC63917" s="206"/>
    </row>
    <row r="63918" spans="27:29">
      <c r="AA63918" s="298"/>
      <c r="AC63918" s="206"/>
    </row>
    <row r="63919" spans="27:29">
      <c r="AA63919" s="298"/>
      <c r="AC63919" s="206"/>
    </row>
    <row r="63920" spans="27:29">
      <c r="AA63920" s="298"/>
      <c r="AC63920" s="206"/>
    </row>
    <row r="63921" spans="27:29">
      <c r="AA63921" s="298"/>
      <c r="AC63921" s="206"/>
    </row>
    <row r="63922" spans="27:29">
      <c r="AA63922" s="298"/>
      <c r="AC63922" s="206"/>
    </row>
    <row r="63923" spans="27:29">
      <c r="AA63923" s="298"/>
      <c r="AC63923" s="206"/>
    </row>
    <row r="63924" spans="27:29">
      <c r="AA63924" s="298"/>
      <c r="AC63924" s="206"/>
    </row>
    <row r="63925" spans="27:29">
      <c r="AA63925" s="298"/>
      <c r="AC63925" s="206"/>
    </row>
    <row r="63926" spans="27:29">
      <c r="AA63926" s="298"/>
      <c r="AC63926" s="206"/>
    </row>
    <row r="63927" spans="27:29">
      <c r="AA63927" s="298"/>
      <c r="AC63927" s="206"/>
    </row>
    <row r="63928" spans="27:29">
      <c r="AA63928" s="298"/>
      <c r="AC63928" s="206"/>
    </row>
    <row r="63929" spans="27:29">
      <c r="AA63929" s="298"/>
      <c r="AC63929" s="206"/>
    </row>
    <row r="63930" spans="27:29">
      <c r="AA63930" s="298"/>
      <c r="AC63930" s="206"/>
    </row>
    <row r="63931" spans="27:29">
      <c r="AA63931" s="298"/>
      <c r="AC63931" s="206"/>
    </row>
    <row r="63932" spans="27:29">
      <c r="AA63932" s="298"/>
      <c r="AC63932" s="206"/>
    </row>
    <row r="63933" spans="27:29">
      <c r="AA63933" s="298"/>
      <c r="AC63933" s="206"/>
    </row>
    <row r="63934" spans="27:29">
      <c r="AA63934" s="298"/>
      <c r="AC63934" s="206"/>
    </row>
    <row r="63935" spans="27:29">
      <c r="AA63935" s="298"/>
      <c r="AC63935" s="206"/>
    </row>
    <row r="63936" spans="27:29">
      <c r="AA63936" s="298"/>
      <c r="AC63936" s="206"/>
    </row>
    <row r="63937" spans="27:29">
      <c r="AA63937" s="298"/>
      <c r="AC63937" s="206"/>
    </row>
    <row r="63938" spans="27:29">
      <c r="AA63938" s="298"/>
      <c r="AC63938" s="206"/>
    </row>
    <row r="63939" spans="27:29">
      <c r="AA63939" s="298"/>
      <c r="AC63939" s="206"/>
    </row>
    <row r="63940" spans="27:29">
      <c r="AA63940" s="298"/>
      <c r="AC63940" s="206"/>
    </row>
    <row r="63941" spans="27:29">
      <c r="AA63941" s="298"/>
      <c r="AC63941" s="206"/>
    </row>
    <row r="63942" spans="27:29">
      <c r="AA63942" s="298"/>
      <c r="AC63942" s="206"/>
    </row>
    <row r="63943" spans="27:29">
      <c r="AA63943" s="298"/>
      <c r="AC63943" s="206"/>
    </row>
    <row r="63944" spans="27:29">
      <c r="AA63944" s="298"/>
      <c r="AC63944" s="206"/>
    </row>
    <row r="63945" spans="27:29">
      <c r="AA63945" s="298"/>
      <c r="AC63945" s="206"/>
    </row>
    <row r="63946" spans="27:29">
      <c r="AA63946" s="298"/>
      <c r="AC63946" s="206"/>
    </row>
    <row r="63947" spans="27:29">
      <c r="AA63947" s="298"/>
      <c r="AC63947" s="206"/>
    </row>
    <row r="63948" spans="27:29">
      <c r="AA63948" s="298"/>
      <c r="AC63948" s="206"/>
    </row>
    <row r="63949" spans="27:29">
      <c r="AA63949" s="298"/>
      <c r="AC63949" s="206"/>
    </row>
    <row r="63950" spans="27:29">
      <c r="AA63950" s="298"/>
      <c r="AC63950" s="206"/>
    </row>
    <row r="63951" spans="27:29">
      <c r="AA63951" s="298"/>
      <c r="AC63951" s="206"/>
    </row>
    <row r="63952" spans="27:29">
      <c r="AA63952" s="298"/>
      <c r="AC63952" s="206"/>
    </row>
    <row r="63953" spans="27:29">
      <c r="AA63953" s="298"/>
      <c r="AC63953" s="206"/>
    </row>
    <row r="63954" spans="27:29">
      <c r="AA63954" s="298"/>
      <c r="AC63954" s="206"/>
    </row>
    <row r="63955" spans="27:29">
      <c r="AA63955" s="298"/>
      <c r="AC63955" s="206"/>
    </row>
    <row r="63956" spans="27:29">
      <c r="AA63956" s="298"/>
      <c r="AC63956" s="206"/>
    </row>
    <row r="63957" spans="27:29">
      <c r="AA63957" s="298"/>
      <c r="AC63957" s="206"/>
    </row>
    <row r="63958" spans="27:29">
      <c r="AA63958" s="298"/>
      <c r="AC63958" s="206"/>
    </row>
    <row r="63959" spans="27:29">
      <c r="AA63959" s="298"/>
      <c r="AC63959" s="206"/>
    </row>
    <row r="63960" spans="27:29">
      <c r="AA63960" s="298"/>
      <c r="AC63960" s="206"/>
    </row>
    <row r="63961" spans="27:29">
      <c r="AA63961" s="298"/>
      <c r="AC63961" s="206"/>
    </row>
    <row r="63962" spans="27:29">
      <c r="AA63962" s="298"/>
      <c r="AC63962" s="206"/>
    </row>
    <row r="63963" spans="27:29">
      <c r="AA63963" s="298"/>
      <c r="AC63963" s="206"/>
    </row>
    <row r="63964" spans="27:29">
      <c r="AA63964" s="298"/>
      <c r="AC63964" s="206"/>
    </row>
    <row r="63965" spans="27:29">
      <c r="AA63965" s="298"/>
      <c r="AC63965" s="206"/>
    </row>
    <row r="63966" spans="27:29">
      <c r="AA63966" s="298"/>
      <c r="AC63966" s="206"/>
    </row>
    <row r="63967" spans="27:29">
      <c r="AA63967" s="298"/>
      <c r="AC63967" s="206"/>
    </row>
    <row r="63968" spans="27:29">
      <c r="AA63968" s="298"/>
      <c r="AC63968" s="206"/>
    </row>
    <row r="63969" spans="27:29">
      <c r="AA63969" s="298"/>
      <c r="AC63969" s="206"/>
    </row>
    <row r="63970" spans="27:29">
      <c r="AA63970" s="298"/>
      <c r="AC63970" s="206"/>
    </row>
    <row r="63971" spans="27:29">
      <c r="AA63971" s="298"/>
      <c r="AC63971" s="206"/>
    </row>
    <row r="63972" spans="27:29">
      <c r="AA63972" s="298"/>
      <c r="AC63972" s="206"/>
    </row>
    <row r="63973" spans="27:29">
      <c r="AA63973" s="298"/>
      <c r="AC63973" s="206"/>
    </row>
    <row r="63974" spans="27:29">
      <c r="AA63974" s="298"/>
      <c r="AC63974" s="206"/>
    </row>
    <row r="63975" spans="27:29">
      <c r="AA63975" s="298"/>
      <c r="AC63975" s="206"/>
    </row>
    <row r="63976" spans="27:29">
      <c r="AA63976" s="298"/>
      <c r="AC63976" s="206"/>
    </row>
    <row r="63977" spans="27:29">
      <c r="AA63977" s="298"/>
      <c r="AC63977" s="206"/>
    </row>
    <row r="63978" spans="27:29">
      <c r="AA63978" s="298"/>
      <c r="AC63978" s="206"/>
    </row>
    <row r="63979" spans="27:29">
      <c r="AA63979" s="298"/>
      <c r="AC63979" s="206"/>
    </row>
    <row r="63980" spans="27:29">
      <c r="AA63980" s="298"/>
      <c r="AC63980" s="206"/>
    </row>
    <row r="63981" spans="27:29">
      <c r="AA63981" s="298"/>
      <c r="AC63981" s="206"/>
    </row>
    <row r="63982" spans="27:29">
      <c r="AA63982" s="298"/>
      <c r="AC63982" s="206"/>
    </row>
    <row r="63983" spans="27:29">
      <c r="AA63983" s="298"/>
      <c r="AC63983" s="206"/>
    </row>
    <row r="63984" spans="27:29">
      <c r="AA63984" s="298"/>
      <c r="AC63984" s="206"/>
    </row>
    <row r="63985" spans="27:29">
      <c r="AA63985" s="298"/>
      <c r="AC63985" s="206"/>
    </row>
    <row r="63986" spans="27:29">
      <c r="AA63986" s="298"/>
      <c r="AC63986" s="206"/>
    </row>
    <row r="63987" spans="27:29">
      <c r="AA63987" s="298"/>
      <c r="AC63987" s="206"/>
    </row>
    <row r="63988" spans="27:29">
      <c r="AA63988" s="298"/>
      <c r="AC63988" s="206"/>
    </row>
    <row r="63989" spans="27:29">
      <c r="AA63989" s="298"/>
      <c r="AC63989" s="206"/>
    </row>
    <row r="63990" spans="27:29">
      <c r="AA63990" s="298"/>
      <c r="AC63990" s="206"/>
    </row>
    <row r="63991" spans="27:29">
      <c r="AA63991" s="298"/>
      <c r="AC63991" s="206"/>
    </row>
    <row r="63992" spans="27:29">
      <c r="AA63992" s="298"/>
      <c r="AC63992" s="206"/>
    </row>
    <row r="63993" spans="27:29">
      <c r="AA63993" s="298"/>
      <c r="AC63993" s="206"/>
    </row>
    <row r="63994" spans="27:29">
      <c r="AA63994" s="298"/>
      <c r="AC63994" s="206"/>
    </row>
    <row r="63995" spans="27:29">
      <c r="AA63995" s="298"/>
      <c r="AC63995" s="206"/>
    </row>
    <row r="63996" spans="27:29">
      <c r="AA63996" s="298"/>
      <c r="AC63996" s="206"/>
    </row>
    <row r="63997" spans="27:29">
      <c r="AA63997" s="298"/>
      <c r="AC63997" s="206"/>
    </row>
    <row r="63998" spans="27:29">
      <c r="AA63998" s="298"/>
      <c r="AC63998" s="206"/>
    </row>
    <row r="63999" spans="27:29">
      <c r="AA63999" s="298"/>
      <c r="AC63999" s="206"/>
    </row>
    <row r="64000" spans="27:29">
      <c r="AA64000" s="298"/>
      <c r="AC64000" s="206"/>
    </row>
    <row r="64001" spans="27:29">
      <c r="AA64001" s="298"/>
      <c r="AC64001" s="206"/>
    </row>
    <row r="64002" spans="27:29">
      <c r="AA64002" s="298"/>
      <c r="AC64002" s="206"/>
    </row>
    <row r="64003" spans="27:29">
      <c r="AA64003" s="298"/>
      <c r="AC64003" s="206"/>
    </row>
    <row r="64004" spans="27:29">
      <c r="AA64004" s="298"/>
      <c r="AC64004" s="206"/>
    </row>
    <row r="64005" spans="27:29">
      <c r="AA64005" s="298"/>
      <c r="AC64005" s="206"/>
    </row>
    <row r="64006" spans="27:29">
      <c r="AA64006" s="298"/>
      <c r="AC64006" s="206"/>
    </row>
    <row r="64007" spans="27:29">
      <c r="AA64007" s="298"/>
      <c r="AC64007" s="206"/>
    </row>
    <row r="64008" spans="27:29">
      <c r="AA64008" s="298"/>
      <c r="AC64008" s="206"/>
    </row>
    <row r="64009" spans="27:29">
      <c r="AA64009" s="298"/>
      <c r="AC64009" s="206"/>
    </row>
    <row r="64010" spans="27:29">
      <c r="AA64010" s="298"/>
      <c r="AC64010" s="206"/>
    </row>
    <row r="64011" spans="27:29">
      <c r="AA64011" s="298"/>
      <c r="AC64011" s="206"/>
    </row>
    <row r="64012" spans="27:29">
      <c r="AA64012" s="298"/>
      <c r="AC64012" s="206"/>
    </row>
    <row r="64013" spans="27:29">
      <c r="AA64013" s="298"/>
      <c r="AC64013" s="206"/>
    </row>
    <row r="64014" spans="27:29">
      <c r="AA64014" s="298"/>
      <c r="AC64014" s="206"/>
    </row>
    <row r="64015" spans="27:29">
      <c r="AA64015" s="298"/>
      <c r="AC64015" s="206"/>
    </row>
    <row r="64016" spans="27:29">
      <c r="AA64016" s="298"/>
      <c r="AC64016" s="206"/>
    </row>
    <row r="64017" spans="27:29">
      <c r="AA64017" s="298"/>
      <c r="AC64017" s="206"/>
    </row>
    <row r="64018" spans="27:29">
      <c r="AA64018" s="298"/>
      <c r="AC64018" s="206"/>
    </row>
    <row r="64019" spans="27:29">
      <c r="AA64019" s="298"/>
      <c r="AC64019" s="206"/>
    </row>
    <row r="64020" spans="27:29">
      <c r="AA64020" s="298"/>
      <c r="AC64020" s="206"/>
    </row>
    <row r="64021" spans="27:29">
      <c r="AA64021" s="298"/>
      <c r="AC64021" s="206"/>
    </row>
    <row r="64022" spans="27:29">
      <c r="AA64022" s="298"/>
      <c r="AC64022" s="206"/>
    </row>
    <row r="64023" spans="27:29">
      <c r="AA64023" s="298"/>
      <c r="AC64023" s="206"/>
    </row>
    <row r="64024" spans="27:29">
      <c r="AA64024" s="298"/>
      <c r="AC64024" s="206"/>
    </row>
    <row r="64025" spans="27:29">
      <c r="AA64025" s="298"/>
      <c r="AC64025" s="206"/>
    </row>
    <row r="64026" spans="27:29">
      <c r="AA64026" s="298"/>
      <c r="AC64026" s="206"/>
    </row>
    <row r="64027" spans="27:29">
      <c r="AA64027" s="298"/>
      <c r="AC64027" s="206"/>
    </row>
    <row r="64028" spans="27:29">
      <c r="AA64028" s="298"/>
      <c r="AC64028" s="206"/>
    </row>
    <row r="64029" spans="27:29">
      <c r="AA64029" s="298"/>
      <c r="AC64029" s="206"/>
    </row>
    <row r="64030" spans="27:29">
      <c r="AA64030" s="298"/>
      <c r="AC64030" s="206"/>
    </row>
    <row r="64031" spans="27:29">
      <c r="AA64031" s="298"/>
      <c r="AC64031" s="206"/>
    </row>
    <row r="64032" spans="27:29">
      <c r="AA64032" s="298"/>
      <c r="AC64032" s="206"/>
    </row>
    <row r="64033" spans="27:29">
      <c r="AA64033" s="298"/>
      <c r="AC64033" s="206"/>
    </row>
    <row r="64034" spans="27:29">
      <c r="AA64034" s="298"/>
      <c r="AC64034" s="206"/>
    </row>
    <row r="64035" spans="27:29">
      <c r="AA64035" s="298"/>
      <c r="AC64035" s="206"/>
    </row>
    <row r="64036" spans="27:29">
      <c r="AA64036" s="298"/>
      <c r="AC64036" s="206"/>
    </row>
    <row r="64037" spans="27:29">
      <c r="AA64037" s="298"/>
      <c r="AC64037" s="206"/>
    </row>
    <row r="64038" spans="27:29">
      <c r="AA64038" s="298"/>
      <c r="AC64038" s="206"/>
    </row>
    <row r="64039" spans="27:29">
      <c r="AA64039" s="298"/>
      <c r="AC64039" s="206"/>
    </row>
    <row r="64040" spans="27:29">
      <c r="AA64040" s="298"/>
      <c r="AC64040" s="206"/>
    </row>
    <row r="64041" spans="27:29">
      <c r="AA64041" s="298"/>
      <c r="AC64041" s="206"/>
    </row>
    <row r="64042" spans="27:29">
      <c r="AA64042" s="298"/>
      <c r="AC64042" s="206"/>
    </row>
    <row r="64043" spans="27:29">
      <c r="AA64043" s="298"/>
      <c r="AC64043" s="206"/>
    </row>
    <row r="64044" spans="27:29">
      <c r="AA64044" s="298"/>
      <c r="AC64044" s="206"/>
    </row>
    <row r="64045" spans="27:29">
      <c r="AA64045" s="298"/>
      <c r="AC64045" s="206"/>
    </row>
    <row r="64046" spans="27:29">
      <c r="AA64046" s="298"/>
      <c r="AC64046" s="206"/>
    </row>
    <row r="64047" spans="27:29">
      <c r="AA64047" s="298"/>
      <c r="AC64047" s="206"/>
    </row>
    <row r="64048" spans="27:29">
      <c r="AA64048" s="298"/>
      <c r="AC64048" s="206"/>
    </row>
    <row r="64049" spans="27:29">
      <c r="AA64049" s="298"/>
      <c r="AC64049" s="206"/>
    </row>
    <row r="64050" spans="27:29">
      <c r="AA64050" s="298"/>
      <c r="AC64050" s="206"/>
    </row>
    <row r="64051" spans="27:29">
      <c r="AA64051" s="298"/>
      <c r="AC64051" s="206"/>
    </row>
    <row r="64052" spans="27:29">
      <c r="AA64052" s="298"/>
      <c r="AC64052" s="206"/>
    </row>
    <row r="64053" spans="27:29">
      <c r="AA64053" s="298"/>
      <c r="AC64053" s="206"/>
    </row>
    <row r="64054" spans="27:29">
      <c r="AA64054" s="298"/>
      <c r="AC64054" s="206"/>
    </row>
    <row r="64055" spans="27:29">
      <c r="AA64055" s="298"/>
      <c r="AC64055" s="206"/>
    </row>
    <row r="64056" spans="27:29">
      <c r="AA64056" s="298"/>
      <c r="AC64056" s="206"/>
    </row>
    <row r="64057" spans="27:29">
      <c r="AA64057" s="298"/>
      <c r="AC64057" s="206"/>
    </row>
    <row r="64058" spans="27:29">
      <c r="AA64058" s="298"/>
      <c r="AC64058" s="206"/>
    </row>
    <row r="64059" spans="27:29">
      <c r="AA64059" s="298"/>
      <c r="AC64059" s="206"/>
    </row>
    <row r="64060" spans="27:29">
      <c r="AA64060" s="298"/>
      <c r="AC64060" s="206"/>
    </row>
    <row r="64061" spans="27:29">
      <c r="AA64061" s="298"/>
      <c r="AC64061" s="206"/>
    </row>
    <row r="64062" spans="27:29">
      <c r="AA64062" s="298"/>
      <c r="AC64062" s="206"/>
    </row>
    <row r="64063" spans="27:29">
      <c r="AA64063" s="298"/>
      <c r="AC64063" s="206"/>
    </row>
    <row r="64064" spans="27:29">
      <c r="AA64064" s="298"/>
      <c r="AC64064" s="206"/>
    </row>
    <row r="64065" spans="27:29">
      <c r="AA64065" s="298"/>
      <c r="AC64065" s="206"/>
    </row>
    <row r="64066" spans="27:29">
      <c r="AA64066" s="298"/>
      <c r="AC64066" s="206"/>
    </row>
    <row r="64067" spans="27:29">
      <c r="AA64067" s="298"/>
      <c r="AC64067" s="206"/>
    </row>
    <row r="64068" spans="27:29">
      <c r="AA64068" s="298"/>
      <c r="AC64068" s="206"/>
    </row>
    <row r="64069" spans="27:29">
      <c r="AA64069" s="298"/>
      <c r="AC64069" s="206"/>
    </row>
    <row r="64070" spans="27:29">
      <c r="AA64070" s="298"/>
      <c r="AC64070" s="206"/>
    </row>
    <row r="64071" spans="27:29">
      <c r="AA64071" s="298"/>
      <c r="AC64071" s="206"/>
    </row>
    <row r="64072" spans="27:29">
      <c r="AA64072" s="298"/>
      <c r="AC64072" s="206"/>
    </row>
    <row r="64073" spans="27:29">
      <c r="AA64073" s="298"/>
      <c r="AC64073" s="206"/>
    </row>
    <row r="64074" spans="27:29">
      <c r="AA64074" s="298"/>
      <c r="AC64074" s="206"/>
    </row>
    <row r="64075" spans="27:29">
      <c r="AA64075" s="298"/>
      <c r="AC64075" s="206"/>
    </row>
    <row r="64076" spans="27:29">
      <c r="AA64076" s="298"/>
      <c r="AC64076" s="206"/>
    </row>
    <row r="64077" spans="27:29">
      <c r="AA64077" s="298"/>
      <c r="AC64077" s="206"/>
    </row>
    <row r="64078" spans="27:29">
      <c r="AA64078" s="298"/>
      <c r="AC64078" s="206"/>
    </row>
    <row r="64079" spans="27:29">
      <c r="AA64079" s="298"/>
      <c r="AC64079" s="206"/>
    </row>
    <row r="64080" spans="27:29">
      <c r="AA64080" s="298"/>
      <c r="AC64080" s="206"/>
    </row>
    <row r="64081" spans="27:29">
      <c r="AA64081" s="298"/>
      <c r="AC64081" s="206"/>
    </row>
    <row r="64082" spans="27:29">
      <c r="AA64082" s="298"/>
      <c r="AC64082" s="206"/>
    </row>
    <row r="64083" spans="27:29">
      <c r="AA64083" s="298"/>
      <c r="AC64083" s="206"/>
    </row>
    <row r="64084" spans="27:29">
      <c r="AA64084" s="298"/>
      <c r="AC64084" s="206"/>
    </row>
    <row r="64085" spans="27:29">
      <c r="AA64085" s="298"/>
      <c r="AC64085" s="206"/>
    </row>
    <row r="64086" spans="27:29">
      <c r="AA64086" s="298"/>
      <c r="AC64086" s="206"/>
    </row>
    <row r="64087" spans="27:29">
      <c r="AA64087" s="298"/>
      <c r="AC64087" s="206"/>
    </row>
    <row r="64088" spans="27:29">
      <c r="AA64088" s="298"/>
      <c r="AC64088" s="206"/>
    </row>
    <row r="64089" spans="27:29">
      <c r="AA64089" s="298"/>
      <c r="AC64089" s="206"/>
    </row>
    <row r="64090" spans="27:29">
      <c r="AA64090" s="298"/>
      <c r="AC64090" s="206"/>
    </row>
    <row r="64091" spans="27:29">
      <c r="AA64091" s="298"/>
      <c r="AC64091" s="206"/>
    </row>
    <row r="64092" spans="27:29">
      <c r="AA64092" s="298"/>
      <c r="AC64092" s="206"/>
    </row>
    <row r="64093" spans="27:29">
      <c r="AA64093" s="298"/>
      <c r="AC64093" s="206"/>
    </row>
    <row r="64094" spans="27:29">
      <c r="AA64094" s="298"/>
      <c r="AC64094" s="206"/>
    </row>
    <row r="64095" spans="27:29">
      <c r="AA64095" s="298"/>
      <c r="AC64095" s="206"/>
    </row>
    <row r="64096" spans="27:29">
      <c r="AA64096" s="298"/>
      <c r="AC64096" s="206"/>
    </row>
    <row r="64097" spans="27:29">
      <c r="AA64097" s="298"/>
      <c r="AC64097" s="206"/>
    </row>
    <row r="64098" spans="27:29">
      <c r="AA64098" s="298"/>
      <c r="AC64098" s="206"/>
    </row>
    <row r="64099" spans="27:29">
      <c r="AA64099" s="298"/>
      <c r="AC64099" s="206"/>
    </row>
    <row r="64100" spans="27:29">
      <c r="AA64100" s="298"/>
      <c r="AC64100" s="206"/>
    </row>
    <row r="64101" spans="27:29">
      <c r="AA64101" s="298"/>
      <c r="AC64101" s="206"/>
    </row>
    <row r="64102" spans="27:29">
      <c r="AA64102" s="298"/>
      <c r="AC64102" s="206"/>
    </row>
    <row r="64103" spans="27:29">
      <c r="AA64103" s="298"/>
      <c r="AC64103" s="206"/>
    </row>
    <row r="64104" spans="27:29">
      <c r="AA64104" s="298"/>
      <c r="AC64104" s="206"/>
    </row>
    <row r="64105" spans="27:29">
      <c r="AA64105" s="298"/>
      <c r="AC64105" s="206"/>
    </row>
    <row r="64106" spans="27:29">
      <c r="AA64106" s="298"/>
      <c r="AC64106" s="206"/>
    </row>
    <row r="64107" spans="27:29">
      <c r="AA64107" s="298"/>
      <c r="AC64107" s="206"/>
    </row>
    <row r="64108" spans="27:29">
      <c r="AA64108" s="298"/>
      <c r="AC64108" s="206"/>
    </row>
    <row r="64109" spans="27:29">
      <c r="AA64109" s="298"/>
      <c r="AC64109" s="206"/>
    </row>
    <row r="64110" spans="27:29">
      <c r="AA64110" s="298"/>
      <c r="AC64110" s="206"/>
    </row>
    <row r="64111" spans="27:29">
      <c r="AA64111" s="298"/>
      <c r="AC64111" s="206"/>
    </row>
    <row r="64112" spans="27:29">
      <c r="AA64112" s="298"/>
      <c r="AC64112" s="206"/>
    </row>
    <row r="64113" spans="27:29">
      <c r="AA64113" s="298"/>
      <c r="AC64113" s="206"/>
    </row>
    <row r="64114" spans="27:29">
      <c r="AA64114" s="298"/>
      <c r="AC64114" s="206"/>
    </row>
    <row r="64115" spans="27:29">
      <c r="AA64115" s="298"/>
      <c r="AC64115" s="206"/>
    </row>
    <row r="64116" spans="27:29">
      <c r="AA64116" s="298"/>
      <c r="AC64116" s="206"/>
    </row>
    <row r="64117" spans="27:29">
      <c r="AA64117" s="298"/>
      <c r="AC64117" s="206"/>
    </row>
    <row r="64118" spans="27:29">
      <c r="AA64118" s="298"/>
      <c r="AC64118" s="206"/>
    </row>
    <row r="64119" spans="27:29">
      <c r="AA64119" s="298"/>
      <c r="AC64119" s="206"/>
    </row>
    <row r="64120" spans="27:29">
      <c r="AA64120" s="298"/>
      <c r="AC64120" s="206"/>
    </row>
    <row r="64121" spans="27:29">
      <c r="AA64121" s="298"/>
      <c r="AC64121" s="206"/>
    </row>
    <row r="64122" spans="27:29">
      <c r="AA64122" s="298"/>
      <c r="AC64122" s="206"/>
    </row>
    <row r="64123" spans="27:29">
      <c r="AA64123" s="298"/>
      <c r="AC64123" s="206"/>
    </row>
    <row r="64124" spans="27:29">
      <c r="AA64124" s="298"/>
      <c r="AC64124" s="206"/>
    </row>
    <row r="64125" spans="27:29">
      <c r="AA64125" s="298"/>
      <c r="AC64125" s="206"/>
    </row>
    <row r="64126" spans="27:29">
      <c r="AA64126" s="298"/>
      <c r="AC64126" s="206"/>
    </row>
    <row r="64127" spans="27:29">
      <c r="AA64127" s="298"/>
      <c r="AC64127" s="206"/>
    </row>
    <row r="64128" spans="27:29">
      <c r="AA64128" s="298"/>
      <c r="AC64128" s="206"/>
    </row>
    <row r="64129" spans="27:29">
      <c r="AA64129" s="298"/>
      <c r="AC64129" s="206"/>
    </row>
    <row r="64130" spans="27:29">
      <c r="AA64130" s="298"/>
      <c r="AC64130" s="206"/>
    </row>
    <row r="64131" spans="27:29">
      <c r="AA64131" s="298"/>
      <c r="AC64131" s="206"/>
    </row>
    <row r="64132" spans="27:29">
      <c r="AA64132" s="298"/>
      <c r="AC64132" s="206"/>
    </row>
    <row r="64133" spans="27:29">
      <c r="AA64133" s="298"/>
      <c r="AC64133" s="206"/>
    </row>
    <row r="64134" spans="27:29">
      <c r="AA64134" s="298"/>
      <c r="AC64134" s="206"/>
    </row>
    <row r="64135" spans="27:29">
      <c r="AA64135" s="298"/>
      <c r="AC64135" s="206"/>
    </row>
    <row r="64136" spans="27:29">
      <c r="AA64136" s="298"/>
      <c r="AC64136" s="206"/>
    </row>
    <row r="64137" spans="27:29">
      <c r="AA64137" s="298"/>
      <c r="AC64137" s="206"/>
    </row>
    <row r="64138" spans="27:29">
      <c r="AA64138" s="298"/>
      <c r="AC64138" s="206"/>
    </row>
    <row r="64139" spans="27:29">
      <c r="AA64139" s="298"/>
      <c r="AC64139" s="206"/>
    </row>
    <row r="64140" spans="27:29">
      <c r="AA64140" s="298"/>
      <c r="AC64140" s="206"/>
    </row>
    <row r="64141" spans="27:29">
      <c r="AA64141" s="298"/>
      <c r="AC64141" s="206"/>
    </row>
    <row r="64142" spans="27:29">
      <c r="AA64142" s="298"/>
      <c r="AC64142" s="206"/>
    </row>
    <row r="64143" spans="27:29">
      <c r="AA64143" s="298"/>
      <c r="AC64143" s="206"/>
    </row>
    <row r="64144" spans="27:29">
      <c r="AA64144" s="298"/>
      <c r="AC64144" s="206"/>
    </row>
    <row r="64145" spans="27:29">
      <c r="AA64145" s="298"/>
      <c r="AC64145" s="206"/>
    </row>
    <row r="64146" spans="27:29">
      <c r="AA64146" s="298"/>
      <c r="AC64146" s="206"/>
    </row>
    <row r="64147" spans="27:29">
      <c r="AA64147" s="298"/>
      <c r="AC64147" s="206"/>
    </row>
    <row r="64148" spans="27:29">
      <c r="AA64148" s="298"/>
      <c r="AC64148" s="206"/>
    </row>
    <row r="64149" spans="27:29">
      <c r="AA64149" s="298"/>
      <c r="AC64149" s="206"/>
    </row>
    <row r="64150" spans="27:29">
      <c r="AA64150" s="298"/>
      <c r="AC64150" s="206"/>
    </row>
    <row r="64151" spans="27:29">
      <c r="AA64151" s="298"/>
      <c r="AC64151" s="206"/>
    </row>
    <row r="64152" spans="27:29">
      <c r="AA64152" s="298"/>
      <c r="AC64152" s="206"/>
    </row>
    <row r="64153" spans="27:29">
      <c r="AA64153" s="298"/>
      <c r="AC64153" s="206"/>
    </row>
    <row r="64154" spans="27:29">
      <c r="AA64154" s="298"/>
      <c r="AC64154" s="206"/>
    </row>
    <row r="64155" spans="27:29">
      <c r="AA64155" s="298"/>
      <c r="AC64155" s="206"/>
    </row>
    <row r="64156" spans="27:29">
      <c r="AA64156" s="298"/>
      <c r="AC64156" s="206"/>
    </row>
    <row r="64157" spans="27:29">
      <c r="AA64157" s="298"/>
      <c r="AC64157" s="206"/>
    </row>
    <row r="64158" spans="27:29">
      <c r="AA64158" s="298"/>
      <c r="AC64158" s="206"/>
    </row>
    <row r="64159" spans="27:29">
      <c r="AA64159" s="298"/>
      <c r="AC64159" s="206"/>
    </row>
    <row r="64160" spans="27:29">
      <c r="AA64160" s="298"/>
      <c r="AC64160" s="206"/>
    </row>
    <row r="64161" spans="27:29">
      <c r="AA64161" s="298"/>
      <c r="AC64161" s="206"/>
    </row>
    <row r="64162" spans="27:29">
      <c r="AA64162" s="298"/>
      <c r="AC64162" s="206"/>
    </row>
    <row r="64163" spans="27:29">
      <c r="AA64163" s="298"/>
      <c r="AC64163" s="206"/>
    </row>
    <row r="64164" spans="27:29">
      <c r="AA64164" s="298"/>
      <c r="AC64164" s="206"/>
    </row>
    <row r="64165" spans="27:29">
      <c r="AA64165" s="298"/>
      <c r="AC64165" s="206"/>
    </row>
    <row r="64166" spans="27:29">
      <c r="AA64166" s="298"/>
      <c r="AC64166" s="206"/>
    </row>
    <row r="64167" spans="27:29">
      <c r="AA64167" s="298"/>
      <c r="AC64167" s="206"/>
    </row>
    <row r="64168" spans="27:29">
      <c r="AA64168" s="298"/>
      <c r="AC64168" s="206"/>
    </row>
    <row r="64169" spans="27:29">
      <c r="AA64169" s="298"/>
      <c r="AC64169" s="206"/>
    </row>
    <row r="64170" spans="27:29">
      <c r="AA64170" s="298"/>
      <c r="AC64170" s="206"/>
    </row>
    <row r="64171" spans="27:29">
      <c r="AA64171" s="298"/>
      <c r="AC64171" s="206"/>
    </row>
    <row r="64172" spans="27:29">
      <c r="AA64172" s="298"/>
      <c r="AC64172" s="206"/>
    </row>
    <row r="64173" spans="27:29">
      <c r="AA64173" s="298"/>
      <c r="AC64173" s="206"/>
    </row>
    <row r="64174" spans="27:29">
      <c r="AA64174" s="298"/>
      <c r="AC64174" s="206"/>
    </row>
    <row r="64175" spans="27:29">
      <c r="AA64175" s="298"/>
      <c r="AC64175" s="206"/>
    </row>
    <row r="64176" spans="27:29">
      <c r="AA64176" s="298"/>
      <c r="AC64176" s="206"/>
    </row>
    <row r="64177" spans="27:29">
      <c r="AA64177" s="298"/>
      <c r="AC64177" s="206"/>
    </row>
    <row r="64178" spans="27:29">
      <c r="AA64178" s="298"/>
      <c r="AC64178" s="206"/>
    </row>
    <row r="64179" spans="27:29">
      <c r="AA64179" s="298"/>
      <c r="AC64179" s="206"/>
    </row>
    <row r="64180" spans="27:29">
      <c r="AA64180" s="298"/>
      <c r="AC64180" s="206"/>
    </row>
    <row r="64181" spans="27:29">
      <c r="AA64181" s="298"/>
      <c r="AC64181" s="206"/>
    </row>
    <row r="64182" spans="27:29">
      <c r="AA64182" s="298"/>
      <c r="AC64182" s="206"/>
    </row>
    <row r="64183" spans="27:29">
      <c r="AA64183" s="298"/>
      <c r="AC64183" s="206"/>
    </row>
    <row r="64184" spans="27:29">
      <c r="AA64184" s="298"/>
      <c r="AC64184" s="206"/>
    </row>
    <row r="64185" spans="27:29">
      <c r="AA64185" s="298"/>
      <c r="AC64185" s="206"/>
    </row>
    <row r="64186" spans="27:29">
      <c r="AA64186" s="298"/>
      <c r="AC64186" s="206"/>
    </row>
    <row r="64187" spans="27:29">
      <c r="AA64187" s="298"/>
      <c r="AC64187" s="206"/>
    </row>
    <row r="64188" spans="27:29">
      <c r="AA64188" s="298"/>
      <c r="AC64188" s="206"/>
    </row>
    <row r="64189" spans="27:29">
      <c r="AA64189" s="298"/>
      <c r="AC64189" s="206"/>
    </row>
    <row r="64190" spans="27:29">
      <c r="AA64190" s="298"/>
      <c r="AC64190" s="206"/>
    </row>
    <row r="64191" spans="27:29">
      <c r="AA64191" s="298"/>
      <c r="AC64191" s="206"/>
    </row>
    <row r="64192" spans="27:29">
      <c r="AA64192" s="298"/>
      <c r="AC64192" s="206"/>
    </row>
    <row r="64193" spans="27:29">
      <c r="AA64193" s="298"/>
      <c r="AC64193" s="206"/>
    </row>
    <row r="64194" spans="27:29">
      <c r="AA64194" s="298"/>
      <c r="AC64194" s="206"/>
    </row>
    <row r="64195" spans="27:29">
      <c r="AA64195" s="298"/>
      <c r="AC64195" s="206"/>
    </row>
    <row r="64196" spans="27:29">
      <c r="AA64196" s="298"/>
      <c r="AC64196" s="206"/>
    </row>
    <row r="64197" spans="27:29">
      <c r="AA64197" s="298"/>
      <c r="AC64197" s="206"/>
    </row>
    <row r="64198" spans="27:29">
      <c r="AA64198" s="298"/>
      <c r="AC64198" s="206"/>
    </row>
    <row r="64199" spans="27:29">
      <c r="AA64199" s="298"/>
      <c r="AC64199" s="206"/>
    </row>
    <row r="64200" spans="27:29">
      <c r="AA64200" s="298"/>
      <c r="AC64200" s="206"/>
    </row>
    <row r="64201" spans="27:29">
      <c r="AA64201" s="298"/>
      <c r="AC64201" s="206"/>
    </row>
    <row r="64202" spans="27:29">
      <c r="AA64202" s="298"/>
      <c r="AC64202" s="206"/>
    </row>
    <row r="64203" spans="27:29">
      <c r="AA64203" s="298"/>
      <c r="AC64203" s="206"/>
    </row>
    <row r="64204" spans="27:29">
      <c r="AA64204" s="298"/>
      <c r="AC64204" s="206"/>
    </row>
    <row r="64205" spans="27:29">
      <c r="AA64205" s="298"/>
      <c r="AC64205" s="206"/>
    </row>
    <row r="64206" spans="27:29">
      <c r="AA64206" s="298"/>
      <c r="AC64206" s="206"/>
    </row>
    <row r="64207" spans="27:29">
      <c r="AA64207" s="298"/>
      <c r="AC64207" s="206"/>
    </row>
    <row r="64208" spans="27:29">
      <c r="AA64208" s="298"/>
      <c r="AC64208" s="206"/>
    </row>
    <row r="64209" spans="27:29">
      <c r="AA64209" s="298"/>
      <c r="AC64209" s="206"/>
    </row>
    <row r="64210" spans="27:29">
      <c r="AA64210" s="298"/>
      <c r="AC64210" s="206"/>
    </row>
    <row r="64211" spans="27:29">
      <c r="AA64211" s="298"/>
      <c r="AC64211" s="206"/>
    </row>
    <row r="64212" spans="27:29">
      <c r="AA64212" s="298"/>
      <c r="AC64212" s="206"/>
    </row>
    <row r="64213" spans="27:29">
      <c r="AA64213" s="298"/>
      <c r="AC64213" s="206"/>
    </row>
    <row r="64214" spans="27:29">
      <c r="AA64214" s="298"/>
      <c r="AC64214" s="206"/>
    </row>
    <row r="64215" spans="27:29">
      <c r="AA64215" s="298"/>
      <c r="AC64215" s="206"/>
    </row>
    <row r="64216" spans="27:29">
      <c r="AA64216" s="298"/>
      <c r="AC64216" s="206"/>
    </row>
    <row r="64217" spans="27:29">
      <c r="AA64217" s="298"/>
      <c r="AC64217" s="206"/>
    </row>
    <row r="64218" spans="27:29">
      <c r="AA64218" s="298"/>
      <c r="AC64218" s="206"/>
    </row>
    <row r="64219" spans="27:29">
      <c r="AA64219" s="298"/>
      <c r="AC64219" s="206"/>
    </row>
    <row r="64220" spans="27:29">
      <c r="AA64220" s="298"/>
      <c r="AC64220" s="206"/>
    </row>
    <row r="64221" spans="27:29">
      <c r="AA64221" s="298"/>
      <c r="AC64221" s="206"/>
    </row>
    <row r="64222" spans="27:29">
      <c r="AA64222" s="298"/>
      <c r="AC64222" s="206"/>
    </row>
    <row r="64223" spans="27:29">
      <c r="AA64223" s="298"/>
      <c r="AC64223" s="206"/>
    </row>
    <row r="64224" spans="27:29">
      <c r="AA64224" s="298"/>
      <c r="AC64224" s="206"/>
    </row>
    <row r="64225" spans="27:29">
      <c r="AA64225" s="298"/>
      <c r="AC64225" s="206"/>
    </row>
    <row r="64226" spans="27:29">
      <c r="AA64226" s="298"/>
      <c r="AC64226" s="206"/>
    </row>
    <row r="64227" spans="27:29">
      <c r="AA64227" s="298"/>
      <c r="AC64227" s="206"/>
    </row>
    <row r="64228" spans="27:29">
      <c r="AA64228" s="298"/>
      <c r="AC64228" s="206"/>
    </row>
    <row r="64229" spans="27:29">
      <c r="AA64229" s="298"/>
      <c r="AC64229" s="206"/>
    </row>
    <row r="64230" spans="27:29">
      <c r="AA64230" s="298"/>
      <c r="AC64230" s="206"/>
    </row>
    <row r="64231" spans="27:29">
      <c r="AA64231" s="298"/>
      <c r="AC64231" s="206"/>
    </row>
    <row r="64232" spans="27:29">
      <c r="AA64232" s="298"/>
      <c r="AC64232" s="206"/>
    </row>
    <row r="64233" spans="27:29">
      <c r="AA64233" s="298"/>
      <c r="AC64233" s="206"/>
    </row>
    <row r="64234" spans="27:29">
      <c r="AA64234" s="298"/>
      <c r="AC64234" s="206"/>
    </row>
    <row r="64235" spans="27:29">
      <c r="AA64235" s="298"/>
      <c r="AC64235" s="206"/>
    </row>
    <row r="64236" spans="27:29">
      <c r="AA64236" s="298"/>
      <c r="AC64236" s="206"/>
    </row>
    <row r="64237" spans="27:29">
      <c r="AA64237" s="298"/>
      <c r="AC64237" s="206"/>
    </row>
    <row r="64238" spans="27:29">
      <c r="AA64238" s="298"/>
      <c r="AC64238" s="206"/>
    </row>
    <row r="64239" spans="27:29">
      <c r="AA64239" s="298"/>
      <c r="AC64239" s="206"/>
    </row>
    <row r="64240" spans="27:29">
      <c r="AA64240" s="298"/>
      <c r="AC64240" s="206"/>
    </row>
    <row r="64241" spans="27:29">
      <c r="AA64241" s="298"/>
      <c r="AC64241" s="206"/>
    </row>
    <row r="64242" spans="27:29">
      <c r="AA64242" s="298"/>
      <c r="AC64242" s="206"/>
    </row>
    <row r="64243" spans="27:29">
      <c r="AA64243" s="298"/>
      <c r="AC64243" s="206"/>
    </row>
    <row r="64244" spans="27:29">
      <c r="AA64244" s="298"/>
      <c r="AC64244" s="206"/>
    </row>
    <row r="64245" spans="27:29">
      <c r="AA64245" s="298"/>
      <c r="AC64245" s="206"/>
    </row>
    <row r="64246" spans="27:29">
      <c r="AA64246" s="298"/>
      <c r="AC64246" s="206"/>
    </row>
    <row r="64247" spans="27:29">
      <c r="AA64247" s="298"/>
      <c r="AC64247" s="206"/>
    </row>
    <row r="64248" spans="27:29">
      <c r="AA64248" s="298"/>
      <c r="AC64248" s="206"/>
    </row>
    <row r="64249" spans="27:29">
      <c r="AA64249" s="298"/>
      <c r="AC64249" s="206"/>
    </row>
    <row r="64250" spans="27:29">
      <c r="AA64250" s="298"/>
      <c r="AC64250" s="206"/>
    </row>
    <row r="64251" spans="27:29">
      <c r="AA64251" s="298"/>
      <c r="AC64251" s="206"/>
    </row>
    <row r="64252" spans="27:29">
      <c r="AA64252" s="298"/>
      <c r="AC64252" s="206"/>
    </row>
    <row r="64253" spans="27:29">
      <c r="AA64253" s="298"/>
      <c r="AC64253" s="206"/>
    </row>
    <row r="64254" spans="27:29">
      <c r="AA64254" s="298"/>
      <c r="AC64254" s="206"/>
    </row>
    <row r="64255" spans="27:29">
      <c r="AA64255" s="298"/>
      <c r="AC64255" s="206"/>
    </row>
    <row r="64256" spans="27:29">
      <c r="AA64256" s="298"/>
      <c r="AC64256" s="206"/>
    </row>
    <row r="64257" spans="27:29">
      <c r="AA64257" s="298"/>
      <c r="AC64257" s="206"/>
    </row>
    <row r="64258" spans="27:29">
      <c r="AA64258" s="298"/>
      <c r="AC64258" s="206"/>
    </row>
    <row r="64259" spans="27:29">
      <c r="AA64259" s="298"/>
      <c r="AC64259" s="206"/>
    </row>
    <row r="64260" spans="27:29">
      <c r="AA64260" s="298"/>
      <c r="AC64260" s="206"/>
    </row>
    <row r="64261" spans="27:29">
      <c r="AA64261" s="298"/>
      <c r="AC64261" s="206"/>
    </row>
    <row r="64262" spans="27:29">
      <c r="AA64262" s="298"/>
      <c r="AC64262" s="206"/>
    </row>
    <row r="64263" spans="27:29">
      <c r="AA64263" s="298"/>
      <c r="AC64263" s="206"/>
    </row>
    <row r="64264" spans="27:29">
      <c r="AA64264" s="298"/>
      <c r="AC64264" s="206"/>
    </row>
    <row r="64265" spans="27:29">
      <c r="AA64265" s="298"/>
      <c r="AC64265" s="206"/>
    </row>
    <row r="64266" spans="27:29">
      <c r="AA64266" s="298"/>
      <c r="AC64266" s="206"/>
    </row>
    <row r="64267" spans="27:29">
      <c r="AA64267" s="298"/>
      <c r="AC64267" s="206"/>
    </row>
    <row r="64268" spans="27:29">
      <c r="AA64268" s="298"/>
      <c r="AC64268" s="206"/>
    </row>
    <row r="64269" spans="27:29">
      <c r="AA64269" s="298"/>
      <c r="AC64269" s="206"/>
    </row>
    <row r="64270" spans="27:29">
      <c r="AA64270" s="298"/>
      <c r="AC64270" s="206"/>
    </row>
    <row r="64271" spans="27:29">
      <c r="AA64271" s="298"/>
      <c r="AC64271" s="206"/>
    </row>
    <row r="64272" spans="27:29">
      <c r="AA64272" s="298"/>
      <c r="AC64272" s="206"/>
    </row>
    <row r="64273" spans="27:29">
      <c r="AA64273" s="298"/>
      <c r="AC64273" s="206"/>
    </row>
    <row r="64274" spans="27:29">
      <c r="AA64274" s="298"/>
      <c r="AC64274" s="206"/>
    </row>
    <row r="64275" spans="27:29">
      <c r="AA64275" s="298"/>
      <c r="AC64275" s="206"/>
    </row>
    <row r="64276" spans="27:29">
      <c r="AA64276" s="298"/>
      <c r="AC64276" s="206"/>
    </row>
    <row r="64277" spans="27:29">
      <c r="AA64277" s="298"/>
      <c r="AC64277" s="206"/>
    </row>
    <row r="64278" spans="27:29">
      <c r="AA64278" s="298"/>
      <c r="AC64278" s="206"/>
    </row>
    <row r="64279" spans="27:29">
      <c r="AA64279" s="298"/>
      <c r="AC64279" s="206"/>
    </row>
    <row r="64280" spans="27:29">
      <c r="AA64280" s="298"/>
      <c r="AC64280" s="206"/>
    </row>
    <row r="64281" spans="27:29">
      <c r="AA64281" s="298"/>
      <c r="AC64281" s="206"/>
    </row>
    <row r="64282" spans="27:29">
      <c r="AA64282" s="298"/>
      <c r="AC64282" s="206"/>
    </row>
    <row r="64283" spans="27:29">
      <c r="AA64283" s="298"/>
      <c r="AC64283" s="206"/>
    </row>
    <row r="64284" spans="27:29">
      <c r="AA64284" s="298"/>
      <c r="AC64284" s="206"/>
    </row>
    <row r="64285" spans="27:29">
      <c r="AA64285" s="298"/>
      <c r="AC64285" s="206"/>
    </row>
    <row r="64286" spans="27:29">
      <c r="AA64286" s="298"/>
      <c r="AC64286" s="206"/>
    </row>
    <row r="64287" spans="27:29">
      <c r="AA64287" s="298"/>
      <c r="AC64287" s="206"/>
    </row>
    <row r="64288" spans="27:29">
      <c r="AA64288" s="298"/>
      <c r="AC64288" s="206"/>
    </row>
    <row r="64289" spans="27:29">
      <c r="AA64289" s="298"/>
      <c r="AC64289" s="206"/>
    </row>
    <row r="64290" spans="27:29">
      <c r="AA64290" s="298"/>
      <c r="AC64290" s="206"/>
    </row>
    <row r="64291" spans="27:29">
      <c r="AA64291" s="298"/>
      <c r="AC64291" s="206"/>
    </row>
    <row r="64292" spans="27:29">
      <c r="AA64292" s="298"/>
      <c r="AC64292" s="206"/>
    </row>
    <row r="64293" spans="27:29">
      <c r="AA64293" s="298"/>
      <c r="AC64293" s="206"/>
    </row>
    <row r="64294" spans="27:29">
      <c r="AA64294" s="298"/>
      <c r="AC64294" s="206"/>
    </row>
    <row r="64295" spans="27:29">
      <c r="AA64295" s="298"/>
      <c r="AC64295" s="206"/>
    </row>
    <row r="64296" spans="27:29">
      <c r="AA64296" s="298"/>
      <c r="AC64296" s="206"/>
    </row>
    <row r="64297" spans="27:29">
      <c r="AA64297" s="298"/>
      <c r="AC64297" s="206"/>
    </row>
    <row r="64298" spans="27:29">
      <c r="AA64298" s="298"/>
      <c r="AC64298" s="206"/>
    </row>
    <row r="64299" spans="27:29">
      <c r="AA64299" s="298"/>
      <c r="AC64299" s="206"/>
    </row>
    <row r="64300" spans="27:29">
      <c r="AA64300" s="298"/>
      <c r="AC64300" s="206"/>
    </row>
    <row r="64301" spans="27:29">
      <c r="AA64301" s="298"/>
      <c r="AC64301" s="206"/>
    </row>
    <row r="64302" spans="27:29">
      <c r="AA64302" s="298"/>
      <c r="AC64302" s="206"/>
    </row>
    <row r="64303" spans="27:29">
      <c r="AA64303" s="298"/>
      <c r="AC64303" s="206"/>
    </row>
    <row r="64304" spans="27:29">
      <c r="AA64304" s="298"/>
      <c r="AC64304" s="206"/>
    </row>
    <row r="64305" spans="27:29">
      <c r="AA64305" s="298"/>
      <c r="AC64305" s="206"/>
    </row>
    <row r="64306" spans="27:29">
      <c r="AA64306" s="298"/>
      <c r="AC64306" s="206"/>
    </row>
    <row r="64307" spans="27:29">
      <c r="AA64307" s="298"/>
      <c r="AC64307" s="206"/>
    </row>
    <row r="64308" spans="27:29">
      <c r="AA64308" s="298"/>
      <c r="AC64308" s="206"/>
    </row>
    <row r="64309" spans="27:29">
      <c r="AA64309" s="298"/>
      <c r="AC64309" s="206"/>
    </row>
    <row r="64310" spans="27:29">
      <c r="AA64310" s="298"/>
      <c r="AC64310" s="206"/>
    </row>
    <row r="64311" spans="27:29">
      <c r="AA64311" s="298"/>
      <c r="AC64311" s="206"/>
    </row>
    <row r="64312" spans="27:29">
      <c r="AA64312" s="298"/>
      <c r="AC64312" s="206"/>
    </row>
    <row r="64313" spans="27:29">
      <c r="AA64313" s="298"/>
      <c r="AC64313" s="206"/>
    </row>
    <row r="64314" spans="27:29">
      <c r="AA64314" s="298"/>
      <c r="AC64314" s="206"/>
    </row>
    <row r="64315" spans="27:29">
      <c r="AA64315" s="298"/>
      <c r="AC64315" s="206"/>
    </row>
    <row r="64316" spans="27:29">
      <c r="AA64316" s="298"/>
      <c r="AC64316" s="206"/>
    </row>
    <row r="64317" spans="27:29">
      <c r="AA64317" s="298"/>
      <c r="AC64317" s="206"/>
    </row>
    <row r="64318" spans="27:29">
      <c r="AA64318" s="298"/>
      <c r="AC64318" s="206"/>
    </row>
    <row r="64319" spans="27:29">
      <c r="AA64319" s="298"/>
      <c r="AC64319" s="206"/>
    </row>
    <row r="64320" spans="27:29">
      <c r="AA64320" s="298"/>
      <c r="AC64320" s="206"/>
    </row>
    <row r="64321" spans="27:29">
      <c r="AA64321" s="298"/>
      <c r="AC64321" s="206"/>
    </row>
    <row r="64322" spans="27:29">
      <c r="AA64322" s="298"/>
      <c r="AC64322" s="206"/>
    </row>
    <row r="64323" spans="27:29">
      <c r="AA64323" s="298"/>
      <c r="AC64323" s="206"/>
    </row>
    <row r="64324" spans="27:29">
      <c r="AA64324" s="298"/>
      <c r="AC64324" s="206"/>
    </row>
    <row r="64325" spans="27:29">
      <c r="AA64325" s="298"/>
      <c r="AC64325" s="206"/>
    </row>
    <row r="64326" spans="27:29">
      <c r="AA64326" s="298"/>
      <c r="AC64326" s="206"/>
    </row>
    <row r="64327" spans="27:29">
      <c r="AA64327" s="298"/>
      <c r="AC64327" s="206"/>
    </row>
    <row r="64328" spans="27:29">
      <c r="AA64328" s="298"/>
      <c r="AC64328" s="206"/>
    </row>
    <row r="64329" spans="27:29">
      <c r="AA64329" s="298"/>
      <c r="AC64329" s="206"/>
    </row>
    <row r="64330" spans="27:29">
      <c r="AA64330" s="298"/>
      <c r="AC64330" s="206"/>
    </row>
    <row r="64331" spans="27:29">
      <c r="AA64331" s="298"/>
      <c r="AC64331" s="206"/>
    </row>
    <row r="64332" spans="27:29">
      <c r="AA64332" s="298"/>
      <c r="AC64332" s="206"/>
    </row>
    <row r="64333" spans="27:29">
      <c r="AA64333" s="298"/>
      <c r="AC64333" s="206"/>
    </row>
    <row r="64334" spans="27:29">
      <c r="AA64334" s="298"/>
      <c r="AC64334" s="206"/>
    </row>
    <row r="64335" spans="27:29">
      <c r="AA64335" s="298"/>
      <c r="AC64335" s="206"/>
    </row>
    <row r="64336" spans="27:29">
      <c r="AA64336" s="298"/>
      <c r="AC64336" s="206"/>
    </row>
    <row r="64337" spans="27:29">
      <c r="AA64337" s="298"/>
      <c r="AC64337" s="206"/>
    </row>
    <row r="64338" spans="27:29">
      <c r="AA64338" s="298"/>
      <c r="AC64338" s="206"/>
    </row>
    <row r="64339" spans="27:29">
      <c r="AA64339" s="298"/>
      <c r="AC64339" s="206"/>
    </row>
    <row r="64340" spans="27:29">
      <c r="AA64340" s="298"/>
      <c r="AC64340" s="206"/>
    </row>
    <row r="64341" spans="27:29">
      <c r="AA64341" s="298"/>
      <c r="AC64341" s="206"/>
    </row>
    <row r="64342" spans="27:29">
      <c r="AA64342" s="298"/>
      <c r="AC64342" s="206"/>
    </row>
    <row r="64343" spans="27:29">
      <c r="AA64343" s="298"/>
      <c r="AC64343" s="206"/>
    </row>
    <row r="64344" spans="27:29">
      <c r="AA64344" s="298"/>
      <c r="AC64344" s="206"/>
    </row>
    <row r="64345" spans="27:29">
      <c r="AA64345" s="298"/>
      <c r="AC64345" s="206"/>
    </row>
    <row r="64346" spans="27:29">
      <c r="AA64346" s="298"/>
      <c r="AC64346" s="206"/>
    </row>
    <row r="64347" spans="27:29">
      <c r="AA64347" s="298"/>
      <c r="AC64347" s="206"/>
    </row>
    <row r="64348" spans="27:29">
      <c r="AA64348" s="298"/>
      <c r="AC64348" s="206"/>
    </row>
    <row r="64349" spans="27:29">
      <c r="AA64349" s="298"/>
      <c r="AC64349" s="206"/>
    </row>
    <row r="64350" spans="27:29">
      <c r="AA64350" s="298"/>
      <c r="AC64350" s="206"/>
    </row>
    <row r="64351" spans="27:29">
      <c r="AA64351" s="298"/>
      <c r="AC64351" s="206"/>
    </row>
    <row r="64352" spans="27:29">
      <c r="AA64352" s="298"/>
      <c r="AC64352" s="206"/>
    </row>
    <row r="64353" spans="27:29">
      <c r="AA64353" s="298"/>
      <c r="AC64353" s="206"/>
    </row>
    <row r="64354" spans="27:29">
      <c r="AA64354" s="298"/>
      <c r="AC64354" s="206"/>
    </row>
    <row r="64355" spans="27:29">
      <c r="AA64355" s="298"/>
      <c r="AC64355" s="206"/>
    </row>
    <row r="64356" spans="27:29">
      <c r="AA64356" s="298"/>
      <c r="AC64356" s="206"/>
    </row>
    <row r="64357" spans="27:29">
      <c r="AA64357" s="298"/>
      <c r="AC64357" s="206"/>
    </row>
    <row r="64358" spans="27:29">
      <c r="AA64358" s="298"/>
      <c r="AC64358" s="206"/>
    </row>
    <row r="64359" spans="27:29">
      <c r="AA64359" s="298"/>
      <c r="AC64359" s="206"/>
    </row>
    <row r="64360" spans="27:29">
      <c r="AA64360" s="298"/>
      <c r="AC64360" s="206"/>
    </row>
    <row r="64361" spans="27:29">
      <c r="AA64361" s="298"/>
      <c r="AC64361" s="206"/>
    </row>
    <row r="64362" spans="27:29">
      <c r="AA64362" s="298"/>
      <c r="AC64362" s="206"/>
    </row>
    <row r="64363" spans="27:29">
      <c r="AA64363" s="298"/>
      <c r="AC64363" s="206"/>
    </row>
    <row r="64364" spans="27:29">
      <c r="AA64364" s="298"/>
      <c r="AC64364" s="206"/>
    </row>
    <row r="64365" spans="27:29">
      <c r="AA64365" s="298"/>
      <c r="AC64365" s="206"/>
    </row>
    <row r="64366" spans="27:29">
      <c r="AA64366" s="298"/>
      <c r="AC64366" s="206"/>
    </row>
    <row r="64367" spans="27:29">
      <c r="AA64367" s="298"/>
      <c r="AC64367" s="206"/>
    </row>
    <row r="64368" spans="27:29">
      <c r="AA64368" s="298"/>
      <c r="AC64368" s="206"/>
    </row>
    <row r="64369" spans="27:29">
      <c r="AA64369" s="298"/>
      <c r="AC64369" s="206"/>
    </row>
    <row r="64370" spans="27:29">
      <c r="AA64370" s="298"/>
      <c r="AC64370" s="206"/>
    </row>
    <row r="64371" spans="27:29">
      <c r="AA64371" s="298"/>
      <c r="AC64371" s="206"/>
    </row>
    <row r="64372" spans="27:29">
      <c r="AA64372" s="298"/>
      <c r="AC64372" s="206"/>
    </row>
    <row r="64373" spans="27:29">
      <c r="AA64373" s="298"/>
      <c r="AC64373" s="206"/>
    </row>
    <row r="64374" spans="27:29">
      <c r="AA64374" s="298"/>
      <c r="AC64374" s="206"/>
    </row>
    <row r="64375" spans="27:29">
      <c r="AA64375" s="298"/>
      <c r="AC64375" s="206"/>
    </row>
    <row r="64376" spans="27:29">
      <c r="AA64376" s="298"/>
      <c r="AC64376" s="206"/>
    </row>
    <row r="64377" spans="27:29">
      <c r="AA64377" s="298"/>
      <c r="AC64377" s="206"/>
    </row>
    <row r="64378" spans="27:29">
      <c r="AA64378" s="298"/>
      <c r="AC64378" s="206"/>
    </row>
    <row r="64379" spans="27:29">
      <c r="AA64379" s="298"/>
      <c r="AC64379" s="206"/>
    </row>
    <row r="64380" spans="27:29">
      <c r="AA64380" s="298"/>
      <c r="AC64380" s="206"/>
    </row>
    <row r="64381" spans="27:29">
      <c r="AA64381" s="298"/>
      <c r="AC64381" s="206"/>
    </row>
    <row r="64382" spans="27:29">
      <c r="AA64382" s="298"/>
      <c r="AC64382" s="206"/>
    </row>
    <row r="64383" spans="27:29">
      <c r="AA64383" s="298"/>
      <c r="AC64383" s="206"/>
    </row>
    <row r="64384" spans="27:29">
      <c r="AA64384" s="298"/>
      <c r="AC64384" s="206"/>
    </row>
    <row r="64385" spans="27:29">
      <c r="AA64385" s="298"/>
      <c r="AC64385" s="206"/>
    </row>
    <row r="64386" spans="27:29">
      <c r="AA64386" s="298"/>
      <c r="AC64386" s="206"/>
    </row>
    <row r="64387" spans="27:29">
      <c r="AA64387" s="298"/>
      <c r="AC64387" s="206"/>
    </row>
    <row r="64388" spans="27:29">
      <c r="AA64388" s="298"/>
      <c r="AC64388" s="206"/>
    </row>
    <row r="64389" spans="27:29">
      <c r="AA64389" s="298"/>
      <c r="AC64389" s="206"/>
    </row>
    <row r="64390" spans="27:29">
      <c r="AA64390" s="298"/>
      <c r="AC64390" s="206"/>
    </row>
    <row r="64391" spans="27:29">
      <c r="AA64391" s="298"/>
      <c r="AC64391" s="206"/>
    </row>
    <row r="64392" spans="27:29">
      <c r="AA64392" s="298"/>
      <c r="AC64392" s="206"/>
    </row>
    <row r="64393" spans="27:29">
      <c r="AA64393" s="298"/>
      <c r="AC64393" s="206"/>
    </row>
    <row r="64394" spans="27:29">
      <c r="AA64394" s="298"/>
      <c r="AC64394" s="206"/>
    </row>
    <row r="64395" spans="27:29">
      <c r="AA64395" s="298"/>
      <c r="AC64395" s="206"/>
    </row>
    <row r="64396" spans="27:29">
      <c r="AA64396" s="298"/>
      <c r="AC64396" s="206"/>
    </row>
    <row r="64397" spans="27:29">
      <c r="AA64397" s="298"/>
      <c r="AC64397" s="206"/>
    </row>
    <row r="64398" spans="27:29">
      <c r="AA64398" s="298"/>
      <c r="AC64398" s="206"/>
    </row>
    <row r="64399" spans="27:29">
      <c r="AA64399" s="298"/>
      <c r="AC64399" s="206"/>
    </row>
    <row r="64400" spans="27:29">
      <c r="AA64400" s="298"/>
      <c r="AC64400" s="206"/>
    </row>
    <row r="64401" spans="27:29">
      <c r="AA64401" s="298"/>
      <c r="AC64401" s="206"/>
    </row>
    <row r="64402" spans="27:29">
      <c r="AA64402" s="298"/>
      <c r="AC64402" s="206"/>
    </row>
    <row r="64403" spans="27:29">
      <c r="AA64403" s="298"/>
      <c r="AC64403" s="206"/>
    </row>
    <row r="64404" spans="27:29">
      <c r="AA64404" s="298"/>
      <c r="AC64404" s="206"/>
    </row>
    <row r="64405" spans="27:29">
      <c r="AA64405" s="298"/>
      <c r="AC64405" s="206"/>
    </row>
    <row r="64406" spans="27:29">
      <c r="AA64406" s="298"/>
      <c r="AC64406" s="206"/>
    </row>
    <row r="64407" spans="27:29">
      <c r="AA64407" s="298"/>
      <c r="AC64407" s="206"/>
    </row>
    <row r="64408" spans="27:29">
      <c r="AA64408" s="298"/>
      <c r="AC64408" s="206"/>
    </row>
    <row r="64409" spans="27:29">
      <c r="AA64409" s="298"/>
      <c r="AC64409" s="206"/>
    </row>
    <row r="64410" spans="27:29">
      <c r="AA64410" s="298"/>
      <c r="AC64410" s="206"/>
    </row>
    <row r="64411" spans="27:29">
      <c r="AA64411" s="298"/>
      <c r="AC64411" s="206"/>
    </row>
    <row r="64412" spans="27:29">
      <c r="AA64412" s="298"/>
      <c r="AC64412" s="206"/>
    </row>
    <row r="64413" spans="27:29">
      <c r="AA64413" s="298"/>
      <c r="AC64413" s="206"/>
    </row>
    <row r="64414" spans="27:29">
      <c r="AA64414" s="298"/>
      <c r="AC64414" s="206"/>
    </row>
    <row r="64415" spans="27:29">
      <c r="AA64415" s="298"/>
      <c r="AC64415" s="206"/>
    </row>
    <row r="64416" spans="27:29">
      <c r="AA64416" s="298"/>
      <c r="AC64416" s="206"/>
    </row>
    <row r="64417" spans="27:29">
      <c r="AA64417" s="298"/>
      <c r="AC64417" s="206"/>
    </row>
    <row r="64418" spans="27:29">
      <c r="AA64418" s="298"/>
      <c r="AC64418" s="206"/>
    </row>
    <row r="64419" spans="27:29">
      <c r="AA64419" s="298"/>
      <c r="AC64419" s="206"/>
    </row>
    <row r="64420" spans="27:29">
      <c r="AA64420" s="298"/>
      <c r="AC64420" s="206"/>
    </row>
    <row r="64421" spans="27:29">
      <c r="AA64421" s="298"/>
      <c r="AC64421" s="206"/>
    </row>
    <row r="64422" spans="27:29">
      <c r="AA64422" s="298"/>
      <c r="AC64422" s="206"/>
    </row>
    <row r="64423" spans="27:29">
      <c r="AA64423" s="298"/>
      <c r="AC64423" s="206"/>
    </row>
    <row r="64424" spans="27:29">
      <c r="AA64424" s="298"/>
      <c r="AC64424" s="206"/>
    </row>
    <row r="64425" spans="27:29">
      <c r="AA64425" s="298"/>
      <c r="AC64425" s="206"/>
    </row>
    <row r="64426" spans="27:29">
      <c r="AA64426" s="298"/>
      <c r="AC64426" s="206"/>
    </row>
    <row r="64427" spans="27:29">
      <c r="AA64427" s="298"/>
      <c r="AC64427" s="206"/>
    </row>
    <row r="64428" spans="27:29">
      <c r="AA64428" s="298"/>
      <c r="AC64428" s="206"/>
    </row>
    <row r="64429" spans="27:29">
      <c r="AA64429" s="298"/>
      <c r="AC64429" s="206"/>
    </row>
    <row r="64430" spans="27:29">
      <c r="AA64430" s="298"/>
      <c r="AC64430" s="206"/>
    </row>
    <row r="64431" spans="27:29">
      <c r="AA64431" s="298"/>
      <c r="AC64431" s="206"/>
    </row>
    <row r="64432" spans="27:29">
      <c r="AA64432" s="298"/>
      <c r="AC64432" s="206"/>
    </row>
    <row r="64433" spans="27:29">
      <c r="AA64433" s="298"/>
      <c r="AC64433" s="206"/>
    </row>
    <row r="64434" spans="27:29">
      <c r="AA64434" s="298"/>
      <c r="AC64434" s="206"/>
    </row>
    <row r="64435" spans="27:29">
      <c r="AA64435" s="298"/>
      <c r="AC64435" s="206"/>
    </row>
    <row r="64436" spans="27:29">
      <c r="AA64436" s="298"/>
      <c r="AC64436" s="206"/>
    </row>
    <row r="64437" spans="27:29">
      <c r="AA64437" s="298"/>
      <c r="AC64437" s="206"/>
    </row>
    <row r="64438" spans="27:29">
      <c r="AA64438" s="298"/>
      <c r="AC64438" s="206"/>
    </row>
    <row r="64439" spans="27:29">
      <c r="AA64439" s="298"/>
      <c r="AC64439" s="206"/>
    </row>
    <row r="64440" spans="27:29">
      <c r="AA64440" s="298"/>
      <c r="AC64440" s="206"/>
    </row>
    <row r="64441" spans="27:29">
      <c r="AA64441" s="298"/>
      <c r="AC64441" s="206"/>
    </row>
    <row r="64442" spans="27:29">
      <c r="AA64442" s="298"/>
      <c r="AC64442" s="206"/>
    </row>
    <row r="64443" spans="27:29">
      <c r="AA64443" s="298"/>
      <c r="AC64443" s="206"/>
    </row>
    <row r="64444" spans="27:29">
      <c r="AA64444" s="298"/>
      <c r="AC64444" s="206"/>
    </row>
    <row r="64445" spans="27:29">
      <c r="AA64445" s="298"/>
      <c r="AC64445" s="206"/>
    </row>
    <row r="64446" spans="27:29">
      <c r="AA64446" s="298"/>
      <c r="AC64446" s="206"/>
    </row>
    <row r="64447" spans="27:29">
      <c r="AA64447" s="298"/>
      <c r="AC64447" s="206"/>
    </row>
    <row r="64448" spans="27:29">
      <c r="AA64448" s="298"/>
      <c r="AC64448" s="206"/>
    </row>
    <row r="64449" spans="27:29">
      <c r="AA64449" s="298"/>
      <c r="AC64449" s="206"/>
    </row>
    <row r="64450" spans="27:29">
      <c r="AA64450" s="298"/>
      <c r="AC64450" s="206"/>
    </row>
    <row r="64451" spans="27:29">
      <c r="AA64451" s="298"/>
      <c r="AC64451" s="206"/>
    </row>
    <row r="64452" spans="27:29">
      <c r="AA64452" s="298"/>
      <c r="AC64452" s="206"/>
    </row>
    <row r="64453" spans="27:29">
      <c r="AA64453" s="298"/>
      <c r="AC64453" s="206"/>
    </row>
    <row r="64454" spans="27:29">
      <c r="AA64454" s="298"/>
      <c r="AC64454" s="206"/>
    </row>
    <row r="64455" spans="27:29">
      <c r="AA64455" s="298"/>
      <c r="AC64455" s="206"/>
    </row>
    <row r="64456" spans="27:29">
      <c r="AA64456" s="298"/>
      <c r="AC64456" s="206"/>
    </row>
    <row r="64457" spans="27:29">
      <c r="AA64457" s="298"/>
      <c r="AC64457" s="206"/>
    </row>
    <row r="64458" spans="27:29">
      <c r="AA64458" s="298"/>
      <c r="AC64458" s="206"/>
    </row>
    <row r="64459" spans="27:29">
      <c r="AA64459" s="298"/>
      <c r="AC64459" s="206"/>
    </row>
    <row r="64460" spans="27:29">
      <c r="AA64460" s="298"/>
      <c r="AC64460" s="206"/>
    </row>
    <row r="64461" spans="27:29">
      <c r="AA64461" s="298"/>
      <c r="AC64461" s="206"/>
    </row>
    <row r="64462" spans="27:29">
      <c r="AA64462" s="298"/>
      <c r="AC64462" s="206"/>
    </row>
    <row r="64463" spans="27:29">
      <c r="AA64463" s="298"/>
      <c r="AC64463" s="206"/>
    </row>
    <row r="64464" spans="27:29">
      <c r="AA64464" s="298"/>
      <c r="AC64464" s="206"/>
    </row>
    <row r="64465" spans="27:29">
      <c r="AA64465" s="298"/>
      <c r="AC64465" s="206"/>
    </row>
    <row r="64466" spans="27:29">
      <c r="AA64466" s="298"/>
      <c r="AC64466" s="206"/>
    </row>
    <row r="64467" spans="27:29">
      <c r="AA64467" s="298"/>
      <c r="AC64467" s="206"/>
    </row>
    <row r="64468" spans="27:29">
      <c r="AA64468" s="298"/>
      <c r="AC64468" s="206"/>
    </row>
    <row r="64469" spans="27:29">
      <c r="AA64469" s="298"/>
      <c r="AC64469" s="206"/>
    </row>
    <row r="64470" spans="27:29">
      <c r="AA64470" s="298"/>
      <c r="AC64470" s="206"/>
    </row>
    <row r="64471" spans="27:29">
      <c r="AA64471" s="298"/>
      <c r="AC64471" s="206"/>
    </row>
    <row r="64472" spans="27:29">
      <c r="AA64472" s="298"/>
      <c r="AC64472" s="206"/>
    </row>
    <row r="64473" spans="27:29">
      <c r="AA64473" s="298"/>
      <c r="AC64473" s="206"/>
    </row>
    <row r="64474" spans="27:29">
      <c r="AA64474" s="298"/>
      <c r="AC64474" s="206"/>
    </row>
    <row r="64475" spans="27:29">
      <c r="AA64475" s="298"/>
      <c r="AC64475" s="206"/>
    </row>
    <row r="64476" spans="27:29">
      <c r="AA64476" s="298"/>
      <c r="AC64476" s="206"/>
    </row>
    <row r="64477" spans="27:29">
      <c r="AA64477" s="298"/>
      <c r="AC64477" s="206"/>
    </row>
    <row r="64478" spans="27:29">
      <c r="AA64478" s="298"/>
      <c r="AC64478" s="206"/>
    </row>
    <row r="64479" spans="27:29">
      <c r="AA64479" s="298"/>
      <c r="AC64479" s="206"/>
    </row>
    <row r="64480" spans="27:29">
      <c r="AA64480" s="298"/>
      <c r="AC64480" s="206"/>
    </row>
    <row r="64481" spans="27:29">
      <c r="AA64481" s="298"/>
      <c r="AC64481" s="206"/>
    </row>
    <row r="64482" spans="27:29">
      <c r="AA64482" s="298"/>
      <c r="AC64482" s="206"/>
    </row>
    <row r="64483" spans="27:29">
      <c r="AA64483" s="298"/>
      <c r="AC64483" s="206"/>
    </row>
    <row r="64484" spans="27:29">
      <c r="AA64484" s="298"/>
      <c r="AC64484" s="206"/>
    </row>
    <row r="64485" spans="27:29">
      <c r="AA64485" s="298"/>
      <c r="AC64485" s="206"/>
    </row>
    <row r="64486" spans="27:29">
      <c r="AA64486" s="298"/>
      <c r="AC64486" s="206"/>
    </row>
    <row r="64487" spans="27:29">
      <c r="AA64487" s="298"/>
      <c r="AC64487" s="206"/>
    </row>
    <row r="64488" spans="27:29">
      <c r="AA64488" s="298"/>
      <c r="AC64488" s="206"/>
    </row>
    <row r="64489" spans="27:29">
      <c r="AA64489" s="298"/>
      <c r="AC64489" s="206"/>
    </row>
    <row r="64490" spans="27:29">
      <c r="AA64490" s="298"/>
      <c r="AC64490" s="206"/>
    </row>
    <row r="64491" spans="27:29">
      <c r="AA64491" s="298"/>
      <c r="AC64491" s="206"/>
    </row>
    <row r="64492" spans="27:29">
      <c r="AA64492" s="298"/>
      <c r="AC64492" s="206"/>
    </row>
    <row r="64493" spans="27:29">
      <c r="AA64493" s="298"/>
      <c r="AC64493" s="206"/>
    </row>
    <row r="64494" spans="27:29">
      <c r="AA64494" s="298"/>
      <c r="AC64494" s="206"/>
    </row>
    <row r="64495" spans="27:29">
      <c r="AA64495" s="298"/>
      <c r="AC64495" s="206"/>
    </row>
    <row r="64496" spans="27:29">
      <c r="AA64496" s="298"/>
      <c r="AC64496" s="206"/>
    </row>
    <row r="64497" spans="27:29">
      <c r="AA64497" s="298"/>
      <c r="AC64497" s="206"/>
    </row>
    <row r="64498" spans="27:29">
      <c r="AA64498" s="298"/>
      <c r="AC64498" s="206"/>
    </row>
    <row r="64499" spans="27:29">
      <c r="AA64499" s="298"/>
      <c r="AC64499" s="206"/>
    </row>
    <row r="64500" spans="27:29">
      <c r="AA64500" s="298"/>
      <c r="AC64500" s="206"/>
    </row>
    <row r="64501" spans="27:29">
      <c r="AA64501" s="298"/>
      <c r="AC64501" s="206"/>
    </row>
    <row r="64502" spans="27:29">
      <c r="AA64502" s="298"/>
      <c r="AC64502" s="206"/>
    </row>
    <row r="64503" spans="27:29">
      <c r="AA64503" s="298"/>
      <c r="AC64503" s="206"/>
    </row>
    <row r="64504" spans="27:29">
      <c r="AA64504" s="298"/>
      <c r="AC64504" s="206"/>
    </row>
    <row r="64505" spans="27:29">
      <c r="AA64505" s="298"/>
      <c r="AC64505" s="206"/>
    </row>
    <row r="64506" spans="27:29">
      <c r="AA64506" s="298"/>
      <c r="AC64506" s="206"/>
    </row>
    <row r="64507" spans="27:29">
      <c r="AA64507" s="298"/>
      <c r="AC64507" s="206"/>
    </row>
    <row r="64508" spans="27:29">
      <c r="AA64508" s="298"/>
      <c r="AC64508" s="206"/>
    </row>
    <row r="64509" spans="27:29">
      <c r="AA64509" s="298"/>
      <c r="AC64509" s="206"/>
    </row>
    <row r="64510" spans="27:29">
      <c r="AA64510" s="298"/>
      <c r="AC64510" s="206"/>
    </row>
    <row r="64511" spans="27:29">
      <c r="AA64511" s="298"/>
      <c r="AC64511" s="206"/>
    </row>
    <row r="64512" spans="27:29">
      <c r="AA64512" s="298"/>
      <c r="AC64512" s="206"/>
    </row>
    <row r="64513" spans="27:29">
      <c r="AA64513" s="298"/>
      <c r="AC64513" s="206"/>
    </row>
    <row r="64514" spans="27:29">
      <c r="AA64514" s="298"/>
      <c r="AC64514" s="206"/>
    </row>
    <row r="64515" spans="27:29">
      <c r="AA64515" s="298"/>
      <c r="AC64515" s="206"/>
    </row>
    <row r="64516" spans="27:29">
      <c r="AA64516" s="298"/>
      <c r="AC64516" s="206"/>
    </row>
    <row r="64517" spans="27:29">
      <c r="AA64517" s="298"/>
      <c r="AC64517" s="206"/>
    </row>
    <row r="64518" spans="27:29">
      <c r="AA64518" s="298"/>
      <c r="AC64518" s="206"/>
    </row>
    <row r="64519" spans="27:29">
      <c r="AA64519" s="298"/>
      <c r="AC64519" s="206"/>
    </row>
    <row r="64520" spans="27:29">
      <c r="AA64520" s="298"/>
      <c r="AC64520" s="206"/>
    </row>
    <row r="64521" spans="27:29">
      <c r="AA64521" s="298"/>
      <c r="AC64521" s="206"/>
    </row>
    <row r="64522" spans="27:29">
      <c r="AA64522" s="298"/>
      <c r="AC64522" s="206"/>
    </row>
    <row r="64523" spans="27:29">
      <c r="AA64523" s="298"/>
      <c r="AC64523" s="206"/>
    </row>
    <row r="64524" spans="27:29">
      <c r="AA64524" s="298"/>
      <c r="AC64524" s="206"/>
    </row>
    <row r="64525" spans="27:29">
      <c r="AA64525" s="298"/>
      <c r="AC64525" s="206"/>
    </row>
    <row r="64526" spans="27:29">
      <c r="AA64526" s="298"/>
      <c r="AC64526" s="206"/>
    </row>
    <row r="64527" spans="27:29">
      <c r="AA64527" s="298"/>
      <c r="AC64527" s="206"/>
    </row>
    <row r="64528" spans="27:29">
      <c r="AA64528" s="298"/>
      <c r="AC64528" s="206"/>
    </row>
    <row r="64529" spans="27:29">
      <c r="AA64529" s="298"/>
      <c r="AC64529" s="206"/>
    </row>
    <row r="64530" spans="27:29">
      <c r="AA64530" s="298"/>
      <c r="AC64530" s="206"/>
    </row>
    <row r="64531" spans="27:29">
      <c r="AA64531" s="298"/>
      <c r="AC64531" s="206"/>
    </row>
    <row r="64532" spans="27:29">
      <c r="AA64532" s="298"/>
      <c r="AC64532" s="206"/>
    </row>
    <row r="64533" spans="27:29">
      <c r="AA64533" s="298"/>
      <c r="AC64533" s="206"/>
    </row>
    <row r="64534" spans="27:29">
      <c r="AA64534" s="298"/>
      <c r="AC64534" s="206"/>
    </row>
    <row r="64535" spans="27:29">
      <c r="AA64535" s="298"/>
      <c r="AC64535" s="206"/>
    </row>
    <row r="64536" spans="27:29">
      <c r="AA64536" s="298"/>
      <c r="AC64536" s="206"/>
    </row>
    <row r="64537" spans="27:29">
      <c r="AA64537" s="298"/>
      <c r="AC64537" s="206"/>
    </row>
    <row r="64538" spans="27:29">
      <c r="AA64538" s="298"/>
      <c r="AC64538" s="206"/>
    </row>
    <row r="64539" spans="27:29">
      <c r="AA64539" s="298"/>
      <c r="AC64539" s="206"/>
    </row>
    <row r="64540" spans="27:29">
      <c r="AA64540" s="298"/>
      <c r="AC64540" s="206"/>
    </row>
    <row r="64541" spans="27:29">
      <c r="AA64541" s="298"/>
      <c r="AC64541" s="206"/>
    </row>
    <row r="64542" spans="27:29">
      <c r="AA64542" s="298"/>
      <c r="AC64542" s="206"/>
    </row>
    <row r="64543" spans="27:29">
      <c r="AA64543" s="298"/>
      <c r="AC64543" s="206"/>
    </row>
    <row r="64544" spans="27:29">
      <c r="AA64544" s="298"/>
      <c r="AC64544" s="206"/>
    </row>
    <row r="64545" spans="27:29">
      <c r="AA64545" s="298"/>
      <c r="AC64545" s="206"/>
    </row>
    <row r="64546" spans="27:29">
      <c r="AA64546" s="298"/>
      <c r="AC64546" s="206"/>
    </row>
    <row r="64547" spans="27:29">
      <c r="AA64547" s="298"/>
      <c r="AC64547" s="206"/>
    </row>
    <row r="64548" spans="27:29">
      <c r="AA64548" s="298"/>
      <c r="AC64548" s="206"/>
    </row>
    <row r="64549" spans="27:29">
      <c r="AA64549" s="298"/>
      <c r="AC64549" s="206"/>
    </row>
    <row r="64550" spans="27:29">
      <c r="AA64550" s="298"/>
      <c r="AC64550" s="206"/>
    </row>
    <row r="64551" spans="27:29">
      <c r="AA64551" s="298"/>
      <c r="AC64551" s="206"/>
    </row>
    <row r="64552" spans="27:29">
      <c r="AA64552" s="298"/>
      <c r="AC64552" s="206"/>
    </row>
    <row r="64553" spans="27:29">
      <c r="AA64553" s="298"/>
      <c r="AC64553" s="206"/>
    </row>
    <row r="64554" spans="27:29">
      <c r="AA64554" s="298"/>
      <c r="AC64554" s="206"/>
    </row>
    <row r="64555" spans="27:29">
      <c r="AA64555" s="298"/>
      <c r="AC64555" s="206"/>
    </row>
    <row r="64556" spans="27:29">
      <c r="AA64556" s="298"/>
      <c r="AC64556" s="206"/>
    </row>
    <row r="64557" spans="27:29">
      <c r="AA64557" s="298"/>
      <c r="AC64557" s="206"/>
    </row>
    <row r="64558" spans="27:29">
      <c r="AA64558" s="298"/>
      <c r="AC64558" s="206"/>
    </row>
    <row r="64559" spans="27:29">
      <c r="AA64559" s="298"/>
      <c r="AC64559" s="206"/>
    </row>
    <row r="64560" spans="27:29">
      <c r="AA64560" s="298"/>
      <c r="AC64560" s="206"/>
    </row>
    <row r="64561" spans="27:29">
      <c r="AA64561" s="298"/>
      <c r="AC64561" s="206"/>
    </row>
    <row r="64562" spans="27:29">
      <c r="AA64562" s="298"/>
      <c r="AC64562" s="206"/>
    </row>
    <row r="64563" spans="27:29">
      <c r="AA64563" s="298"/>
      <c r="AC64563" s="206"/>
    </row>
    <row r="64564" spans="27:29">
      <c r="AA64564" s="298"/>
      <c r="AC64564" s="206"/>
    </row>
    <row r="64565" spans="27:29">
      <c r="AA64565" s="298"/>
      <c r="AC64565" s="206"/>
    </row>
    <row r="64566" spans="27:29">
      <c r="AA64566" s="298"/>
      <c r="AC64566" s="206"/>
    </row>
    <row r="64567" spans="27:29">
      <c r="AA64567" s="298"/>
      <c r="AC64567" s="206"/>
    </row>
    <row r="64568" spans="27:29">
      <c r="AA64568" s="298"/>
      <c r="AC64568" s="206"/>
    </row>
    <row r="64569" spans="27:29">
      <c r="AA64569" s="298"/>
      <c r="AC64569" s="206"/>
    </row>
    <row r="64570" spans="27:29">
      <c r="AA64570" s="298"/>
      <c r="AC64570" s="206"/>
    </row>
    <row r="64571" spans="27:29">
      <c r="AA64571" s="298"/>
      <c r="AC64571" s="206"/>
    </row>
    <row r="64572" spans="27:29">
      <c r="AA64572" s="298"/>
      <c r="AC64572" s="206"/>
    </row>
    <row r="64573" spans="27:29">
      <c r="AA64573" s="298"/>
      <c r="AC64573" s="206"/>
    </row>
    <row r="64574" spans="27:29">
      <c r="AA64574" s="298"/>
      <c r="AC64574" s="206"/>
    </row>
    <row r="64575" spans="27:29">
      <c r="AA64575" s="298"/>
      <c r="AC64575" s="206"/>
    </row>
    <row r="64576" spans="27:29">
      <c r="AA64576" s="298"/>
      <c r="AC64576" s="206"/>
    </row>
    <row r="64577" spans="27:29">
      <c r="AA64577" s="298"/>
      <c r="AC64577" s="206"/>
    </row>
    <row r="64578" spans="27:29">
      <c r="AA64578" s="298"/>
      <c r="AC64578" s="206"/>
    </row>
    <row r="64579" spans="27:29">
      <c r="AA64579" s="298"/>
      <c r="AC64579" s="206"/>
    </row>
    <row r="64580" spans="27:29">
      <c r="AA64580" s="298"/>
      <c r="AC64580" s="206"/>
    </row>
    <row r="64581" spans="27:29">
      <c r="AA64581" s="298"/>
      <c r="AC64581" s="206"/>
    </row>
    <row r="64582" spans="27:29">
      <c r="AA64582" s="298"/>
      <c r="AC64582" s="206"/>
    </row>
    <row r="64583" spans="27:29">
      <c r="AA64583" s="298"/>
      <c r="AC64583" s="206"/>
    </row>
    <row r="64584" spans="27:29">
      <c r="AA64584" s="298"/>
      <c r="AC64584" s="206"/>
    </row>
    <row r="64585" spans="27:29">
      <c r="AA64585" s="298"/>
      <c r="AC64585" s="206"/>
    </row>
    <row r="64586" spans="27:29">
      <c r="AA64586" s="298"/>
      <c r="AC64586" s="206"/>
    </row>
    <row r="64587" spans="27:29">
      <c r="AA64587" s="298"/>
      <c r="AC64587" s="206"/>
    </row>
    <row r="64588" spans="27:29">
      <c r="AA64588" s="298"/>
      <c r="AC64588" s="206"/>
    </row>
    <row r="64589" spans="27:29">
      <c r="AA64589" s="298"/>
      <c r="AC64589" s="206"/>
    </row>
    <row r="64590" spans="27:29">
      <c r="AA64590" s="298"/>
      <c r="AC64590" s="206"/>
    </row>
    <row r="64591" spans="27:29">
      <c r="AA64591" s="298"/>
      <c r="AC64591" s="206"/>
    </row>
    <row r="64592" spans="27:29">
      <c r="AA64592" s="298"/>
      <c r="AC64592" s="206"/>
    </row>
    <row r="64593" spans="27:29">
      <c r="AA64593" s="298"/>
      <c r="AC64593" s="206"/>
    </row>
    <row r="64594" spans="27:29">
      <c r="AA64594" s="298"/>
      <c r="AC64594" s="206"/>
    </row>
    <row r="64595" spans="27:29">
      <c r="AA64595" s="298"/>
      <c r="AC64595" s="206"/>
    </row>
    <row r="64596" spans="27:29">
      <c r="AA64596" s="298"/>
      <c r="AC64596" s="206"/>
    </row>
    <row r="64597" spans="27:29">
      <c r="AA64597" s="298"/>
      <c r="AC64597" s="206"/>
    </row>
    <row r="64598" spans="27:29">
      <c r="AA64598" s="298"/>
      <c r="AC64598" s="206"/>
    </row>
    <row r="64599" spans="27:29">
      <c r="AA64599" s="298"/>
      <c r="AC64599" s="206"/>
    </row>
    <row r="64600" spans="27:29">
      <c r="AA64600" s="298"/>
      <c r="AC64600" s="206"/>
    </row>
    <row r="64601" spans="27:29">
      <c r="AA64601" s="298"/>
      <c r="AC64601" s="206"/>
    </row>
    <row r="64602" spans="27:29">
      <c r="AA64602" s="298"/>
      <c r="AC64602" s="206"/>
    </row>
    <row r="64603" spans="27:29">
      <c r="AA64603" s="298"/>
      <c r="AC64603" s="206"/>
    </row>
    <row r="64604" spans="27:29">
      <c r="AA64604" s="298"/>
      <c r="AC64604" s="206"/>
    </row>
    <row r="64605" spans="27:29">
      <c r="AA64605" s="298"/>
      <c r="AC64605" s="206"/>
    </row>
    <row r="64606" spans="27:29">
      <c r="AA64606" s="298"/>
      <c r="AC64606" s="206"/>
    </row>
    <row r="64607" spans="27:29">
      <c r="AA64607" s="298"/>
      <c r="AC64607" s="206"/>
    </row>
    <row r="64608" spans="27:29">
      <c r="AA64608" s="298"/>
      <c r="AC64608" s="206"/>
    </row>
    <row r="64609" spans="27:29">
      <c r="AA64609" s="298"/>
      <c r="AC64609" s="206"/>
    </row>
    <row r="64610" spans="27:29">
      <c r="AA64610" s="298"/>
      <c r="AC64610" s="206"/>
    </row>
    <row r="64611" spans="27:29">
      <c r="AA64611" s="298"/>
      <c r="AC64611" s="206"/>
    </row>
    <row r="64612" spans="27:29">
      <c r="AA64612" s="298"/>
      <c r="AC64612" s="206"/>
    </row>
    <row r="64613" spans="27:29">
      <c r="AA64613" s="298"/>
      <c r="AC64613" s="206"/>
    </row>
    <row r="64614" spans="27:29">
      <c r="AA64614" s="298"/>
      <c r="AC64614" s="206"/>
    </row>
    <row r="64615" spans="27:29">
      <c r="AA64615" s="298"/>
      <c r="AC64615" s="206"/>
    </row>
    <row r="64616" spans="27:29">
      <c r="AA64616" s="298"/>
      <c r="AC64616" s="206"/>
    </row>
    <row r="64617" spans="27:29">
      <c r="AA64617" s="298"/>
      <c r="AC64617" s="206"/>
    </row>
    <row r="64618" spans="27:29">
      <c r="AA64618" s="298"/>
      <c r="AC64618" s="206"/>
    </row>
    <row r="64619" spans="27:29">
      <c r="AA64619" s="298"/>
      <c r="AC64619" s="206"/>
    </row>
    <row r="64620" spans="27:29">
      <c r="AA64620" s="298"/>
      <c r="AC64620" s="206"/>
    </row>
    <row r="64621" spans="27:29">
      <c r="AA64621" s="298"/>
      <c r="AC64621" s="206"/>
    </row>
    <row r="64622" spans="27:29">
      <c r="AA64622" s="298"/>
      <c r="AC64622" s="206"/>
    </row>
    <row r="64623" spans="27:29">
      <c r="AA64623" s="298"/>
      <c r="AC64623" s="206"/>
    </row>
    <row r="64624" spans="27:29">
      <c r="AA64624" s="298"/>
      <c r="AC64624" s="206"/>
    </row>
    <row r="64625" spans="27:29">
      <c r="AA64625" s="298"/>
      <c r="AC64625" s="206"/>
    </row>
    <row r="64626" spans="27:29">
      <c r="AA64626" s="298"/>
      <c r="AC64626" s="206"/>
    </row>
    <row r="64627" spans="27:29">
      <c r="AA64627" s="298"/>
      <c r="AC64627" s="206"/>
    </row>
    <row r="64628" spans="27:29">
      <c r="AA64628" s="298"/>
      <c r="AC64628" s="206"/>
    </row>
    <row r="64629" spans="27:29">
      <c r="AA64629" s="298"/>
      <c r="AC64629" s="206"/>
    </row>
    <row r="64630" spans="27:29">
      <c r="AA64630" s="298"/>
      <c r="AC64630" s="206"/>
    </row>
    <row r="64631" spans="27:29">
      <c r="AA64631" s="298"/>
      <c r="AC64631" s="206"/>
    </row>
    <row r="64632" spans="27:29">
      <c r="AA64632" s="298"/>
      <c r="AC64632" s="206"/>
    </row>
    <row r="64633" spans="27:29">
      <c r="AA64633" s="298"/>
      <c r="AC64633" s="206"/>
    </row>
    <row r="64634" spans="27:29">
      <c r="AA64634" s="298"/>
      <c r="AC64634" s="206"/>
    </row>
    <row r="64635" spans="27:29">
      <c r="AA64635" s="298"/>
      <c r="AC64635" s="206"/>
    </row>
    <row r="64636" spans="27:29">
      <c r="AA64636" s="298"/>
      <c r="AC64636" s="206"/>
    </row>
    <row r="64637" spans="27:29">
      <c r="AA64637" s="298"/>
      <c r="AC64637" s="206"/>
    </row>
    <row r="64638" spans="27:29">
      <c r="AA64638" s="298"/>
      <c r="AC64638" s="206"/>
    </row>
    <row r="64639" spans="27:29">
      <c r="AA64639" s="298"/>
      <c r="AC64639" s="206"/>
    </row>
    <row r="64640" spans="27:29">
      <c r="AA64640" s="298"/>
      <c r="AC64640" s="206"/>
    </row>
    <row r="64641" spans="27:29">
      <c r="AA64641" s="298"/>
      <c r="AC64641" s="206"/>
    </row>
    <row r="64642" spans="27:29">
      <c r="AA64642" s="298"/>
      <c r="AC64642" s="206"/>
    </row>
    <row r="64643" spans="27:29">
      <c r="AA64643" s="298"/>
      <c r="AC64643" s="206"/>
    </row>
    <row r="64644" spans="27:29">
      <c r="AA64644" s="298"/>
      <c r="AC64644" s="206"/>
    </row>
    <row r="64645" spans="27:29">
      <c r="AA64645" s="298"/>
      <c r="AC64645" s="206"/>
    </row>
    <row r="64646" spans="27:29">
      <c r="AA64646" s="298"/>
      <c r="AC64646" s="206"/>
    </row>
    <row r="64647" spans="27:29">
      <c r="AA64647" s="298"/>
      <c r="AC64647" s="206"/>
    </row>
    <row r="64648" spans="27:29">
      <c r="AA64648" s="298"/>
      <c r="AC64648" s="206"/>
    </row>
    <row r="64649" spans="27:29">
      <c r="AA64649" s="298"/>
      <c r="AC64649" s="206"/>
    </row>
    <row r="64650" spans="27:29">
      <c r="AA64650" s="298"/>
      <c r="AC64650" s="206"/>
    </row>
    <row r="64651" spans="27:29">
      <c r="AA64651" s="298"/>
      <c r="AC64651" s="206"/>
    </row>
    <row r="64652" spans="27:29">
      <c r="AA64652" s="298"/>
      <c r="AC64652" s="206"/>
    </row>
    <row r="64653" spans="27:29">
      <c r="AA64653" s="298"/>
      <c r="AC64653" s="206"/>
    </row>
    <row r="64654" spans="27:29">
      <c r="AA64654" s="298"/>
      <c r="AC64654" s="206"/>
    </row>
    <row r="64655" spans="27:29">
      <c r="AA64655" s="298"/>
      <c r="AC64655" s="206"/>
    </row>
    <row r="64656" spans="27:29">
      <c r="AA64656" s="298"/>
      <c r="AC64656" s="206"/>
    </row>
    <row r="64657" spans="27:29">
      <c r="AA64657" s="298"/>
      <c r="AC64657" s="206"/>
    </row>
    <row r="64658" spans="27:29">
      <c r="AA64658" s="298"/>
      <c r="AC64658" s="206"/>
    </row>
    <row r="64659" spans="27:29">
      <c r="AA64659" s="298"/>
      <c r="AC64659" s="206"/>
    </row>
    <row r="64660" spans="27:29">
      <c r="AA64660" s="298"/>
      <c r="AC64660" s="206"/>
    </row>
    <row r="64661" spans="27:29">
      <c r="AA64661" s="298"/>
      <c r="AC64661" s="206"/>
    </row>
    <row r="64662" spans="27:29">
      <c r="AA64662" s="298"/>
      <c r="AC64662" s="206"/>
    </row>
    <row r="64663" spans="27:29">
      <c r="AA64663" s="298"/>
      <c r="AC64663" s="206"/>
    </row>
    <row r="64664" spans="27:29">
      <c r="AA64664" s="298"/>
      <c r="AC64664" s="206"/>
    </row>
    <row r="64665" spans="27:29">
      <c r="AA64665" s="298"/>
      <c r="AC64665" s="206"/>
    </row>
    <row r="64666" spans="27:29">
      <c r="AA64666" s="298"/>
      <c r="AC64666" s="206"/>
    </row>
    <row r="64667" spans="27:29">
      <c r="AA64667" s="298"/>
      <c r="AC64667" s="206"/>
    </row>
    <row r="64668" spans="27:29">
      <c r="AA64668" s="298"/>
      <c r="AC64668" s="206"/>
    </row>
    <row r="64669" spans="27:29">
      <c r="AA64669" s="298"/>
      <c r="AC64669" s="206"/>
    </row>
    <row r="64670" spans="27:29">
      <c r="AA64670" s="298"/>
      <c r="AC64670" s="206"/>
    </row>
    <row r="64671" spans="27:29">
      <c r="AA64671" s="298"/>
      <c r="AC64671" s="206"/>
    </row>
    <row r="64672" spans="27:29">
      <c r="AA64672" s="298"/>
      <c r="AC64672" s="206"/>
    </row>
    <row r="64673" spans="27:29">
      <c r="AA64673" s="298"/>
      <c r="AC64673" s="206"/>
    </row>
    <row r="64674" spans="27:29">
      <c r="AA64674" s="298"/>
      <c r="AC64674" s="206"/>
    </row>
    <row r="64675" spans="27:29">
      <c r="AA64675" s="298"/>
      <c r="AC64675" s="206"/>
    </row>
    <row r="64676" spans="27:29">
      <c r="AA64676" s="298"/>
      <c r="AC64676" s="206"/>
    </row>
    <row r="64677" spans="27:29">
      <c r="AA64677" s="298"/>
      <c r="AC64677" s="206"/>
    </row>
    <row r="64678" spans="27:29">
      <c r="AA64678" s="298"/>
      <c r="AC64678" s="206"/>
    </row>
    <row r="64679" spans="27:29">
      <c r="AA64679" s="298"/>
      <c r="AC64679" s="206"/>
    </row>
    <row r="64680" spans="27:29">
      <c r="AA64680" s="298"/>
      <c r="AC64680" s="206"/>
    </row>
    <row r="64681" spans="27:29">
      <c r="AA64681" s="298"/>
      <c r="AC64681" s="206"/>
    </row>
    <row r="64682" spans="27:29">
      <c r="AA64682" s="298"/>
      <c r="AC64682" s="206"/>
    </row>
    <row r="64683" spans="27:29">
      <c r="AA64683" s="298"/>
      <c r="AC64683" s="206"/>
    </row>
    <row r="64684" spans="27:29">
      <c r="AA64684" s="298"/>
      <c r="AC64684" s="206"/>
    </row>
    <row r="64685" spans="27:29">
      <c r="AA64685" s="298"/>
      <c r="AC64685" s="206"/>
    </row>
    <row r="64686" spans="27:29">
      <c r="AA64686" s="298"/>
      <c r="AC64686" s="206"/>
    </row>
    <row r="64687" spans="27:29">
      <c r="AA64687" s="298"/>
      <c r="AC64687" s="206"/>
    </row>
    <row r="64688" spans="27:29">
      <c r="AA64688" s="298"/>
      <c r="AC64688" s="206"/>
    </row>
    <row r="64689" spans="27:29">
      <c r="AA64689" s="298"/>
      <c r="AC64689" s="206"/>
    </row>
    <row r="64690" spans="27:29">
      <c r="AA64690" s="298"/>
      <c r="AC64690" s="206"/>
    </row>
    <row r="64691" spans="27:29">
      <c r="AA64691" s="298"/>
      <c r="AC64691" s="206"/>
    </row>
    <row r="64692" spans="27:29">
      <c r="AA64692" s="298"/>
      <c r="AC64692" s="206"/>
    </row>
    <row r="64693" spans="27:29">
      <c r="AA64693" s="298"/>
      <c r="AC64693" s="206"/>
    </row>
    <row r="64694" spans="27:29">
      <c r="AA64694" s="298"/>
      <c r="AC64694" s="206"/>
    </row>
    <row r="64695" spans="27:29">
      <c r="AA64695" s="298"/>
      <c r="AC64695" s="206"/>
    </row>
    <row r="64696" spans="27:29">
      <c r="AA64696" s="298"/>
      <c r="AC64696" s="206"/>
    </row>
    <row r="64697" spans="27:29">
      <c r="AA64697" s="298"/>
      <c r="AC64697" s="206"/>
    </row>
    <row r="64698" spans="27:29">
      <c r="AA64698" s="298"/>
      <c r="AC64698" s="206"/>
    </row>
    <row r="64699" spans="27:29">
      <c r="AA64699" s="298"/>
      <c r="AC64699" s="206"/>
    </row>
    <row r="64700" spans="27:29">
      <c r="AA64700" s="298"/>
      <c r="AC64700" s="206"/>
    </row>
    <row r="64701" spans="27:29">
      <c r="AA64701" s="298"/>
      <c r="AC64701" s="206"/>
    </row>
    <row r="64702" spans="27:29">
      <c r="AA64702" s="298"/>
      <c r="AC64702" s="206"/>
    </row>
    <row r="64703" spans="27:29">
      <c r="AA64703" s="298"/>
      <c r="AC64703" s="206"/>
    </row>
    <row r="64704" spans="27:29">
      <c r="AA64704" s="298"/>
      <c r="AC64704" s="206"/>
    </row>
    <row r="64705" spans="27:29">
      <c r="AA64705" s="298"/>
      <c r="AC64705" s="206"/>
    </row>
    <row r="64706" spans="27:29">
      <c r="AA64706" s="298"/>
      <c r="AC64706" s="206"/>
    </row>
    <row r="64707" spans="27:29">
      <c r="AA64707" s="298"/>
      <c r="AC64707" s="206"/>
    </row>
    <row r="64708" spans="27:29">
      <c r="AA64708" s="298"/>
      <c r="AC64708" s="206"/>
    </row>
    <row r="64709" spans="27:29">
      <c r="AA64709" s="298"/>
      <c r="AC64709" s="206"/>
    </row>
    <row r="64710" spans="27:29">
      <c r="AA64710" s="298"/>
      <c r="AC64710" s="206"/>
    </row>
    <row r="64711" spans="27:29">
      <c r="AA64711" s="298"/>
      <c r="AC64711" s="206"/>
    </row>
    <row r="64712" spans="27:29">
      <c r="AA64712" s="298"/>
      <c r="AC64712" s="206"/>
    </row>
    <row r="64713" spans="27:29">
      <c r="AA64713" s="298"/>
      <c r="AC64713" s="206"/>
    </row>
    <row r="64714" spans="27:29">
      <c r="AA64714" s="298"/>
      <c r="AC64714" s="206"/>
    </row>
    <row r="64715" spans="27:29">
      <c r="AA64715" s="298"/>
      <c r="AC64715" s="206"/>
    </row>
    <row r="64716" spans="27:29">
      <c r="AA64716" s="298"/>
      <c r="AC64716" s="206"/>
    </row>
    <row r="64717" spans="27:29">
      <c r="AA64717" s="298"/>
      <c r="AC64717" s="206"/>
    </row>
    <row r="64718" spans="27:29">
      <c r="AA64718" s="298"/>
      <c r="AC64718" s="206"/>
    </row>
    <row r="64719" spans="27:29">
      <c r="AA64719" s="298"/>
      <c r="AC64719" s="206"/>
    </row>
    <row r="64720" spans="27:29">
      <c r="AA64720" s="298"/>
      <c r="AC64720" s="206"/>
    </row>
    <row r="64721" spans="27:29">
      <c r="AA64721" s="298"/>
      <c r="AC64721" s="206"/>
    </row>
    <row r="64722" spans="27:29">
      <c r="AA64722" s="298"/>
      <c r="AC64722" s="206"/>
    </row>
    <row r="64723" spans="27:29">
      <c r="AA64723" s="298"/>
      <c r="AC64723" s="206"/>
    </row>
    <row r="64724" spans="27:29">
      <c r="AA64724" s="298"/>
      <c r="AC64724" s="206"/>
    </row>
    <row r="64725" spans="27:29">
      <c r="AA64725" s="298"/>
      <c r="AC64725" s="206"/>
    </row>
    <row r="64726" spans="27:29">
      <c r="AA64726" s="298"/>
      <c r="AC64726" s="206"/>
    </row>
    <row r="64727" spans="27:29">
      <c r="AA64727" s="298"/>
      <c r="AC64727" s="206"/>
    </row>
    <row r="64728" spans="27:29">
      <c r="AA64728" s="298"/>
      <c r="AC64728" s="206"/>
    </row>
    <row r="64729" spans="27:29">
      <c r="AA64729" s="298"/>
      <c r="AC64729" s="206"/>
    </row>
    <row r="64730" spans="27:29">
      <c r="AA64730" s="298"/>
      <c r="AC64730" s="206"/>
    </row>
    <row r="64731" spans="27:29">
      <c r="AA64731" s="298"/>
      <c r="AC64731" s="206"/>
    </row>
    <row r="64732" spans="27:29">
      <c r="AA64732" s="298"/>
      <c r="AC64732" s="206"/>
    </row>
    <row r="64733" spans="27:29">
      <c r="AA64733" s="298"/>
      <c r="AC64733" s="206"/>
    </row>
    <row r="64734" spans="27:29">
      <c r="AA64734" s="298"/>
      <c r="AC64734" s="206"/>
    </row>
    <row r="64735" spans="27:29">
      <c r="AA64735" s="298"/>
      <c r="AC64735" s="206"/>
    </row>
    <row r="64736" spans="27:29">
      <c r="AA64736" s="298"/>
      <c r="AC64736" s="206"/>
    </row>
    <row r="64737" spans="27:29">
      <c r="AA64737" s="298"/>
      <c r="AC64737" s="206"/>
    </row>
    <row r="64738" spans="27:29">
      <c r="AA64738" s="298"/>
      <c r="AC64738" s="206"/>
    </row>
    <row r="64739" spans="27:29">
      <c r="AA64739" s="298"/>
      <c r="AC64739" s="206"/>
    </row>
    <row r="64740" spans="27:29">
      <c r="AA64740" s="298"/>
      <c r="AC64740" s="206"/>
    </row>
    <row r="64741" spans="27:29">
      <c r="AA64741" s="298"/>
      <c r="AC64741" s="206"/>
    </row>
    <row r="64742" spans="27:29">
      <c r="AA64742" s="298"/>
      <c r="AC64742" s="206"/>
    </row>
    <row r="64743" spans="27:29">
      <c r="AA64743" s="298"/>
      <c r="AC64743" s="206"/>
    </row>
    <row r="64744" spans="27:29">
      <c r="AA64744" s="298"/>
      <c r="AC64744" s="206"/>
    </row>
    <row r="64745" spans="27:29">
      <c r="AA64745" s="298"/>
      <c r="AC64745" s="206"/>
    </row>
    <row r="64746" spans="27:29">
      <c r="AA64746" s="298"/>
      <c r="AC64746" s="206"/>
    </row>
    <row r="64747" spans="27:29">
      <c r="AA64747" s="298"/>
      <c r="AC64747" s="206"/>
    </row>
    <row r="64748" spans="27:29">
      <c r="AA64748" s="298"/>
      <c r="AC64748" s="206"/>
    </row>
    <row r="64749" spans="27:29">
      <c r="AA64749" s="298"/>
      <c r="AC64749" s="206"/>
    </row>
    <row r="64750" spans="27:29">
      <c r="AA64750" s="298"/>
      <c r="AC64750" s="206"/>
    </row>
    <row r="64751" spans="27:29">
      <c r="AA64751" s="298"/>
      <c r="AC64751" s="206"/>
    </row>
    <row r="64752" spans="27:29">
      <c r="AA64752" s="298"/>
      <c r="AC64752" s="206"/>
    </row>
    <row r="64753" spans="27:29">
      <c r="AA64753" s="298"/>
      <c r="AC64753" s="206"/>
    </row>
    <row r="64754" spans="27:29">
      <c r="AA64754" s="298"/>
      <c r="AC64754" s="206"/>
    </row>
    <row r="64755" spans="27:29">
      <c r="AA64755" s="298"/>
      <c r="AC64755" s="206"/>
    </row>
    <row r="64756" spans="27:29">
      <c r="AA64756" s="298"/>
      <c r="AC64756" s="206"/>
    </row>
    <row r="64757" spans="27:29">
      <c r="AA64757" s="298"/>
      <c r="AC64757" s="206"/>
    </row>
    <row r="64758" spans="27:29">
      <c r="AA64758" s="298"/>
      <c r="AC64758" s="206"/>
    </row>
    <row r="64759" spans="27:29">
      <c r="AA64759" s="298"/>
      <c r="AC64759" s="206"/>
    </row>
    <row r="64760" spans="27:29">
      <c r="AA64760" s="298"/>
      <c r="AC64760" s="206"/>
    </row>
    <row r="64761" spans="27:29">
      <c r="AA64761" s="298"/>
      <c r="AC64761" s="206"/>
    </row>
    <row r="64762" spans="27:29">
      <c r="AA64762" s="298"/>
      <c r="AC64762" s="206"/>
    </row>
    <row r="64763" spans="27:29">
      <c r="AA64763" s="298"/>
      <c r="AC64763" s="206"/>
    </row>
    <row r="64764" spans="27:29">
      <c r="AA64764" s="298"/>
      <c r="AC64764" s="206"/>
    </row>
    <row r="64765" spans="27:29">
      <c r="AA64765" s="298"/>
      <c r="AC64765" s="206"/>
    </row>
    <row r="64766" spans="27:29">
      <c r="AA64766" s="298"/>
      <c r="AC64766" s="206"/>
    </row>
    <row r="64767" spans="27:29">
      <c r="AA64767" s="298"/>
      <c r="AC64767" s="206"/>
    </row>
    <row r="64768" spans="27:29">
      <c r="AA64768" s="298"/>
      <c r="AC64768" s="206"/>
    </row>
    <row r="64769" spans="27:29">
      <c r="AA64769" s="298"/>
      <c r="AC64769" s="206"/>
    </row>
    <row r="64770" spans="27:29">
      <c r="AA64770" s="298"/>
      <c r="AC64770" s="206"/>
    </row>
    <row r="64771" spans="27:29">
      <c r="AA64771" s="298"/>
      <c r="AC64771" s="206"/>
    </row>
    <row r="64772" spans="27:29">
      <c r="AA64772" s="298"/>
      <c r="AC64772" s="206"/>
    </row>
    <row r="64773" spans="27:29">
      <c r="AA64773" s="298"/>
      <c r="AC64773" s="206"/>
    </row>
    <row r="64774" spans="27:29">
      <c r="AA64774" s="298"/>
      <c r="AC64774" s="206"/>
    </row>
    <row r="64775" spans="27:29">
      <c r="AA64775" s="298"/>
      <c r="AC64775" s="206"/>
    </row>
    <row r="64776" spans="27:29">
      <c r="AA64776" s="298"/>
      <c r="AC64776" s="206"/>
    </row>
    <row r="64777" spans="27:29">
      <c r="AA64777" s="298"/>
      <c r="AC64777" s="206"/>
    </row>
    <row r="64778" spans="27:29">
      <c r="AA64778" s="298"/>
      <c r="AC64778" s="206"/>
    </row>
    <row r="64779" spans="27:29">
      <c r="AA64779" s="298"/>
      <c r="AC64779" s="206"/>
    </row>
    <row r="64780" spans="27:29">
      <c r="AA64780" s="298"/>
      <c r="AC64780" s="206"/>
    </row>
    <row r="64781" spans="27:29">
      <c r="AA64781" s="298"/>
      <c r="AC64781" s="206"/>
    </row>
    <row r="64782" spans="27:29">
      <c r="AA64782" s="298"/>
      <c r="AC64782" s="206"/>
    </row>
    <row r="64783" spans="27:29">
      <c r="AA64783" s="298"/>
      <c r="AC64783" s="206"/>
    </row>
    <row r="64784" spans="27:29">
      <c r="AA64784" s="298"/>
      <c r="AC64784" s="206"/>
    </row>
    <row r="64785" spans="27:29">
      <c r="AA64785" s="298"/>
      <c r="AC64785" s="206"/>
    </row>
    <row r="64786" spans="27:29">
      <c r="AA64786" s="298"/>
      <c r="AC64786" s="206"/>
    </row>
    <row r="64787" spans="27:29">
      <c r="AA64787" s="298"/>
      <c r="AC64787" s="206"/>
    </row>
    <row r="64788" spans="27:29">
      <c r="AA64788" s="298"/>
      <c r="AC64788" s="206"/>
    </row>
    <row r="64789" spans="27:29">
      <c r="AA64789" s="298"/>
      <c r="AC64789" s="206"/>
    </row>
    <row r="64790" spans="27:29">
      <c r="AA64790" s="298"/>
      <c r="AC64790" s="206"/>
    </row>
    <row r="64791" spans="27:29">
      <c r="AA64791" s="298"/>
      <c r="AC64791" s="206"/>
    </row>
    <row r="64792" spans="27:29">
      <c r="AA64792" s="298"/>
      <c r="AC64792" s="206"/>
    </row>
    <row r="64793" spans="27:29">
      <c r="AA64793" s="298"/>
      <c r="AC64793" s="206"/>
    </row>
    <row r="64794" spans="27:29">
      <c r="AA64794" s="298"/>
      <c r="AC64794" s="206"/>
    </row>
    <row r="64795" spans="27:29">
      <c r="AA64795" s="298"/>
      <c r="AC64795" s="206"/>
    </row>
    <row r="64796" spans="27:29">
      <c r="AA64796" s="298"/>
      <c r="AC64796" s="206"/>
    </row>
    <row r="64797" spans="27:29">
      <c r="AA64797" s="298"/>
      <c r="AC64797" s="206"/>
    </row>
    <row r="64798" spans="27:29">
      <c r="AA64798" s="298"/>
      <c r="AC64798" s="206"/>
    </row>
    <row r="64799" spans="27:29">
      <c r="AA64799" s="298"/>
      <c r="AC64799" s="206"/>
    </row>
    <row r="64800" spans="27:29">
      <c r="AA64800" s="298"/>
      <c r="AC64800" s="206"/>
    </row>
    <row r="64801" spans="27:29">
      <c r="AA64801" s="298"/>
      <c r="AC64801" s="206"/>
    </row>
    <row r="64802" spans="27:29">
      <c r="AA64802" s="298"/>
      <c r="AC64802" s="206"/>
    </row>
    <row r="64803" spans="27:29">
      <c r="AA64803" s="298"/>
      <c r="AC64803" s="206"/>
    </row>
    <row r="64804" spans="27:29">
      <c r="AA64804" s="298"/>
      <c r="AC64804" s="206"/>
    </row>
    <row r="64805" spans="27:29">
      <c r="AA64805" s="298"/>
      <c r="AC64805" s="206"/>
    </row>
    <row r="64806" spans="27:29">
      <c r="AA64806" s="298"/>
      <c r="AC64806" s="206"/>
    </row>
    <row r="64807" spans="27:29">
      <c r="AA64807" s="298"/>
      <c r="AC64807" s="206"/>
    </row>
    <row r="64808" spans="27:29">
      <c r="AA64808" s="298"/>
      <c r="AC64808" s="206"/>
    </row>
    <row r="64809" spans="27:29">
      <c r="AA64809" s="298"/>
      <c r="AC64809" s="206"/>
    </row>
    <row r="64810" spans="27:29">
      <c r="AA64810" s="298"/>
      <c r="AC64810" s="206"/>
    </row>
    <row r="64811" spans="27:29">
      <c r="AA64811" s="298"/>
      <c r="AC64811" s="206"/>
    </row>
    <row r="64812" spans="27:29">
      <c r="AA64812" s="298"/>
      <c r="AC64812" s="206"/>
    </row>
    <row r="64813" spans="27:29">
      <c r="AA64813" s="298"/>
      <c r="AC64813" s="206"/>
    </row>
    <row r="64814" spans="27:29">
      <c r="AA64814" s="298"/>
      <c r="AC64814" s="206"/>
    </row>
    <row r="64815" spans="27:29">
      <c r="AA64815" s="298"/>
      <c r="AC64815" s="206"/>
    </row>
    <row r="64816" spans="27:29">
      <c r="AA64816" s="298"/>
      <c r="AC64816" s="206"/>
    </row>
    <row r="64817" spans="27:29">
      <c r="AA64817" s="298"/>
      <c r="AC64817" s="206"/>
    </row>
    <row r="64818" spans="27:29">
      <c r="AA64818" s="298"/>
      <c r="AC64818" s="206"/>
    </row>
    <row r="64819" spans="27:29">
      <c r="AA64819" s="298"/>
      <c r="AC64819" s="206"/>
    </row>
    <row r="64820" spans="27:29">
      <c r="AA64820" s="298"/>
      <c r="AC64820" s="206"/>
    </row>
    <row r="64821" spans="27:29">
      <c r="AA64821" s="298"/>
      <c r="AC64821" s="206"/>
    </row>
    <row r="64822" spans="27:29">
      <c r="AA64822" s="298"/>
      <c r="AC64822" s="206"/>
    </row>
    <row r="64823" spans="27:29">
      <c r="AA64823" s="298"/>
      <c r="AC64823" s="206"/>
    </row>
    <row r="64824" spans="27:29">
      <c r="AA64824" s="298"/>
      <c r="AC64824" s="206"/>
    </row>
    <row r="64825" spans="27:29">
      <c r="AA64825" s="298"/>
      <c r="AC64825" s="206"/>
    </row>
    <row r="64826" spans="27:29">
      <c r="AA64826" s="298"/>
      <c r="AC64826" s="206"/>
    </row>
    <row r="64827" spans="27:29">
      <c r="AA64827" s="298"/>
      <c r="AC64827" s="206"/>
    </row>
    <row r="64828" spans="27:29">
      <c r="AA64828" s="298"/>
      <c r="AC64828" s="206"/>
    </row>
    <row r="64829" spans="27:29">
      <c r="AA64829" s="298"/>
      <c r="AC64829" s="206"/>
    </row>
    <row r="64830" spans="27:29">
      <c r="AA64830" s="298"/>
      <c r="AC64830" s="206"/>
    </row>
    <row r="64831" spans="27:29">
      <c r="AA64831" s="298"/>
      <c r="AC64831" s="206"/>
    </row>
    <row r="64832" spans="27:29">
      <c r="AA64832" s="298"/>
      <c r="AC64832" s="206"/>
    </row>
    <row r="64833" spans="27:29">
      <c r="AA64833" s="298"/>
      <c r="AC64833" s="206"/>
    </row>
    <row r="64834" spans="27:29">
      <c r="AA64834" s="298"/>
      <c r="AC64834" s="206"/>
    </row>
    <row r="64835" spans="27:29">
      <c r="AA64835" s="298"/>
      <c r="AC64835" s="206"/>
    </row>
    <row r="64836" spans="27:29">
      <c r="AA64836" s="298"/>
      <c r="AC64836" s="206"/>
    </row>
    <row r="64837" spans="27:29">
      <c r="AA64837" s="298"/>
      <c r="AC64837" s="206"/>
    </row>
    <row r="64838" spans="27:29">
      <c r="AA64838" s="298"/>
      <c r="AC64838" s="206"/>
    </row>
    <row r="64839" spans="27:29">
      <c r="AA64839" s="298"/>
      <c r="AC64839" s="206"/>
    </row>
    <row r="64840" spans="27:29">
      <c r="AA64840" s="298"/>
      <c r="AC64840" s="206"/>
    </row>
    <row r="64841" spans="27:29">
      <c r="AA64841" s="298"/>
      <c r="AC64841" s="206"/>
    </row>
    <row r="64842" spans="27:29">
      <c r="AA64842" s="298"/>
      <c r="AC64842" s="206"/>
    </row>
    <row r="64843" spans="27:29">
      <c r="AA64843" s="298"/>
      <c r="AC64843" s="206"/>
    </row>
    <row r="64844" spans="27:29">
      <c r="AA64844" s="298"/>
      <c r="AC64844" s="206"/>
    </row>
    <row r="64845" spans="27:29">
      <c r="AA64845" s="298"/>
      <c r="AC64845" s="206"/>
    </row>
    <row r="64846" spans="27:29">
      <c r="AA64846" s="298"/>
      <c r="AC64846" s="206"/>
    </row>
    <row r="64847" spans="27:29">
      <c r="AA64847" s="298"/>
      <c r="AC64847" s="206"/>
    </row>
    <row r="64848" spans="27:29">
      <c r="AA64848" s="298"/>
      <c r="AC64848" s="206"/>
    </row>
    <row r="64849" spans="27:29">
      <c r="AA64849" s="298"/>
      <c r="AC64849" s="206"/>
    </row>
    <row r="64850" spans="27:29">
      <c r="AA64850" s="298"/>
      <c r="AC64850" s="206"/>
    </row>
    <row r="64851" spans="27:29">
      <c r="AA64851" s="298"/>
      <c r="AC64851" s="206"/>
    </row>
    <row r="64852" spans="27:29">
      <c r="AA64852" s="298"/>
      <c r="AC64852" s="206"/>
    </row>
    <row r="64853" spans="27:29">
      <c r="AA64853" s="298"/>
      <c r="AC64853" s="206"/>
    </row>
    <row r="64854" spans="27:29">
      <c r="AA64854" s="298"/>
      <c r="AC64854" s="206"/>
    </row>
    <row r="64855" spans="27:29">
      <c r="AA64855" s="298"/>
      <c r="AC64855" s="206"/>
    </row>
    <row r="64856" spans="27:29">
      <c r="AA64856" s="298"/>
      <c r="AC64856" s="206"/>
    </row>
    <row r="64857" spans="27:29">
      <c r="AA64857" s="298"/>
      <c r="AC64857" s="206"/>
    </row>
    <row r="64858" spans="27:29">
      <c r="AA64858" s="298"/>
      <c r="AC64858" s="206"/>
    </row>
    <row r="64859" spans="27:29">
      <c r="AA64859" s="298"/>
      <c r="AC64859" s="206"/>
    </row>
    <row r="64860" spans="27:29">
      <c r="AA64860" s="298"/>
      <c r="AC64860" s="206"/>
    </row>
    <row r="64861" spans="27:29">
      <c r="AA64861" s="298"/>
      <c r="AC64861" s="206"/>
    </row>
    <row r="64862" spans="27:29">
      <c r="AA64862" s="298"/>
      <c r="AC64862" s="206"/>
    </row>
    <row r="64863" spans="27:29">
      <c r="AA64863" s="298"/>
      <c r="AC64863" s="206"/>
    </row>
    <row r="64864" spans="27:29">
      <c r="AA64864" s="298"/>
      <c r="AC64864" s="206"/>
    </row>
    <row r="64865" spans="27:29">
      <c r="AA64865" s="298"/>
      <c r="AC64865" s="206"/>
    </row>
    <row r="64866" spans="27:29">
      <c r="AA64866" s="298"/>
      <c r="AC64866" s="206"/>
    </row>
    <row r="64867" spans="27:29">
      <c r="AA64867" s="298"/>
      <c r="AC64867" s="206"/>
    </row>
    <row r="64868" spans="27:29">
      <c r="AA64868" s="298"/>
      <c r="AC64868" s="206"/>
    </row>
    <row r="64869" spans="27:29">
      <c r="AA64869" s="298"/>
      <c r="AC64869" s="206"/>
    </row>
    <row r="64870" spans="27:29">
      <c r="AA64870" s="298"/>
      <c r="AC64870" s="206"/>
    </row>
    <row r="64871" spans="27:29">
      <c r="AA64871" s="298"/>
      <c r="AC64871" s="206"/>
    </row>
    <row r="64872" spans="27:29">
      <c r="AA64872" s="298"/>
      <c r="AC64872" s="206"/>
    </row>
    <row r="64873" spans="27:29">
      <c r="AA64873" s="298"/>
      <c r="AC64873" s="206"/>
    </row>
    <row r="64874" spans="27:29">
      <c r="AA64874" s="298"/>
      <c r="AC64874" s="206"/>
    </row>
    <row r="64875" spans="27:29">
      <c r="AA64875" s="298"/>
      <c r="AC64875" s="206"/>
    </row>
    <row r="64876" spans="27:29">
      <c r="AA64876" s="298"/>
      <c r="AC64876" s="206"/>
    </row>
    <row r="64877" spans="27:29">
      <c r="AA64877" s="298"/>
      <c r="AC64877" s="206"/>
    </row>
    <row r="64878" spans="27:29">
      <c r="AA64878" s="298"/>
      <c r="AC64878" s="206"/>
    </row>
    <row r="64879" spans="27:29">
      <c r="AA64879" s="298"/>
      <c r="AC64879" s="206"/>
    </row>
    <row r="64880" spans="27:29">
      <c r="AA64880" s="298"/>
      <c r="AC64880" s="206"/>
    </row>
    <row r="64881" spans="27:29">
      <c r="AA64881" s="298"/>
      <c r="AC64881" s="206"/>
    </row>
    <row r="64882" spans="27:29">
      <c r="AA64882" s="298"/>
      <c r="AC64882" s="206"/>
    </row>
    <row r="64883" spans="27:29">
      <c r="AA64883" s="298"/>
      <c r="AC64883" s="206"/>
    </row>
    <row r="64884" spans="27:29">
      <c r="AA64884" s="298"/>
      <c r="AC64884" s="206"/>
    </row>
    <row r="64885" spans="27:29">
      <c r="AA64885" s="298"/>
      <c r="AC64885" s="206"/>
    </row>
    <row r="64886" spans="27:29">
      <c r="AA64886" s="298"/>
      <c r="AC64886" s="206"/>
    </row>
    <row r="64887" spans="27:29">
      <c r="AA64887" s="298"/>
      <c r="AC64887" s="206"/>
    </row>
    <row r="64888" spans="27:29">
      <c r="AA64888" s="298"/>
      <c r="AC64888" s="206"/>
    </row>
    <row r="64889" spans="27:29">
      <c r="AA64889" s="298"/>
      <c r="AC64889" s="206"/>
    </row>
    <row r="64890" spans="27:29">
      <c r="AA64890" s="298"/>
      <c r="AC64890" s="206"/>
    </row>
    <row r="64891" spans="27:29">
      <c r="AA64891" s="298"/>
      <c r="AC64891" s="206"/>
    </row>
    <row r="64892" spans="27:29">
      <c r="AA64892" s="298"/>
      <c r="AC64892" s="206"/>
    </row>
    <row r="64893" spans="27:29">
      <c r="AA64893" s="298"/>
      <c r="AC64893" s="206"/>
    </row>
    <row r="64894" spans="27:29">
      <c r="AA64894" s="298"/>
      <c r="AC64894" s="206"/>
    </row>
    <row r="64895" spans="27:29">
      <c r="AA64895" s="298"/>
      <c r="AC64895" s="206"/>
    </row>
    <row r="64896" spans="27:29">
      <c r="AA64896" s="298"/>
      <c r="AC64896" s="206"/>
    </row>
    <row r="64897" spans="27:29">
      <c r="AA64897" s="298"/>
      <c r="AC64897" s="206"/>
    </row>
    <row r="64898" spans="27:29">
      <c r="AA64898" s="298"/>
      <c r="AC64898" s="206"/>
    </row>
    <row r="64899" spans="27:29">
      <c r="AA64899" s="298"/>
      <c r="AC64899" s="206"/>
    </row>
    <row r="64900" spans="27:29">
      <c r="AA64900" s="298"/>
      <c r="AC64900" s="206"/>
    </row>
    <row r="64901" spans="27:29">
      <c r="AA64901" s="298"/>
      <c r="AC64901" s="206"/>
    </row>
    <row r="64902" spans="27:29">
      <c r="AA64902" s="298"/>
      <c r="AC64902" s="206"/>
    </row>
    <row r="64903" spans="27:29">
      <c r="AA64903" s="298"/>
      <c r="AC64903" s="206"/>
    </row>
    <row r="64904" spans="27:29">
      <c r="AA64904" s="298"/>
      <c r="AC64904" s="206"/>
    </row>
    <row r="64905" spans="27:29">
      <c r="AA64905" s="298"/>
      <c r="AC64905" s="206"/>
    </row>
    <row r="64906" spans="27:29">
      <c r="AA64906" s="298"/>
      <c r="AC64906" s="206"/>
    </row>
    <row r="64907" spans="27:29">
      <c r="AA64907" s="298"/>
      <c r="AC64907" s="206"/>
    </row>
    <row r="64908" spans="27:29">
      <c r="AA64908" s="298"/>
      <c r="AC64908" s="206"/>
    </row>
    <row r="64909" spans="27:29">
      <c r="AA64909" s="298"/>
      <c r="AC64909" s="206"/>
    </row>
    <row r="64910" spans="27:29">
      <c r="AA64910" s="298"/>
      <c r="AC64910" s="206"/>
    </row>
    <row r="64911" spans="27:29">
      <c r="AA64911" s="298"/>
      <c r="AC64911" s="206"/>
    </row>
    <row r="64912" spans="27:29">
      <c r="AA64912" s="298"/>
      <c r="AC64912" s="206"/>
    </row>
    <row r="64913" spans="27:29">
      <c r="AA64913" s="298"/>
      <c r="AC64913" s="206"/>
    </row>
    <row r="64914" spans="27:29">
      <c r="AA64914" s="298"/>
      <c r="AC64914" s="206"/>
    </row>
    <row r="64915" spans="27:29">
      <c r="AA64915" s="298"/>
      <c r="AC64915" s="206"/>
    </row>
    <row r="64916" spans="27:29">
      <c r="AA64916" s="298"/>
      <c r="AC64916" s="206"/>
    </row>
    <row r="64917" spans="27:29">
      <c r="AA64917" s="298"/>
      <c r="AC64917" s="206"/>
    </row>
    <row r="64918" spans="27:29">
      <c r="AA64918" s="298"/>
      <c r="AC64918" s="206"/>
    </row>
    <row r="64919" spans="27:29">
      <c r="AA64919" s="298"/>
      <c r="AC64919" s="206"/>
    </row>
    <row r="64920" spans="27:29">
      <c r="AA64920" s="298"/>
      <c r="AC64920" s="206"/>
    </row>
    <row r="64921" spans="27:29">
      <c r="AA64921" s="298"/>
      <c r="AC64921" s="206"/>
    </row>
    <row r="64922" spans="27:29">
      <c r="AA64922" s="298"/>
      <c r="AC64922" s="206"/>
    </row>
    <row r="64923" spans="27:29">
      <c r="AA64923" s="298"/>
      <c r="AC64923" s="206"/>
    </row>
    <row r="64924" spans="27:29">
      <c r="AA64924" s="298"/>
      <c r="AC64924" s="206"/>
    </row>
    <row r="64925" spans="27:29">
      <c r="AA64925" s="298"/>
      <c r="AC64925" s="206"/>
    </row>
    <row r="64926" spans="27:29">
      <c r="AA64926" s="298"/>
      <c r="AC64926" s="206"/>
    </row>
    <row r="64927" spans="27:29">
      <c r="AA64927" s="298"/>
      <c r="AC64927" s="206"/>
    </row>
    <row r="64928" spans="27:29">
      <c r="AA64928" s="298"/>
      <c r="AC64928" s="206"/>
    </row>
    <row r="64929" spans="27:29">
      <c r="AA64929" s="298"/>
      <c r="AC64929" s="206"/>
    </row>
    <row r="64930" spans="27:29">
      <c r="AA64930" s="298"/>
      <c r="AC64930" s="206"/>
    </row>
    <row r="64931" spans="27:29">
      <c r="AA64931" s="298"/>
      <c r="AC64931" s="206"/>
    </row>
    <row r="64932" spans="27:29">
      <c r="AA64932" s="298"/>
      <c r="AC64932" s="206"/>
    </row>
    <row r="64933" spans="27:29">
      <c r="AA64933" s="298"/>
      <c r="AC64933" s="206"/>
    </row>
    <row r="64934" spans="27:29">
      <c r="AA64934" s="298"/>
      <c r="AC64934" s="206"/>
    </row>
    <row r="64935" spans="27:29">
      <c r="AA64935" s="298"/>
      <c r="AC64935" s="206"/>
    </row>
    <row r="64936" spans="27:29">
      <c r="AA64936" s="298"/>
      <c r="AC64936" s="206"/>
    </row>
    <row r="64937" spans="27:29">
      <c r="AA64937" s="298"/>
      <c r="AC64937" s="206"/>
    </row>
    <row r="64938" spans="27:29">
      <c r="AA64938" s="298"/>
      <c r="AC64938" s="206"/>
    </row>
    <row r="64939" spans="27:29">
      <c r="AA64939" s="298"/>
      <c r="AC64939" s="206"/>
    </row>
    <row r="64940" spans="27:29">
      <c r="AA64940" s="298"/>
      <c r="AC64940" s="206"/>
    </row>
    <row r="64941" spans="27:29">
      <c r="AA64941" s="298"/>
      <c r="AC64941" s="206"/>
    </row>
    <row r="64942" spans="27:29">
      <c r="AA64942" s="298"/>
      <c r="AC64942" s="206"/>
    </row>
    <row r="64943" spans="27:29">
      <c r="AA64943" s="298"/>
      <c r="AC64943" s="206"/>
    </row>
    <row r="64944" spans="27:29">
      <c r="AA64944" s="298"/>
      <c r="AC64944" s="206"/>
    </row>
    <row r="64945" spans="27:29">
      <c r="AA64945" s="298"/>
      <c r="AC64945" s="206"/>
    </row>
    <row r="64946" spans="27:29">
      <c r="AA64946" s="298"/>
      <c r="AC64946" s="206"/>
    </row>
    <row r="64947" spans="27:29">
      <c r="AA64947" s="298"/>
      <c r="AC64947" s="206"/>
    </row>
    <row r="64948" spans="27:29">
      <c r="AA64948" s="298"/>
      <c r="AC64948" s="206"/>
    </row>
    <row r="64949" spans="27:29">
      <c r="AA64949" s="298"/>
      <c r="AC64949" s="206"/>
    </row>
    <row r="64950" spans="27:29">
      <c r="AA64950" s="298"/>
      <c r="AC64950" s="206"/>
    </row>
    <row r="64951" spans="27:29">
      <c r="AA64951" s="298"/>
      <c r="AC64951" s="206"/>
    </row>
    <row r="64952" spans="27:29">
      <c r="AA64952" s="298"/>
      <c r="AC64952" s="206"/>
    </row>
    <row r="64953" spans="27:29">
      <c r="AA64953" s="298"/>
      <c r="AC64953" s="206"/>
    </row>
    <row r="64954" spans="27:29">
      <c r="AA64954" s="298"/>
      <c r="AC64954" s="206"/>
    </row>
    <row r="64955" spans="27:29">
      <c r="AA64955" s="298"/>
      <c r="AC64955" s="206"/>
    </row>
    <row r="64956" spans="27:29">
      <c r="AA64956" s="298"/>
      <c r="AC64956" s="206"/>
    </row>
    <row r="64957" spans="27:29">
      <c r="AA64957" s="298"/>
      <c r="AC64957" s="206"/>
    </row>
    <row r="64958" spans="27:29">
      <c r="AA64958" s="298"/>
      <c r="AC64958" s="206"/>
    </row>
    <row r="64959" spans="27:29">
      <c r="AA64959" s="298"/>
      <c r="AC64959" s="206"/>
    </row>
    <row r="64960" spans="27:29">
      <c r="AA64960" s="298"/>
      <c r="AC64960" s="206"/>
    </row>
    <row r="64961" spans="27:29">
      <c r="AA64961" s="298"/>
      <c r="AC64961" s="206"/>
    </row>
    <row r="64962" spans="27:29">
      <c r="AA64962" s="298"/>
      <c r="AC64962" s="206"/>
    </row>
    <row r="64963" spans="27:29">
      <c r="AA64963" s="298"/>
      <c r="AC64963" s="206"/>
    </row>
    <row r="64964" spans="27:29">
      <c r="AA64964" s="298"/>
      <c r="AC64964" s="206"/>
    </row>
    <row r="64965" spans="27:29">
      <c r="AA64965" s="298"/>
      <c r="AC64965" s="206"/>
    </row>
    <row r="64966" spans="27:29">
      <c r="AA64966" s="298"/>
      <c r="AC64966" s="206"/>
    </row>
    <row r="64967" spans="27:29">
      <c r="AA64967" s="298"/>
      <c r="AC64967" s="206"/>
    </row>
    <row r="64968" spans="27:29">
      <c r="AA64968" s="298"/>
      <c r="AC64968" s="206"/>
    </row>
    <row r="64969" spans="27:29">
      <c r="AA64969" s="298"/>
      <c r="AC64969" s="206"/>
    </row>
    <row r="64970" spans="27:29">
      <c r="AA64970" s="298"/>
      <c r="AC64970" s="206"/>
    </row>
    <row r="64971" spans="27:29">
      <c r="AA64971" s="298"/>
      <c r="AC64971" s="206"/>
    </row>
    <row r="64972" spans="27:29">
      <c r="AA64972" s="298"/>
      <c r="AC64972" s="206"/>
    </row>
    <row r="64973" spans="27:29">
      <c r="AA64973" s="298"/>
      <c r="AC64973" s="206"/>
    </row>
    <row r="64974" spans="27:29">
      <c r="AA64974" s="298"/>
      <c r="AC64974" s="206"/>
    </row>
    <row r="64975" spans="27:29">
      <c r="AA64975" s="298"/>
      <c r="AC64975" s="206"/>
    </row>
    <row r="64976" spans="27:29">
      <c r="AA64976" s="298"/>
      <c r="AC64976" s="206"/>
    </row>
    <row r="64977" spans="27:29">
      <c r="AA64977" s="298"/>
      <c r="AC64977" s="206"/>
    </row>
    <row r="64978" spans="27:29">
      <c r="AA64978" s="298"/>
      <c r="AC64978" s="206"/>
    </row>
    <row r="64979" spans="27:29">
      <c r="AA64979" s="298"/>
      <c r="AC64979" s="206"/>
    </row>
    <row r="64980" spans="27:29">
      <c r="AA64980" s="298"/>
      <c r="AC64980" s="206"/>
    </row>
    <row r="64981" spans="27:29">
      <c r="AA64981" s="298"/>
      <c r="AC64981" s="206"/>
    </row>
    <row r="64982" spans="27:29">
      <c r="AA64982" s="298"/>
      <c r="AC64982" s="206"/>
    </row>
    <row r="64983" spans="27:29">
      <c r="AA64983" s="298"/>
      <c r="AC64983" s="206"/>
    </row>
    <row r="64984" spans="27:29">
      <c r="AA64984" s="298"/>
      <c r="AC64984" s="206"/>
    </row>
    <row r="64985" spans="27:29">
      <c r="AA64985" s="298"/>
      <c r="AC64985" s="206"/>
    </row>
  </sheetData>
  <autoFilter ref="A1:AF64985" xr:uid="{DB018A7A-286B-4C5D-BC47-CFA5343775A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categorie Budgetaire Chaine P</vt:lpstr>
      <vt:lpstr>Rapport chaine penale 18 OCT 21</vt:lpstr>
      <vt:lpstr>ATLAS</vt:lpstr>
      <vt:lpstr>AAA 18 OCT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Sory Conde</dc:creator>
  <cp:lastModifiedBy>Sory Conde</cp:lastModifiedBy>
  <cp:lastPrinted>2020-05-29T10:08:01Z</cp:lastPrinted>
  <dcterms:created xsi:type="dcterms:W3CDTF">2015-06-05T18:19:34Z</dcterms:created>
  <dcterms:modified xsi:type="dcterms:W3CDTF">2021-11-03T14:50:47Z</dcterms:modified>
</cp:coreProperties>
</file>