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T_provider\Downloads\"/>
    </mc:Choice>
  </mc:AlternateContent>
  <bookViews>
    <workbookView xWindow="0" yWindow="0" windowWidth="20490" windowHeight="7650"/>
  </bookViews>
  <sheets>
    <sheet name="RF - Par produits revu" sheetId="12" r:id="rId1"/>
    <sheet name="RF par catégories budgét. rev" sheetId="11" r:id="rId2"/>
    <sheet name="Dropdowns" sheetId="6" state="hidden" r:id="rId3"/>
    <sheet name="Sheet2" sheetId="7" state="hidden" r:id="rId4"/>
  </sheets>
  <externalReferences>
    <externalReference r:id="rId5"/>
  </externalReferences>
  <definedNames>
    <definedName name="_xlnm.Print_Titles" localSheetId="0">'RF - Par produits revu'!$12:$13</definedName>
    <definedName name="_xlnm.Print_Titles" localSheetId="1">'RF par catégories budgét. rev'!$5:$6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5" i="11" l="1"/>
  <c r="I193" i="11"/>
  <c r="I189" i="11"/>
  <c r="M209" i="11"/>
  <c r="F190" i="12" l="1"/>
  <c r="E190" i="12"/>
  <c r="D190" i="12"/>
  <c r="L180" i="12"/>
  <c r="K180" i="12"/>
  <c r="J180" i="12"/>
  <c r="F180" i="12"/>
  <c r="E180" i="12"/>
  <c r="D180" i="12"/>
  <c r="N179" i="12"/>
  <c r="G179" i="12"/>
  <c r="N178" i="12"/>
  <c r="G178" i="12"/>
  <c r="N177" i="12"/>
  <c r="G177" i="12"/>
  <c r="G180" i="12" s="1"/>
  <c r="N176" i="12"/>
  <c r="G176" i="12"/>
  <c r="H180" i="12" s="1"/>
  <c r="L173" i="12"/>
  <c r="K173" i="12"/>
  <c r="N173" i="12" s="1"/>
  <c r="J173" i="12"/>
  <c r="F173" i="12"/>
  <c r="E173" i="12"/>
  <c r="D173" i="12"/>
  <c r="G172" i="12"/>
  <c r="G171" i="12"/>
  <c r="G170" i="12"/>
  <c r="G169" i="12"/>
  <c r="G168" i="12"/>
  <c r="G173" i="12" s="1"/>
  <c r="G167" i="12"/>
  <c r="G166" i="12"/>
  <c r="G165" i="12"/>
  <c r="H173" i="12" s="1"/>
  <c r="L163" i="12"/>
  <c r="K163" i="12"/>
  <c r="J163" i="12"/>
  <c r="N163" i="12" s="1"/>
  <c r="H163" i="12"/>
  <c r="F163" i="12"/>
  <c r="E163" i="12"/>
  <c r="D163" i="12"/>
  <c r="G162" i="12"/>
  <c r="G161" i="12"/>
  <c r="G160" i="12"/>
  <c r="G159" i="12"/>
  <c r="G158" i="12"/>
  <c r="G157" i="12"/>
  <c r="G156" i="12"/>
  <c r="G163" i="12" s="1"/>
  <c r="G155" i="12"/>
  <c r="L153" i="12"/>
  <c r="K153" i="12"/>
  <c r="J153" i="12"/>
  <c r="N153" i="12" s="1"/>
  <c r="F153" i="12"/>
  <c r="E153" i="12"/>
  <c r="D153" i="12"/>
  <c r="G152" i="12"/>
  <c r="G151" i="12"/>
  <c r="G150" i="12"/>
  <c r="G149" i="12"/>
  <c r="G148" i="12"/>
  <c r="G147" i="12"/>
  <c r="G146" i="12"/>
  <c r="G145" i="12"/>
  <c r="H153" i="12" s="1"/>
  <c r="L143" i="12"/>
  <c r="K143" i="12"/>
  <c r="J143" i="12"/>
  <c r="N143" i="12" s="1"/>
  <c r="F143" i="12"/>
  <c r="E143" i="12"/>
  <c r="D143" i="12"/>
  <c r="G142" i="12"/>
  <c r="G141" i="12"/>
  <c r="G140" i="12"/>
  <c r="G139" i="12"/>
  <c r="G138" i="12"/>
  <c r="G137" i="12"/>
  <c r="G136" i="12"/>
  <c r="G143" i="12" s="1"/>
  <c r="G135" i="12"/>
  <c r="H143" i="12" s="1"/>
  <c r="L131" i="12"/>
  <c r="K131" i="12"/>
  <c r="N131" i="12" s="1"/>
  <c r="J131" i="12"/>
  <c r="F131" i="12"/>
  <c r="E131" i="12"/>
  <c r="D131" i="12"/>
  <c r="G130" i="12"/>
  <c r="G129" i="12"/>
  <c r="G128" i="12"/>
  <c r="G127" i="12"/>
  <c r="G126" i="12"/>
  <c r="G125" i="12"/>
  <c r="H131" i="12" s="1"/>
  <c r="G124" i="12"/>
  <c r="G123" i="12"/>
  <c r="G131" i="12" s="1"/>
  <c r="N121" i="12"/>
  <c r="L121" i="12"/>
  <c r="K121" i="12"/>
  <c r="J121" i="12"/>
  <c r="F121" i="12"/>
  <c r="E121" i="12"/>
  <c r="D121" i="12"/>
  <c r="G120" i="12"/>
  <c r="G119" i="12"/>
  <c r="G118" i="12"/>
  <c r="G117" i="12"/>
  <c r="G116" i="12"/>
  <c r="G115" i="12"/>
  <c r="G114" i="12"/>
  <c r="G113" i="12"/>
  <c r="G121" i="12" s="1"/>
  <c r="L111" i="12"/>
  <c r="K111" i="12"/>
  <c r="J111" i="12"/>
  <c r="F111" i="12"/>
  <c r="E111" i="12"/>
  <c r="D111" i="12"/>
  <c r="G110" i="12"/>
  <c r="G109" i="12"/>
  <c r="G108" i="12"/>
  <c r="G107" i="12"/>
  <c r="G106" i="12"/>
  <c r="G105" i="12"/>
  <c r="G104" i="12"/>
  <c r="H111" i="12" s="1"/>
  <c r="G103" i="12"/>
  <c r="G111" i="12" s="1"/>
  <c r="L101" i="12"/>
  <c r="K101" i="12"/>
  <c r="J101" i="12"/>
  <c r="N101" i="12" s="1"/>
  <c r="F101" i="12"/>
  <c r="E101" i="12"/>
  <c r="D101" i="12"/>
  <c r="G100" i="12"/>
  <c r="G99" i="12"/>
  <c r="G98" i="12"/>
  <c r="G97" i="12"/>
  <c r="G95" i="12"/>
  <c r="G94" i="12"/>
  <c r="G93" i="12"/>
  <c r="G101" i="12" s="1"/>
  <c r="L89" i="12"/>
  <c r="K89" i="12"/>
  <c r="J89" i="12"/>
  <c r="N89" i="12" s="1"/>
  <c r="F89" i="12"/>
  <c r="E89" i="12"/>
  <c r="D89" i="12"/>
  <c r="G88" i="12"/>
  <c r="G87" i="12"/>
  <c r="G86" i="12"/>
  <c r="G85" i="12"/>
  <c r="G84" i="12"/>
  <c r="G83" i="12"/>
  <c r="G82" i="12"/>
  <c r="G89" i="12" s="1"/>
  <c r="G81" i="12"/>
  <c r="H89" i="12" s="1"/>
  <c r="L79" i="12"/>
  <c r="K79" i="12"/>
  <c r="N79" i="12" s="1"/>
  <c r="J79" i="12"/>
  <c r="G79" i="12"/>
  <c r="F79" i="12"/>
  <c r="E79" i="12"/>
  <c r="D79" i="12"/>
  <c r="G78" i="12"/>
  <c r="G77" i="12"/>
  <c r="G76" i="12"/>
  <c r="G75" i="12"/>
  <c r="G74" i="12"/>
  <c r="G73" i="12"/>
  <c r="G72" i="12"/>
  <c r="G71" i="12"/>
  <c r="H79" i="12" s="1"/>
  <c r="L69" i="12"/>
  <c r="K69" i="12"/>
  <c r="J69" i="12"/>
  <c r="N69" i="12" s="1"/>
  <c r="F69" i="12"/>
  <c r="E69" i="12"/>
  <c r="D69" i="12"/>
  <c r="G68" i="12"/>
  <c r="G67" i="12"/>
  <c r="G66" i="12"/>
  <c r="G65" i="12"/>
  <c r="H69" i="12" s="1"/>
  <c r="G64" i="12"/>
  <c r="G63" i="12"/>
  <c r="G62" i="12"/>
  <c r="G69" i="12" s="1"/>
  <c r="G61" i="12"/>
  <c r="L59" i="12"/>
  <c r="K59" i="12"/>
  <c r="J59" i="12"/>
  <c r="N59" i="12" s="1"/>
  <c r="F59" i="12"/>
  <c r="E59" i="12"/>
  <c r="D59" i="12"/>
  <c r="G58" i="12"/>
  <c r="G57" i="12"/>
  <c r="G56" i="12"/>
  <c r="G55" i="12"/>
  <c r="G54" i="12"/>
  <c r="G53" i="12"/>
  <c r="G52" i="12"/>
  <c r="G51" i="12"/>
  <c r="H59" i="12" s="1"/>
  <c r="L47" i="12"/>
  <c r="K47" i="12"/>
  <c r="J47" i="12"/>
  <c r="N47" i="12" s="1"/>
  <c r="F47" i="12"/>
  <c r="E47" i="12"/>
  <c r="E191" i="12" s="1"/>
  <c r="D47" i="12"/>
  <c r="G46" i="12"/>
  <c r="G45" i="12"/>
  <c r="G44" i="12"/>
  <c r="G43" i="12"/>
  <c r="G42" i="12"/>
  <c r="G41" i="12"/>
  <c r="G40" i="12"/>
  <c r="G47" i="12" s="1"/>
  <c r="G39" i="12"/>
  <c r="H47" i="12" s="1"/>
  <c r="L37" i="12"/>
  <c r="K37" i="12"/>
  <c r="N37" i="12" s="1"/>
  <c r="J37" i="12"/>
  <c r="F37" i="12"/>
  <c r="E37" i="12"/>
  <c r="D37" i="12"/>
  <c r="G36" i="12"/>
  <c r="G35" i="12"/>
  <c r="G34" i="12"/>
  <c r="G33" i="12"/>
  <c r="G32" i="12"/>
  <c r="G31" i="12"/>
  <c r="H37" i="12" s="1"/>
  <c r="G30" i="12"/>
  <c r="G37" i="12" s="1"/>
  <c r="L28" i="12"/>
  <c r="K28" i="12"/>
  <c r="F28" i="12"/>
  <c r="E28" i="12"/>
  <c r="D28" i="12"/>
  <c r="G27" i="12"/>
  <c r="G26" i="12"/>
  <c r="G25" i="12"/>
  <c r="G24" i="12"/>
  <c r="G23" i="12"/>
  <c r="G22" i="12"/>
  <c r="H28" i="12" s="1"/>
  <c r="G21" i="12"/>
  <c r="G20" i="12"/>
  <c r="G28" i="12" s="1"/>
  <c r="N18" i="12"/>
  <c r="L18" i="12"/>
  <c r="K18" i="12"/>
  <c r="K191" i="12" s="1"/>
  <c r="J18" i="12"/>
  <c r="G18" i="12"/>
  <c r="F18" i="12"/>
  <c r="F191" i="12" s="1"/>
  <c r="E18" i="12"/>
  <c r="D18" i="12"/>
  <c r="D191" i="12" s="1"/>
  <c r="G17" i="12"/>
  <c r="G16" i="12"/>
  <c r="H18" i="12" s="1"/>
  <c r="N210" i="11"/>
  <c r="L210" i="11"/>
  <c r="R209" i="11"/>
  <c r="Q209" i="11"/>
  <c r="P208" i="11"/>
  <c r="P210" i="11" s="1"/>
  <c r="O208" i="11"/>
  <c r="O210" i="11" s="1"/>
  <c r="M208" i="11"/>
  <c r="M210" i="11" s="1"/>
  <c r="L208" i="11"/>
  <c r="K208" i="11"/>
  <c r="K210" i="11" s="1"/>
  <c r="J208" i="11"/>
  <c r="I208" i="11"/>
  <c r="R208" i="11" s="1"/>
  <c r="H208" i="11"/>
  <c r="Q208" i="11" s="1"/>
  <c r="S207" i="11"/>
  <c r="R207" i="11"/>
  <c r="Q207" i="11"/>
  <c r="J207" i="11"/>
  <c r="F207" i="11"/>
  <c r="E207" i="11"/>
  <c r="D207" i="11"/>
  <c r="G207" i="11" s="1"/>
  <c r="S206" i="11"/>
  <c r="R206" i="11"/>
  <c r="Q206" i="11"/>
  <c r="F206" i="11"/>
  <c r="E206" i="11"/>
  <c r="D206" i="11"/>
  <c r="G206" i="11" s="1"/>
  <c r="S205" i="11"/>
  <c r="R205" i="11"/>
  <c r="Q205" i="11"/>
  <c r="F205" i="11"/>
  <c r="E205" i="11"/>
  <c r="D205" i="11"/>
  <c r="G205" i="11" s="1"/>
  <c r="S204" i="11"/>
  <c r="R204" i="11"/>
  <c r="Q204" i="11"/>
  <c r="G204" i="11"/>
  <c r="F204" i="11"/>
  <c r="E204" i="11"/>
  <c r="D204" i="11"/>
  <c r="S203" i="11"/>
  <c r="R203" i="11"/>
  <c r="Q203" i="11"/>
  <c r="G203" i="11"/>
  <c r="F203" i="11"/>
  <c r="E203" i="11"/>
  <c r="D203" i="11"/>
  <c r="S202" i="11"/>
  <c r="R202" i="11"/>
  <c r="Q202" i="11"/>
  <c r="F202" i="11"/>
  <c r="E202" i="11"/>
  <c r="G202" i="11" s="1"/>
  <c r="D202" i="11"/>
  <c r="S201" i="11"/>
  <c r="R201" i="11"/>
  <c r="Q201" i="11"/>
  <c r="F201" i="11"/>
  <c r="F208" i="11" s="1"/>
  <c r="E201" i="11"/>
  <c r="E208" i="11" s="1"/>
  <c r="D201" i="11"/>
  <c r="D208" i="11" s="1"/>
  <c r="F200" i="11"/>
  <c r="E200" i="11"/>
  <c r="D200" i="11"/>
  <c r="H196" i="11"/>
  <c r="F196" i="11"/>
  <c r="G196" i="11" s="1"/>
  <c r="E196" i="11"/>
  <c r="D196" i="11"/>
  <c r="J195" i="11"/>
  <c r="J196" i="11" s="1"/>
  <c r="K195" i="11"/>
  <c r="G195" i="11"/>
  <c r="K194" i="11"/>
  <c r="G194" i="11"/>
  <c r="K193" i="11"/>
  <c r="G193" i="11"/>
  <c r="K192" i="11"/>
  <c r="G192" i="11"/>
  <c r="K191" i="11"/>
  <c r="G191" i="11"/>
  <c r="K190" i="11"/>
  <c r="G190" i="11"/>
  <c r="K189" i="11"/>
  <c r="G189" i="11"/>
  <c r="F188" i="11"/>
  <c r="E188" i="11"/>
  <c r="G188" i="11" s="1"/>
  <c r="D188" i="11"/>
  <c r="J185" i="11"/>
  <c r="I185" i="11"/>
  <c r="H185" i="11"/>
  <c r="K185" i="11" s="1"/>
  <c r="F185" i="11"/>
  <c r="E185" i="11"/>
  <c r="G185" i="11" s="1"/>
  <c r="D185" i="11"/>
  <c r="G184" i="11"/>
  <c r="G183" i="11"/>
  <c r="G182" i="11"/>
  <c r="G181" i="11"/>
  <c r="G180" i="11"/>
  <c r="G179" i="11"/>
  <c r="G178" i="11"/>
  <c r="F177" i="11"/>
  <c r="G177" i="11" s="1"/>
  <c r="E177" i="11"/>
  <c r="D177" i="11"/>
  <c r="J174" i="11"/>
  <c r="I174" i="11"/>
  <c r="H174" i="11"/>
  <c r="K174" i="11" s="1"/>
  <c r="F174" i="11"/>
  <c r="G174" i="11" s="1"/>
  <c r="E174" i="11"/>
  <c r="D174" i="11"/>
  <c r="G173" i="11"/>
  <c r="G172" i="11"/>
  <c r="G171" i="11"/>
  <c r="G170" i="11"/>
  <c r="G169" i="11"/>
  <c r="G168" i="11"/>
  <c r="G167" i="11"/>
  <c r="F166" i="11"/>
  <c r="E166" i="11"/>
  <c r="D166" i="11"/>
  <c r="G166" i="11" s="1"/>
  <c r="K163" i="11"/>
  <c r="J163" i="11"/>
  <c r="I163" i="11"/>
  <c r="H163" i="11"/>
  <c r="F163" i="11"/>
  <c r="E163" i="11"/>
  <c r="D163" i="11"/>
  <c r="G163" i="11" s="1"/>
  <c r="G162" i="11"/>
  <c r="G161" i="11"/>
  <c r="G160" i="11"/>
  <c r="G159" i="11"/>
  <c r="G158" i="11"/>
  <c r="G157" i="11"/>
  <c r="G156" i="11"/>
  <c r="G155" i="11"/>
  <c r="F155" i="11"/>
  <c r="E155" i="11"/>
  <c r="D155" i="11"/>
  <c r="J152" i="11"/>
  <c r="I152" i="11"/>
  <c r="H152" i="11"/>
  <c r="K152" i="11" s="1"/>
  <c r="G152" i="11"/>
  <c r="F152" i="11"/>
  <c r="E152" i="11"/>
  <c r="D152" i="11"/>
  <c r="G151" i="11"/>
  <c r="G150" i="11"/>
  <c r="G149" i="11"/>
  <c r="G148" i="11"/>
  <c r="G147" i="11"/>
  <c r="G146" i="11"/>
  <c r="G145" i="11"/>
  <c r="F144" i="11"/>
  <c r="E144" i="11"/>
  <c r="D144" i="11"/>
  <c r="G144" i="11" s="1"/>
  <c r="J140" i="11"/>
  <c r="I140" i="11"/>
  <c r="K140" i="11" s="1"/>
  <c r="H140" i="11"/>
  <c r="F140" i="11"/>
  <c r="E140" i="11"/>
  <c r="D140" i="11"/>
  <c r="G140" i="11" s="1"/>
  <c r="G139" i="11"/>
  <c r="G138" i="11"/>
  <c r="G137" i="11"/>
  <c r="G136" i="11"/>
  <c r="G135" i="11"/>
  <c r="G134" i="11"/>
  <c r="G133" i="11"/>
  <c r="F132" i="11"/>
  <c r="E132" i="11"/>
  <c r="D132" i="11"/>
  <c r="G132" i="11" s="1"/>
  <c r="J129" i="11"/>
  <c r="K129" i="11" s="1"/>
  <c r="I129" i="11"/>
  <c r="H129" i="11"/>
  <c r="F129" i="11"/>
  <c r="E129" i="11"/>
  <c r="D129" i="11"/>
  <c r="G129" i="11" s="1"/>
  <c r="G128" i="11"/>
  <c r="G127" i="11"/>
  <c r="G126" i="11"/>
  <c r="G125" i="11"/>
  <c r="G124" i="11"/>
  <c r="G123" i="11"/>
  <c r="G122" i="11"/>
  <c r="G121" i="11"/>
  <c r="F121" i="11"/>
  <c r="E121" i="11"/>
  <c r="D121" i="11"/>
  <c r="J118" i="11"/>
  <c r="I118" i="11"/>
  <c r="H118" i="11"/>
  <c r="K118" i="11" s="1"/>
  <c r="G118" i="11"/>
  <c r="F118" i="11"/>
  <c r="E118" i="11"/>
  <c r="D118" i="11"/>
  <c r="G117" i="11"/>
  <c r="G116" i="11"/>
  <c r="G115" i="11"/>
  <c r="G114" i="11"/>
  <c r="G113" i="11"/>
  <c r="G112" i="11"/>
  <c r="G111" i="11"/>
  <c r="F110" i="11"/>
  <c r="E110" i="11"/>
  <c r="D110" i="11"/>
  <c r="G110" i="11" s="1"/>
  <c r="J107" i="11"/>
  <c r="I107" i="11"/>
  <c r="F107" i="11"/>
  <c r="E107" i="11"/>
  <c r="D107" i="11"/>
  <c r="G107" i="11" s="1"/>
  <c r="H106" i="11"/>
  <c r="H107" i="11" s="1"/>
  <c r="K107" i="11" s="1"/>
  <c r="G106" i="11"/>
  <c r="G105" i="11"/>
  <c r="G104" i="11"/>
  <c r="G103" i="11"/>
  <c r="H102" i="11"/>
  <c r="G102" i="11"/>
  <c r="G101" i="11"/>
  <c r="G100" i="11"/>
  <c r="G99" i="11"/>
  <c r="F99" i="11"/>
  <c r="E99" i="11"/>
  <c r="D99" i="11"/>
  <c r="J95" i="11"/>
  <c r="I95" i="11"/>
  <c r="H95" i="11"/>
  <c r="K95" i="11" s="1"/>
  <c r="G95" i="11"/>
  <c r="F95" i="11"/>
  <c r="E95" i="11"/>
  <c r="D95" i="11"/>
  <c r="G94" i="11"/>
  <c r="G93" i="11"/>
  <c r="G92" i="11"/>
  <c r="G91" i="11"/>
  <c r="G90" i="11"/>
  <c r="G89" i="11"/>
  <c r="G88" i="11"/>
  <c r="F87" i="11"/>
  <c r="E87" i="11"/>
  <c r="D87" i="11"/>
  <c r="G87" i="11" s="1"/>
  <c r="K84" i="11"/>
  <c r="J84" i="11"/>
  <c r="I84" i="11"/>
  <c r="H84" i="11"/>
  <c r="F84" i="11"/>
  <c r="E84" i="11"/>
  <c r="D84" i="11"/>
  <c r="G84" i="11" s="1"/>
  <c r="G83" i="11"/>
  <c r="G82" i="11"/>
  <c r="G81" i="11"/>
  <c r="G80" i="11"/>
  <c r="G79" i="11"/>
  <c r="G78" i="11"/>
  <c r="G77" i="11"/>
  <c r="F76" i="11"/>
  <c r="E76" i="11"/>
  <c r="G76" i="11" s="1"/>
  <c r="D76" i="11"/>
  <c r="J73" i="11"/>
  <c r="I73" i="11"/>
  <c r="H73" i="11"/>
  <c r="K73" i="11" s="1"/>
  <c r="F73" i="11"/>
  <c r="E73" i="11"/>
  <c r="G73" i="11" s="1"/>
  <c r="D73" i="11"/>
  <c r="G72" i="11"/>
  <c r="G71" i="11"/>
  <c r="G70" i="11"/>
  <c r="G69" i="11"/>
  <c r="G68" i="11"/>
  <c r="G67" i="11"/>
  <c r="G66" i="11"/>
  <c r="F65" i="11"/>
  <c r="E65" i="11"/>
  <c r="G65" i="11" s="1"/>
  <c r="D65" i="11"/>
  <c r="J62" i="11"/>
  <c r="I62" i="11"/>
  <c r="H62" i="11"/>
  <c r="K62" i="11" s="1"/>
  <c r="F62" i="11"/>
  <c r="E62" i="11"/>
  <c r="G62" i="11" s="1"/>
  <c r="D62" i="11"/>
  <c r="G61" i="11"/>
  <c r="G60" i="11"/>
  <c r="G59" i="11"/>
  <c r="G58" i="11"/>
  <c r="G57" i="11"/>
  <c r="G56" i="11"/>
  <c r="G55" i="11"/>
  <c r="F54" i="11"/>
  <c r="E54" i="11"/>
  <c r="D54" i="11"/>
  <c r="G54" i="11" s="1"/>
  <c r="K50" i="11"/>
  <c r="J50" i="11"/>
  <c r="I50" i="11"/>
  <c r="H50" i="11"/>
  <c r="F50" i="11"/>
  <c r="E50" i="11"/>
  <c r="D50" i="11"/>
  <c r="G50" i="11" s="1"/>
  <c r="G49" i="11"/>
  <c r="G48" i="11"/>
  <c r="G47" i="11"/>
  <c r="G46" i="11"/>
  <c r="G45" i="11"/>
  <c r="G44" i="11"/>
  <c r="G43" i="11"/>
  <c r="G42" i="11"/>
  <c r="F42" i="11"/>
  <c r="E42" i="11"/>
  <c r="D42" i="11"/>
  <c r="J39" i="11"/>
  <c r="I39" i="11"/>
  <c r="H39" i="11"/>
  <c r="K39" i="11" s="1"/>
  <c r="F39" i="11"/>
  <c r="G39" i="11" s="1"/>
  <c r="E39" i="11"/>
  <c r="D39" i="11"/>
  <c r="G38" i="11"/>
  <c r="G37" i="11"/>
  <c r="G36" i="11"/>
  <c r="G35" i="11"/>
  <c r="G34" i="11"/>
  <c r="G33" i="11"/>
  <c r="G32" i="11"/>
  <c r="F31" i="11"/>
  <c r="E31" i="11"/>
  <c r="D31" i="11"/>
  <c r="G31" i="11" s="1"/>
  <c r="J28" i="11"/>
  <c r="I28" i="11"/>
  <c r="K28" i="11" s="1"/>
  <c r="H28" i="11"/>
  <c r="F28" i="11"/>
  <c r="E28" i="11"/>
  <c r="D28" i="11"/>
  <c r="G28" i="11" s="1"/>
  <c r="G27" i="11"/>
  <c r="G26" i="11"/>
  <c r="G25" i="11"/>
  <c r="I24" i="11"/>
  <c r="G24" i="11"/>
  <c r="I23" i="11"/>
  <c r="G23" i="11"/>
  <c r="G22" i="11"/>
  <c r="G21" i="11"/>
  <c r="F20" i="11"/>
  <c r="G20" i="11" s="1"/>
  <c r="E20" i="11"/>
  <c r="D20" i="11"/>
  <c r="J17" i="11"/>
  <c r="I17" i="11"/>
  <c r="H17" i="11"/>
  <c r="K17" i="11" s="1"/>
  <c r="F17" i="11"/>
  <c r="G17" i="11" s="1"/>
  <c r="E17" i="11"/>
  <c r="D17" i="11"/>
  <c r="G16" i="11"/>
  <c r="G15" i="11"/>
  <c r="G14" i="11"/>
  <c r="G13" i="11"/>
  <c r="G12" i="11"/>
  <c r="G11" i="11"/>
  <c r="G10" i="11"/>
  <c r="F9" i="11"/>
  <c r="E9" i="11"/>
  <c r="D9" i="11"/>
  <c r="G9" i="11" s="1"/>
  <c r="F6" i="11"/>
  <c r="E6" i="11"/>
  <c r="D6" i="11"/>
  <c r="N180" i="12" l="1"/>
  <c r="L191" i="12"/>
  <c r="L193" i="12" s="1"/>
  <c r="N111" i="12"/>
  <c r="E192" i="12"/>
  <c r="E193" i="12" s="1"/>
  <c r="J191" i="12"/>
  <c r="G191" i="12"/>
  <c r="D192" i="12"/>
  <c r="D193" i="12" s="1"/>
  <c r="K192" i="12"/>
  <c r="K193" i="12"/>
  <c r="F192" i="12"/>
  <c r="F193" i="12"/>
  <c r="H101" i="12"/>
  <c r="H121" i="12"/>
  <c r="J28" i="12"/>
  <c r="N28" i="12" s="1"/>
  <c r="N191" i="12" s="1"/>
  <c r="G59" i="12"/>
  <c r="G153" i="12"/>
  <c r="S208" i="11"/>
  <c r="E209" i="11"/>
  <c r="E210" i="11" s="1"/>
  <c r="F209" i="11"/>
  <c r="F210" i="11" s="1"/>
  <c r="J210" i="11"/>
  <c r="D210" i="11"/>
  <c r="D209" i="11"/>
  <c r="G208" i="11"/>
  <c r="I196" i="11"/>
  <c r="K196" i="11" s="1"/>
  <c r="G201" i="11"/>
  <c r="J209" i="11"/>
  <c r="S209" i="11" s="1"/>
  <c r="H210" i="11"/>
  <c r="Q210" i="11" s="1"/>
  <c r="I210" i="11"/>
  <c r="R210" i="11" s="1"/>
  <c r="S210" i="11" l="1"/>
  <c r="G192" i="12"/>
  <c r="G193" i="12" s="1"/>
  <c r="J192" i="12"/>
  <c r="N192" i="12" s="1"/>
  <c r="N193" i="12" s="1"/>
  <c r="N194" i="12" s="1"/>
  <c r="J193" i="12"/>
  <c r="G209" i="11"/>
  <c r="G210" i="11" s="1"/>
</calcChain>
</file>

<file path=xl/sharedStrings.xml><?xml version="1.0" encoding="utf-8"?>
<sst xmlns="http://schemas.openxmlformats.org/spreadsheetml/2006/main" count="776" uniqueCount="581">
  <si>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</si>
  <si>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</si>
  <si>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</si>
  <si>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</si>
  <si>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</si>
  <si>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</si>
  <si>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</si>
  <si>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</si>
  <si>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</si>
  <si>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</si>
  <si>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</si>
  <si>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UNFPA</t>
  </si>
  <si>
    <t>OIM</t>
  </si>
  <si>
    <t>PNUD</t>
  </si>
  <si>
    <t xml:space="preserve">RESULTAT 1: </t>
  </si>
  <si>
    <t>Les FDS et les autres partenaires clés appliquent les mesures d’ordre public décrétées par le GdM pour lutter contre le COVID-19 de manière effective et avec le soutien de la population</t>
  </si>
  <si>
    <t>Produit 1.1:</t>
  </si>
  <si>
    <t>Les FDS disposent des outils et capacités pour appliquer et contrôler les mesures d’ordre public de manière effective et avec le soutien de la population</t>
  </si>
  <si>
    <t>Activite 1.1.1:</t>
  </si>
  <si>
    <t>Renforcer la capacité des organes de contrôle interne des FDS pour minimiser les risques d’abus, de violences et de corruption pendant les interventions auprès de la population, par la mise à niveau de moyens techniques et des actions de renforcement de capacités</t>
  </si>
  <si>
    <t>Activite 1.1.2</t>
  </si>
  <si>
    <t>Sensibiliser les hiérarchies des FDS sur les concepts de « Human Rights Due Diligence Policy » dans le contexte de réponse COVID-19 ; et produire et vulgariser un guide sur les Droits de l’homme pour les FDS adapté au contexte</t>
  </si>
  <si>
    <t>Produit total</t>
  </si>
  <si>
    <t>Produit 1.2:</t>
  </si>
  <si>
    <t xml:space="preserve">Les dispositifs de sécurité publique et les directives visant à limiter la propagation du virus sont déployés de manière rationnelle, proportionnée, et valorisant l’adhésion de la population </t>
  </si>
  <si>
    <t>Activite 1.2.1</t>
  </si>
  <si>
    <t>Fournir un appui technique et matériel au FDS et aux acteurs nationaux clés concernés pour la mise à niveau des PCSs et autres dispositifs de suivi des mobilités déjà existants aux principaux points de flux de mobilités internes à Madagascar</t>
  </si>
  <si>
    <t>Activite 1.2.2</t>
  </si>
  <si>
    <t>Renforcer les capacités d’engagement et de rapprochement des FDS avec la population par rapport aux contraintes et restrictions de mobilités à travers des actions d’engagement et de communication positive et directe de la population et des structures communautaires et locales</t>
  </si>
  <si>
    <t>Activite 1.2.3</t>
  </si>
  <si>
    <t>Activite 1.2.4</t>
  </si>
  <si>
    <t>Activite 1.2.5</t>
  </si>
  <si>
    <t>Activite 1.2.6</t>
  </si>
  <si>
    <t>Activite 1.2.7</t>
  </si>
  <si>
    <t>Activite 1.2.8</t>
  </si>
  <si>
    <t>Produit 1.3:</t>
  </si>
  <si>
    <t xml:space="preserve">Produit 1.3. Les FDS disposent des moyens et capacités opérationnelles pour appliquer les mesures d’ordre public de manière effective et avec le soutien de la population </t>
  </si>
  <si>
    <t>Activite 1.3.1</t>
  </si>
  <si>
    <t>Fournir un appui logistique aux organes de contrôle interne de FDS afin de pouvoir mener des rondes et des interventions de contrôle sur terrain régulières, notamment par un appui matériel et logistique</t>
  </si>
  <si>
    <t>Activite 1.3.2</t>
  </si>
  <si>
    <t>Renforcer les capacités des personnels opérationnels des FDS déployés dans les Chefs-lieux les plus sensibles, sur la protection des Droits de l’homme et le respect de l’Etat de droit</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</si>
  <si>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</si>
  <si>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</si>
  <si>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</si>
  <si>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</si>
  <si>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</si>
  <si>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</si>
  <si>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</si>
  <si>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</si>
  <si>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</si>
  <si>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</si>
  <si>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</si>
  <si>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</si>
  <si>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</si>
  <si>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</si>
  <si>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</si>
  <si>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L’Etat central et ses structures déconcentrées mettent en œuvre les mesures de réponses institutionnelles, sanitaires et socio-économiques du GdM au COVID-19 dans le respect des principes de la bonne gouvernance, de transparence et de redevabilité</t>
  </si>
  <si>
    <t>Produit 2.1</t>
  </si>
  <si>
    <t xml:space="preserve">Les capacités institutionnelles de contrôle des principes de la bonne gouvernance, de la transparence et de la redevabilité des institutions et organismes clés de contrôle démocratique sont renforcées et consolidées </t>
  </si>
  <si>
    <t>Activite 2.1.1</t>
  </si>
  <si>
    <t>Appuyer la formulation/diffusion des textes règlementaires relatifs à l’état d’urgence et aux pouvoirs d’exception dans l’ordre juridique malgache et assurer une diffusion rapide à tous les niveaux devant en avoir la connaissance et maitrise</t>
  </si>
  <si>
    <t>Activite 2.1.2</t>
  </si>
  <si>
    <t>Appuyer la Cour des Comptes dans ses fonctions spécifiques de contrôle et de rapportage de l’exécution des dépenses publiques, notamment par la fourniture d’un soutien technique et matériel</t>
  </si>
  <si>
    <t>Activite 2.1.3</t>
  </si>
  <si>
    <t>Renforcer les capacités des mécanismes de contrôle démocratique, dont la société civile, les médias, la CNIDH, la HCDDED, dans leurs missions spécifiques de surveillance, d’alerte, d’interpellation et de rapportage sur la situation des Droits de l’homme, notamment par la fourniture d’un soutien technique, matériel, et logistique, et avec une attention particulière sur les enjeux et défis possibles pouvant naitre de mesures d’exception</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</si>
  <si>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</si>
  <si>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</si>
  <si>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</si>
  <si>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</si>
  <si>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</si>
  <si>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</si>
  <si>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</si>
  <si>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</si>
  <si>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</si>
  <si>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</si>
  <si>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</si>
  <si>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</si>
  <si>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</si>
  <si>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</si>
  <si>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</si>
  <si>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</si>
  <si>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</si>
  <si>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</si>
  <si>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</si>
  <si>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</si>
  <si>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</si>
  <si>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</si>
  <si>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</si>
  <si>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</si>
  <si>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</si>
  <si>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</si>
  <si>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</si>
  <si>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</si>
  <si>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</si>
  <si>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</si>
  <si>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</si>
  <si>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</si>
  <si>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</si>
  <si>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Les personnes les plus exposées aux risques de tensions, conflits et violences bénéficient de mesures spécifiques de prévention et de réponses du GdM en matière de violences basées sur le genre et de COVID-19.</t>
  </si>
  <si>
    <t>Produit 3.1</t>
  </si>
  <si>
    <t xml:space="preserve">Les capacités institutionnelles et les dispositifs communautaires de prévention et de réponse aux VBG sont renforcés
</t>
  </si>
  <si>
    <t>Activite 3.1.1</t>
  </si>
  <si>
    <t>Contribuer à la mise en place d’un comité national ad-hoc devant appuyer les réflexions en cours, la structuration, et la révision à travers le temps des dispositifs et critères d’identification des actions de réponse en faveur des personnes les plus vulnérables.</t>
  </si>
  <si>
    <t>Activite 3.1.2</t>
  </si>
  <si>
    <t>Renforcer les capacités des acteurs dont la société civile et les structures locales (centres d’écoute et de conseil juridique, centre d’accueil d’urgence, ligne verte) en matière de protection et de prise en charge des groupes vulnérables durant la période de l’état d’urgence ; et soutenir la continuité de services de prise en charge de VBG.</t>
  </si>
  <si>
    <t>Activite 3.1.3</t>
  </si>
  <si>
    <t>Appuyer la conceptualisation et diffusion d’une campagne de sensibilisation sur les VBG et la prévention de l’exploitation et d’abus sexuels, et les dispositifs en place pour la signalisation et la prise en charge des victimes de VBG dans le contexte de réponse au COVID-19 à Madagascar ; et équiper en moyens et outils d’information, éducation, et communication (affiches, flyers pour les voyageurs, etc.) sur les VBG et la prévention de l’exploitation et d’abus sexuels, les endroits essentiels dont les PCSs, hôpitaux, commissariats.</t>
  </si>
  <si>
    <t>Activite 3.1.4</t>
  </si>
  <si>
    <t>Activite 3.1.5</t>
  </si>
  <si>
    <t>Activite 3.1.6</t>
  </si>
  <si>
    <t>Activite 3.1.7</t>
  </si>
  <si>
    <t>Activite 3.1.8</t>
  </si>
  <si>
    <t>Produit 3.2:</t>
  </si>
  <si>
    <t xml:space="preserve">L’administration pénitentiaire disposent de capacités techniques et de moyens matériels pour assurer la protection de ses personnels et de la population carcérale durant la pandémie </t>
  </si>
  <si>
    <t>Activite 3.2.1</t>
  </si>
  <si>
    <t>Renforcer les capacités du personnel de l’administration pénitentiaire sur la protection des droits de l’homme en milieu carcéral, et dans le contexte de la pandémie. Le projet appuiera les séances de renforcement des capacités et l’édition des supports à l’intention du personnel de l’administration pénitentiaire</t>
  </si>
  <si>
    <t>Activite 3.2.2</t>
  </si>
  <si>
    <t>Réhabiliter et/ou mettre à niveau les infrastructures et moyens de prévention et de contrôle sanitaire au sein d’établissements pénitentiaires prioritaires ; et approvisionnement des établissements pénitentiaires prioritaires matériels de désinfection et de protection individuelle (incluant les formations à l’utilisation des matériels), kits de dépistage</t>
  </si>
  <si>
    <t>Activite 3.2.3</t>
  </si>
  <si>
    <t>Soutenir l’Administration Pénitentiaire et les responsables des lieux de détention dans la réalisation d’actions de sensibilisation de la population carcérale pour une application effective des mesures préventives et les appuyer dans leur rôle relatif à la détection et à la prise en charge des personnes en détention contaminées par le coronavirus</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</si>
  <si>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</si>
  <si>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</si>
  <si>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</si>
  <si>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</si>
  <si>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</si>
  <si>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</si>
  <si>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</si>
  <si>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</si>
  <si>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</si>
  <si>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</si>
  <si>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</si>
  <si>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</si>
  <si>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</si>
  <si>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</si>
  <si>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</si>
  <si>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</si>
  <si>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</si>
  <si>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</si>
  <si>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</si>
  <si>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</si>
  <si>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</si>
  <si>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</si>
  <si>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</si>
  <si>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</si>
  <si>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</si>
  <si>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</si>
  <si>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</si>
  <si>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</si>
  <si>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</si>
  <si>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</si>
  <si>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</si>
  <si>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</si>
  <si>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</si>
  <si>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</si>
  <si>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</si>
  <si>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</si>
  <si>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</si>
  <si>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</si>
  <si>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</si>
  <si>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</si>
  <si>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</si>
  <si>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</si>
  <si>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</si>
  <si>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</si>
  <si>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</si>
  <si>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</si>
  <si>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</si>
  <si>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</si>
  <si>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</si>
  <si>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</si>
  <si>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</si>
  <si>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</si>
  <si>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</si>
  <si>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</si>
  <si>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</si>
  <si>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</si>
  <si>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</si>
  <si>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</si>
  <si>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</si>
  <si>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</si>
  <si>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</si>
  <si>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</si>
  <si>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</si>
  <si>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</si>
  <si>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</si>
  <si>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</si>
  <si>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</si>
  <si>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</si>
  <si>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</si>
  <si>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</si>
  <si>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</si>
  <si>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</si>
  <si>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</si>
  <si>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</si>
  <si>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</si>
  <si>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</si>
  <si>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</si>
  <si>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</si>
  <si>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</si>
  <si>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</si>
  <si>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</si>
  <si>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</si>
  <si>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</si>
  <si>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</si>
  <si>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</si>
  <si>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</si>
  <si>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</si>
  <si>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</si>
  <si>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</si>
  <si>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</si>
  <si>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</si>
  <si>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</si>
  <si>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</si>
  <si>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</si>
  <si>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</si>
  <si>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</si>
  <si>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</si>
  <si>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</si>
  <si>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</si>
  <si>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</si>
  <si>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</si>
  <si>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</si>
  <si>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</si>
  <si>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</si>
  <si>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</si>
  <si>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</si>
  <si>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</si>
  <si>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</si>
  <si>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</si>
  <si>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</si>
  <si>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</si>
  <si>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</si>
  <si>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</si>
  <si>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</si>
  <si>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</si>
  <si>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</si>
  <si>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</si>
  <si>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</si>
  <si>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</si>
  <si>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</si>
  <si>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</si>
  <si>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</si>
  <si>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</si>
  <si>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</si>
  <si>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</si>
  <si>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</si>
  <si>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</si>
  <si>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</si>
  <si>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</si>
  <si>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</si>
  <si>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</si>
  <si>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</si>
  <si>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</si>
  <si>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</si>
  <si>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</si>
  <si>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</si>
  <si>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</si>
  <si>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</si>
  <si>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</si>
  <si>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</si>
  <si>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</si>
  <si>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</si>
  <si>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</si>
  <si>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</si>
  <si>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</si>
  <si>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</si>
  <si>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</si>
  <si>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</si>
  <si>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</si>
  <si>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</si>
  <si>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</si>
  <si>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</si>
  <si>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</si>
  <si>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</si>
  <si>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</si>
  <si>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</si>
  <si>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</si>
  <si>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</si>
  <si>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</si>
  <si>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</si>
  <si>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</si>
  <si>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</si>
  <si>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</si>
  <si>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</si>
  <si>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</si>
  <si>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</si>
  <si>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</si>
  <si>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</si>
  <si>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</si>
  <si>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</si>
  <si>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</si>
  <si>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</si>
  <si>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</si>
  <si>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</si>
  <si>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</si>
  <si>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</si>
  <si>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</si>
  <si>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</si>
  <si>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</si>
  <si>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</si>
  <si>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</si>
  <si>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</si>
  <si>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</si>
  <si>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</si>
  <si>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</si>
  <si>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</si>
  <si>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</si>
  <si>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</si>
  <si>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</si>
  <si>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</si>
  <si>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</si>
  <si>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</si>
  <si>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</si>
  <si>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</si>
  <si>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</si>
  <si>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</si>
  <si>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</si>
  <si>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</si>
  <si>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</si>
  <si>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</si>
  <si>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</si>
  <si>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</si>
  <si>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</si>
  <si>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</si>
  <si>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</si>
  <si>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</si>
  <si>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</si>
  <si>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</si>
  <si>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</si>
  <si>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</si>
  <si>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</si>
  <si>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</si>
  <si>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</si>
  <si>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</si>
  <si>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</si>
  <si>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</si>
  <si>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</si>
  <si>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</si>
  <si>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</si>
  <si>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</si>
  <si>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</si>
  <si>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</si>
  <si>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</si>
  <si>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</si>
  <si>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</si>
  <si>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</si>
  <si>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</si>
  <si>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</si>
  <si>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</si>
  <si>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</si>
  <si>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</si>
  <si>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</si>
  <si>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</si>
  <si>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</si>
  <si>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</si>
  <si>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</si>
  <si>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</si>
  <si>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</si>
  <si>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</si>
  <si>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</si>
  <si>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</si>
  <si>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</si>
  <si>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</si>
  <si>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</si>
  <si>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</si>
  <si>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</si>
  <si>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</si>
  <si>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</si>
  <si>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</si>
  <si>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</si>
  <si>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</si>
  <si>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</si>
  <si>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</si>
  <si>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</si>
  <si>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</si>
  <si>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</si>
  <si>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</si>
  <si>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</si>
  <si>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</si>
  <si>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</si>
  <si>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</si>
  <si>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</si>
  <si>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</si>
  <si>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</si>
  <si>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</si>
  <si>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</si>
  <si>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</si>
  <si>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</si>
  <si>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</si>
  <si>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</si>
  <si>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</si>
  <si>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</si>
  <si>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</si>
  <si>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</si>
  <si>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</si>
  <si>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</si>
  <si>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</si>
  <si>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</si>
  <si>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</si>
  <si>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</si>
  <si>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</si>
  <si>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</si>
  <si>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</si>
  <si>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</si>
  <si>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</si>
  <si>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</si>
  <si>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</si>
  <si>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</si>
  <si>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</si>
  <si>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</si>
  <si>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</si>
  <si>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</si>
  <si>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</si>
  <si>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</si>
  <si>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</si>
  <si>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</si>
  <si>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</si>
  <si>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</si>
  <si>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</si>
  <si>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</si>
  <si>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</si>
  <si>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</si>
  <si>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</si>
  <si>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</si>
  <si>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</si>
  <si>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</si>
  <si>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</si>
  <si>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</si>
  <si>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</si>
  <si>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</si>
  <si>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</si>
  <si>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</si>
  <si>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</si>
  <si>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</si>
  <si>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</si>
  <si>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</si>
  <si>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</si>
  <si>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</si>
  <si>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</si>
  <si>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</si>
  <si>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</si>
  <si>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</si>
  <si>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</si>
  <si>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</si>
  <si>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</si>
  <si>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</si>
  <si>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</si>
  <si>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</si>
  <si>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</si>
  <si>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</si>
  <si>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</si>
  <si>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</si>
  <si>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</si>
  <si>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</si>
  <si>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</si>
  <si>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</si>
  <si>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</si>
  <si>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</si>
  <si>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</si>
  <si>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</si>
  <si>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</si>
  <si>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</si>
  <si>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</si>
  <si>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</si>
  <si>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</si>
  <si>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</si>
  <si>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</si>
  <si>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</si>
  <si>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</si>
  <si>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</si>
  <si>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</si>
  <si>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</si>
  <si>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</si>
  <si>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</si>
  <si>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</si>
  <si>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</si>
  <si>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</si>
  <si>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</si>
  <si>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</si>
  <si>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</si>
  <si>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</si>
  <si>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</si>
  <si>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</si>
  <si>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</si>
  <si>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</si>
  <si>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</si>
  <si>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</si>
  <si>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</si>
  <si>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</si>
  <si>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</si>
  <si>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</si>
  <si>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</si>
  <si>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</si>
  <si>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</si>
  <si>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</si>
  <si>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</si>
  <si>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</si>
  <si>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</si>
  <si>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</si>
  <si>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</si>
  <si>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</si>
  <si>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</si>
  <si>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</si>
  <si>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</si>
  <si>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</si>
  <si>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</si>
  <si>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</si>
  <si>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</si>
  <si>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</si>
  <si>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</si>
  <si>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</si>
  <si>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</si>
  <si>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</si>
  <si>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</si>
  <si>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</si>
  <si>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</si>
  <si>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</si>
  <si>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</si>
  <si>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</si>
  <si>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</si>
  <si>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</si>
  <si>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</si>
  <si>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</si>
  <si>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</si>
  <si>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</si>
  <si>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</si>
  <si>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</si>
  <si>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</si>
  <si>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</si>
  <si>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</si>
  <si>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</si>
  <si>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</si>
  <si>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</si>
  <si>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Niveau de depense/ engagement actuel en USD (a remplir au moment des rapports de projet) </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</si>
  <si>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</si>
  <si>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</si>
  <si>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</si>
  <si>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 xml:space="preserve"> TOTAL PROJET</t>
  </si>
  <si>
    <t>Budget</t>
  </si>
  <si>
    <t>tranche 1</t>
  </si>
  <si>
    <t>Dépense</t>
  </si>
  <si>
    <t>Totaux</t>
  </si>
  <si>
    <t>Organisation recipiendiaire 1</t>
  </si>
  <si>
    <t>Organisation recipiendiaire 2</t>
  </si>
  <si>
    <t>Organisation recipiendiaire 3</t>
  </si>
  <si>
    <t>Sous-budget total du projet</t>
  </si>
  <si>
    <t>Coûts indirects (7%):</t>
  </si>
  <si>
    <t>Rapport financier du projet PBF par résultat, produit et activité</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</si>
  <si>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</si>
  <si>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</si>
  <si>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</si>
  <si>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</si>
  <si>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</si>
  <si>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</si>
  <si>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</si>
  <si>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</si>
  <si>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</si>
  <si>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</si>
  <si>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</si>
  <si>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</si>
  <si>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</si>
  <si>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</si>
  <si>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</si>
  <si>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</si>
  <si>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 xml:space="preserve">Produit 3.1 Les capacités institutionnelles et les dispositifs communautaires de prévention et de réponse aux VBG sont renforcés </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</si>
  <si>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</si>
  <si>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</si>
  <si>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</si>
  <si>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</si>
  <si>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</si>
  <si>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</si>
  <si>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</si>
  <si>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</si>
  <si>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</si>
  <si>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</si>
  <si>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</si>
  <si>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</si>
  <si>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8. Coûts indirects (7%):</t>
  </si>
  <si>
    <t>Niveau de depense actuelle en USD</t>
  </si>
  <si>
    <t>Niveau de depense TOTALE  actuelle en USD</t>
  </si>
  <si>
    <t>Rapport financier par répartition des produits par catégories de budget de l’ONU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</si>
</sst>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_-;\-* #,##0.00_-;_-* &quot;-&quot;??_-;_-@_-"/>
    <numFmt numFmtId="165" formatCode="_-* #,##0.00\ _€_-;\-* #,##0.00\ _€_-;_-* &quot;-&quot;??\ _€_-;_-@_-"/>
    <numFmt numFmtId="166" formatCode="_(* #,##0_);_(* \(#,##0\);_(* &quot;-&quot;??_);_(@_)"/>
    <numFmt numFmtId="167" formatCode="_-* #,##0_-;\-* #,##0_-;_-* &quot;-&quot;??_-;_-@_-"/>
  </numFmts>
  <fonts count="46"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sz val="9"/>
      <color theme="1"/>
      <name val="Calibri"/>
      <family val="2"/>
    </font>
    <font>
      <sz val="16"/>
      <color theme="1"/>
      <name val="Calibri"/>
      <family val="2"/>
    </font>
    <font>
      <b/>
      <sz val="12"/>
      <color theme="1"/>
      <name val="Calibri"/>
      <family val="2"/>
    </font>
    <font>
      <b/>
      <sz val="11"/>
      <color theme="1"/>
      <name val="Arial"/>
      <family val="2"/>
    </font>
    <font>
      <sz val="11"/>
      <color theme="1"/>
      <name val="Arial"/>
      <family val="2"/>
    </font>
    <font>
      <b/>
      <sz val="12"/>
      <color theme="1"/>
      <name val="Calibri"/>
      <family val="2"/>
      <scheme val="minor"/>
    </font>
    <font>
      <sz val="12"/>
      <color theme="1"/>
      <name val="Calibri"/>
      <family val="2"/>
    </font>
    <font>
      <sz val="11"/>
      <name val="Calibri"/>
      <family val="2"/>
    </font>
    <font>
      <b/>
      <sz val="11"/>
      <name val="Calibri"/>
      <family val="2"/>
    </font>
    <font>
      <b/>
      <sz val="11"/>
      <color rgb="FF000000"/>
      <name val="Calibri"/>
      <family val="2"/>
    </font>
    <font>
      <sz val="11"/>
      <color rgb="FF000000"/>
      <name val="Calibri"/>
      <family val="2"/>
    </font>
    <font>
      <sz val="10"/>
      <name val="Arial"/>
      <family val="2"/>
    </font>
    <font>
      <sz val="10"/>
      <name val="Arial"/>
      <family val="2"/>
    </font>
    <font>
      <b/>
      <sz val="11"/>
      <color theme="1"/>
      <name val="Calibri"/>
      <family val="2"/>
      <scheme val="minor"/>
    </font>
    <font>
      <b/>
      <sz val="11"/>
      <color theme="1"/>
      <name val="Calibri"/>
      <family val="2"/>
    </font>
    <font>
      <sz val="11"/>
      <color theme="1"/>
      <name val="Arial"/>
      <family val="2"/>
    </font>
    <font>
      <sz val="12"/>
      <name val="Calibri"/>
      <family val="2"/>
    </font>
    <font>
      <b/>
      <sz val="12"/>
      <name val="Calibri"/>
      <family val="2"/>
    </font>
    <font>
      <sz val="11"/>
      <color theme="1"/>
      <name val="Arial"/>
      <family val="2"/>
    </font>
    <font>
      <sz val="12"/>
      <color theme="1"/>
      <name val="Calibri"/>
      <family val="2"/>
    </font>
    <font>
      <b/>
      <sz val="12"/>
      <color theme="1"/>
      <name val="Calibri"/>
      <family val="2"/>
    </font>
    <font>
      <sz val="11"/>
      <name val="Arial"/>
      <family val="2"/>
    </font>
    <font>
      <b/>
      <sz val="12"/>
      <color theme="1"/>
      <name val="Arial"/>
      <family val="2"/>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2"/>
      <color theme="1"/>
      <name val="Calibri"/>
      <family val="2"/>
      <scheme val="major"/>
    </font>
    <font>
      <b/>
      <sz val="12"/>
      <color theme="1"/>
      <name val="Calibri"/>
      <family val="2"/>
      <scheme val="major"/>
    </font>
  </fonts>
  <fills count="16">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2" tint="-0.14999847407452621"/>
        <bgColor indexed="64"/>
      </patternFill>
    </fill>
    <fill>
      <patternFill patternType="solid">
        <fgColor theme="0" tint="-0.14999847407452621"/>
        <bgColor rgb="FFD8D8D8"/>
      </patternFill>
    </fill>
  </fills>
  <borders count="66">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top style="thin">
        <color rgb="FF000000"/>
      </top>
      <bottom style="medium">
        <color rgb="FF000000"/>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9">
    <xf numFmtId="0" fontId="0" fillId="0" borderId="0"/>
    <xf numFmtId="164" fontId="21" fillId="0" borderId="0" applyFont="0" applyFill="0" applyBorder="0" applyAlignment="0" applyProtection="0"/>
    <xf numFmtId="0" fontId="4" fillId="0" borderId="18"/>
    <xf numFmtId="164" fontId="4" fillId="0" borderId="18" applyFont="0" applyFill="0" applyBorder="0" applyAlignment="0" applyProtection="0"/>
    <xf numFmtId="44" fontId="4" fillId="0" borderId="18" applyFont="0" applyFill="0" applyBorder="0" applyAlignment="0" applyProtection="0"/>
    <xf numFmtId="9" fontId="4" fillId="0" borderId="18" applyFont="0" applyFill="0" applyBorder="0" applyAlignment="0" applyProtection="0"/>
    <xf numFmtId="165" fontId="4" fillId="0" borderId="18" applyFont="0" applyFill="0" applyBorder="0" applyAlignment="0" applyProtection="0"/>
    <xf numFmtId="43" fontId="28" fillId="0" borderId="18" applyFont="0" applyFill="0" applyBorder="0" applyAlignment="0" applyProtection="0"/>
    <xf numFmtId="0" fontId="29" fillId="0" borderId="18"/>
    <xf numFmtId="44" fontId="28" fillId="0" borderId="18" applyFont="0" applyFill="0" applyBorder="0" applyAlignment="0" applyProtection="0"/>
    <xf numFmtId="0" fontId="3" fillId="0" borderId="18"/>
    <xf numFmtId="165" fontId="3" fillId="0" borderId="18" applyFont="0" applyFill="0" applyBorder="0" applyAlignment="0" applyProtection="0"/>
    <xf numFmtId="9" fontId="3" fillId="0" borderId="18" applyFont="0" applyFill="0" applyBorder="0" applyAlignment="0" applyProtection="0"/>
    <xf numFmtId="9" fontId="21" fillId="0" borderId="0" applyFont="0" applyFill="0" applyBorder="0" applyAlignment="0" applyProtection="0"/>
    <xf numFmtId="0" fontId="21" fillId="0" borderId="18"/>
    <xf numFmtId="0" fontId="32" fillId="0" borderId="18"/>
    <xf numFmtId="164" fontId="32" fillId="0" borderId="18" applyFont="0" applyFill="0" applyBorder="0" applyAlignment="0" applyProtection="0"/>
    <xf numFmtId="0" fontId="1" fillId="0" borderId="18"/>
    <xf numFmtId="164" fontId="1" fillId="0" borderId="18" applyFont="0" applyFill="0" applyBorder="0" applyAlignment="0" applyProtection="0"/>
    <xf numFmtId="44" fontId="1" fillId="0" borderId="18" applyFont="0" applyFill="0" applyBorder="0" applyAlignment="0" applyProtection="0"/>
    <xf numFmtId="9" fontId="1" fillId="0" borderId="18" applyFont="0" applyFill="0" applyBorder="0" applyAlignment="0" applyProtection="0"/>
    <xf numFmtId="165" fontId="1" fillId="0" borderId="18" applyFont="0" applyFill="0" applyBorder="0" applyAlignment="0" applyProtection="0"/>
    <xf numFmtId="164" fontId="28" fillId="0" borderId="18" applyFont="0" applyFill="0" applyBorder="0" applyAlignment="0" applyProtection="0"/>
    <xf numFmtId="0" fontId="28" fillId="0" borderId="18"/>
    <xf numFmtId="0" fontId="1" fillId="0" borderId="18"/>
    <xf numFmtId="165" fontId="1" fillId="0" borderId="18" applyFont="0" applyFill="0" applyBorder="0" applyAlignment="0" applyProtection="0"/>
    <xf numFmtId="9" fontId="1" fillId="0" borderId="18" applyFont="0" applyFill="0" applyBorder="0" applyAlignment="0" applyProtection="0"/>
    <xf numFmtId="9" fontId="32" fillId="0" borderId="18" applyFont="0" applyFill="0" applyBorder="0" applyAlignment="0" applyProtection="0"/>
    <xf numFmtId="0" fontId="35" fillId="0" borderId="18"/>
  </cellStyleXfs>
  <cellXfs count="259">
    <xf numFmtId="0" fontId="0" fillId="0" borderId="0" xfId="0" applyFont="1" applyAlignment="1"/>
    <xf numFmtId="0" fontId="5"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2" borderId="1" xfId="0" applyFont="1" applyFill="1" applyBorder="1" applyAlignment="1">
      <alignment wrapText="1"/>
    </xf>
    <xf numFmtId="0" fontId="11" fillId="2" borderId="2" xfId="0" applyFont="1" applyFill="1" applyBorder="1" applyAlignment="1">
      <alignment wrapText="1"/>
    </xf>
    <xf numFmtId="0" fontId="14" fillId="0" borderId="0" xfId="0" applyFont="1" applyAlignment="1">
      <alignment wrapText="1"/>
    </xf>
    <xf numFmtId="0" fontId="5" fillId="0" borderId="0" xfId="0" applyFont="1" applyAlignment="1">
      <alignment horizontal="center" wrapText="1"/>
    </xf>
    <xf numFmtId="0" fontId="5" fillId="3" borderId="8" xfId="0" applyFont="1" applyFill="1" applyBorder="1" applyAlignment="1">
      <alignment wrapText="1"/>
    </xf>
    <xf numFmtId="0" fontId="10"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5" borderId="9" xfId="0" applyFont="1" applyFill="1" applyBorder="1" applyAlignment="1">
      <alignment vertical="center" wrapText="1"/>
    </xf>
    <xf numFmtId="0" fontId="16" fillId="5" borderId="9" xfId="0" applyFont="1" applyFill="1" applyBorder="1" applyAlignment="1">
      <alignment vertical="center" wrapText="1"/>
    </xf>
    <xf numFmtId="0" fontId="16" fillId="0" borderId="9" xfId="0" applyFont="1" applyBorder="1" applyAlignment="1">
      <alignment horizontal="left" vertical="top" wrapText="1"/>
    </xf>
    <xf numFmtId="44" fontId="16" fillId="0" borderId="9" xfId="0" applyNumberFormat="1" applyFont="1" applyBorder="1" applyAlignment="1">
      <alignment horizontal="center" vertical="center" wrapText="1"/>
    </xf>
    <xf numFmtId="44" fontId="16" fillId="4" borderId="9" xfId="0" applyNumberFormat="1" applyFont="1" applyFill="1" applyBorder="1" applyAlignment="1">
      <alignment horizontal="center" vertical="center" wrapText="1"/>
    </xf>
    <xf numFmtId="9" fontId="16" fillId="0" borderId="9" xfId="0" applyNumberFormat="1" applyFont="1" applyBorder="1" applyAlignment="1">
      <alignment horizontal="center" vertical="center" wrapText="1"/>
    </xf>
    <xf numFmtId="0" fontId="10" fillId="4" borderId="9" xfId="0" applyFont="1" applyFill="1" applyBorder="1" applyAlignment="1">
      <alignment vertical="center" wrapText="1"/>
    </xf>
    <xf numFmtId="44" fontId="10" fillId="4" borderId="9" xfId="0" applyNumberFormat="1" applyFont="1" applyFill="1" applyBorder="1" applyAlignment="1">
      <alignment horizontal="center" vertical="center" wrapText="1"/>
    </xf>
    <xf numFmtId="0" fontId="16" fillId="3" borderId="9" xfId="0" applyFont="1" applyFill="1" applyBorder="1" applyAlignment="1">
      <alignment horizontal="left" vertical="top" wrapText="1"/>
    </xf>
    <xf numFmtId="44" fontId="16" fillId="3" borderId="9" xfId="0" applyNumberFormat="1" applyFont="1" applyFill="1" applyBorder="1" applyAlignment="1">
      <alignment horizontal="center" vertical="center" wrapText="1"/>
    </xf>
    <xf numFmtId="9" fontId="16" fillId="3" borderId="9" xfId="0" applyNumberFormat="1" applyFont="1" applyFill="1" applyBorder="1" applyAlignment="1">
      <alignment horizontal="center" vertical="center" wrapText="1"/>
    </xf>
    <xf numFmtId="44" fontId="10" fillId="4" borderId="12" xfId="0" applyNumberFormat="1" applyFont="1" applyFill="1" applyBorder="1" applyAlignment="1">
      <alignment horizontal="center" vertical="center" wrapText="1"/>
    </xf>
    <xf numFmtId="0" fontId="16" fillId="3" borderId="8" xfId="0" applyFont="1" applyFill="1" applyBorder="1" applyAlignment="1">
      <alignment vertical="center" wrapText="1"/>
    </xf>
    <xf numFmtId="0" fontId="16" fillId="3" borderId="8" xfId="0" applyFont="1" applyFill="1" applyBorder="1" applyAlignment="1">
      <alignment horizontal="left" vertical="top" wrapText="1"/>
    </xf>
    <xf numFmtId="44" fontId="16" fillId="3" borderId="8" xfId="0" applyNumberFormat="1" applyFont="1" applyFill="1" applyBorder="1" applyAlignment="1">
      <alignment horizontal="center" vertical="center" wrapText="1"/>
    </xf>
    <xf numFmtId="0" fontId="16" fillId="0" borderId="0" xfId="0" applyFont="1" applyAlignment="1">
      <alignment wrapText="1"/>
    </xf>
    <xf numFmtId="0" fontId="10" fillId="3" borderId="8" xfId="0" applyFont="1" applyFill="1" applyBorder="1" applyAlignment="1">
      <alignment vertical="center" wrapText="1"/>
    </xf>
    <xf numFmtId="44" fontId="16" fillId="3" borderId="8" xfId="0" applyNumberFormat="1" applyFont="1" applyFill="1" applyBorder="1" applyAlignment="1">
      <alignment vertical="center" wrapText="1"/>
    </xf>
    <xf numFmtId="0" fontId="10" fillId="3" borderId="9" xfId="0" applyFont="1" applyFill="1" applyBorder="1" applyAlignment="1">
      <alignment vertical="center" wrapText="1"/>
    </xf>
    <xf numFmtId="0" fontId="16" fillId="3" borderId="13" xfId="0" applyFont="1" applyFill="1" applyBorder="1" applyAlignment="1">
      <alignment vertical="center" wrapText="1"/>
    </xf>
    <xf numFmtId="0" fontId="16" fillId="3" borderId="9" xfId="0" applyFont="1" applyFill="1" applyBorder="1" applyAlignment="1">
      <alignment vertical="center" wrapText="1"/>
    </xf>
    <xf numFmtId="44" fontId="16" fillId="0" borderId="9" xfId="0" applyNumberFormat="1" applyFont="1" applyBorder="1" applyAlignment="1">
      <alignment vertical="center" wrapText="1"/>
    </xf>
    <xf numFmtId="44" fontId="16" fillId="4" borderId="9" xfId="0" applyNumberFormat="1" applyFont="1" applyFill="1" applyBorder="1" applyAlignment="1">
      <alignment vertical="center" wrapText="1"/>
    </xf>
    <xf numFmtId="9" fontId="16" fillId="0" borderId="9" xfId="0" applyNumberFormat="1" applyFont="1" applyBorder="1" applyAlignment="1">
      <alignment vertical="center" wrapText="1"/>
    </xf>
    <xf numFmtId="0" fontId="16" fillId="3" borderId="14" xfId="0" applyFont="1" applyFill="1" applyBorder="1" applyAlignment="1">
      <alignment vertical="center" wrapText="1"/>
    </xf>
    <xf numFmtId="0" fontId="10" fillId="4" borderId="15" xfId="0" applyFont="1" applyFill="1" applyBorder="1" applyAlignment="1">
      <alignment vertical="center" wrapText="1"/>
    </xf>
    <xf numFmtId="9" fontId="5" fillId="0" borderId="0" xfId="0" applyNumberFormat="1" applyFont="1"/>
    <xf numFmtId="0" fontId="17" fillId="0" borderId="0" xfId="0" applyFont="1"/>
    <xf numFmtId="49" fontId="5" fillId="0" borderId="0" xfId="0" applyNumberFormat="1" applyFont="1"/>
    <xf numFmtId="0" fontId="17" fillId="0" borderId="0" xfId="0" applyFont="1" applyAlignment="1">
      <alignment vertical="center"/>
    </xf>
    <xf numFmtId="49" fontId="5" fillId="0" borderId="0" xfId="0" applyNumberFormat="1" applyFont="1" applyAlignment="1">
      <alignment horizontal="left"/>
    </xf>
    <xf numFmtId="49" fontId="5" fillId="0" borderId="0" xfId="0" applyNumberFormat="1" applyFont="1" applyAlignment="1">
      <alignment horizontal="left" wrapText="1"/>
    </xf>
    <xf numFmtId="0" fontId="23" fillId="0" borderId="0" xfId="0" applyFont="1" applyAlignment="1">
      <alignment horizontal="left" vertical="center" wrapText="1"/>
    </xf>
    <xf numFmtId="164" fontId="24" fillId="9" borderId="19" xfId="3" applyFont="1" applyFill="1" applyBorder="1" applyAlignment="1">
      <alignment vertical="center" wrapText="1"/>
    </xf>
    <xf numFmtId="0" fontId="22" fillId="8" borderId="19" xfId="2" applyFont="1" applyFill="1" applyBorder="1" applyAlignment="1">
      <alignment horizontal="center" vertical="center" wrapText="1"/>
    </xf>
    <xf numFmtId="0" fontId="26" fillId="9" borderId="19" xfId="2" applyFont="1" applyFill="1" applyBorder="1" applyAlignment="1">
      <alignment vertical="center" wrapText="1"/>
    </xf>
    <xf numFmtId="0" fontId="27" fillId="0" borderId="20" xfId="2" applyFont="1" applyBorder="1" applyAlignment="1">
      <alignment vertical="center" wrapText="1"/>
    </xf>
    <xf numFmtId="164" fontId="24" fillId="7" borderId="19" xfId="3" applyFont="1" applyFill="1" applyBorder="1" applyAlignment="1">
      <alignment vertical="center" wrapText="1"/>
    </xf>
    <xf numFmtId="164" fontId="16" fillId="4" borderId="9" xfId="1" applyFont="1" applyFill="1" applyBorder="1" applyAlignment="1">
      <alignment horizontal="center" vertical="center" wrapText="1"/>
    </xf>
    <xf numFmtId="49" fontId="16" fillId="0" borderId="17" xfId="0" applyNumberFormat="1" applyFont="1" applyBorder="1" applyAlignment="1">
      <alignment horizontal="left" wrapText="1"/>
    </xf>
    <xf numFmtId="49" fontId="16" fillId="3" borderId="17" xfId="0" applyNumberFormat="1" applyFont="1" applyFill="1" applyBorder="1" applyAlignment="1">
      <alignment horizontal="left" wrapText="1"/>
    </xf>
    <xf numFmtId="44" fontId="16" fillId="3" borderId="18" xfId="0" applyNumberFormat="1" applyFont="1" applyFill="1" applyBorder="1" applyAlignment="1">
      <alignment horizontal="center" vertical="center" wrapText="1"/>
    </xf>
    <xf numFmtId="0" fontId="16" fillId="3" borderId="18" xfId="0" applyFont="1" applyFill="1" applyBorder="1" applyAlignment="1">
      <alignment vertical="center" wrapText="1"/>
    </xf>
    <xf numFmtId="0" fontId="10" fillId="3" borderId="16" xfId="0" applyFont="1" applyFill="1" applyBorder="1" applyAlignment="1">
      <alignment horizontal="center" vertical="center" wrapText="1"/>
    </xf>
    <xf numFmtId="0" fontId="0" fillId="0" borderId="18" xfId="0" applyFont="1" applyBorder="1" applyAlignment="1"/>
    <xf numFmtId="164" fontId="0" fillId="0" borderId="21" xfId="1" applyFont="1" applyBorder="1" applyAlignment="1">
      <alignment horizontal="center" vertical="center"/>
    </xf>
    <xf numFmtId="164" fontId="20" fillId="0" borderId="21" xfId="1" applyFont="1" applyBorder="1" applyAlignment="1">
      <alignment horizontal="center" vertical="center"/>
    </xf>
    <xf numFmtId="164" fontId="0" fillId="0" borderId="21" xfId="1" applyFont="1" applyFill="1" applyBorder="1" applyAlignment="1">
      <alignment horizontal="center" vertical="center"/>
    </xf>
    <xf numFmtId="0" fontId="31" fillId="0" borderId="0" xfId="0" applyFont="1" applyAlignment="1">
      <alignment wrapText="1"/>
    </xf>
    <xf numFmtId="0" fontId="19" fillId="3" borderId="8" xfId="0" applyFont="1" applyFill="1" applyBorder="1" applyAlignment="1">
      <alignment vertical="center" wrapText="1"/>
    </xf>
    <xf numFmtId="0" fontId="19" fillId="6" borderId="9" xfId="0" applyFont="1" applyFill="1" applyBorder="1" applyAlignment="1">
      <alignment vertical="center" wrapText="1"/>
    </xf>
    <xf numFmtId="44" fontId="19" fillId="6" borderId="9" xfId="0" applyNumberFormat="1" applyFont="1" applyFill="1" applyBorder="1" applyAlignment="1">
      <alignment vertical="center" wrapText="1"/>
    </xf>
    <xf numFmtId="44" fontId="19" fillId="4" borderId="9" xfId="0" applyNumberFormat="1" applyFont="1" applyFill="1" applyBorder="1" applyAlignment="1">
      <alignment horizontal="center" vertical="center" wrapText="1"/>
    </xf>
    <xf numFmtId="0" fontId="19" fillId="3" borderId="17" xfId="0" applyFont="1" applyFill="1" applyBorder="1" applyAlignment="1">
      <alignment vertical="center" wrapText="1"/>
    </xf>
    <xf numFmtId="0" fontId="20" fillId="0" borderId="0" xfId="0" applyFont="1" applyAlignment="1"/>
    <xf numFmtId="0" fontId="31" fillId="3" borderId="8" xfId="0" applyFont="1" applyFill="1" applyBorder="1" applyAlignment="1">
      <alignment wrapText="1"/>
    </xf>
    <xf numFmtId="0" fontId="19" fillId="4" borderId="9" xfId="0" applyFont="1" applyFill="1" applyBorder="1" applyAlignment="1">
      <alignment vertical="center" wrapText="1"/>
    </xf>
    <xf numFmtId="44" fontId="19" fillId="4" borderId="12" xfId="0" applyNumberFormat="1" applyFont="1" applyFill="1" applyBorder="1" applyAlignment="1">
      <alignment horizontal="center" vertical="center" wrapText="1"/>
    </xf>
    <xf numFmtId="49" fontId="19" fillId="3" borderId="17" xfId="0" applyNumberFormat="1" applyFont="1" applyFill="1" applyBorder="1" applyAlignment="1">
      <alignment horizontal="left" wrapText="1"/>
    </xf>
    <xf numFmtId="164" fontId="20" fillId="0" borderId="21" xfId="1" applyFont="1" applyFill="1" applyBorder="1" applyAlignment="1">
      <alignment horizontal="center" vertical="center"/>
    </xf>
    <xf numFmtId="0" fontId="16" fillId="4" borderId="38" xfId="0" applyFont="1" applyFill="1" applyBorder="1" applyAlignment="1">
      <alignment vertical="center" wrapText="1"/>
    </xf>
    <xf numFmtId="44" fontId="16" fillId="4" borderId="39" xfId="0" applyNumberFormat="1" applyFont="1" applyFill="1" applyBorder="1" applyAlignment="1">
      <alignment vertical="center" wrapText="1"/>
    </xf>
    <xf numFmtId="0" fontId="10" fillId="4" borderId="40" xfId="0" applyFont="1" applyFill="1" applyBorder="1" applyAlignment="1">
      <alignment vertical="center" wrapText="1"/>
    </xf>
    <xf numFmtId="44" fontId="10" fillId="4" borderId="41" xfId="0" applyNumberFormat="1" applyFont="1" applyFill="1" applyBorder="1" applyAlignment="1">
      <alignment vertical="center" wrapText="1"/>
    </xf>
    <xf numFmtId="44" fontId="10" fillId="4" borderId="42" xfId="0" applyNumberFormat="1" applyFont="1" applyFill="1" applyBorder="1" applyAlignment="1">
      <alignment vertical="center" wrapText="1"/>
    </xf>
    <xf numFmtId="9" fontId="20" fillId="0" borderId="0" xfId="13" applyFont="1" applyAlignment="1"/>
    <xf numFmtId="44" fontId="16" fillId="4" borderId="17" xfId="0" applyNumberFormat="1" applyFont="1" applyFill="1" applyBorder="1" applyAlignment="1">
      <alignment vertical="center" wrapText="1"/>
    </xf>
    <xf numFmtId="0" fontId="0" fillId="0" borderId="21" xfId="0" applyFont="1" applyBorder="1" applyAlignment="1">
      <alignment vertical="center"/>
    </xf>
    <xf numFmtId="44" fontId="19" fillId="4" borderId="9" xfId="0" applyNumberFormat="1" applyFont="1" applyFill="1" applyBorder="1" applyAlignment="1">
      <alignment vertical="center" wrapText="1"/>
    </xf>
    <xf numFmtId="44" fontId="19" fillId="4" borderId="17" xfId="0" applyNumberFormat="1" applyFont="1" applyFill="1" applyBorder="1" applyAlignment="1">
      <alignment vertical="center" wrapText="1"/>
    </xf>
    <xf numFmtId="0" fontId="20" fillId="0" borderId="21" xfId="0" applyFont="1" applyBorder="1" applyAlignment="1">
      <alignment vertical="center"/>
    </xf>
    <xf numFmtId="164" fontId="2" fillId="0" borderId="21" xfId="1" applyFont="1" applyBorder="1" applyAlignment="1">
      <alignment horizontal="center" vertical="center"/>
    </xf>
    <xf numFmtId="164" fontId="2" fillId="0" borderId="21" xfId="1" applyFont="1" applyFill="1" applyBorder="1" applyAlignment="1">
      <alignment horizontal="center" vertical="center"/>
    </xf>
    <xf numFmtId="165" fontId="0" fillId="0" borderId="0" xfId="0" applyNumberFormat="1" applyFont="1" applyAlignment="1"/>
    <xf numFmtId="164" fontId="0" fillId="0" borderId="0" xfId="0" applyNumberFormat="1" applyFont="1" applyAlignment="1"/>
    <xf numFmtId="0" fontId="0" fillId="0" borderId="0" xfId="0" applyFont="1" applyAlignment="1">
      <alignment wrapText="1"/>
    </xf>
    <xf numFmtId="165" fontId="30" fillId="0" borderId="18" xfId="10" applyNumberFormat="1" applyFont="1"/>
    <xf numFmtId="0" fontId="32" fillId="0" borderId="0" xfId="0" applyFont="1" applyAlignment="1"/>
    <xf numFmtId="2" fontId="0" fillId="0" borderId="0" xfId="0" applyNumberFormat="1" applyFont="1" applyAlignment="1"/>
    <xf numFmtId="44" fontId="33" fillId="4" borderId="17" xfId="0" applyNumberFormat="1" applyFont="1" applyFill="1" applyBorder="1" applyAlignment="1">
      <alignment vertical="center" wrapText="1"/>
    </xf>
    <xf numFmtId="0" fontId="32" fillId="0" borderId="0" xfId="0" applyFont="1" applyAlignment="1">
      <alignment wrapText="1"/>
    </xf>
    <xf numFmtId="44" fontId="0" fillId="0" borderId="0" xfId="0" applyNumberFormat="1" applyFont="1" applyAlignment="1"/>
    <xf numFmtId="44" fontId="34" fillId="4" borderId="17" xfId="0" applyNumberFormat="1" applyFont="1" applyFill="1" applyBorder="1" applyAlignment="1">
      <alignment vertical="center" wrapText="1"/>
    </xf>
    <xf numFmtId="0" fontId="36" fillId="0" borderId="18" xfId="28" applyFont="1" applyAlignment="1">
      <alignment wrapText="1"/>
    </xf>
    <xf numFmtId="0" fontId="36" fillId="3" borderId="18" xfId="28" applyFont="1" applyFill="1" applyAlignment="1">
      <alignment wrapText="1"/>
    </xf>
    <xf numFmtId="0" fontId="0" fillId="0" borderId="18" xfId="28" applyFont="1"/>
    <xf numFmtId="0" fontId="37" fillId="3" borderId="18" xfId="28" applyFont="1" applyFill="1" applyAlignment="1">
      <alignment horizontal="left" wrapText="1"/>
    </xf>
    <xf numFmtId="44" fontId="37" fillId="4" borderId="9" xfId="28" applyNumberFormat="1" applyFont="1" applyFill="1" applyBorder="1" applyAlignment="1">
      <alignment horizontal="center" vertical="center" wrapText="1"/>
    </xf>
    <xf numFmtId="0" fontId="37" fillId="4" borderId="9" xfId="28" applyFont="1" applyFill="1" applyBorder="1" applyAlignment="1">
      <alignment horizontal="center" vertical="center" wrapText="1"/>
    </xf>
    <xf numFmtId="0" fontId="37" fillId="4" borderId="41" xfId="28" applyFont="1" applyFill="1" applyBorder="1" applyAlignment="1">
      <alignment horizontal="left" wrapText="1"/>
    </xf>
    <xf numFmtId="44" fontId="37" fillId="4" borderId="41" xfId="28" applyNumberFormat="1" applyFont="1" applyFill="1" applyBorder="1" applyAlignment="1">
      <alignment horizontal="center" wrapText="1"/>
    </xf>
    <xf numFmtId="44" fontId="37" fillId="4" borderId="41" xfId="28" applyNumberFormat="1" applyFont="1" applyFill="1" applyBorder="1" applyAlignment="1">
      <alignment wrapText="1"/>
    </xf>
    <xf numFmtId="0" fontId="36" fillId="4" borderId="15" xfId="28" applyFont="1" applyFill="1" applyBorder="1" applyAlignment="1">
      <alignment vertical="center" wrapText="1"/>
    </xf>
    <xf numFmtId="44" fontId="36" fillId="0" borderId="15" xfId="28" applyNumberFormat="1" applyFont="1" applyBorder="1" applyAlignment="1">
      <alignment wrapText="1"/>
    </xf>
    <xf numFmtId="44" fontId="36" fillId="3" borderId="15" xfId="28" applyNumberFormat="1" applyFont="1" applyFill="1" applyBorder="1" applyAlignment="1">
      <alignment horizontal="center" vertical="center" wrapText="1"/>
    </xf>
    <xf numFmtId="44" fontId="37" fillId="4" borderId="15" xfId="28" applyNumberFormat="1" applyFont="1" applyFill="1" applyBorder="1" applyAlignment="1">
      <alignment wrapText="1"/>
    </xf>
    <xf numFmtId="0" fontId="36" fillId="4" borderId="9" xfId="28" applyFont="1" applyFill="1" applyBorder="1" applyAlignment="1">
      <alignment vertical="center" wrapText="1"/>
    </xf>
    <xf numFmtId="44" fontId="36" fillId="0" borderId="9" xfId="28" applyNumberFormat="1" applyFont="1" applyBorder="1" applyAlignment="1">
      <alignment wrapText="1"/>
    </xf>
    <xf numFmtId="44" fontId="36" fillId="3" borderId="9" xfId="28" applyNumberFormat="1" applyFont="1" applyFill="1" applyBorder="1" applyAlignment="1">
      <alignment horizontal="center" vertical="center" wrapText="1"/>
    </xf>
    <xf numFmtId="44" fontId="37" fillId="4" borderId="9" xfId="28" applyNumberFormat="1" applyFont="1" applyFill="1" applyBorder="1" applyAlignment="1">
      <alignment wrapText="1"/>
    </xf>
    <xf numFmtId="44" fontId="37" fillId="6" borderId="9" xfId="28" applyNumberFormat="1" applyFont="1" applyFill="1" applyBorder="1" applyAlignment="1">
      <alignment wrapText="1"/>
    </xf>
    <xf numFmtId="44" fontId="37" fillId="4" borderId="17" xfId="28" applyNumberFormat="1" applyFont="1" applyFill="1" applyBorder="1" applyAlignment="1">
      <alignment wrapText="1"/>
    </xf>
    <xf numFmtId="44" fontId="37" fillId="3" borderId="17" xfId="28" applyNumberFormat="1" applyFont="1" applyFill="1" applyBorder="1" applyAlignment="1">
      <alignment wrapText="1"/>
    </xf>
    <xf numFmtId="44" fontId="37" fillId="3" borderId="13" xfId="28" applyNumberFormat="1" applyFont="1" applyFill="1" applyBorder="1" applyAlignment="1">
      <alignment wrapText="1"/>
    </xf>
    <xf numFmtId="44" fontId="37" fillId="6" borderId="16" xfId="28" applyNumberFormat="1" applyFont="1" applyFill="1" applyBorder="1" applyAlignment="1">
      <alignment wrapText="1"/>
    </xf>
    <xf numFmtId="0" fontId="36" fillId="0" borderId="17" xfId="28" applyFont="1" applyBorder="1" applyAlignment="1">
      <alignment wrapText="1"/>
    </xf>
    <xf numFmtId="0" fontId="36" fillId="3" borderId="13" xfId="28" applyFont="1" applyFill="1" applyBorder="1" applyAlignment="1">
      <alignment wrapText="1"/>
    </xf>
    <xf numFmtId="0" fontId="37" fillId="4" borderId="43" xfId="28" applyFont="1" applyFill="1" applyBorder="1" applyAlignment="1">
      <alignment horizontal="center" wrapText="1"/>
    </xf>
    <xf numFmtId="0" fontId="37" fillId="4" borderId="36" xfId="28" applyFont="1" applyFill="1" applyBorder="1" applyAlignment="1">
      <alignment horizontal="center" wrapText="1"/>
    </xf>
    <xf numFmtId="44" fontId="37" fillId="4" borderId="9" xfId="28" applyNumberFormat="1" applyFont="1" applyFill="1" applyBorder="1" applyAlignment="1">
      <alignment horizontal="center" wrapText="1"/>
    </xf>
    <xf numFmtId="0" fontId="37" fillId="4" borderId="48" xfId="28" applyFont="1" applyFill="1" applyBorder="1" applyAlignment="1">
      <alignment vertical="center" wrapText="1"/>
    </xf>
    <xf numFmtId="44" fontId="36" fillId="4" borderId="15" xfId="28" applyNumberFormat="1" applyFont="1" applyFill="1" applyBorder="1" applyAlignment="1">
      <alignment wrapText="1"/>
    </xf>
    <xf numFmtId="44" fontId="37" fillId="4" borderId="37" xfId="28" applyNumberFormat="1" applyFont="1" applyFill="1" applyBorder="1" applyAlignment="1">
      <alignment wrapText="1"/>
    </xf>
    <xf numFmtId="0" fontId="37" fillId="4" borderId="49" xfId="28" applyFont="1" applyFill="1" applyBorder="1" applyAlignment="1">
      <alignment vertical="center" wrapText="1"/>
    </xf>
    <xf numFmtId="44" fontId="37" fillId="4" borderId="39" xfId="28" applyNumberFormat="1" applyFont="1" applyFill="1" applyBorder="1" applyAlignment="1">
      <alignment wrapText="1"/>
    </xf>
    <xf numFmtId="44" fontId="36" fillId="4" borderId="9" xfId="28" applyNumberFormat="1" applyFont="1" applyFill="1" applyBorder="1" applyAlignment="1">
      <alignment wrapText="1"/>
    </xf>
    <xf numFmtId="0" fontId="16" fillId="0" borderId="18" xfId="28" applyFont="1" applyAlignment="1">
      <alignment wrapText="1"/>
    </xf>
    <xf numFmtId="0" fontId="10" fillId="4" borderId="38" xfId="28" applyFont="1" applyFill="1" applyBorder="1" applyAlignment="1">
      <alignment vertical="center" wrapText="1"/>
    </xf>
    <xf numFmtId="44" fontId="16" fillId="4" borderId="9" xfId="28" applyNumberFormat="1" applyFont="1" applyFill="1" applyBorder="1" applyAlignment="1">
      <alignment wrapText="1"/>
    </xf>
    <xf numFmtId="44" fontId="10" fillId="4" borderId="39" xfId="28" applyNumberFormat="1" applyFont="1" applyFill="1" applyBorder="1" applyAlignment="1">
      <alignment wrapText="1"/>
    </xf>
    <xf numFmtId="0" fontId="21" fillId="0" borderId="18" xfId="28" applyFont="1"/>
    <xf numFmtId="44" fontId="16" fillId="4" borderId="41" xfId="28" applyNumberFormat="1" applyFont="1" applyFill="1" applyBorder="1" applyAlignment="1">
      <alignment wrapText="1"/>
    </xf>
    <xf numFmtId="44" fontId="10" fillId="4" borderId="42" xfId="28" applyNumberFormat="1" applyFont="1" applyFill="1" applyBorder="1" applyAlignment="1">
      <alignment wrapText="1"/>
    </xf>
    <xf numFmtId="0" fontId="37" fillId="4" borderId="50" xfId="28" applyFont="1" applyFill="1" applyBorder="1" applyAlignment="1">
      <alignment wrapText="1"/>
    </xf>
    <xf numFmtId="44" fontId="37" fillId="4" borderId="51" xfId="28" applyNumberFormat="1" applyFont="1" applyFill="1" applyBorder="1" applyAlignment="1">
      <alignment wrapText="1"/>
    </xf>
    <xf numFmtId="44" fontId="37" fillId="4" borderId="52" xfId="28" applyNumberFormat="1" applyFont="1" applyFill="1" applyBorder="1" applyAlignment="1">
      <alignment wrapText="1"/>
    </xf>
    <xf numFmtId="167" fontId="22" fillId="11" borderId="22" xfId="1" applyNumberFormat="1" applyFont="1" applyFill="1" applyBorder="1" applyAlignment="1">
      <alignment horizontal="center" vertical="center" wrapText="1"/>
    </xf>
    <xf numFmtId="0" fontId="22" fillId="11" borderId="21" xfId="10" applyFont="1" applyFill="1" applyBorder="1" applyAlignment="1">
      <alignment horizontal="center" vertical="center" wrapText="1"/>
    </xf>
    <xf numFmtId="0" fontId="22" fillId="11" borderId="23" xfId="10" applyFont="1" applyFill="1" applyBorder="1" applyAlignment="1">
      <alignment horizontal="center" vertical="center" wrapText="1"/>
    </xf>
    <xf numFmtId="0" fontId="22" fillId="11" borderId="22" xfId="10" applyFont="1" applyFill="1" applyBorder="1" applyAlignment="1">
      <alignment horizontal="center" vertical="center" wrapText="1"/>
    </xf>
    <xf numFmtId="0" fontId="22" fillId="11" borderId="24" xfId="10" applyFont="1" applyFill="1" applyBorder="1" applyAlignment="1">
      <alignment horizontal="center" vertical="center" wrapText="1"/>
    </xf>
    <xf numFmtId="0" fontId="22" fillId="11" borderId="25" xfId="10" applyFont="1" applyFill="1" applyBorder="1" applyAlignment="1">
      <alignment horizontal="center" vertical="center" wrapText="1"/>
    </xf>
    <xf numFmtId="0" fontId="22" fillId="10" borderId="22" xfId="10" applyFont="1" applyFill="1" applyBorder="1" applyAlignment="1">
      <alignment horizontal="center" vertical="center" wrapText="1"/>
    </xf>
    <xf numFmtId="0" fontId="22" fillId="10" borderId="21" xfId="10" applyFont="1" applyFill="1" applyBorder="1" applyAlignment="1">
      <alignment horizontal="center" vertical="center" wrapText="1"/>
    </xf>
    <xf numFmtId="167" fontId="40" fillId="0" borderId="24" xfId="1" applyNumberFormat="1" applyFont="1" applyBorder="1" applyAlignment="1">
      <alignment vertical="center" wrapText="1"/>
    </xf>
    <xf numFmtId="167" fontId="40" fillId="0" borderId="21" xfId="1" applyNumberFormat="1" applyFont="1" applyBorder="1" applyAlignment="1">
      <alignment vertical="center" wrapText="1"/>
    </xf>
    <xf numFmtId="167" fontId="40" fillId="0" borderId="22" xfId="1" applyNumberFormat="1" applyFont="1" applyBorder="1" applyAlignment="1">
      <alignment vertical="center" wrapText="1"/>
    </xf>
    <xf numFmtId="167" fontId="40" fillId="0" borderId="21" xfId="1" applyNumberFormat="1" applyFont="1" applyBorder="1" applyAlignment="1">
      <alignment vertical="center"/>
    </xf>
    <xf numFmtId="167" fontId="40" fillId="0" borderId="23" xfId="1" applyNumberFormat="1" applyFont="1" applyBorder="1" applyAlignment="1">
      <alignment vertical="center" wrapText="1"/>
    </xf>
    <xf numFmtId="167" fontId="40" fillId="0" borderId="25" xfId="1" applyNumberFormat="1" applyFont="1" applyBorder="1" applyAlignment="1">
      <alignment vertical="center" wrapText="1"/>
    </xf>
    <xf numFmtId="166" fontId="41" fillId="13" borderId="22" xfId="11" applyNumberFormat="1" applyFont="1" applyFill="1" applyBorder="1" applyAlignment="1">
      <alignment horizontal="right" vertical="center"/>
    </xf>
    <xf numFmtId="166" fontId="41" fillId="0" borderId="21" xfId="11" applyNumberFormat="1" applyFont="1" applyFill="1" applyBorder="1" applyAlignment="1">
      <alignment horizontal="right" vertical="center"/>
    </xf>
    <xf numFmtId="166" fontId="22" fillId="12" borderId="24" xfId="11" applyNumberFormat="1" applyFont="1" applyFill="1" applyBorder="1" applyAlignment="1">
      <alignment horizontal="center" vertical="center" wrapText="1"/>
    </xf>
    <xf numFmtId="166" fontId="22" fillId="12" borderId="21" xfId="11" applyNumberFormat="1" applyFont="1" applyFill="1" applyBorder="1" applyAlignment="1">
      <alignment horizontal="center" vertical="center" wrapText="1"/>
    </xf>
    <xf numFmtId="166" fontId="22" fillId="12" borderId="22" xfId="11" applyNumberFormat="1" applyFont="1" applyFill="1" applyBorder="1" applyAlignment="1">
      <alignment horizontal="center" vertical="center" wrapText="1"/>
    </xf>
    <xf numFmtId="166" fontId="22" fillId="12" borderId="25" xfId="11" applyNumberFormat="1" applyFont="1" applyFill="1" applyBorder="1" applyAlignment="1">
      <alignment horizontal="center" vertical="center" wrapText="1"/>
    </xf>
    <xf numFmtId="166" fontId="42" fillId="13" borderId="22" xfId="11" applyNumberFormat="1" applyFont="1" applyFill="1" applyBorder="1" applyAlignment="1">
      <alignment horizontal="right" vertical="center"/>
    </xf>
    <xf numFmtId="166" fontId="42" fillId="13" borderId="21" xfId="11" applyNumberFormat="1" applyFont="1" applyFill="1" applyBorder="1" applyAlignment="1">
      <alignment horizontal="right" vertical="center"/>
    </xf>
    <xf numFmtId="166" fontId="42" fillId="13" borderId="23" xfId="11" applyNumberFormat="1" applyFont="1" applyFill="1" applyBorder="1" applyAlignment="1">
      <alignment horizontal="right" vertical="center"/>
    </xf>
    <xf numFmtId="167" fontId="43" fillId="0" borderId="25" xfId="1" applyNumberFormat="1" applyFont="1" applyBorder="1" applyAlignment="1">
      <alignment vertical="center" wrapText="1"/>
    </xf>
    <xf numFmtId="166" fontId="22" fillId="12" borderId="29" xfId="11" applyNumberFormat="1" applyFont="1" applyFill="1" applyBorder="1" applyAlignment="1">
      <alignment horizontal="center" vertical="center" wrapText="1"/>
    </xf>
    <xf numFmtId="166" fontId="22" fillId="12" borderId="27" xfId="11" applyNumberFormat="1" applyFont="1" applyFill="1" applyBorder="1" applyAlignment="1">
      <alignment horizontal="center" vertical="center" wrapText="1"/>
    </xf>
    <xf numFmtId="166" fontId="22" fillId="12" borderId="28" xfId="11" applyNumberFormat="1" applyFont="1" applyFill="1" applyBorder="1" applyAlignment="1">
      <alignment horizontal="center" vertical="center" wrapText="1"/>
    </xf>
    <xf numFmtId="166" fontId="22" fillId="12" borderId="26" xfId="11" applyNumberFormat="1" applyFont="1" applyFill="1" applyBorder="1" applyAlignment="1">
      <alignment horizontal="center" vertical="center" wrapText="1"/>
    </xf>
    <xf numFmtId="167" fontId="22" fillId="12" borderId="27" xfId="1" applyNumberFormat="1" applyFont="1" applyFill="1" applyBorder="1" applyAlignment="1">
      <alignment horizontal="center" vertical="center" wrapText="1"/>
    </xf>
    <xf numFmtId="166" fontId="22" fillId="12" borderId="30" xfId="11" applyNumberFormat="1" applyFont="1" applyFill="1" applyBorder="1" applyAlignment="1">
      <alignment horizontal="center" vertical="center" wrapText="1"/>
    </xf>
    <xf numFmtId="166" fontId="42" fillId="13" borderId="26" xfId="11" applyNumberFormat="1" applyFont="1" applyFill="1" applyBorder="1" applyAlignment="1">
      <alignment horizontal="right" vertical="center"/>
    </xf>
    <xf numFmtId="166" fontId="42" fillId="13" borderId="27" xfId="11" applyNumberFormat="1" applyFont="1" applyFill="1" applyBorder="1" applyAlignment="1">
      <alignment horizontal="right" vertical="center"/>
    </xf>
    <xf numFmtId="166" fontId="42" fillId="13" borderId="28" xfId="11" applyNumberFormat="1" applyFont="1" applyFill="1" applyBorder="1" applyAlignment="1">
      <alignment horizontal="right" vertical="center"/>
    </xf>
    <xf numFmtId="44" fontId="37" fillId="4" borderId="58" xfId="28" applyNumberFormat="1" applyFont="1" applyFill="1" applyBorder="1" applyAlignment="1">
      <alignment wrapText="1"/>
    </xf>
    <xf numFmtId="44" fontId="37" fillId="4" borderId="44" xfId="28" applyNumberFormat="1" applyFont="1" applyFill="1" applyBorder="1" applyAlignment="1">
      <alignment wrapText="1"/>
    </xf>
    <xf numFmtId="44" fontId="37" fillId="4" borderId="60" xfId="28" applyNumberFormat="1" applyFont="1" applyFill="1" applyBorder="1" applyAlignment="1">
      <alignment wrapText="1"/>
    </xf>
    <xf numFmtId="0" fontId="36" fillId="0" borderId="13" xfId="28" applyFont="1" applyBorder="1" applyAlignment="1">
      <alignment wrapText="1"/>
    </xf>
    <xf numFmtId="0" fontId="0" fillId="0" borderId="61" xfId="28" applyFont="1" applyBorder="1"/>
    <xf numFmtId="0" fontId="0" fillId="0" borderId="18" xfId="28" applyFont="1" applyBorder="1"/>
    <xf numFmtId="0" fontId="44" fillId="0" borderId="9" xfId="28" applyFont="1" applyBorder="1"/>
    <xf numFmtId="0" fontId="44" fillId="0" borderId="21" xfId="28" applyFont="1" applyBorder="1"/>
    <xf numFmtId="0" fontId="44" fillId="0" borderId="15" xfId="28" applyFont="1" applyBorder="1"/>
    <xf numFmtId="164" fontId="45" fillId="14" borderId="9" xfId="1" applyFont="1" applyFill="1" applyBorder="1"/>
    <xf numFmtId="164" fontId="45" fillId="14" borderId="21" xfId="1" applyFont="1" applyFill="1" applyBorder="1"/>
    <xf numFmtId="164" fontId="44" fillId="14" borderId="21" xfId="1" applyFont="1" applyFill="1" applyBorder="1"/>
    <xf numFmtId="164" fontId="44" fillId="14" borderId="16" xfId="1" applyFont="1" applyFill="1" applyBorder="1"/>
    <xf numFmtId="0" fontId="44" fillId="0" borderId="41" xfId="28" applyFont="1" applyBorder="1"/>
    <xf numFmtId="0" fontId="44" fillId="0" borderId="54" xfId="28" applyFont="1" applyBorder="1"/>
    <xf numFmtId="0" fontId="44" fillId="0" borderId="65" xfId="28" applyFont="1" applyBorder="1"/>
    <xf numFmtId="0" fontId="10" fillId="4" borderId="9" xfId="28" applyFont="1" applyFill="1" applyBorder="1" applyAlignment="1">
      <alignment horizontal="center" vertical="center" wrapText="1"/>
    </xf>
    <xf numFmtId="0" fontId="37" fillId="4" borderId="17" xfId="28" applyFont="1" applyFill="1" applyBorder="1" applyAlignment="1">
      <alignment horizontal="center" vertical="center" wrapText="1"/>
    </xf>
    <xf numFmtId="165" fontId="0" fillId="0" borderId="18" xfId="28" applyNumberFormat="1" applyFont="1"/>
    <xf numFmtId="164" fontId="44" fillId="0" borderId="54" xfId="1" applyFont="1" applyBorder="1"/>
    <xf numFmtId="164" fontId="44" fillId="0" borderId="21" xfId="1" applyFont="1" applyBorder="1"/>
    <xf numFmtId="164" fontId="44" fillId="0" borderId="15" xfId="1" applyFont="1" applyBorder="1"/>
    <xf numFmtId="164" fontId="44" fillId="0" borderId="54" xfId="1" applyFont="1" applyFill="1" applyBorder="1"/>
    <xf numFmtId="164" fontId="44" fillId="0" borderId="9" xfId="1" applyFont="1" applyBorder="1"/>
    <xf numFmtId="0" fontId="0" fillId="0" borderId="18" xfId="28" applyFont="1" applyFill="1"/>
    <xf numFmtId="164" fontId="44" fillId="0" borderId="21" xfId="1" applyFont="1" applyFill="1" applyBorder="1"/>
    <xf numFmtId="164" fontId="44" fillId="0" borderId="15" xfId="28" applyNumberFormat="1" applyFont="1" applyBorder="1"/>
    <xf numFmtId="43" fontId="0" fillId="0" borderId="18" xfId="28" applyNumberFormat="1" applyFont="1" applyBorder="1"/>
    <xf numFmtId="43" fontId="0" fillId="0" borderId="18" xfId="28" applyNumberFormat="1" applyFont="1"/>
    <xf numFmtId="0" fontId="0" fillId="0" borderId="0" xfId="0" applyFont="1" applyAlignment="1"/>
    <xf numFmtId="164" fontId="44" fillId="0" borderId="18" xfId="1" applyFont="1" applyFill="1" applyBorder="1"/>
    <xf numFmtId="164" fontId="44" fillId="0" borderId="18" xfId="1" applyFont="1" applyBorder="1"/>
    <xf numFmtId="0" fontId="16" fillId="3" borderId="10" xfId="0" applyFont="1" applyFill="1" applyBorder="1" applyAlignment="1">
      <alignment horizontal="left" vertical="top" wrapText="1"/>
    </xf>
    <xf numFmtId="0" fontId="13" fillId="0" borderId="11" xfId="0" applyFont="1" applyBorder="1"/>
    <xf numFmtId="0" fontId="13" fillId="0" borderId="13" xfId="0" applyFont="1" applyBorder="1"/>
    <xf numFmtId="0" fontId="6" fillId="0" borderId="0" xfId="0" applyFont="1" applyAlignment="1">
      <alignment horizontal="left" vertical="top" wrapText="1"/>
    </xf>
    <xf numFmtId="0" fontId="0" fillId="0" borderId="0" xfId="0" applyFont="1" applyAlignment="1"/>
    <xf numFmtId="0" fontId="12" fillId="2" borderId="3" xfId="0" applyFont="1" applyFill="1" applyBorder="1" applyAlignment="1">
      <alignment horizontal="left" wrapText="1"/>
    </xf>
    <xf numFmtId="0" fontId="13" fillId="0" borderId="4" xfId="0" applyFont="1" applyBorder="1"/>
    <xf numFmtId="0" fontId="15" fillId="2" borderId="5" xfId="0" applyFont="1" applyFill="1" applyBorder="1" applyAlignment="1">
      <alignment horizontal="left" wrapText="1"/>
    </xf>
    <xf numFmtId="0" fontId="13" fillId="0" borderId="6" xfId="0" applyFont="1" applyBorder="1"/>
    <xf numFmtId="0" fontId="13" fillId="0" borderId="7" xfId="0" applyFont="1" applyBorder="1"/>
    <xf numFmtId="49" fontId="10" fillId="3" borderId="10" xfId="0" applyNumberFormat="1" applyFont="1" applyFill="1" applyBorder="1" applyAlignment="1">
      <alignment horizontal="left" vertical="top" wrapText="1"/>
    </xf>
    <xf numFmtId="49" fontId="16" fillId="3" borderId="10" xfId="0" applyNumberFormat="1" applyFont="1" applyFill="1" applyBorder="1" applyAlignment="1">
      <alignment horizontal="left" vertical="top" wrapText="1"/>
    </xf>
    <xf numFmtId="0" fontId="10" fillId="3" borderId="10" xfId="0" applyFont="1" applyFill="1" applyBorder="1" applyAlignment="1">
      <alignment horizontal="left" vertical="top" wrapText="1"/>
    </xf>
    <xf numFmtId="0" fontId="16" fillId="4" borderId="34" xfId="0" applyFont="1" applyFill="1" applyBorder="1" applyAlignment="1">
      <alignment horizontal="center" vertical="center" wrapText="1"/>
    </xf>
    <xf numFmtId="0" fontId="13" fillId="0" borderId="36" xfId="0" applyFont="1" applyBorder="1"/>
    <xf numFmtId="44" fontId="10" fillId="4" borderId="35" xfId="0" applyNumberFormat="1" applyFont="1" applyFill="1" applyBorder="1" applyAlignment="1">
      <alignment horizontal="center" vertical="center" wrapText="1"/>
    </xf>
    <xf numFmtId="0" fontId="13" fillId="0" borderId="37" xfId="0" applyFont="1" applyBorder="1"/>
    <xf numFmtId="0" fontId="10" fillId="6" borderId="31" xfId="0" applyFont="1" applyFill="1" applyBorder="1" applyAlignment="1">
      <alignment horizontal="center" vertical="center" wrapText="1"/>
    </xf>
    <xf numFmtId="0" fontId="13" fillId="0" borderId="32" xfId="0" applyFont="1" applyBorder="1"/>
    <xf numFmtId="0" fontId="13" fillId="0" borderId="33" xfId="0" applyFont="1" applyBorder="1"/>
    <xf numFmtId="0" fontId="37" fillId="4" borderId="17" xfId="28" applyFont="1" applyFill="1" applyBorder="1" applyAlignment="1">
      <alignment horizontal="left" wrapText="1"/>
    </xf>
    <xf numFmtId="0" fontId="38" fillId="0" borderId="13" xfId="28" applyFont="1" applyBorder="1"/>
    <xf numFmtId="0" fontId="44" fillId="0" borderId="17" xfId="28" applyFont="1" applyBorder="1" applyAlignment="1">
      <alignment horizontal="center"/>
    </xf>
    <xf numFmtId="0" fontId="44" fillId="0" borderId="13" xfId="28" applyFont="1" applyBorder="1" applyAlignment="1">
      <alignment horizontal="center"/>
    </xf>
    <xf numFmtId="0" fontId="44" fillId="0" borderId="14" xfId="28" applyFont="1" applyBorder="1" applyAlignment="1">
      <alignment horizontal="center"/>
    </xf>
    <xf numFmtId="0" fontId="15" fillId="2" borderId="5" xfId="28" applyFont="1" applyFill="1" applyBorder="1" applyAlignment="1">
      <alignment horizontal="left" wrapText="1"/>
    </xf>
    <xf numFmtId="0" fontId="38" fillId="0" borderId="6" xfId="28" applyFont="1" applyBorder="1"/>
    <xf numFmtId="0" fontId="38" fillId="0" borderId="7" xfId="28" applyFont="1" applyBorder="1"/>
    <xf numFmtId="0" fontId="37" fillId="4" borderId="16" xfId="28" applyFont="1" applyFill="1" applyBorder="1" applyAlignment="1">
      <alignment horizontal="center" vertical="center" wrapText="1"/>
    </xf>
    <xf numFmtId="0" fontId="38" fillId="0" borderId="15" xfId="28" applyFont="1" applyBorder="1"/>
    <xf numFmtId="0" fontId="10" fillId="4" borderId="21" xfId="28" applyFont="1" applyFill="1" applyBorder="1" applyAlignment="1">
      <alignment horizontal="center" vertical="center" wrapText="1"/>
    </xf>
    <xf numFmtId="0" fontId="37" fillId="4" borderId="21" xfId="28" applyFont="1" applyFill="1" applyBorder="1" applyAlignment="1">
      <alignment horizontal="center" vertical="center" wrapText="1"/>
    </xf>
    <xf numFmtId="0" fontId="44" fillId="0" borderId="46" xfId="28" applyFont="1" applyBorder="1" applyAlignment="1">
      <alignment horizontal="center"/>
    </xf>
    <xf numFmtId="0" fontId="44" fillId="0" borderId="25" xfId="28" applyFont="1" applyBorder="1" applyAlignment="1">
      <alignment horizontal="center"/>
    </xf>
    <xf numFmtId="0" fontId="44" fillId="0" borderId="59" xfId="28" applyFont="1" applyBorder="1" applyAlignment="1">
      <alignment horizontal="center"/>
    </xf>
    <xf numFmtId="0" fontId="44" fillId="0" borderId="24" xfId="28" applyFont="1" applyBorder="1" applyAlignment="1">
      <alignment horizontal="center"/>
    </xf>
    <xf numFmtId="0" fontId="44" fillId="0" borderId="62" xfId="28" applyFont="1" applyBorder="1" applyAlignment="1">
      <alignment horizontal="center"/>
    </xf>
    <xf numFmtId="0" fontId="44" fillId="0" borderId="63" xfId="28" applyFont="1" applyBorder="1" applyAlignment="1">
      <alignment horizontal="center"/>
    </xf>
    <xf numFmtId="0" fontId="44" fillId="0" borderId="64" xfId="28" applyFont="1" applyBorder="1" applyAlignment="1">
      <alignment horizontal="center"/>
    </xf>
    <xf numFmtId="0" fontId="37" fillId="4" borderId="44" xfId="28" applyFont="1" applyFill="1" applyBorder="1" applyAlignment="1">
      <alignment horizontal="left" wrapText="1"/>
    </xf>
    <xf numFmtId="0" fontId="38" fillId="0" borderId="45" xfId="28" applyFont="1" applyBorder="1"/>
    <xf numFmtId="0" fontId="37" fillId="4" borderId="5" xfId="28" applyFont="1" applyFill="1" applyBorder="1" applyAlignment="1">
      <alignment horizontal="center" wrapText="1"/>
    </xf>
    <xf numFmtId="0" fontId="39" fillId="0" borderId="5" xfId="28" applyFont="1" applyBorder="1" applyAlignment="1">
      <alignment horizontal="center"/>
    </xf>
    <xf numFmtId="0" fontId="39" fillId="0" borderId="6" xfId="28" applyFont="1" applyBorder="1" applyAlignment="1">
      <alignment horizontal="center"/>
    </xf>
    <xf numFmtId="0" fontId="39" fillId="0" borderId="7" xfId="28" applyFont="1" applyBorder="1" applyAlignment="1">
      <alignment horizontal="center"/>
    </xf>
    <xf numFmtId="0" fontId="37" fillId="4" borderId="47" xfId="28" applyFont="1" applyFill="1" applyBorder="1" applyAlignment="1">
      <alignment horizontal="center" vertical="center" wrapText="1"/>
    </xf>
    <xf numFmtId="0" fontId="38" fillId="0" borderId="37" xfId="28" applyFont="1" applyBorder="1"/>
    <xf numFmtId="0" fontId="22" fillId="10" borderId="53" xfId="10" applyFont="1" applyFill="1" applyBorder="1" applyAlignment="1">
      <alignment horizontal="center" vertical="center" wrapText="1"/>
    </xf>
    <xf numFmtId="0" fontId="22" fillId="10" borderId="54" xfId="10" applyFont="1" applyFill="1" applyBorder="1" applyAlignment="1">
      <alignment horizontal="center" vertical="center" wrapText="1"/>
    </xf>
    <xf numFmtId="0" fontId="22" fillId="10" borderId="55" xfId="10" applyFont="1" applyFill="1" applyBorder="1" applyAlignment="1">
      <alignment horizontal="center" vertical="center" wrapText="1"/>
    </xf>
    <xf numFmtId="0" fontId="22" fillId="10" borderId="56" xfId="10" applyFont="1" applyFill="1" applyBorder="1" applyAlignment="1">
      <alignment horizontal="center" vertical="center" wrapText="1"/>
    </xf>
    <xf numFmtId="0" fontId="22" fillId="10" borderId="57" xfId="10" applyFont="1" applyFill="1" applyBorder="1" applyAlignment="1">
      <alignment horizontal="center" vertical="center" wrapText="1"/>
    </xf>
    <xf numFmtId="167" fontId="40" fillId="0" borderId="23" xfId="1" applyNumberFormat="1" applyFont="1" applyFill="1" applyBorder="1" applyAlignment="1">
      <alignment vertical="center" wrapText="1"/>
    </xf>
    <xf numFmtId="44" fontId="16" fillId="15" borderId="9" xfId="0" applyNumberFormat="1" applyFont="1" applyFill="1" applyBorder="1" applyAlignment="1">
      <alignment vertical="center" wrapText="1"/>
    </xf>
  </cellXfs>
  <cellStyles count="29">
    <cellStyle name="Comma" xfId="1" builtinId="3"/>
    <cellStyle name="Milliers 2" xfId="6"/>
    <cellStyle name="Milliers 2 2" xfId="11"/>
    <cellStyle name="Milliers 2 2 2" xfId="25"/>
    <cellStyle name="Milliers 2 3" xfId="21"/>
    <cellStyle name="Milliers 3" xfId="3"/>
    <cellStyle name="Milliers 3 2" xfId="18"/>
    <cellStyle name="Milliers 4" xfId="7"/>
    <cellStyle name="Milliers 4 2" xfId="22"/>
    <cellStyle name="Milliers 5" xfId="16"/>
    <cellStyle name="Monétaire 2" xfId="4"/>
    <cellStyle name="Monétaire 2 2" xfId="19"/>
    <cellStyle name="Monétaire 3" xfId="9"/>
    <cellStyle name="Normal" xfId="0" builtinId="0"/>
    <cellStyle name="Normal 2" xfId="2"/>
    <cellStyle name="Normal 2 2" xfId="17"/>
    <cellStyle name="Normal 3" xfId="8"/>
    <cellStyle name="Normal 3 2" xfId="23"/>
    <cellStyle name="Normal 4" xfId="10"/>
    <cellStyle name="Normal 4 2" xfId="24"/>
    <cellStyle name="Normal 5" xfId="14"/>
    <cellStyle name="Normal 6" xfId="15"/>
    <cellStyle name="Normal 7" xfId="28"/>
    <cellStyle name="Percent" xfId="13" builtinId="5"/>
    <cellStyle name="Pourcentage 2" xfId="5"/>
    <cellStyle name="Pourcentage 2 2" xfId="20"/>
    <cellStyle name="Pourcentage 3" xfId="12"/>
    <cellStyle name="Pourcentage 3 2" xfId="26"/>
    <cellStyle name="Pourcentage 4" xfId="27"/>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ingotiana/Downloads/Budget%20projet%20CAP%20Mada%20VF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t="str">
            <v>UNFPA</v>
          </cell>
          <cell r="E13" t="str">
            <v>OIM</v>
          </cell>
          <cell r="F13" t="str">
            <v>PNUD</v>
          </cell>
        </row>
        <row r="18">
          <cell r="D18">
            <v>0</v>
          </cell>
          <cell r="E18">
            <v>0</v>
          </cell>
          <cell r="F18">
            <v>40000</v>
          </cell>
        </row>
        <row r="28">
          <cell r="D28">
            <v>0</v>
          </cell>
          <cell r="E28">
            <v>197542</v>
          </cell>
          <cell r="F28">
            <v>0</v>
          </cell>
        </row>
        <row r="37">
          <cell r="D37">
            <v>0</v>
          </cell>
          <cell r="E37">
            <v>0</v>
          </cell>
          <cell r="F37">
            <v>65000</v>
          </cell>
        </row>
        <row r="47">
          <cell r="D47">
            <v>0</v>
          </cell>
          <cell r="E47">
            <v>0</v>
          </cell>
          <cell r="F47">
            <v>0</v>
          </cell>
        </row>
        <row r="59">
          <cell r="D59">
            <v>0</v>
          </cell>
          <cell r="E59">
            <v>0</v>
          </cell>
          <cell r="F59">
            <v>105000</v>
          </cell>
        </row>
        <row r="69">
          <cell r="D69">
            <v>0</v>
          </cell>
          <cell r="E69">
            <v>0</v>
          </cell>
          <cell r="F69">
            <v>0</v>
          </cell>
        </row>
        <row r="79">
          <cell r="D79">
            <v>0</v>
          </cell>
          <cell r="E79">
            <v>0</v>
          </cell>
          <cell r="F79">
            <v>0</v>
          </cell>
        </row>
        <row r="89">
          <cell r="D89">
            <v>0</v>
          </cell>
          <cell r="E89">
            <v>0</v>
          </cell>
          <cell r="F89">
            <v>0</v>
          </cell>
        </row>
        <row r="101">
          <cell r="D101">
            <v>368976</v>
          </cell>
          <cell r="E101">
            <v>0</v>
          </cell>
          <cell r="F101">
            <v>0</v>
          </cell>
        </row>
        <row r="111">
          <cell r="D111">
            <v>0</v>
          </cell>
          <cell r="E111">
            <v>0</v>
          </cell>
          <cell r="F111">
            <v>240000</v>
          </cell>
        </row>
        <row r="121">
          <cell r="D121">
            <v>0</v>
          </cell>
          <cell r="E121">
            <v>0</v>
          </cell>
          <cell r="F121">
            <v>0</v>
          </cell>
        </row>
        <row r="131">
          <cell r="D131">
            <v>0</v>
          </cell>
          <cell r="E131">
            <v>0</v>
          </cell>
          <cell r="F131">
            <v>0</v>
          </cell>
        </row>
        <row r="143">
          <cell r="D143">
            <v>0</v>
          </cell>
          <cell r="E143">
            <v>0</v>
          </cell>
          <cell r="F143">
            <v>0</v>
          </cell>
        </row>
        <row r="153">
          <cell r="D153">
            <v>0</v>
          </cell>
          <cell r="E153">
            <v>0</v>
          </cell>
          <cell r="F153">
            <v>0</v>
          </cell>
        </row>
        <row r="163">
          <cell r="D163">
            <v>0</v>
          </cell>
          <cell r="E163">
            <v>0</v>
          </cell>
          <cell r="F163">
            <v>0</v>
          </cell>
        </row>
        <row r="173">
          <cell r="D173">
            <v>0</v>
          </cell>
          <cell r="E173">
            <v>0</v>
          </cell>
          <cell r="F173">
            <v>0</v>
          </cell>
        </row>
        <row r="180">
          <cell r="D180">
            <v>40132</v>
          </cell>
          <cell r="E180">
            <v>209000</v>
          </cell>
          <cell r="F180">
            <v>143800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198"/>
  <sheetViews>
    <sheetView showGridLines="0" tabSelected="1" topLeftCell="F9" zoomScale="70" zoomScaleNormal="70" workbookViewId="0">
      <pane ySplit="5" topLeftCell="A25" activePane="bottomLeft" state="frozen"/>
      <selection activeCell="A9" sqref="A9"/>
      <selection pane="bottomLeft" activeCell="L189" sqref="L189"/>
    </sheetView>
  </sheetViews>
  <sheetFormatPr defaultColWidth="12.625" defaultRowHeight="15" customHeight="1" x14ac:dyDescent="0.2"/>
  <cols>
    <col min="1" max="1" width="7.875" style="202" customWidth="1"/>
    <col min="2" max="2" width="27" style="202" customWidth="1"/>
    <col min="3" max="3" width="37" style="202" customWidth="1"/>
    <col min="4" max="4" width="20.125" style="202" customWidth="1"/>
    <col min="5" max="5" width="21.625" style="202" customWidth="1"/>
    <col min="6" max="7" width="20.125" style="202" customWidth="1"/>
    <col min="8" max="8" width="25.375" style="202" customWidth="1"/>
    <col min="9" max="9" width="26.25" style="202" customWidth="1"/>
    <col min="10" max="10" width="19.5" style="202" customWidth="1"/>
    <col min="11" max="11" width="18.875" style="202" customWidth="1"/>
    <col min="12" max="12" width="22.375" style="202" customWidth="1"/>
    <col min="13" max="13" width="16.875" style="202" customWidth="1"/>
    <col min="14" max="14" width="20.75" style="202" customWidth="1"/>
    <col min="15" max="16384" width="12.625" style="202"/>
  </cols>
  <sheetData>
    <row r="1" spans="1:15" ht="14.25" hidden="1" customHeight="1" x14ac:dyDescent="0.25">
      <c r="A1" s="1"/>
      <c r="B1" s="1"/>
      <c r="C1" s="1"/>
      <c r="D1" s="1"/>
      <c r="E1" s="1"/>
      <c r="F1" s="1"/>
      <c r="G1" s="1"/>
      <c r="H1" s="1"/>
      <c r="I1" s="1"/>
    </row>
    <row r="2" spans="1:15" ht="47.25" hidden="1" customHeight="1" x14ac:dyDescent="0.7">
      <c r="A2" s="1"/>
      <c r="B2" s="208" t="s">
        <v>0</v>
      </c>
      <c r="C2" s="209"/>
      <c r="D2" s="209"/>
      <c r="E2" s="209"/>
      <c r="F2" s="2"/>
      <c r="G2" s="2"/>
      <c r="H2" s="3"/>
      <c r="I2" s="3"/>
    </row>
    <row r="3" spans="1:15" ht="14.25" hidden="1" customHeight="1" x14ac:dyDescent="0.25">
      <c r="A3" s="1"/>
      <c r="B3" s="4"/>
      <c r="C3" s="1"/>
      <c r="D3" s="1"/>
      <c r="E3" s="1"/>
      <c r="F3" s="1"/>
      <c r="G3" s="1"/>
      <c r="H3" s="1"/>
      <c r="I3" s="1"/>
    </row>
    <row r="4" spans="1:15" ht="14.25" hidden="1" customHeight="1" thickBot="1" x14ac:dyDescent="0.3">
      <c r="A4" s="1"/>
      <c r="B4" s="5"/>
      <c r="C4" s="1"/>
      <c r="D4" s="1"/>
      <c r="E4" s="1"/>
      <c r="F4" s="1"/>
      <c r="G4" s="1"/>
      <c r="H4" s="1"/>
      <c r="I4" s="1"/>
    </row>
    <row r="5" spans="1:15" ht="36.75" hidden="1" customHeight="1" x14ac:dyDescent="0.55000000000000004">
      <c r="A5" s="1"/>
      <c r="B5" s="6" t="s">
        <v>1</v>
      </c>
      <c r="C5" s="7"/>
      <c r="D5" s="7"/>
      <c r="E5" s="7"/>
      <c r="F5" s="7"/>
      <c r="G5" s="7"/>
      <c r="H5" s="7"/>
      <c r="I5" s="7"/>
    </row>
    <row r="6" spans="1:15" ht="174" hidden="1" customHeight="1" thickBot="1" x14ac:dyDescent="0.4">
      <c r="A6" s="1"/>
      <c r="B6" s="210" t="s">
        <v>2</v>
      </c>
      <c r="C6" s="211"/>
      <c r="D6" s="211"/>
      <c r="E6" s="211"/>
      <c r="F6" s="211"/>
      <c r="G6" s="211"/>
      <c r="H6" s="211"/>
      <c r="I6" s="211"/>
    </row>
    <row r="7" spans="1:15" ht="14.25" hidden="1" customHeight="1" x14ac:dyDescent="0.25">
      <c r="A7" s="1"/>
      <c r="B7" s="8"/>
      <c r="C7" s="1"/>
      <c r="D7" s="1"/>
      <c r="E7" s="1"/>
      <c r="F7" s="1"/>
      <c r="G7" s="1"/>
      <c r="H7" s="1"/>
      <c r="I7" s="1"/>
    </row>
    <row r="8" spans="1:15" ht="14.25" hidden="1" customHeight="1" thickBot="1" x14ac:dyDescent="0.3">
      <c r="A8" s="1"/>
      <c r="B8" s="1"/>
      <c r="C8" s="1"/>
      <c r="D8" s="1"/>
      <c r="E8" s="1"/>
      <c r="F8" s="1"/>
      <c r="G8" s="1"/>
      <c r="H8" s="1"/>
      <c r="I8" s="1"/>
    </row>
    <row r="9" spans="1:15" ht="27" customHeight="1" thickBot="1" x14ac:dyDescent="0.45">
      <c r="A9" s="1"/>
      <c r="B9" s="212" t="s">
        <v>547</v>
      </c>
      <c r="C9" s="213"/>
      <c r="D9" s="213"/>
      <c r="E9" s="213"/>
      <c r="F9" s="213"/>
      <c r="G9" s="213"/>
      <c r="H9" s="214"/>
      <c r="I9" s="1"/>
    </row>
    <row r="10" spans="1:15" ht="14.25" customHeight="1" x14ac:dyDescent="0.25">
      <c r="A10" s="1"/>
      <c r="B10" s="1"/>
      <c r="C10" s="1"/>
      <c r="D10" s="1"/>
      <c r="E10" s="1"/>
      <c r="F10" s="1"/>
      <c r="G10" s="1"/>
      <c r="H10" s="1"/>
      <c r="I10" s="1"/>
    </row>
    <row r="11" spans="1:15" ht="25.5" customHeight="1" thickBot="1" x14ac:dyDescent="0.3">
      <c r="A11" s="1"/>
      <c r="B11" s="1"/>
      <c r="C11" s="1"/>
      <c r="D11" s="9"/>
      <c r="E11" s="9"/>
      <c r="F11" s="9"/>
      <c r="G11" s="9"/>
      <c r="H11" s="1"/>
      <c r="I11" s="10"/>
    </row>
    <row r="12" spans="1:15" ht="213.75" customHeight="1" x14ac:dyDescent="0.25">
      <c r="A12" s="1"/>
      <c r="B12" s="11" t="s">
        <v>3</v>
      </c>
      <c r="C12" s="11" t="s">
        <v>4</v>
      </c>
      <c r="D12" s="11" t="s">
        <v>5</v>
      </c>
      <c r="E12" s="11" t="s">
        <v>6</v>
      </c>
      <c r="F12" s="11" t="s">
        <v>7</v>
      </c>
      <c r="G12" s="11" t="s">
        <v>8</v>
      </c>
      <c r="H12" s="11" t="s">
        <v>9</v>
      </c>
      <c r="I12" s="11" t="s">
        <v>10</v>
      </c>
      <c r="J12" s="47" t="s">
        <v>533</v>
      </c>
      <c r="K12" s="51" t="s">
        <v>534</v>
      </c>
      <c r="L12" s="47" t="s">
        <v>533</v>
      </c>
      <c r="M12" s="48" t="s">
        <v>535</v>
      </c>
      <c r="N12" s="49" t="s">
        <v>536</v>
      </c>
      <c r="O12" s="50" t="s">
        <v>10</v>
      </c>
    </row>
    <row r="13" spans="1:15" ht="18.75" customHeight="1" x14ac:dyDescent="0.25">
      <c r="A13" s="1"/>
      <c r="B13" s="12"/>
      <c r="C13" s="12"/>
      <c r="D13" s="13" t="s">
        <v>11</v>
      </c>
      <c r="E13" s="13" t="s">
        <v>12</v>
      </c>
      <c r="F13" s="13" t="s">
        <v>13</v>
      </c>
      <c r="G13" s="11"/>
      <c r="H13" s="12"/>
      <c r="I13" s="12"/>
      <c r="J13" s="57" t="s">
        <v>11</v>
      </c>
      <c r="K13" s="57" t="s">
        <v>12</v>
      </c>
      <c r="L13" s="57" t="s">
        <v>13</v>
      </c>
      <c r="M13" s="58"/>
      <c r="N13" s="58"/>
      <c r="O13" s="58"/>
    </row>
    <row r="14" spans="1:15" ht="14.25" customHeight="1" x14ac:dyDescent="0.25">
      <c r="A14" s="1"/>
      <c r="B14" s="14" t="s">
        <v>14</v>
      </c>
      <c r="C14" s="215" t="s">
        <v>15</v>
      </c>
      <c r="D14" s="206"/>
      <c r="E14" s="206"/>
      <c r="F14" s="206"/>
      <c r="G14" s="206"/>
      <c r="H14" s="206"/>
      <c r="I14" s="207"/>
      <c r="J14" s="59"/>
      <c r="K14" s="59"/>
      <c r="L14" s="59"/>
      <c r="M14" s="59"/>
      <c r="N14" s="59"/>
      <c r="O14" s="59"/>
    </row>
    <row r="15" spans="1:15" ht="14.25" customHeight="1" x14ac:dyDescent="0.25">
      <c r="A15" s="1"/>
      <c r="B15" s="14" t="s">
        <v>16</v>
      </c>
      <c r="C15" s="216" t="s">
        <v>17</v>
      </c>
      <c r="D15" s="206"/>
      <c r="E15" s="206"/>
      <c r="F15" s="206"/>
      <c r="G15" s="206"/>
      <c r="H15" s="206"/>
      <c r="I15" s="207"/>
      <c r="J15" s="59"/>
      <c r="K15" s="59"/>
      <c r="L15" s="59"/>
      <c r="M15" s="59"/>
      <c r="N15" s="59"/>
      <c r="O15" s="59"/>
    </row>
    <row r="16" spans="1:15" ht="162" customHeight="1" x14ac:dyDescent="0.25">
      <c r="A16" s="1"/>
      <c r="B16" s="15" t="s">
        <v>18</v>
      </c>
      <c r="C16" s="16" t="s">
        <v>19</v>
      </c>
      <c r="D16" s="17"/>
      <c r="E16" s="17"/>
      <c r="F16" s="17">
        <v>20000</v>
      </c>
      <c r="G16" s="18">
        <f>SUM(D16:F16)</f>
        <v>20000</v>
      </c>
      <c r="H16" s="19"/>
      <c r="I16" s="53"/>
      <c r="J16" s="59"/>
      <c r="K16" s="59"/>
      <c r="L16" s="59"/>
      <c r="M16" s="59"/>
      <c r="N16" s="59"/>
      <c r="O16" s="59"/>
    </row>
    <row r="17" spans="1:15" ht="139.5" customHeight="1" x14ac:dyDescent="0.25">
      <c r="A17" s="1"/>
      <c r="B17" s="15" t="s">
        <v>20</v>
      </c>
      <c r="C17" s="16" t="s">
        <v>21</v>
      </c>
      <c r="D17" s="17"/>
      <c r="E17" s="17"/>
      <c r="F17" s="17">
        <v>20000</v>
      </c>
      <c r="G17" s="18">
        <f>SUM(D17:F17)</f>
        <v>20000</v>
      </c>
      <c r="H17" s="19">
        <v>0.3</v>
      </c>
      <c r="I17" s="53"/>
      <c r="J17" s="59"/>
      <c r="K17" s="59"/>
      <c r="L17" s="59"/>
      <c r="M17" s="59"/>
      <c r="N17" s="59"/>
      <c r="O17" s="59"/>
    </row>
    <row r="18" spans="1:15" s="68" customFormat="1" ht="14.25" customHeight="1" x14ac:dyDescent="0.25">
      <c r="A18" s="69"/>
      <c r="B18" s="62"/>
      <c r="C18" s="70" t="s">
        <v>22</v>
      </c>
      <c r="D18" s="66">
        <f>SUM(D16:D17)</f>
        <v>0</v>
      </c>
      <c r="E18" s="66">
        <f>SUM(E16:E17)</f>
        <v>0</v>
      </c>
      <c r="F18" s="66">
        <f>SUM(F16:F17)</f>
        <v>40000</v>
      </c>
      <c r="G18" s="66">
        <f>SUM(G16:G17)</f>
        <v>40000</v>
      </c>
      <c r="H18" s="66">
        <f>(H16*G16)+(H17*G17)</f>
        <v>6000</v>
      </c>
      <c r="I18" s="72"/>
      <c r="J18" s="66">
        <f>SUM(J16:J17)</f>
        <v>0</v>
      </c>
      <c r="K18" s="66">
        <f>SUM(K16:K17)</f>
        <v>0</v>
      </c>
      <c r="L18" s="66">
        <f>SUM(L16:L17)</f>
        <v>0</v>
      </c>
      <c r="M18" s="60"/>
      <c r="N18" s="66">
        <f>J18+K18+L18</f>
        <v>0</v>
      </c>
      <c r="O18" s="60"/>
    </row>
    <row r="19" spans="1:15" ht="14.25" customHeight="1" x14ac:dyDescent="0.25">
      <c r="A19" s="10"/>
      <c r="B19" s="14" t="s">
        <v>23</v>
      </c>
      <c r="C19" s="205" t="s">
        <v>24</v>
      </c>
      <c r="D19" s="206"/>
      <c r="E19" s="206"/>
      <c r="F19" s="206"/>
      <c r="G19" s="206"/>
      <c r="H19" s="206"/>
      <c r="I19" s="207"/>
      <c r="J19" s="85"/>
      <c r="K19" s="85"/>
      <c r="L19" s="59"/>
      <c r="M19" s="59"/>
      <c r="N19" s="59"/>
      <c r="O19" s="59"/>
    </row>
    <row r="20" spans="1:15" ht="14.25" customHeight="1" x14ac:dyDescent="0.25">
      <c r="A20" s="10"/>
      <c r="B20" s="15" t="s">
        <v>25</v>
      </c>
      <c r="C20" s="16" t="s">
        <v>26</v>
      </c>
      <c r="D20" s="17"/>
      <c r="E20" s="17">
        <v>130600</v>
      </c>
      <c r="F20" s="17"/>
      <c r="G20" s="18">
        <f t="shared" ref="G20:G27" si="0">SUM(D20:F20)</f>
        <v>130600</v>
      </c>
      <c r="H20" s="19">
        <v>0.3</v>
      </c>
      <c r="I20" s="53"/>
      <c r="J20" s="85"/>
      <c r="K20" s="86">
        <v>21996.67</v>
      </c>
      <c r="L20" s="61"/>
      <c r="M20" s="59"/>
      <c r="N20" s="59"/>
      <c r="O20" s="59"/>
    </row>
    <row r="21" spans="1:15" ht="14.25" customHeight="1" x14ac:dyDescent="0.25">
      <c r="A21" s="10"/>
      <c r="B21" s="15" t="s">
        <v>27</v>
      </c>
      <c r="C21" s="16" t="s">
        <v>28</v>
      </c>
      <c r="D21" s="17"/>
      <c r="E21" s="17">
        <v>66942</v>
      </c>
      <c r="F21" s="17"/>
      <c r="G21" s="18">
        <f t="shared" si="0"/>
        <v>66942</v>
      </c>
      <c r="H21" s="19">
        <v>0.5</v>
      </c>
      <c r="I21" s="53"/>
      <c r="J21" s="85"/>
      <c r="K21" s="86">
        <v>33795.79</v>
      </c>
      <c r="L21" s="59"/>
      <c r="M21" s="59"/>
      <c r="N21" s="59"/>
      <c r="O21" s="59"/>
    </row>
    <row r="22" spans="1:15" ht="14.25" customHeight="1" x14ac:dyDescent="0.25">
      <c r="A22" s="10"/>
      <c r="B22" s="15" t="s">
        <v>29</v>
      </c>
      <c r="C22" s="16"/>
      <c r="D22" s="17"/>
      <c r="E22" s="17"/>
      <c r="F22" s="17"/>
      <c r="G22" s="18">
        <f t="shared" si="0"/>
        <v>0</v>
      </c>
      <c r="H22" s="19"/>
      <c r="I22" s="53"/>
      <c r="J22" s="85"/>
      <c r="K22" s="85"/>
      <c r="L22" s="59"/>
      <c r="M22" s="59"/>
      <c r="N22" s="59"/>
      <c r="O22" s="59"/>
    </row>
    <row r="23" spans="1:15" ht="14.25" customHeight="1" x14ac:dyDescent="0.25">
      <c r="A23" s="10"/>
      <c r="B23" s="15" t="s">
        <v>30</v>
      </c>
      <c r="C23" s="16"/>
      <c r="D23" s="17"/>
      <c r="E23" s="17"/>
      <c r="F23" s="17"/>
      <c r="G23" s="18">
        <f t="shared" si="0"/>
        <v>0</v>
      </c>
      <c r="H23" s="19"/>
      <c r="I23" s="53"/>
      <c r="J23" s="85"/>
      <c r="K23" s="85"/>
      <c r="L23" s="59"/>
      <c r="M23" s="59"/>
      <c r="N23" s="59"/>
      <c r="O23" s="59"/>
    </row>
    <row r="24" spans="1:15" ht="14.25" customHeight="1" x14ac:dyDescent="0.25">
      <c r="A24" s="10"/>
      <c r="B24" s="15" t="s">
        <v>31</v>
      </c>
      <c r="C24" s="16"/>
      <c r="D24" s="17"/>
      <c r="E24" s="17"/>
      <c r="F24" s="17"/>
      <c r="G24" s="18">
        <f t="shared" si="0"/>
        <v>0</v>
      </c>
      <c r="H24" s="19"/>
      <c r="I24" s="53"/>
      <c r="J24" s="85"/>
      <c r="K24" s="85"/>
      <c r="L24" s="59"/>
      <c r="M24" s="59"/>
      <c r="N24" s="59"/>
      <c r="O24" s="59"/>
    </row>
    <row r="25" spans="1:15" ht="14.25" customHeight="1" x14ac:dyDescent="0.25">
      <c r="A25" s="10"/>
      <c r="B25" s="15" t="s">
        <v>32</v>
      </c>
      <c r="C25" s="16"/>
      <c r="D25" s="17"/>
      <c r="E25" s="17"/>
      <c r="F25" s="17"/>
      <c r="G25" s="18">
        <f t="shared" si="0"/>
        <v>0</v>
      </c>
      <c r="H25" s="19"/>
      <c r="I25" s="53"/>
      <c r="J25" s="85"/>
      <c r="K25" s="85"/>
      <c r="L25" s="59"/>
      <c r="M25" s="59"/>
      <c r="N25" s="59"/>
      <c r="O25" s="59"/>
    </row>
    <row r="26" spans="1:15" ht="14.25" customHeight="1" x14ac:dyDescent="0.25">
      <c r="A26" s="10"/>
      <c r="B26" s="15" t="s">
        <v>33</v>
      </c>
      <c r="C26" s="22"/>
      <c r="D26" s="23"/>
      <c r="E26" s="23"/>
      <c r="F26" s="23"/>
      <c r="G26" s="18">
        <f t="shared" si="0"/>
        <v>0</v>
      </c>
      <c r="H26" s="24"/>
      <c r="I26" s="54"/>
      <c r="J26" s="85"/>
      <c r="K26" s="85"/>
      <c r="L26" s="59"/>
      <c r="M26" s="59"/>
      <c r="N26" s="59"/>
      <c r="O26" s="59"/>
    </row>
    <row r="27" spans="1:15" ht="14.25" customHeight="1" x14ac:dyDescent="0.25">
      <c r="A27" s="10"/>
      <c r="B27" s="15" t="s">
        <v>34</v>
      </c>
      <c r="C27" s="22"/>
      <c r="D27" s="23"/>
      <c r="E27" s="23"/>
      <c r="F27" s="23"/>
      <c r="G27" s="18">
        <f t="shared" si="0"/>
        <v>0</v>
      </c>
      <c r="H27" s="24"/>
      <c r="I27" s="54"/>
      <c r="J27" s="86"/>
      <c r="K27" s="86"/>
      <c r="L27" s="61"/>
      <c r="M27" s="61"/>
      <c r="N27" s="61"/>
      <c r="O27" s="61"/>
    </row>
    <row r="28" spans="1:15" s="68" customFormat="1" ht="14.25" customHeight="1" x14ac:dyDescent="0.25">
      <c r="A28" s="69"/>
      <c r="B28" s="62"/>
      <c r="C28" s="70" t="s">
        <v>22</v>
      </c>
      <c r="D28" s="71">
        <f>SUM(D20:D27)</f>
        <v>0</v>
      </c>
      <c r="E28" s="71">
        <f>SUM(E20:E27)</f>
        <v>197542</v>
      </c>
      <c r="F28" s="71">
        <f>SUM(F20:F27)</f>
        <v>0</v>
      </c>
      <c r="G28" s="71">
        <f>SUM(G20:G27)</f>
        <v>197542</v>
      </c>
      <c r="H28" s="66">
        <f>(H20*G20)+(H21*G21)+(H22*G22)+(H23*G23)+(H24*G24)+(H25*G25)+(H26*G26)+(H27*G27)</f>
        <v>72651</v>
      </c>
      <c r="I28" s="72"/>
      <c r="J28" s="66">
        <f>SUM(J16:J27)</f>
        <v>0</v>
      </c>
      <c r="K28" s="66">
        <f>SUM(K16:K27)</f>
        <v>55792.46</v>
      </c>
      <c r="L28" s="66">
        <f>SUM(L16:L27)</f>
        <v>0</v>
      </c>
      <c r="M28" s="73"/>
      <c r="N28" s="66">
        <f>+J28+K28+L28</f>
        <v>55792.46</v>
      </c>
      <c r="O28" s="73"/>
    </row>
    <row r="29" spans="1:15" ht="14.25" customHeight="1" x14ac:dyDescent="0.25">
      <c r="A29" s="10"/>
      <c r="B29" s="14" t="s">
        <v>35</v>
      </c>
      <c r="C29" s="205" t="s">
        <v>36</v>
      </c>
      <c r="D29" s="206"/>
      <c r="E29" s="206"/>
      <c r="F29" s="206"/>
      <c r="G29" s="206"/>
      <c r="H29" s="206"/>
      <c r="I29" s="207"/>
      <c r="J29" s="59"/>
      <c r="K29" s="59"/>
      <c r="L29" s="59"/>
      <c r="M29" s="59"/>
      <c r="N29" s="59"/>
      <c r="O29" s="59"/>
    </row>
    <row r="30" spans="1:15" ht="126" customHeight="1" x14ac:dyDescent="0.25">
      <c r="A30" s="10"/>
      <c r="B30" s="15" t="s">
        <v>37</v>
      </c>
      <c r="C30" s="16" t="s">
        <v>38</v>
      </c>
      <c r="D30" s="17"/>
      <c r="E30" s="17"/>
      <c r="F30" s="17">
        <v>20000</v>
      </c>
      <c r="G30" s="18">
        <f t="shared" ref="G30:G36" si="1">SUM(D30:F30)</f>
        <v>20000</v>
      </c>
      <c r="H30" s="19">
        <v>0</v>
      </c>
      <c r="I30" s="53"/>
      <c r="J30" s="59"/>
      <c r="K30" s="59"/>
      <c r="L30" s="59"/>
      <c r="M30" s="59"/>
      <c r="N30" s="59"/>
      <c r="O30" s="59"/>
    </row>
    <row r="31" spans="1:15" ht="98.45" customHeight="1" x14ac:dyDescent="0.25">
      <c r="A31" s="10"/>
      <c r="B31" s="15" t="s">
        <v>39</v>
      </c>
      <c r="C31" s="46" t="s">
        <v>40</v>
      </c>
      <c r="D31" s="17"/>
      <c r="E31" s="17"/>
      <c r="F31" s="17">
        <v>45000</v>
      </c>
      <c r="G31" s="18">
        <f t="shared" si="1"/>
        <v>45000</v>
      </c>
      <c r="H31" s="19">
        <v>0.3</v>
      </c>
      <c r="I31" s="53"/>
      <c r="J31" s="59"/>
      <c r="K31" s="59"/>
      <c r="L31" s="59"/>
      <c r="M31" s="59"/>
      <c r="N31" s="59"/>
      <c r="O31" s="59"/>
    </row>
    <row r="32" spans="1:15" ht="14.25" customHeight="1" x14ac:dyDescent="0.25">
      <c r="A32" s="10"/>
      <c r="B32" s="15" t="s">
        <v>41</v>
      </c>
      <c r="C32" s="16"/>
      <c r="D32" s="17"/>
      <c r="E32" s="17"/>
      <c r="F32" s="17"/>
      <c r="G32" s="18">
        <f t="shared" si="1"/>
        <v>0</v>
      </c>
      <c r="H32" s="19"/>
      <c r="I32" s="53"/>
      <c r="J32" s="59"/>
      <c r="K32" s="59"/>
      <c r="L32" s="59"/>
      <c r="M32" s="59"/>
      <c r="N32" s="59"/>
      <c r="O32" s="59"/>
    </row>
    <row r="33" spans="1:15" ht="14.25" customHeight="1" x14ac:dyDescent="0.25">
      <c r="A33" s="10"/>
      <c r="B33" s="15" t="s">
        <v>42</v>
      </c>
      <c r="C33" s="16"/>
      <c r="D33" s="17"/>
      <c r="E33" s="17"/>
      <c r="F33" s="17"/>
      <c r="G33" s="18">
        <f t="shared" si="1"/>
        <v>0</v>
      </c>
      <c r="H33" s="19"/>
      <c r="I33" s="53"/>
      <c r="J33" s="59"/>
      <c r="K33" s="59"/>
      <c r="L33" s="59"/>
      <c r="M33" s="59"/>
      <c r="N33" s="59"/>
      <c r="O33" s="59"/>
    </row>
    <row r="34" spans="1:15" ht="14.25" customHeight="1" x14ac:dyDescent="0.25">
      <c r="A34" s="10"/>
      <c r="B34" s="15" t="s">
        <v>43</v>
      </c>
      <c r="C34" s="16"/>
      <c r="D34" s="17"/>
      <c r="E34" s="17"/>
      <c r="F34" s="17"/>
      <c r="G34" s="18">
        <f t="shared" si="1"/>
        <v>0</v>
      </c>
      <c r="H34" s="19"/>
      <c r="I34" s="53"/>
      <c r="J34" s="59"/>
      <c r="K34" s="59"/>
      <c r="L34" s="59"/>
      <c r="M34" s="59"/>
      <c r="N34" s="59"/>
      <c r="O34" s="59"/>
    </row>
    <row r="35" spans="1:15" ht="14.25" customHeight="1" x14ac:dyDescent="0.25">
      <c r="A35" s="1"/>
      <c r="B35" s="15" t="s">
        <v>44</v>
      </c>
      <c r="C35" s="22"/>
      <c r="D35" s="23"/>
      <c r="E35" s="23"/>
      <c r="F35" s="23"/>
      <c r="G35" s="18">
        <f t="shared" si="1"/>
        <v>0</v>
      </c>
      <c r="H35" s="24"/>
      <c r="I35" s="54"/>
      <c r="J35" s="59"/>
      <c r="K35" s="59"/>
      <c r="L35" s="59"/>
      <c r="M35" s="59"/>
      <c r="N35" s="59"/>
      <c r="O35" s="59"/>
    </row>
    <row r="36" spans="1:15" ht="14.25" customHeight="1" x14ac:dyDescent="0.25">
      <c r="A36" s="1"/>
      <c r="B36" s="15" t="s">
        <v>45</v>
      </c>
      <c r="C36" s="22"/>
      <c r="D36" s="23"/>
      <c r="E36" s="23"/>
      <c r="F36" s="23"/>
      <c r="G36" s="18">
        <f t="shared" si="1"/>
        <v>0</v>
      </c>
      <c r="H36" s="24"/>
      <c r="I36" s="54"/>
      <c r="J36" s="59"/>
      <c r="K36" s="59"/>
      <c r="L36" s="59"/>
      <c r="M36" s="59"/>
      <c r="N36" s="59"/>
      <c r="O36" s="59"/>
    </row>
    <row r="37" spans="1:15" s="68" customFormat="1" ht="14.25" customHeight="1" x14ac:dyDescent="0.25">
      <c r="A37" s="62"/>
      <c r="B37" s="62"/>
      <c r="C37" s="70" t="s">
        <v>22</v>
      </c>
      <c r="D37" s="71">
        <f>SUM(D30:D36)</f>
        <v>0</v>
      </c>
      <c r="E37" s="71">
        <f>SUM(E30:E36)</f>
        <v>0</v>
      </c>
      <c r="F37" s="71">
        <f>SUM(F30:F36)</f>
        <v>65000</v>
      </c>
      <c r="G37" s="71">
        <f>SUM(G30:G36)</f>
        <v>65000</v>
      </c>
      <c r="H37" s="66">
        <f>+(H30*G30)+(H31*G31)+(H32*G32)+(H33*G33)+(H34*G34)+(H35*G35)+(H36*G36)</f>
        <v>13500</v>
      </c>
      <c r="I37" s="72"/>
      <c r="J37" s="66">
        <f>SUM(J30:J36)</f>
        <v>0</v>
      </c>
      <c r="K37" s="66">
        <f>SUM(K30:K36)</f>
        <v>0</v>
      </c>
      <c r="L37" s="66">
        <f>SUM(L30:L36)</f>
        <v>0</v>
      </c>
      <c r="M37" s="60"/>
      <c r="N37" s="66">
        <f>+J37+K37+L37</f>
        <v>0</v>
      </c>
      <c r="O37" s="60"/>
    </row>
    <row r="38" spans="1:15" ht="14.25" customHeight="1" x14ac:dyDescent="0.25">
      <c r="A38" s="1"/>
      <c r="B38" s="14" t="s">
        <v>46</v>
      </c>
      <c r="C38" s="205"/>
      <c r="D38" s="206"/>
      <c r="E38" s="206"/>
      <c r="F38" s="206"/>
      <c r="G38" s="206"/>
      <c r="H38" s="206"/>
      <c r="I38" s="207"/>
      <c r="J38" s="59"/>
      <c r="K38" s="59"/>
      <c r="L38" s="59"/>
      <c r="M38" s="59"/>
      <c r="N38" s="59"/>
      <c r="O38" s="59"/>
    </row>
    <row r="39" spans="1:15" ht="14.25" customHeight="1" x14ac:dyDescent="0.25">
      <c r="A39" s="1"/>
      <c r="B39" s="15" t="s">
        <v>47</v>
      </c>
      <c r="C39" s="16"/>
      <c r="D39" s="17"/>
      <c r="E39" s="17"/>
      <c r="F39" s="17"/>
      <c r="G39" s="18">
        <f t="shared" ref="G39:G46" si="2">SUM(D39:F39)</f>
        <v>0</v>
      </c>
      <c r="H39" s="19"/>
      <c r="I39" s="53"/>
      <c r="J39" s="59"/>
      <c r="K39" s="59"/>
      <c r="L39" s="59"/>
      <c r="M39" s="59"/>
      <c r="N39" s="59"/>
      <c r="O39" s="59"/>
    </row>
    <row r="40" spans="1:15" ht="14.25" customHeight="1" x14ac:dyDescent="0.25">
      <c r="A40" s="1"/>
      <c r="B40" s="15" t="s">
        <v>48</v>
      </c>
      <c r="C40" s="16"/>
      <c r="D40" s="17"/>
      <c r="E40" s="17"/>
      <c r="F40" s="17"/>
      <c r="G40" s="18">
        <f t="shared" si="2"/>
        <v>0</v>
      </c>
      <c r="H40" s="19"/>
      <c r="I40" s="53"/>
      <c r="J40" s="59"/>
      <c r="K40" s="59"/>
      <c r="L40" s="59"/>
      <c r="M40" s="59"/>
      <c r="N40" s="59"/>
      <c r="O40" s="59"/>
    </row>
    <row r="41" spans="1:15" ht="14.25" customHeight="1" x14ac:dyDescent="0.25">
      <c r="A41" s="1"/>
      <c r="B41" s="15" t="s">
        <v>49</v>
      </c>
      <c r="C41" s="16"/>
      <c r="D41" s="17"/>
      <c r="E41" s="17"/>
      <c r="F41" s="17"/>
      <c r="G41" s="18">
        <f t="shared" si="2"/>
        <v>0</v>
      </c>
      <c r="H41" s="19"/>
      <c r="I41" s="53"/>
      <c r="J41" s="59"/>
      <c r="K41" s="59"/>
      <c r="L41" s="59"/>
      <c r="M41" s="59"/>
      <c r="N41" s="59"/>
      <c r="O41" s="59"/>
    </row>
    <row r="42" spans="1:15" ht="14.25" customHeight="1" x14ac:dyDescent="0.25">
      <c r="A42" s="1"/>
      <c r="B42" s="15" t="s">
        <v>50</v>
      </c>
      <c r="C42" s="16"/>
      <c r="D42" s="17"/>
      <c r="E42" s="17"/>
      <c r="F42" s="17"/>
      <c r="G42" s="18">
        <f t="shared" si="2"/>
        <v>0</v>
      </c>
      <c r="H42" s="19"/>
      <c r="I42" s="53"/>
      <c r="J42" s="59"/>
      <c r="K42" s="59"/>
      <c r="L42" s="59"/>
      <c r="M42" s="59"/>
      <c r="N42" s="59"/>
      <c r="O42" s="59"/>
    </row>
    <row r="43" spans="1:15" ht="14.25" customHeight="1" x14ac:dyDescent="0.25">
      <c r="A43" s="1"/>
      <c r="B43" s="15" t="s">
        <v>51</v>
      </c>
      <c r="C43" s="16"/>
      <c r="D43" s="17"/>
      <c r="E43" s="17"/>
      <c r="F43" s="17"/>
      <c r="G43" s="18">
        <f t="shared" si="2"/>
        <v>0</v>
      </c>
      <c r="H43" s="19"/>
      <c r="I43" s="53"/>
      <c r="J43" s="59"/>
      <c r="K43" s="59"/>
      <c r="L43" s="59"/>
      <c r="M43" s="59"/>
      <c r="N43" s="59"/>
      <c r="O43" s="59"/>
    </row>
    <row r="44" spans="1:15" ht="14.25" customHeight="1" x14ac:dyDescent="0.25">
      <c r="A44" s="10"/>
      <c r="B44" s="15" t="s">
        <v>52</v>
      </c>
      <c r="C44" s="16"/>
      <c r="D44" s="17"/>
      <c r="E44" s="17"/>
      <c r="F44" s="17"/>
      <c r="G44" s="18">
        <f t="shared" si="2"/>
        <v>0</v>
      </c>
      <c r="H44" s="19"/>
      <c r="I44" s="53"/>
      <c r="J44" s="59"/>
      <c r="K44" s="59"/>
      <c r="L44" s="59"/>
      <c r="M44" s="59"/>
      <c r="N44" s="59"/>
      <c r="O44" s="59"/>
    </row>
    <row r="45" spans="1:15" ht="14.25" customHeight="1" x14ac:dyDescent="0.25">
      <c r="A45" s="1"/>
      <c r="B45" s="15" t="s">
        <v>53</v>
      </c>
      <c r="C45" s="22"/>
      <c r="D45" s="23"/>
      <c r="E45" s="23"/>
      <c r="F45" s="23"/>
      <c r="G45" s="18">
        <f t="shared" si="2"/>
        <v>0</v>
      </c>
      <c r="H45" s="24"/>
      <c r="I45" s="54"/>
      <c r="J45" s="59"/>
      <c r="K45" s="59"/>
      <c r="L45" s="59"/>
      <c r="M45" s="59"/>
      <c r="N45" s="59"/>
      <c r="O45" s="59"/>
    </row>
    <row r="46" spans="1:15" ht="14.25" customHeight="1" x14ac:dyDescent="0.25">
      <c r="A46" s="1"/>
      <c r="B46" s="15" t="s">
        <v>54</v>
      </c>
      <c r="C46" s="22"/>
      <c r="D46" s="23"/>
      <c r="E46" s="23"/>
      <c r="F46" s="23"/>
      <c r="G46" s="18">
        <f t="shared" si="2"/>
        <v>0</v>
      </c>
      <c r="H46" s="24"/>
      <c r="I46" s="54"/>
      <c r="J46" s="59"/>
      <c r="K46" s="59"/>
      <c r="L46" s="59"/>
      <c r="M46" s="59"/>
      <c r="N46" s="59"/>
      <c r="O46" s="59"/>
    </row>
    <row r="47" spans="1:15" s="68" customFormat="1" ht="14.25" customHeight="1" x14ac:dyDescent="0.25">
      <c r="A47" s="62"/>
      <c r="B47" s="62"/>
      <c r="C47" s="70" t="s">
        <v>22</v>
      </c>
      <c r="D47" s="66">
        <f>SUM(D39:D46)</f>
        <v>0</v>
      </c>
      <c r="E47" s="66">
        <f>SUM(E39:E46)</f>
        <v>0</v>
      </c>
      <c r="F47" s="66">
        <f>SUM(F39:F46)</f>
        <v>0</v>
      </c>
      <c r="G47" s="66">
        <f>SUM(G39:G46)</f>
        <v>0</v>
      </c>
      <c r="H47" s="66">
        <f>(H39*G39)+(H40*G40)+(H41*G41)+(H42*G42)+(H43*G43)+(H44*G44)+(H45*G45)+(H46*G46)</f>
        <v>0</v>
      </c>
      <c r="I47" s="72"/>
      <c r="J47" s="66">
        <f>SUM(J38:J46)</f>
        <v>0</v>
      </c>
      <c r="K47" s="66">
        <f>SUM(K38:K46)</f>
        <v>0</v>
      </c>
      <c r="L47" s="66">
        <f>SUM(L38:L46)</f>
        <v>0</v>
      </c>
      <c r="M47" s="60"/>
      <c r="N47" s="66">
        <f>+J47+K47+L47</f>
        <v>0</v>
      </c>
      <c r="O47" s="60"/>
    </row>
    <row r="48" spans="1:15" ht="14.25" customHeight="1" x14ac:dyDescent="0.25">
      <c r="A48" s="1"/>
      <c r="B48" s="26"/>
      <c r="C48" s="27"/>
      <c r="D48" s="28"/>
      <c r="E48" s="28"/>
      <c r="F48" s="28"/>
      <c r="G48" s="28"/>
      <c r="H48" s="28"/>
      <c r="I48" s="55"/>
      <c r="J48" s="59"/>
      <c r="K48" s="59"/>
      <c r="L48" s="59"/>
      <c r="M48" s="59"/>
      <c r="N48" s="59"/>
      <c r="O48" s="59"/>
    </row>
    <row r="49" spans="1:18" ht="14.25" customHeight="1" x14ac:dyDescent="0.25">
      <c r="A49" s="1"/>
      <c r="B49" s="20" t="s">
        <v>55</v>
      </c>
      <c r="C49" s="217" t="s">
        <v>56</v>
      </c>
      <c r="D49" s="206"/>
      <c r="E49" s="206"/>
      <c r="F49" s="206"/>
      <c r="G49" s="206"/>
      <c r="H49" s="206"/>
      <c r="I49" s="207"/>
      <c r="J49" s="59"/>
      <c r="K49" s="59"/>
      <c r="L49" s="59"/>
      <c r="M49" s="59"/>
      <c r="N49" s="59"/>
      <c r="O49" s="59"/>
    </row>
    <row r="50" spans="1:18" ht="14.25" customHeight="1" x14ac:dyDescent="0.25">
      <c r="A50" s="1"/>
      <c r="B50" s="14" t="s">
        <v>57</v>
      </c>
      <c r="C50" s="205" t="s">
        <v>58</v>
      </c>
      <c r="D50" s="206"/>
      <c r="E50" s="206"/>
      <c r="F50" s="206"/>
      <c r="G50" s="206"/>
      <c r="H50" s="206"/>
      <c r="I50" s="207"/>
      <c r="J50" s="59"/>
      <c r="K50" s="59"/>
      <c r="L50" s="59"/>
      <c r="M50" s="59"/>
      <c r="N50" s="59"/>
      <c r="O50" s="59"/>
    </row>
    <row r="51" spans="1:18" ht="147.75" customHeight="1" x14ac:dyDescent="0.25">
      <c r="A51" s="1"/>
      <c r="B51" s="15" t="s">
        <v>59</v>
      </c>
      <c r="C51" s="16" t="s">
        <v>60</v>
      </c>
      <c r="D51" s="17"/>
      <c r="E51" s="17"/>
      <c r="F51" s="17">
        <v>15000</v>
      </c>
      <c r="G51" s="18">
        <f t="shared" ref="G51:G58" si="3">SUM(D51:F51)</f>
        <v>15000</v>
      </c>
      <c r="H51" s="19"/>
      <c r="I51" s="53"/>
      <c r="J51" s="59"/>
      <c r="K51" s="59"/>
      <c r="L51" s="59"/>
      <c r="M51" s="59"/>
      <c r="N51" s="59"/>
      <c r="O51" s="59"/>
    </row>
    <row r="52" spans="1:18" ht="138" customHeight="1" x14ac:dyDescent="0.25">
      <c r="A52" s="1"/>
      <c r="B52" s="15" t="s">
        <v>61</v>
      </c>
      <c r="C52" s="16" t="s">
        <v>62</v>
      </c>
      <c r="D52" s="17"/>
      <c r="E52" s="17"/>
      <c r="F52" s="17">
        <v>50000</v>
      </c>
      <c r="G52" s="52">
        <f t="shared" si="3"/>
        <v>50000</v>
      </c>
      <c r="H52" s="19"/>
      <c r="I52" s="53"/>
      <c r="J52" s="59"/>
      <c r="K52" s="59"/>
      <c r="L52" s="61">
        <v>2920</v>
      </c>
      <c r="M52" s="59"/>
      <c r="N52" s="59"/>
      <c r="O52" s="59"/>
      <c r="R52" s="88"/>
    </row>
    <row r="53" spans="1:18" ht="237.95" customHeight="1" x14ac:dyDescent="0.25">
      <c r="A53" s="1"/>
      <c r="B53" s="15" t="s">
        <v>63</v>
      </c>
      <c r="C53" s="16" t="s">
        <v>64</v>
      </c>
      <c r="D53" s="17"/>
      <c r="E53" s="17"/>
      <c r="F53" s="17">
        <v>40000</v>
      </c>
      <c r="G53" s="18">
        <f t="shared" si="3"/>
        <v>40000</v>
      </c>
      <c r="H53" s="19">
        <v>0.3</v>
      </c>
      <c r="I53" s="53"/>
      <c r="J53" s="59"/>
      <c r="K53" s="59"/>
      <c r="L53" s="59"/>
      <c r="M53" s="59"/>
      <c r="N53" s="59"/>
      <c r="O53" s="59"/>
    </row>
    <row r="54" spans="1:18" ht="14.25" customHeight="1" x14ac:dyDescent="0.25">
      <c r="A54" s="1"/>
      <c r="B54" s="15" t="s">
        <v>65</v>
      </c>
      <c r="C54" s="16"/>
      <c r="D54" s="17"/>
      <c r="E54" s="17"/>
      <c r="F54" s="17"/>
      <c r="G54" s="18">
        <f t="shared" si="3"/>
        <v>0</v>
      </c>
      <c r="H54" s="19"/>
      <c r="I54" s="53"/>
      <c r="J54" s="59"/>
      <c r="K54" s="59"/>
      <c r="L54" s="59"/>
      <c r="M54" s="59"/>
      <c r="N54" s="59"/>
      <c r="O54" s="59"/>
    </row>
    <row r="55" spans="1:18" ht="14.25" customHeight="1" x14ac:dyDescent="0.25">
      <c r="A55" s="1"/>
      <c r="B55" s="15" t="s">
        <v>66</v>
      </c>
      <c r="C55" s="16"/>
      <c r="D55" s="17"/>
      <c r="E55" s="17"/>
      <c r="F55" s="17"/>
      <c r="G55" s="18">
        <f t="shared" si="3"/>
        <v>0</v>
      </c>
      <c r="H55" s="19"/>
      <c r="I55" s="53"/>
      <c r="J55" s="59"/>
      <c r="K55" s="59"/>
      <c r="L55" s="59"/>
      <c r="M55" s="59"/>
      <c r="N55" s="59"/>
      <c r="O55" s="59"/>
    </row>
    <row r="56" spans="1:18" ht="14.25" customHeight="1" x14ac:dyDescent="0.25">
      <c r="A56" s="1"/>
      <c r="B56" s="15" t="s">
        <v>67</v>
      </c>
      <c r="C56" s="16"/>
      <c r="D56" s="17"/>
      <c r="E56" s="17"/>
      <c r="F56" s="17"/>
      <c r="G56" s="18">
        <f t="shared" si="3"/>
        <v>0</v>
      </c>
      <c r="H56" s="19"/>
      <c r="I56" s="53"/>
      <c r="J56" s="59"/>
      <c r="K56" s="59"/>
      <c r="L56" s="59"/>
      <c r="M56" s="59"/>
      <c r="N56" s="59"/>
      <c r="O56" s="59"/>
    </row>
    <row r="57" spans="1:18" ht="14.25" customHeight="1" x14ac:dyDescent="0.25">
      <c r="A57" s="10"/>
      <c r="B57" s="15" t="s">
        <v>68</v>
      </c>
      <c r="C57" s="22"/>
      <c r="D57" s="23"/>
      <c r="E57" s="23"/>
      <c r="F57" s="23"/>
      <c r="G57" s="18">
        <f t="shared" si="3"/>
        <v>0</v>
      </c>
      <c r="H57" s="24"/>
      <c r="I57" s="54"/>
      <c r="J57" s="59"/>
      <c r="K57" s="59"/>
      <c r="L57" s="59"/>
      <c r="M57" s="59"/>
      <c r="N57" s="59"/>
      <c r="O57" s="59"/>
    </row>
    <row r="58" spans="1:18" ht="14.25" customHeight="1" x14ac:dyDescent="0.25">
      <c r="A58" s="10"/>
      <c r="B58" s="15" t="s">
        <v>69</v>
      </c>
      <c r="C58" s="22"/>
      <c r="D58" s="23"/>
      <c r="E58" s="23"/>
      <c r="F58" s="23"/>
      <c r="G58" s="18">
        <f t="shared" si="3"/>
        <v>0</v>
      </c>
      <c r="H58" s="24"/>
      <c r="I58" s="54"/>
      <c r="J58" s="59"/>
      <c r="K58" s="59"/>
      <c r="L58" s="59"/>
      <c r="M58" s="59"/>
      <c r="N58" s="59"/>
      <c r="O58" s="59"/>
    </row>
    <row r="59" spans="1:18" ht="14.25" customHeight="1" x14ac:dyDescent="0.25">
      <c r="A59" s="1"/>
      <c r="B59" s="1"/>
      <c r="C59" s="20" t="s">
        <v>22</v>
      </c>
      <c r="D59" s="21">
        <f>SUM(D51:D58)</f>
        <v>0</v>
      </c>
      <c r="E59" s="21">
        <f>SUM(E51:E58)</f>
        <v>0</v>
      </c>
      <c r="F59" s="21">
        <f>SUM(F51:F58)</f>
        <v>105000</v>
      </c>
      <c r="G59" s="25">
        <f>SUM(G51:G58)</f>
        <v>105000</v>
      </c>
      <c r="H59" s="21">
        <f>(H51*G51)+(H52*G52)+(H53*G53)+(H54*G54)+(H55*G55)+(H56*G56)+(H57*G57)+(H58*G58)</f>
        <v>12000</v>
      </c>
      <c r="I59" s="54"/>
      <c r="J59" s="21">
        <f>SUM(J51:J58)</f>
        <v>0</v>
      </c>
      <c r="K59" s="21">
        <f>SUM(K51:K58)</f>
        <v>0</v>
      </c>
      <c r="L59" s="21">
        <f>SUM(L51:L58)</f>
        <v>2920</v>
      </c>
      <c r="M59" s="59"/>
      <c r="N59" s="21">
        <f>+J59+K59+L59</f>
        <v>2920</v>
      </c>
      <c r="O59" s="59"/>
    </row>
    <row r="60" spans="1:18" ht="14.25" customHeight="1" x14ac:dyDescent="0.25">
      <c r="A60" s="1"/>
      <c r="B60" s="14" t="s">
        <v>70</v>
      </c>
      <c r="C60" s="205"/>
      <c r="D60" s="206"/>
      <c r="E60" s="206"/>
      <c r="F60" s="206"/>
      <c r="G60" s="206"/>
      <c r="H60" s="206"/>
      <c r="I60" s="207"/>
      <c r="J60" s="59"/>
      <c r="K60" s="59"/>
      <c r="L60" s="59"/>
      <c r="M60" s="59"/>
      <c r="N60" s="59"/>
      <c r="O60" s="59"/>
    </row>
    <row r="61" spans="1:18" ht="14.25" customHeight="1" x14ac:dyDescent="0.25">
      <c r="A61" s="1"/>
      <c r="B61" s="15" t="s">
        <v>71</v>
      </c>
      <c r="C61" s="16"/>
      <c r="D61" s="17"/>
      <c r="E61" s="17"/>
      <c r="F61" s="17"/>
      <c r="G61" s="18">
        <f t="shared" ref="G61:G68" si="4">SUM(D61:F61)</f>
        <v>0</v>
      </c>
      <c r="H61" s="19"/>
      <c r="I61" s="53"/>
      <c r="J61" s="59"/>
      <c r="K61" s="59"/>
      <c r="L61" s="59"/>
      <c r="M61" s="59"/>
      <c r="N61" s="59"/>
      <c r="O61" s="59"/>
    </row>
    <row r="62" spans="1:18" ht="14.25" customHeight="1" x14ac:dyDescent="0.25">
      <c r="A62" s="1"/>
      <c r="B62" s="15" t="s">
        <v>72</v>
      </c>
      <c r="C62" s="29"/>
      <c r="D62" s="17"/>
      <c r="E62" s="17"/>
      <c r="F62" s="17"/>
      <c r="G62" s="18">
        <f t="shared" si="4"/>
        <v>0</v>
      </c>
      <c r="H62" s="19"/>
      <c r="I62" s="53"/>
      <c r="J62" s="59"/>
      <c r="K62" s="59"/>
      <c r="L62" s="59"/>
      <c r="M62" s="59"/>
      <c r="N62" s="59"/>
      <c r="O62" s="59"/>
    </row>
    <row r="63" spans="1:18" ht="14.25" customHeight="1" x14ac:dyDescent="0.25">
      <c r="A63" s="1"/>
      <c r="B63" s="15" t="s">
        <v>73</v>
      </c>
      <c r="C63" s="16"/>
      <c r="D63" s="17"/>
      <c r="E63" s="17"/>
      <c r="F63" s="17"/>
      <c r="G63" s="18">
        <f t="shared" si="4"/>
        <v>0</v>
      </c>
      <c r="H63" s="19"/>
      <c r="I63" s="53"/>
      <c r="J63" s="59"/>
      <c r="K63" s="59"/>
      <c r="L63" s="59"/>
      <c r="M63" s="59"/>
      <c r="N63" s="59"/>
      <c r="O63" s="59"/>
    </row>
    <row r="64" spans="1:18" ht="14.25" customHeight="1" x14ac:dyDescent="0.25">
      <c r="A64" s="1"/>
      <c r="B64" s="15" t="s">
        <v>74</v>
      </c>
      <c r="C64" s="16"/>
      <c r="D64" s="17"/>
      <c r="E64" s="17"/>
      <c r="F64" s="17"/>
      <c r="G64" s="18">
        <f t="shared" si="4"/>
        <v>0</v>
      </c>
      <c r="H64" s="19"/>
      <c r="I64" s="53"/>
      <c r="J64" s="59"/>
      <c r="K64" s="59"/>
      <c r="L64" s="59"/>
      <c r="M64" s="59"/>
      <c r="N64" s="59"/>
      <c r="O64" s="59"/>
    </row>
    <row r="65" spans="1:15" ht="14.25" customHeight="1" x14ac:dyDescent="0.25">
      <c r="A65" s="1"/>
      <c r="B65" s="15" t="s">
        <v>75</v>
      </c>
      <c r="C65" s="16"/>
      <c r="D65" s="17"/>
      <c r="E65" s="17"/>
      <c r="F65" s="17"/>
      <c r="G65" s="18">
        <f t="shared" si="4"/>
        <v>0</v>
      </c>
      <c r="H65" s="19"/>
      <c r="I65" s="53"/>
      <c r="J65" s="59"/>
      <c r="K65" s="59"/>
      <c r="L65" s="59"/>
      <c r="M65" s="59"/>
      <c r="N65" s="59"/>
      <c r="O65" s="59"/>
    </row>
    <row r="66" spans="1:15" ht="14.25" customHeight="1" x14ac:dyDescent="0.25">
      <c r="A66" s="1"/>
      <c r="B66" s="15" t="s">
        <v>76</v>
      </c>
      <c r="C66" s="16"/>
      <c r="D66" s="17"/>
      <c r="E66" s="17"/>
      <c r="F66" s="17"/>
      <c r="G66" s="18">
        <f t="shared" si="4"/>
        <v>0</v>
      </c>
      <c r="H66" s="19"/>
      <c r="I66" s="53"/>
      <c r="J66" s="59"/>
      <c r="K66" s="59"/>
      <c r="L66" s="59"/>
      <c r="M66" s="59"/>
      <c r="N66" s="59"/>
      <c r="O66" s="59"/>
    </row>
    <row r="67" spans="1:15" ht="14.25" customHeight="1" x14ac:dyDescent="0.25">
      <c r="A67" s="1"/>
      <c r="B67" s="15" t="s">
        <v>77</v>
      </c>
      <c r="C67" s="22"/>
      <c r="D67" s="23"/>
      <c r="E67" s="23"/>
      <c r="F67" s="23"/>
      <c r="G67" s="18">
        <f t="shared" si="4"/>
        <v>0</v>
      </c>
      <c r="H67" s="24"/>
      <c r="I67" s="54"/>
      <c r="J67" s="59"/>
      <c r="K67" s="59"/>
      <c r="L67" s="59"/>
      <c r="M67" s="59"/>
      <c r="N67" s="59"/>
      <c r="O67" s="59"/>
    </row>
    <row r="68" spans="1:15" ht="14.25" customHeight="1" x14ac:dyDescent="0.25">
      <c r="A68" s="1"/>
      <c r="B68" s="15" t="s">
        <v>78</v>
      </c>
      <c r="C68" s="22"/>
      <c r="D68" s="23"/>
      <c r="E68" s="23"/>
      <c r="F68" s="23"/>
      <c r="G68" s="18">
        <f t="shared" si="4"/>
        <v>0</v>
      </c>
      <c r="H68" s="24"/>
      <c r="I68" s="54"/>
      <c r="J68" s="59"/>
      <c r="K68" s="59"/>
      <c r="L68" s="59"/>
      <c r="M68" s="59"/>
      <c r="N68" s="59"/>
      <c r="O68" s="59"/>
    </row>
    <row r="69" spans="1:15" s="68" customFormat="1" ht="14.25" customHeight="1" x14ac:dyDescent="0.25">
      <c r="A69" s="62"/>
      <c r="B69" s="62"/>
      <c r="C69" s="70" t="s">
        <v>22</v>
      </c>
      <c r="D69" s="71">
        <f>SUM(D61:D68)</f>
        <v>0</v>
      </c>
      <c r="E69" s="71">
        <f>SUM(E61:E68)</f>
        <v>0</v>
      </c>
      <c r="F69" s="71">
        <f>SUM(F61:F68)</f>
        <v>0</v>
      </c>
      <c r="G69" s="71">
        <f>SUM(G61:G68)</f>
        <v>0</v>
      </c>
      <c r="H69" s="66">
        <f>(H61*G61)+(H62*G62)+(H63*G63)+(H64*G64)+(H65*G65)+(H66*G66)+(H67*G67)+(H68*G68)</f>
        <v>0</v>
      </c>
      <c r="I69" s="72"/>
      <c r="J69" s="66">
        <f>SUM(J61:J68)</f>
        <v>0</v>
      </c>
      <c r="K69" s="66">
        <f>SUM(K61:K68)</f>
        <v>0</v>
      </c>
      <c r="L69" s="66">
        <f>SUM(L61:L68)</f>
        <v>0</v>
      </c>
      <c r="M69" s="60"/>
      <c r="N69" s="66">
        <f>+J69+K69+L69</f>
        <v>0</v>
      </c>
      <c r="O69" s="60"/>
    </row>
    <row r="70" spans="1:15" ht="14.25" customHeight="1" x14ac:dyDescent="0.25">
      <c r="A70" s="1"/>
      <c r="B70" s="14" t="s">
        <v>79</v>
      </c>
      <c r="C70" s="205"/>
      <c r="D70" s="206"/>
      <c r="E70" s="206"/>
      <c r="F70" s="206"/>
      <c r="G70" s="206"/>
      <c r="H70" s="206"/>
      <c r="I70" s="207"/>
      <c r="J70" s="59"/>
      <c r="K70" s="59"/>
      <c r="L70" s="59"/>
      <c r="M70" s="59"/>
      <c r="N70" s="59"/>
      <c r="O70" s="59"/>
    </row>
    <row r="71" spans="1:15" ht="14.25" customHeight="1" x14ac:dyDescent="0.25">
      <c r="A71" s="1"/>
      <c r="B71" s="15" t="s">
        <v>80</v>
      </c>
      <c r="C71" s="16"/>
      <c r="D71" s="17"/>
      <c r="E71" s="17"/>
      <c r="F71" s="17"/>
      <c r="G71" s="18">
        <f t="shared" ref="G71:G78" si="5">SUM(D71:F71)</f>
        <v>0</v>
      </c>
      <c r="H71" s="19"/>
      <c r="I71" s="53"/>
      <c r="J71" s="59"/>
      <c r="K71" s="59"/>
      <c r="L71" s="59"/>
      <c r="M71" s="59"/>
      <c r="N71" s="59"/>
      <c r="O71" s="59"/>
    </row>
    <row r="72" spans="1:15" ht="14.25" customHeight="1" x14ac:dyDescent="0.25">
      <c r="A72" s="1"/>
      <c r="B72" s="15" t="s">
        <v>81</v>
      </c>
      <c r="C72" s="16"/>
      <c r="D72" s="17"/>
      <c r="E72" s="17"/>
      <c r="F72" s="17"/>
      <c r="G72" s="18">
        <f t="shared" si="5"/>
        <v>0</v>
      </c>
      <c r="H72" s="19"/>
      <c r="I72" s="53"/>
      <c r="J72" s="59"/>
      <c r="K72" s="59"/>
      <c r="L72" s="59"/>
      <c r="M72" s="59"/>
      <c r="N72" s="59"/>
      <c r="O72" s="59"/>
    </row>
    <row r="73" spans="1:15" ht="14.25" customHeight="1" x14ac:dyDescent="0.25">
      <c r="A73" s="1"/>
      <c r="B73" s="15" t="s">
        <v>82</v>
      </c>
      <c r="C73" s="16"/>
      <c r="D73" s="17"/>
      <c r="E73" s="17"/>
      <c r="F73" s="17"/>
      <c r="G73" s="18">
        <f t="shared" si="5"/>
        <v>0</v>
      </c>
      <c r="H73" s="19"/>
      <c r="I73" s="53"/>
      <c r="J73" s="59"/>
      <c r="K73" s="59"/>
      <c r="L73" s="59"/>
      <c r="M73" s="59"/>
      <c r="N73" s="59"/>
      <c r="O73" s="59"/>
    </row>
    <row r="74" spans="1:15" ht="14.25" customHeight="1" x14ac:dyDescent="0.25">
      <c r="A74" s="10"/>
      <c r="B74" s="15" t="s">
        <v>83</v>
      </c>
      <c r="C74" s="16"/>
      <c r="D74" s="17"/>
      <c r="E74" s="17"/>
      <c r="F74" s="17"/>
      <c r="G74" s="18">
        <f t="shared" si="5"/>
        <v>0</v>
      </c>
      <c r="H74" s="19"/>
      <c r="I74" s="53"/>
      <c r="J74" s="59"/>
      <c r="K74" s="59"/>
      <c r="L74" s="59"/>
      <c r="M74" s="59"/>
      <c r="N74" s="59"/>
      <c r="O74" s="59"/>
    </row>
    <row r="75" spans="1:15" ht="14.25" customHeight="1" x14ac:dyDescent="0.25">
      <c r="A75" s="1"/>
      <c r="B75" s="15" t="s">
        <v>84</v>
      </c>
      <c r="C75" s="16"/>
      <c r="D75" s="17"/>
      <c r="E75" s="17"/>
      <c r="F75" s="17"/>
      <c r="G75" s="18">
        <f t="shared" si="5"/>
        <v>0</v>
      </c>
      <c r="H75" s="19"/>
      <c r="I75" s="53"/>
      <c r="J75" s="59"/>
      <c r="K75" s="59"/>
      <c r="L75" s="59"/>
      <c r="M75" s="59"/>
      <c r="N75" s="59"/>
      <c r="O75" s="59"/>
    </row>
    <row r="76" spans="1:15" ht="14.25" customHeight="1" x14ac:dyDescent="0.25">
      <c r="A76" s="1"/>
      <c r="B76" s="15" t="s">
        <v>85</v>
      </c>
      <c r="C76" s="16"/>
      <c r="D76" s="17"/>
      <c r="E76" s="17"/>
      <c r="F76" s="17"/>
      <c r="G76" s="18">
        <f t="shared" si="5"/>
        <v>0</v>
      </c>
      <c r="H76" s="19"/>
      <c r="I76" s="53"/>
      <c r="J76" s="59"/>
      <c r="K76" s="59"/>
      <c r="L76" s="59"/>
      <c r="M76" s="59"/>
      <c r="N76" s="59"/>
      <c r="O76" s="59"/>
    </row>
    <row r="77" spans="1:15" ht="14.25" customHeight="1" x14ac:dyDescent="0.25">
      <c r="A77" s="1"/>
      <c r="B77" s="15" t="s">
        <v>86</v>
      </c>
      <c r="C77" s="22"/>
      <c r="D77" s="23"/>
      <c r="E77" s="23"/>
      <c r="F77" s="23"/>
      <c r="G77" s="18">
        <f t="shared" si="5"/>
        <v>0</v>
      </c>
      <c r="H77" s="24"/>
      <c r="I77" s="54"/>
      <c r="J77" s="59"/>
      <c r="K77" s="59"/>
      <c r="L77" s="59"/>
      <c r="M77" s="59"/>
      <c r="N77" s="59"/>
      <c r="O77" s="59"/>
    </row>
    <row r="78" spans="1:15" ht="14.25" customHeight="1" x14ac:dyDescent="0.25">
      <c r="A78" s="1"/>
      <c r="B78" s="15" t="s">
        <v>87</v>
      </c>
      <c r="C78" s="22"/>
      <c r="D78" s="23"/>
      <c r="E78" s="23"/>
      <c r="F78" s="23"/>
      <c r="G78" s="18">
        <f t="shared" si="5"/>
        <v>0</v>
      </c>
      <c r="H78" s="24"/>
      <c r="I78" s="54"/>
      <c r="J78" s="59"/>
      <c r="K78" s="59"/>
      <c r="L78" s="59"/>
      <c r="M78" s="59"/>
      <c r="N78" s="59"/>
      <c r="O78" s="59"/>
    </row>
    <row r="79" spans="1:15" s="68" customFormat="1" ht="14.25" customHeight="1" x14ac:dyDescent="0.25">
      <c r="A79" s="62"/>
      <c r="B79" s="62"/>
      <c r="C79" s="70" t="s">
        <v>22</v>
      </c>
      <c r="D79" s="71">
        <f>SUM(D71:D78)</f>
        <v>0</v>
      </c>
      <c r="E79" s="71">
        <f>SUM(E71:E78)</f>
        <v>0</v>
      </c>
      <c r="F79" s="71">
        <f>SUM(F71:F78)</f>
        <v>0</v>
      </c>
      <c r="G79" s="71">
        <f>SUM(G71:G78)</f>
        <v>0</v>
      </c>
      <c r="H79" s="66">
        <f>(H71*G71)+(H72*G72)+(H73*G73)+(H74*G74)+(H75*G75)+(H76*G76)+(H77*G77)+(H78*G78)</f>
        <v>0</v>
      </c>
      <c r="I79" s="72"/>
      <c r="J79" s="66">
        <f>SUM(J71:J78)</f>
        <v>0</v>
      </c>
      <c r="K79" s="66">
        <f>SUM(K71:K78)</f>
        <v>0</v>
      </c>
      <c r="L79" s="66">
        <f>SUM(L71:L78)</f>
        <v>0</v>
      </c>
      <c r="M79" s="60"/>
      <c r="N79" s="66">
        <f>+J79+K79+L79</f>
        <v>0</v>
      </c>
      <c r="O79" s="60"/>
    </row>
    <row r="80" spans="1:15" ht="14.25" customHeight="1" x14ac:dyDescent="0.25">
      <c r="A80" s="1"/>
      <c r="B80" s="14" t="s">
        <v>88</v>
      </c>
      <c r="C80" s="205"/>
      <c r="D80" s="206"/>
      <c r="E80" s="206"/>
      <c r="F80" s="206"/>
      <c r="G80" s="206"/>
      <c r="H80" s="206"/>
      <c r="I80" s="207"/>
      <c r="J80" s="59"/>
      <c r="K80" s="59"/>
      <c r="L80" s="59"/>
      <c r="M80" s="59"/>
      <c r="N80" s="59"/>
      <c r="O80" s="59"/>
    </row>
    <row r="81" spans="1:15" ht="14.25" customHeight="1" x14ac:dyDescent="0.25">
      <c r="A81" s="1"/>
      <c r="B81" s="15" t="s">
        <v>89</v>
      </c>
      <c r="C81" s="16"/>
      <c r="D81" s="17"/>
      <c r="E81" s="17"/>
      <c r="F81" s="17"/>
      <c r="G81" s="18">
        <f t="shared" ref="G81:G88" si="6">SUM(D81:F81)</f>
        <v>0</v>
      </c>
      <c r="H81" s="19"/>
      <c r="I81" s="53"/>
      <c r="J81" s="59"/>
      <c r="K81" s="59"/>
      <c r="L81" s="59"/>
      <c r="M81" s="59"/>
      <c r="N81" s="59"/>
      <c r="O81" s="59"/>
    </row>
    <row r="82" spans="1:15" ht="14.25" customHeight="1" x14ac:dyDescent="0.25">
      <c r="A82" s="1"/>
      <c r="B82" s="15" t="s">
        <v>90</v>
      </c>
      <c r="C82" s="16"/>
      <c r="D82" s="17"/>
      <c r="E82" s="17"/>
      <c r="F82" s="17"/>
      <c r="G82" s="18">
        <f t="shared" si="6"/>
        <v>0</v>
      </c>
      <c r="H82" s="19"/>
      <c r="I82" s="53"/>
      <c r="J82" s="59"/>
      <c r="K82" s="59"/>
      <c r="L82" s="59"/>
      <c r="M82" s="59"/>
      <c r="N82" s="59"/>
      <c r="O82" s="59"/>
    </row>
    <row r="83" spans="1:15" ht="14.25" customHeight="1" x14ac:dyDescent="0.25">
      <c r="A83" s="1"/>
      <c r="B83" s="15" t="s">
        <v>91</v>
      </c>
      <c r="C83" s="16"/>
      <c r="D83" s="17"/>
      <c r="E83" s="17"/>
      <c r="F83" s="17"/>
      <c r="G83" s="18">
        <f t="shared" si="6"/>
        <v>0</v>
      </c>
      <c r="H83" s="19"/>
      <c r="I83" s="53"/>
      <c r="J83" s="59"/>
      <c r="K83" s="59"/>
      <c r="L83" s="59"/>
      <c r="M83" s="59"/>
      <c r="N83" s="59"/>
      <c r="O83" s="59"/>
    </row>
    <row r="84" spans="1:15" ht="14.25" customHeight="1" x14ac:dyDescent="0.25">
      <c r="A84" s="1"/>
      <c r="B84" s="15" t="s">
        <v>92</v>
      </c>
      <c r="C84" s="16"/>
      <c r="D84" s="17"/>
      <c r="E84" s="17"/>
      <c r="F84" s="17"/>
      <c r="G84" s="18">
        <f t="shared" si="6"/>
        <v>0</v>
      </c>
      <c r="H84" s="19"/>
      <c r="I84" s="53"/>
      <c r="J84" s="59"/>
      <c r="K84" s="59"/>
      <c r="L84" s="59"/>
      <c r="M84" s="59"/>
      <c r="N84" s="59"/>
      <c r="O84" s="59"/>
    </row>
    <row r="85" spans="1:15" ht="14.25" customHeight="1" x14ac:dyDescent="0.25">
      <c r="A85" s="1"/>
      <c r="B85" s="15" t="s">
        <v>93</v>
      </c>
      <c r="C85" s="16"/>
      <c r="D85" s="17"/>
      <c r="E85" s="17"/>
      <c r="F85" s="17"/>
      <c r="G85" s="18">
        <f t="shared" si="6"/>
        <v>0</v>
      </c>
      <c r="H85" s="19"/>
      <c r="I85" s="53"/>
      <c r="J85" s="59"/>
      <c r="K85" s="59"/>
      <c r="L85" s="59"/>
      <c r="M85" s="59"/>
      <c r="N85" s="59"/>
      <c r="O85" s="59"/>
    </row>
    <row r="86" spans="1:15" ht="14.25" customHeight="1" x14ac:dyDescent="0.25">
      <c r="A86" s="1"/>
      <c r="B86" s="15" t="s">
        <v>94</v>
      </c>
      <c r="C86" s="16"/>
      <c r="D86" s="17"/>
      <c r="E86" s="17"/>
      <c r="F86" s="17"/>
      <c r="G86" s="18">
        <f t="shared" si="6"/>
        <v>0</v>
      </c>
      <c r="H86" s="19"/>
      <c r="I86" s="53"/>
      <c r="J86" s="59"/>
      <c r="K86" s="59"/>
      <c r="L86" s="59"/>
      <c r="M86" s="59"/>
      <c r="N86" s="59"/>
      <c r="O86" s="59"/>
    </row>
    <row r="87" spans="1:15" ht="14.25" customHeight="1" x14ac:dyDescent="0.25">
      <c r="A87" s="1"/>
      <c r="B87" s="15" t="s">
        <v>95</v>
      </c>
      <c r="C87" s="22"/>
      <c r="D87" s="23"/>
      <c r="E87" s="23"/>
      <c r="F87" s="23"/>
      <c r="G87" s="18">
        <f t="shared" si="6"/>
        <v>0</v>
      </c>
      <c r="H87" s="24"/>
      <c r="I87" s="54"/>
      <c r="J87" s="59"/>
      <c r="K87" s="59"/>
      <c r="L87" s="59"/>
      <c r="M87" s="59"/>
      <c r="N87" s="59"/>
      <c r="O87" s="59"/>
    </row>
    <row r="88" spans="1:15" ht="14.25" customHeight="1" x14ac:dyDescent="0.25">
      <c r="A88" s="1"/>
      <c r="B88" s="15" t="s">
        <v>96</v>
      </c>
      <c r="C88" s="22"/>
      <c r="D88" s="23"/>
      <c r="E88" s="23"/>
      <c r="F88" s="23"/>
      <c r="G88" s="18">
        <f t="shared" si="6"/>
        <v>0</v>
      </c>
      <c r="H88" s="24"/>
      <c r="I88" s="54"/>
      <c r="J88" s="59"/>
      <c r="K88" s="59"/>
      <c r="L88" s="59"/>
      <c r="M88" s="59"/>
      <c r="N88" s="59"/>
      <c r="O88" s="59"/>
    </row>
    <row r="89" spans="1:15" s="68" customFormat="1" ht="14.25" customHeight="1" x14ac:dyDescent="0.25">
      <c r="A89" s="62"/>
      <c r="B89" s="62"/>
      <c r="C89" s="70" t="s">
        <v>22</v>
      </c>
      <c r="D89" s="66">
        <f>SUM(D81:D88)</f>
        <v>0</v>
      </c>
      <c r="E89" s="66">
        <f>SUM(E81:E88)</f>
        <v>0</v>
      </c>
      <c r="F89" s="66">
        <f>SUM(F81:F88)</f>
        <v>0</v>
      </c>
      <c r="G89" s="66">
        <f>SUM(G81:G88)</f>
        <v>0</v>
      </c>
      <c r="H89" s="66">
        <f>(H81*G81)+(H82*G82)+(H83*G83)+(H84*G84)+(H85*G85)+(H86*G86)+(H87*G87)+(H88*G88)</f>
        <v>0</v>
      </c>
      <c r="I89" s="72"/>
      <c r="J89" s="66">
        <f>SUM(J81:J88)</f>
        <v>0</v>
      </c>
      <c r="K89" s="66">
        <f>SUM(K81:K88)</f>
        <v>0</v>
      </c>
      <c r="L89" s="66">
        <f>SUM(L81:L88)</f>
        <v>0</v>
      </c>
      <c r="M89" s="60"/>
      <c r="N89" s="66">
        <f>+J89+K89+L89</f>
        <v>0</v>
      </c>
      <c r="O89" s="60"/>
    </row>
    <row r="90" spans="1:15" ht="15.75" customHeight="1" x14ac:dyDescent="0.25">
      <c r="A90" s="1"/>
      <c r="B90" s="30"/>
      <c r="C90" s="26"/>
      <c r="D90" s="31"/>
      <c r="E90" s="31"/>
      <c r="F90" s="31"/>
      <c r="G90" s="31"/>
      <c r="H90" s="31"/>
      <c r="I90" s="56"/>
      <c r="J90" s="59"/>
      <c r="K90" s="59"/>
      <c r="L90" s="59"/>
      <c r="M90" s="59"/>
      <c r="N90" s="59"/>
      <c r="O90" s="59"/>
    </row>
    <row r="91" spans="1:15" ht="14.25" customHeight="1" x14ac:dyDescent="0.25">
      <c r="A91" s="1"/>
      <c r="B91" s="20" t="s">
        <v>97</v>
      </c>
      <c r="C91" s="217" t="s">
        <v>98</v>
      </c>
      <c r="D91" s="206"/>
      <c r="E91" s="206"/>
      <c r="F91" s="206"/>
      <c r="G91" s="206"/>
      <c r="H91" s="206"/>
      <c r="I91" s="207"/>
      <c r="J91" s="59"/>
      <c r="K91" s="59"/>
      <c r="L91" s="59"/>
      <c r="M91" s="59"/>
      <c r="N91" s="59"/>
      <c r="O91" s="59"/>
    </row>
    <row r="92" spans="1:15" ht="14.25" customHeight="1" x14ac:dyDescent="0.25">
      <c r="A92" s="1"/>
      <c r="B92" s="14" t="s">
        <v>99</v>
      </c>
      <c r="C92" s="205" t="s">
        <v>100</v>
      </c>
      <c r="D92" s="206"/>
      <c r="E92" s="206"/>
      <c r="F92" s="206"/>
      <c r="G92" s="206"/>
      <c r="H92" s="206"/>
      <c r="I92" s="207"/>
      <c r="J92" s="59"/>
      <c r="K92" s="59"/>
      <c r="L92" s="59"/>
      <c r="M92" s="59"/>
      <c r="N92" s="59"/>
      <c r="O92" s="59"/>
    </row>
    <row r="93" spans="1:15" ht="134.25" customHeight="1" x14ac:dyDescent="0.25">
      <c r="A93" s="1"/>
      <c r="B93" s="15" t="s">
        <v>101</v>
      </c>
      <c r="C93" s="16" t="s">
        <v>102</v>
      </c>
      <c r="D93" s="17">
        <v>10000</v>
      </c>
      <c r="E93" s="17"/>
      <c r="F93" s="17"/>
      <c r="G93" s="18">
        <f>SUM(D93:F93)</f>
        <v>10000</v>
      </c>
      <c r="H93" s="19">
        <v>0.5</v>
      </c>
      <c r="I93" s="53"/>
      <c r="J93" s="59">
        <v>1541.97</v>
      </c>
      <c r="K93" s="59"/>
      <c r="L93" s="59"/>
      <c r="M93" s="59"/>
      <c r="N93" s="59"/>
      <c r="O93" s="59"/>
    </row>
    <row r="94" spans="1:15" ht="167.25" customHeight="1" x14ac:dyDescent="0.25">
      <c r="A94" s="1"/>
      <c r="B94" s="15" t="s">
        <v>103</v>
      </c>
      <c r="C94" s="16" t="s">
        <v>104</v>
      </c>
      <c r="D94" s="23">
        <v>249108</v>
      </c>
      <c r="E94" s="17"/>
      <c r="F94" s="17"/>
      <c r="G94" s="18">
        <f>SUM(D94:F94)</f>
        <v>249108</v>
      </c>
      <c r="H94" s="19">
        <v>0.5</v>
      </c>
      <c r="I94" s="53"/>
      <c r="J94" s="59">
        <v>11495.820000000002</v>
      </c>
      <c r="K94" s="59"/>
      <c r="L94" s="59"/>
      <c r="M94" s="59"/>
      <c r="N94" s="59"/>
      <c r="O94" s="59"/>
    </row>
    <row r="95" spans="1:15" ht="255.75" customHeight="1" x14ac:dyDescent="0.25">
      <c r="A95" s="1"/>
      <c r="B95" s="15" t="s">
        <v>105</v>
      </c>
      <c r="C95" s="16" t="s">
        <v>106</v>
      </c>
      <c r="D95" s="17">
        <v>109868</v>
      </c>
      <c r="E95" s="17"/>
      <c r="F95" s="17"/>
      <c r="G95" s="18">
        <f>SUM(D95:F95)</f>
        <v>109868</v>
      </c>
      <c r="H95" s="19">
        <v>1</v>
      </c>
      <c r="I95" s="53"/>
      <c r="J95" s="59">
        <v>1615.36</v>
      </c>
      <c r="K95" s="59"/>
      <c r="L95" s="59"/>
      <c r="M95" s="59"/>
      <c r="N95" s="59"/>
      <c r="O95" s="59"/>
    </row>
    <row r="96" spans="1:15" ht="14.25" customHeight="1" x14ac:dyDescent="0.25">
      <c r="A96" s="1"/>
      <c r="B96" s="15" t="s">
        <v>107</v>
      </c>
      <c r="C96" s="16"/>
      <c r="D96" s="17"/>
      <c r="E96" s="17"/>
      <c r="F96" s="17"/>
      <c r="G96" s="18"/>
      <c r="H96" s="19"/>
      <c r="I96" s="53"/>
      <c r="J96" s="59"/>
      <c r="K96" s="59"/>
      <c r="L96" s="59"/>
      <c r="M96" s="59"/>
      <c r="N96" s="59"/>
      <c r="O96" s="59"/>
    </row>
    <row r="97" spans="1:17" ht="14.25" customHeight="1" x14ac:dyDescent="0.25">
      <c r="A97" s="1"/>
      <c r="B97" s="15" t="s">
        <v>108</v>
      </c>
      <c r="C97" s="16"/>
      <c r="D97" s="17"/>
      <c r="E97" s="17"/>
      <c r="F97" s="17"/>
      <c r="G97" s="18">
        <f>SUM(D97:F97)</f>
        <v>0</v>
      </c>
      <c r="H97" s="19"/>
      <c r="I97" s="53"/>
      <c r="J97" s="59"/>
      <c r="K97" s="59"/>
      <c r="L97" s="59"/>
      <c r="M97" s="59"/>
      <c r="N97" s="59"/>
      <c r="O97" s="59"/>
    </row>
    <row r="98" spans="1:17" ht="14.25" customHeight="1" x14ac:dyDescent="0.25">
      <c r="A98" s="1"/>
      <c r="B98" s="15" t="s">
        <v>109</v>
      </c>
      <c r="C98" s="16"/>
      <c r="D98" s="17"/>
      <c r="E98" s="17"/>
      <c r="F98" s="17"/>
      <c r="G98" s="18">
        <f>SUM(D98:F98)</f>
        <v>0</v>
      </c>
      <c r="H98" s="19"/>
      <c r="I98" s="53"/>
      <c r="J98" s="59"/>
      <c r="K98" s="59"/>
      <c r="L98" s="59"/>
      <c r="M98" s="59"/>
      <c r="N98" s="59"/>
      <c r="O98" s="59"/>
    </row>
    <row r="99" spans="1:17" ht="14.25" customHeight="1" x14ac:dyDescent="0.25">
      <c r="A99" s="1"/>
      <c r="B99" s="15" t="s">
        <v>110</v>
      </c>
      <c r="C99" s="22"/>
      <c r="D99" s="23"/>
      <c r="E99" s="23"/>
      <c r="F99" s="23"/>
      <c r="G99" s="18">
        <f>SUM(D99:F99)</f>
        <v>0</v>
      </c>
      <c r="H99" s="24"/>
      <c r="I99" s="54"/>
      <c r="J99" s="59"/>
      <c r="K99" s="59"/>
      <c r="L99" s="59"/>
      <c r="M99" s="59"/>
      <c r="N99" s="59"/>
      <c r="O99" s="59"/>
    </row>
    <row r="100" spans="1:17" ht="14.25" customHeight="1" x14ac:dyDescent="0.25">
      <c r="A100" s="1"/>
      <c r="B100" s="15" t="s">
        <v>111</v>
      </c>
      <c r="C100" s="22"/>
      <c r="D100" s="23"/>
      <c r="E100" s="23"/>
      <c r="F100" s="23"/>
      <c r="G100" s="18">
        <f>SUM(D100:F100)</f>
        <v>0</v>
      </c>
      <c r="H100" s="24"/>
      <c r="I100" s="54"/>
      <c r="J100" s="59"/>
      <c r="K100" s="59"/>
      <c r="L100" s="59"/>
      <c r="M100" s="59"/>
      <c r="N100" s="59"/>
      <c r="O100" s="59"/>
    </row>
    <row r="101" spans="1:17" s="68" customFormat="1" ht="14.25" customHeight="1" x14ac:dyDescent="0.25">
      <c r="A101" s="62"/>
      <c r="B101" s="62"/>
      <c r="C101" s="70" t="s">
        <v>22</v>
      </c>
      <c r="D101" s="66">
        <f>SUM(D93:D100)</f>
        <v>368976</v>
      </c>
      <c r="E101" s="66">
        <f>SUM(E93:E100)</f>
        <v>0</v>
      </c>
      <c r="F101" s="66">
        <f>SUM(F93:F100)</f>
        <v>0</v>
      </c>
      <c r="G101" s="71">
        <f>SUM(G93:G100)</f>
        <v>368976</v>
      </c>
      <c r="H101" s="66">
        <f>(H93*G93)+(H94*G94)+(H96*G96)+(H97*G97)+(H98*G98)+(H99*G99)+(H100*G100)</f>
        <v>129554</v>
      </c>
      <c r="I101" s="72"/>
      <c r="J101" s="66">
        <f>SUM(J93:J100)</f>
        <v>14653.150000000001</v>
      </c>
      <c r="K101" s="66">
        <f>SUM(K93:K100)</f>
        <v>0</v>
      </c>
      <c r="L101" s="66">
        <f>SUM(L93:L100)</f>
        <v>0</v>
      </c>
      <c r="M101" s="60"/>
      <c r="N101" s="66">
        <f>+J101+K101+L101</f>
        <v>14653.150000000001</v>
      </c>
      <c r="O101" s="60"/>
    </row>
    <row r="102" spans="1:17" ht="14.25" customHeight="1" x14ac:dyDescent="0.25">
      <c r="A102" s="1"/>
      <c r="B102" s="14" t="s">
        <v>112</v>
      </c>
      <c r="C102" s="205" t="s">
        <v>113</v>
      </c>
      <c r="D102" s="206"/>
      <c r="E102" s="206"/>
      <c r="F102" s="206"/>
      <c r="G102" s="206"/>
      <c r="H102" s="206"/>
      <c r="I102" s="207"/>
      <c r="J102" s="59"/>
      <c r="K102" s="59"/>
      <c r="L102" s="59"/>
      <c r="M102" s="59"/>
      <c r="N102" s="59"/>
      <c r="O102" s="59"/>
    </row>
    <row r="103" spans="1:17" ht="192" customHeight="1" x14ac:dyDescent="0.25">
      <c r="A103" s="1"/>
      <c r="B103" s="15" t="s">
        <v>114</v>
      </c>
      <c r="C103" s="16" t="s">
        <v>115</v>
      </c>
      <c r="D103" s="17"/>
      <c r="E103" s="17"/>
      <c r="F103" s="17">
        <v>15000</v>
      </c>
      <c r="G103" s="18">
        <f t="shared" ref="G103:G110" si="7">SUM(D103:F103)</f>
        <v>15000</v>
      </c>
      <c r="H103" s="19">
        <v>0.3</v>
      </c>
      <c r="I103" s="53"/>
      <c r="J103" s="59"/>
      <c r="K103" s="59"/>
      <c r="L103" s="59"/>
      <c r="M103" s="59"/>
      <c r="N103" s="59"/>
      <c r="O103" s="59"/>
    </row>
    <row r="104" spans="1:17" ht="44.45" customHeight="1" x14ac:dyDescent="0.25">
      <c r="A104" s="1"/>
      <c r="B104" s="15" t="s">
        <v>116</v>
      </c>
      <c r="C104" s="29" t="s">
        <v>117</v>
      </c>
      <c r="D104" s="17"/>
      <c r="E104" s="17"/>
      <c r="F104" s="17">
        <v>200000</v>
      </c>
      <c r="G104" s="18">
        <f t="shared" si="7"/>
        <v>200000</v>
      </c>
      <c r="H104" s="19">
        <v>0.15</v>
      </c>
      <c r="I104" s="53"/>
      <c r="J104" s="59"/>
      <c r="K104" s="59"/>
      <c r="L104" s="61"/>
      <c r="M104" s="59"/>
      <c r="N104" s="59"/>
      <c r="O104" s="59"/>
      <c r="Q104" s="92"/>
    </row>
    <row r="105" spans="1:17" ht="86.25" customHeight="1" x14ac:dyDescent="0.25">
      <c r="A105" s="1"/>
      <c r="B105" s="15" t="s">
        <v>118</v>
      </c>
      <c r="C105" s="16" t="s">
        <v>119</v>
      </c>
      <c r="D105" s="17"/>
      <c r="E105" s="17"/>
      <c r="F105" s="17">
        <v>25000</v>
      </c>
      <c r="G105" s="18">
        <f t="shared" si="7"/>
        <v>25000</v>
      </c>
      <c r="H105" s="19">
        <v>0.15</v>
      </c>
      <c r="I105" s="53"/>
      <c r="J105" s="59"/>
      <c r="K105" s="59"/>
      <c r="L105" s="59"/>
      <c r="M105" s="59"/>
      <c r="N105" s="59"/>
      <c r="O105" s="59"/>
      <c r="Q105" s="88"/>
    </row>
    <row r="106" spans="1:17" ht="14.25" customHeight="1" x14ac:dyDescent="0.25">
      <c r="A106" s="1"/>
      <c r="B106" s="15" t="s">
        <v>120</v>
      </c>
      <c r="C106" s="16"/>
      <c r="D106" s="17"/>
      <c r="E106" s="17"/>
      <c r="F106" s="17"/>
      <c r="G106" s="18">
        <f t="shared" si="7"/>
        <v>0</v>
      </c>
      <c r="H106" s="19"/>
      <c r="I106" s="53"/>
      <c r="J106" s="59"/>
      <c r="K106" s="59"/>
      <c r="L106" s="59"/>
      <c r="M106" s="59"/>
      <c r="N106" s="59"/>
      <c r="O106" s="59"/>
    </row>
    <row r="107" spans="1:17" ht="14.25" customHeight="1" x14ac:dyDescent="0.25">
      <c r="A107" s="1"/>
      <c r="B107" s="15" t="s">
        <v>121</v>
      </c>
      <c r="C107" s="16"/>
      <c r="D107" s="17"/>
      <c r="E107" s="17"/>
      <c r="F107" s="17"/>
      <c r="G107" s="18">
        <f t="shared" si="7"/>
        <v>0</v>
      </c>
      <c r="H107" s="19"/>
      <c r="I107" s="53"/>
      <c r="J107" s="59"/>
      <c r="K107" s="59"/>
      <c r="L107" s="59"/>
      <c r="M107" s="59"/>
      <c r="N107" s="59"/>
      <c r="O107" s="59"/>
    </row>
    <row r="108" spans="1:17" ht="14.25" customHeight="1" x14ac:dyDescent="0.25">
      <c r="A108" s="1"/>
      <c r="B108" s="15" t="s">
        <v>122</v>
      </c>
      <c r="C108" s="16"/>
      <c r="D108" s="17"/>
      <c r="E108" s="17"/>
      <c r="F108" s="17"/>
      <c r="G108" s="18">
        <f t="shared" si="7"/>
        <v>0</v>
      </c>
      <c r="H108" s="19"/>
      <c r="I108" s="53"/>
      <c r="J108" s="59"/>
      <c r="K108" s="59"/>
      <c r="L108" s="59"/>
      <c r="M108" s="59"/>
      <c r="N108" s="59"/>
      <c r="O108" s="59"/>
    </row>
    <row r="109" spans="1:17" ht="14.25" customHeight="1" x14ac:dyDescent="0.25">
      <c r="A109" s="1"/>
      <c r="B109" s="15" t="s">
        <v>123</v>
      </c>
      <c r="C109" s="22"/>
      <c r="D109" s="23"/>
      <c r="E109" s="23"/>
      <c r="F109" s="23"/>
      <c r="G109" s="18">
        <f t="shared" si="7"/>
        <v>0</v>
      </c>
      <c r="H109" s="24"/>
      <c r="I109" s="54"/>
      <c r="J109" s="59"/>
      <c r="K109" s="59"/>
      <c r="L109" s="59"/>
      <c r="M109" s="59"/>
      <c r="N109" s="59"/>
      <c r="O109" s="59"/>
    </row>
    <row r="110" spans="1:17" ht="14.25" customHeight="1" x14ac:dyDescent="0.25">
      <c r="A110" s="1"/>
      <c r="B110" s="15" t="s">
        <v>124</v>
      </c>
      <c r="C110" s="22"/>
      <c r="D110" s="23"/>
      <c r="E110" s="23"/>
      <c r="F110" s="23"/>
      <c r="G110" s="18">
        <f t="shared" si="7"/>
        <v>0</v>
      </c>
      <c r="H110" s="24"/>
      <c r="I110" s="54"/>
      <c r="J110" s="59"/>
      <c r="K110" s="59"/>
      <c r="L110" s="59"/>
      <c r="M110" s="59"/>
      <c r="N110" s="59"/>
      <c r="O110" s="59"/>
    </row>
    <row r="111" spans="1:17" ht="14.25" customHeight="1" x14ac:dyDescent="0.25">
      <c r="A111" s="1"/>
      <c r="B111" s="1"/>
      <c r="C111" s="20" t="s">
        <v>22</v>
      </c>
      <c r="D111" s="25">
        <f>SUM(D103:D110)</f>
        <v>0</v>
      </c>
      <c r="E111" s="25">
        <f>SUM(E103:E110)</f>
        <v>0</v>
      </c>
      <c r="F111" s="25">
        <f>SUM(F103:F110)</f>
        <v>240000</v>
      </c>
      <c r="G111" s="25">
        <f>SUM(G103:G110)</f>
        <v>240000</v>
      </c>
      <c r="H111" s="21">
        <f>(H103*G103)+(H104*G104)+(H105*G105)+(H106*G106)+(H107*G107)+(H108*G108)+(H109*G109)+(H110*G110)</f>
        <v>38250</v>
      </c>
      <c r="I111" s="54"/>
      <c r="J111" s="21">
        <f>SUM(J103:J110)</f>
        <v>0</v>
      </c>
      <c r="K111" s="21">
        <f>SUM(K103:K110)</f>
        <v>0</v>
      </c>
      <c r="L111" s="21">
        <f>SUM(L103:L110)</f>
        <v>0</v>
      </c>
      <c r="M111" s="59"/>
      <c r="N111" s="21">
        <f>+J111+K111+L111</f>
        <v>0</v>
      </c>
      <c r="O111" s="59"/>
    </row>
    <row r="112" spans="1:17" ht="14.25" customHeight="1" x14ac:dyDescent="0.25">
      <c r="A112" s="1"/>
      <c r="B112" s="32" t="s">
        <v>125</v>
      </c>
      <c r="C112" s="205"/>
      <c r="D112" s="206"/>
      <c r="E112" s="206"/>
      <c r="F112" s="206"/>
      <c r="G112" s="206"/>
      <c r="H112" s="206"/>
      <c r="I112" s="207"/>
      <c r="J112" s="59"/>
      <c r="K112" s="59"/>
      <c r="L112" s="59"/>
      <c r="M112" s="59"/>
      <c r="N112" s="59"/>
      <c r="O112" s="59"/>
    </row>
    <row r="113" spans="1:15" ht="14.25" customHeight="1" x14ac:dyDescent="0.25">
      <c r="A113" s="1"/>
      <c r="B113" s="15" t="s">
        <v>126</v>
      </c>
      <c r="C113" s="16"/>
      <c r="D113" s="17"/>
      <c r="E113" s="17"/>
      <c r="F113" s="17"/>
      <c r="G113" s="18">
        <f t="shared" ref="G113:G120" si="8">SUM(D113:F113)</f>
        <v>0</v>
      </c>
      <c r="H113" s="19"/>
      <c r="I113" s="53"/>
      <c r="J113" s="59"/>
      <c r="K113" s="59"/>
      <c r="L113" s="59"/>
      <c r="M113" s="59"/>
      <c r="N113" s="59"/>
      <c r="O113" s="59"/>
    </row>
    <row r="114" spans="1:15" ht="14.25" customHeight="1" x14ac:dyDescent="0.25">
      <c r="A114" s="1"/>
      <c r="B114" s="15" t="s">
        <v>127</v>
      </c>
      <c r="C114" s="16"/>
      <c r="D114" s="17"/>
      <c r="E114" s="17"/>
      <c r="F114" s="17"/>
      <c r="G114" s="18">
        <f t="shared" si="8"/>
        <v>0</v>
      </c>
      <c r="H114" s="19"/>
      <c r="I114" s="53"/>
      <c r="J114" s="59"/>
      <c r="K114" s="59"/>
      <c r="L114" s="59"/>
      <c r="M114" s="59"/>
      <c r="N114" s="59"/>
      <c r="O114" s="59"/>
    </row>
    <row r="115" spans="1:15" ht="14.25" customHeight="1" x14ac:dyDescent="0.25">
      <c r="A115" s="1"/>
      <c r="B115" s="15" t="s">
        <v>128</v>
      </c>
      <c r="C115" s="16"/>
      <c r="D115" s="17"/>
      <c r="E115" s="17"/>
      <c r="F115" s="17"/>
      <c r="G115" s="18">
        <f t="shared" si="8"/>
        <v>0</v>
      </c>
      <c r="H115" s="19"/>
      <c r="I115" s="53"/>
      <c r="J115" s="59"/>
      <c r="K115" s="59"/>
      <c r="L115" s="59"/>
      <c r="M115" s="59"/>
      <c r="N115" s="59"/>
      <c r="O115" s="59"/>
    </row>
    <row r="116" spans="1:15" ht="14.25" customHeight="1" x14ac:dyDescent="0.25">
      <c r="A116" s="1"/>
      <c r="B116" s="15" t="s">
        <v>129</v>
      </c>
      <c r="C116" s="16"/>
      <c r="D116" s="17"/>
      <c r="E116" s="17"/>
      <c r="F116" s="17"/>
      <c r="G116" s="18">
        <f t="shared" si="8"/>
        <v>0</v>
      </c>
      <c r="H116" s="19"/>
      <c r="I116" s="53"/>
      <c r="J116" s="59"/>
      <c r="K116" s="59"/>
      <c r="L116" s="59"/>
      <c r="M116" s="59"/>
      <c r="N116" s="59"/>
      <c r="O116" s="59"/>
    </row>
    <row r="117" spans="1:15" ht="14.25" customHeight="1" x14ac:dyDescent="0.25">
      <c r="A117" s="1"/>
      <c r="B117" s="15" t="s">
        <v>130</v>
      </c>
      <c r="C117" s="16"/>
      <c r="D117" s="17"/>
      <c r="E117" s="17"/>
      <c r="F117" s="17"/>
      <c r="G117" s="18">
        <f t="shared" si="8"/>
        <v>0</v>
      </c>
      <c r="H117" s="19"/>
      <c r="I117" s="53"/>
      <c r="J117" s="59"/>
      <c r="K117" s="59"/>
      <c r="L117" s="59"/>
      <c r="M117" s="59"/>
      <c r="N117" s="59"/>
      <c r="O117" s="59"/>
    </row>
    <row r="118" spans="1:15" ht="14.25" customHeight="1" x14ac:dyDescent="0.25">
      <c r="A118" s="1"/>
      <c r="B118" s="15" t="s">
        <v>131</v>
      </c>
      <c r="C118" s="16"/>
      <c r="D118" s="17"/>
      <c r="E118" s="17"/>
      <c r="F118" s="17"/>
      <c r="G118" s="18">
        <f t="shared" si="8"/>
        <v>0</v>
      </c>
      <c r="H118" s="19"/>
      <c r="I118" s="53"/>
      <c r="J118" s="59"/>
      <c r="K118" s="59"/>
      <c r="L118" s="59"/>
      <c r="M118" s="59"/>
      <c r="N118" s="59"/>
      <c r="O118" s="59"/>
    </row>
    <row r="119" spans="1:15" ht="14.25" customHeight="1" x14ac:dyDescent="0.25">
      <c r="A119" s="1"/>
      <c r="B119" s="15" t="s">
        <v>132</v>
      </c>
      <c r="C119" s="22"/>
      <c r="D119" s="23"/>
      <c r="E119" s="23"/>
      <c r="F119" s="23"/>
      <c r="G119" s="18">
        <f t="shared" si="8"/>
        <v>0</v>
      </c>
      <c r="H119" s="24"/>
      <c r="I119" s="54"/>
      <c r="J119" s="59"/>
      <c r="K119" s="59"/>
      <c r="L119" s="59"/>
      <c r="M119" s="59"/>
      <c r="N119" s="59"/>
      <c r="O119" s="59"/>
    </row>
    <row r="120" spans="1:15" ht="14.25" customHeight="1" x14ac:dyDescent="0.25">
      <c r="A120" s="1"/>
      <c r="B120" s="15" t="s">
        <v>133</v>
      </c>
      <c r="C120" s="22"/>
      <c r="D120" s="23"/>
      <c r="E120" s="23"/>
      <c r="F120" s="23"/>
      <c r="G120" s="18">
        <f t="shared" si="8"/>
        <v>0</v>
      </c>
      <c r="H120" s="24"/>
      <c r="I120" s="54"/>
      <c r="J120" s="59"/>
      <c r="K120" s="59"/>
      <c r="L120" s="59"/>
      <c r="M120" s="59"/>
      <c r="N120" s="59"/>
      <c r="O120" s="59"/>
    </row>
    <row r="121" spans="1:15" s="68" customFormat="1" ht="14.25" customHeight="1" x14ac:dyDescent="0.25">
      <c r="A121" s="62"/>
      <c r="B121" s="62"/>
      <c r="C121" s="70" t="s">
        <v>22</v>
      </c>
      <c r="D121" s="71">
        <f>SUM(D113:D120)</f>
        <v>0</v>
      </c>
      <c r="E121" s="71">
        <f>SUM(E113:E120)</f>
        <v>0</v>
      </c>
      <c r="F121" s="71">
        <f>SUM(F113:F120)</f>
        <v>0</v>
      </c>
      <c r="G121" s="71">
        <f>SUM(G113:G120)</f>
        <v>0</v>
      </c>
      <c r="H121" s="66">
        <f>(H113*G113)+(H114*G114)+(H115*G115)+(H116*G116)+(H117*G117)+(H118*G118)+(H119*G119)+(H120*G120)</f>
        <v>0</v>
      </c>
      <c r="I121" s="72"/>
      <c r="J121" s="66">
        <f>SUM(J113:J120)</f>
        <v>0</v>
      </c>
      <c r="K121" s="66">
        <f>SUM(K113:K120)</f>
        <v>0</v>
      </c>
      <c r="L121" s="66">
        <f>SUM(L113:L120)</f>
        <v>0</v>
      </c>
      <c r="M121" s="60"/>
      <c r="N121" s="66">
        <f>+J121+K121+L121</f>
        <v>0</v>
      </c>
      <c r="O121" s="60"/>
    </row>
    <row r="122" spans="1:15" ht="14.25" customHeight="1" x14ac:dyDescent="0.25">
      <c r="A122" s="1"/>
      <c r="B122" s="32" t="s">
        <v>134</v>
      </c>
      <c r="C122" s="205"/>
      <c r="D122" s="206"/>
      <c r="E122" s="206"/>
      <c r="F122" s="206"/>
      <c r="G122" s="206"/>
      <c r="H122" s="206"/>
      <c r="I122" s="207"/>
      <c r="J122" s="59"/>
      <c r="K122" s="59"/>
      <c r="L122" s="59"/>
      <c r="M122" s="59"/>
      <c r="N122" s="59"/>
      <c r="O122" s="59"/>
    </row>
    <row r="123" spans="1:15" ht="14.25" customHeight="1" x14ac:dyDescent="0.25">
      <c r="A123" s="1"/>
      <c r="B123" s="15" t="s">
        <v>135</v>
      </c>
      <c r="C123" s="16"/>
      <c r="D123" s="17"/>
      <c r="E123" s="17"/>
      <c r="F123" s="17"/>
      <c r="G123" s="18">
        <f t="shared" ref="G123:G130" si="9">SUM(D123:F123)</f>
        <v>0</v>
      </c>
      <c r="H123" s="19"/>
      <c r="I123" s="53"/>
      <c r="J123" s="59"/>
      <c r="K123" s="59"/>
      <c r="L123" s="59"/>
      <c r="M123" s="59"/>
      <c r="N123" s="59"/>
      <c r="O123" s="59"/>
    </row>
    <row r="124" spans="1:15" ht="14.25" customHeight="1" x14ac:dyDescent="0.25">
      <c r="A124" s="1"/>
      <c r="B124" s="15" t="s">
        <v>136</v>
      </c>
      <c r="C124" s="16"/>
      <c r="D124" s="17"/>
      <c r="E124" s="17"/>
      <c r="F124" s="17"/>
      <c r="G124" s="18">
        <f t="shared" si="9"/>
        <v>0</v>
      </c>
      <c r="H124" s="19"/>
      <c r="I124" s="53"/>
      <c r="J124" s="59"/>
      <c r="K124" s="59"/>
      <c r="L124" s="59"/>
      <c r="M124" s="59"/>
      <c r="N124" s="59"/>
      <c r="O124" s="59"/>
    </row>
    <row r="125" spans="1:15" ht="14.25" customHeight="1" x14ac:dyDescent="0.25">
      <c r="A125" s="1"/>
      <c r="B125" s="15" t="s">
        <v>137</v>
      </c>
      <c r="C125" s="16"/>
      <c r="D125" s="17"/>
      <c r="E125" s="17"/>
      <c r="F125" s="17"/>
      <c r="G125" s="18">
        <f t="shared" si="9"/>
        <v>0</v>
      </c>
      <c r="H125" s="19"/>
      <c r="I125" s="53"/>
      <c r="J125" s="59"/>
      <c r="K125" s="59"/>
      <c r="L125" s="59"/>
      <c r="M125" s="59"/>
      <c r="N125" s="59"/>
      <c r="O125" s="59"/>
    </row>
    <row r="126" spans="1:15" ht="14.25" customHeight="1" x14ac:dyDescent="0.25">
      <c r="A126" s="1"/>
      <c r="B126" s="15" t="s">
        <v>138</v>
      </c>
      <c r="C126" s="16"/>
      <c r="D126" s="17"/>
      <c r="E126" s="17"/>
      <c r="F126" s="17"/>
      <c r="G126" s="18">
        <f t="shared" si="9"/>
        <v>0</v>
      </c>
      <c r="H126" s="19"/>
      <c r="I126" s="53"/>
      <c r="J126" s="59"/>
      <c r="K126" s="59"/>
      <c r="L126" s="59"/>
      <c r="M126" s="59"/>
      <c r="N126" s="59"/>
      <c r="O126" s="59"/>
    </row>
    <row r="127" spans="1:15" ht="14.25" customHeight="1" x14ac:dyDescent="0.25">
      <c r="A127" s="1"/>
      <c r="B127" s="15" t="s">
        <v>139</v>
      </c>
      <c r="C127" s="16"/>
      <c r="D127" s="17"/>
      <c r="E127" s="17"/>
      <c r="F127" s="17"/>
      <c r="G127" s="18">
        <f t="shared" si="9"/>
        <v>0</v>
      </c>
      <c r="H127" s="19"/>
      <c r="I127" s="53"/>
      <c r="J127" s="59"/>
      <c r="K127" s="59"/>
      <c r="L127" s="59"/>
      <c r="M127" s="59"/>
      <c r="N127" s="59"/>
      <c r="O127" s="59"/>
    </row>
    <row r="128" spans="1:15" ht="14.25" customHeight="1" x14ac:dyDescent="0.25">
      <c r="A128" s="1"/>
      <c r="B128" s="15" t="s">
        <v>140</v>
      </c>
      <c r="C128" s="16"/>
      <c r="D128" s="17"/>
      <c r="E128" s="17"/>
      <c r="F128" s="17"/>
      <c r="G128" s="18">
        <f t="shared" si="9"/>
        <v>0</v>
      </c>
      <c r="H128" s="19"/>
      <c r="I128" s="53"/>
      <c r="J128" s="59"/>
      <c r="K128" s="59"/>
      <c r="L128" s="59"/>
      <c r="M128" s="59"/>
      <c r="N128" s="59"/>
      <c r="O128" s="59"/>
    </row>
    <row r="129" spans="1:15" ht="14.25" customHeight="1" x14ac:dyDescent="0.25">
      <c r="A129" s="1"/>
      <c r="B129" s="15" t="s">
        <v>141</v>
      </c>
      <c r="C129" s="22"/>
      <c r="D129" s="23"/>
      <c r="E129" s="23"/>
      <c r="F129" s="23"/>
      <c r="G129" s="18">
        <f t="shared" si="9"/>
        <v>0</v>
      </c>
      <c r="H129" s="24"/>
      <c r="I129" s="54"/>
      <c r="J129" s="59"/>
      <c r="K129" s="59"/>
      <c r="L129" s="59"/>
      <c r="M129" s="59"/>
      <c r="N129" s="59"/>
      <c r="O129" s="59"/>
    </row>
    <row r="130" spans="1:15" ht="14.25" customHeight="1" x14ac:dyDescent="0.25">
      <c r="A130" s="1"/>
      <c r="B130" s="15" t="s">
        <v>142</v>
      </c>
      <c r="C130" s="22"/>
      <c r="D130" s="23"/>
      <c r="E130" s="23"/>
      <c r="F130" s="23"/>
      <c r="G130" s="18">
        <f t="shared" si="9"/>
        <v>0</v>
      </c>
      <c r="H130" s="24"/>
      <c r="I130" s="54"/>
      <c r="J130" s="59"/>
      <c r="K130" s="59"/>
      <c r="L130" s="59"/>
      <c r="M130" s="59"/>
      <c r="N130" s="59"/>
      <c r="O130" s="59"/>
    </row>
    <row r="131" spans="1:15" s="68" customFormat="1" ht="14.25" customHeight="1" x14ac:dyDescent="0.25">
      <c r="A131" s="62"/>
      <c r="B131" s="62"/>
      <c r="C131" s="70" t="s">
        <v>22</v>
      </c>
      <c r="D131" s="66">
        <f>SUM(D123:D130)</f>
        <v>0</v>
      </c>
      <c r="E131" s="66">
        <f>SUM(E123:E130)</f>
        <v>0</v>
      </c>
      <c r="F131" s="66">
        <f>SUM(F123:F130)</f>
        <v>0</v>
      </c>
      <c r="G131" s="66">
        <f>SUM(G123:G130)</f>
        <v>0</v>
      </c>
      <c r="H131" s="66">
        <f>(H123*G123)+(H124*G124)+(H125*G125)+(H126*G126)+(H127*G127)+(H128*G128)+(H129*G129)+(H130*G130)</f>
        <v>0</v>
      </c>
      <c r="I131" s="72"/>
      <c r="J131" s="66">
        <f>SUM(J123:J130)</f>
        <v>0</v>
      </c>
      <c r="K131" s="66">
        <f>SUM(K123:K130)</f>
        <v>0</v>
      </c>
      <c r="L131" s="66">
        <f>SUM(L123:L130)</f>
        <v>0</v>
      </c>
      <c r="M131" s="60"/>
      <c r="N131" s="66">
        <f>+J131+K131+L131</f>
        <v>0</v>
      </c>
      <c r="O131" s="60"/>
    </row>
    <row r="132" spans="1:15" ht="15.75" customHeight="1" x14ac:dyDescent="0.25">
      <c r="A132" s="1"/>
      <c r="B132" s="30"/>
      <c r="C132" s="26"/>
      <c r="D132" s="31"/>
      <c r="E132" s="31"/>
      <c r="F132" s="31"/>
      <c r="G132" s="31"/>
      <c r="H132" s="31"/>
      <c r="I132" s="33"/>
      <c r="J132" s="59"/>
      <c r="K132" s="59"/>
      <c r="L132" s="59"/>
      <c r="M132" s="59"/>
      <c r="N132" s="59"/>
      <c r="O132" s="59"/>
    </row>
    <row r="133" spans="1:15" ht="14.25" customHeight="1" x14ac:dyDescent="0.25">
      <c r="A133" s="1"/>
      <c r="B133" s="20" t="s">
        <v>143</v>
      </c>
      <c r="C133" s="217"/>
      <c r="D133" s="206"/>
      <c r="E133" s="206"/>
      <c r="F133" s="206"/>
      <c r="G133" s="206"/>
      <c r="H133" s="206"/>
      <c r="I133" s="207"/>
      <c r="J133" s="59"/>
      <c r="K133" s="59"/>
      <c r="L133" s="59"/>
      <c r="M133" s="59"/>
      <c r="N133" s="59"/>
      <c r="O133" s="59"/>
    </row>
    <row r="134" spans="1:15" ht="14.25" customHeight="1" x14ac:dyDescent="0.25">
      <c r="A134" s="1"/>
      <c r="B134" s="14" t="s">
        <v>144</v>
      </c>
      <c r="C134" s="205"/>
      <c r="D134" s="206"/>
      <c r="E134" s="206"/>
      <c r="F134" s="206"/>
      <c r="G134" s="206"/>
      <c r="H134" s="206"/>
      <c r="I134" s="207"/>
      <c r="J134" s="59"/>
      <c r="K134" s="59"/>
      <c r="L134" s="59"/>
      <c r="M134" s="59"/>
      <c r="N134" s="59"/>
      <c r="O134" s="59"/>
    </row>
    <row r="135" spans="1:15" ht="14.25" customHeight="1" x14ac:dyDescent="0.25">
      <c r="A135" s="1"/>
      <c r="B135" s="15" t="s">
        <v>145</v>
      </c>
      <c r="C135" s="16"/>
      <c r="D135" s="17"/>
      <c r="E135" s="17"/>
      <c r="F135" s="17"/>
      <c r="G135" s="18">
        <f t="shared" ref="G135:G142" si="10">SUM(D135:F135)</f>
        <v>0</v>
      </c>
      <c r="H135" s="19"/>
      <c r="I135" s="53"/>
      <c r="J135" s="59"/>
      <c r="K135" s="59"/>
      <c r="L135" s="59"/>
      <c r="M135" s="59"/>
      <c r="N135" s="59"/>
      <c r="O135" s="59"/>
    </row>
    <row r="136" spans="1:15" ht="14.25" customHeight="1" x14ac:dyDescent="0.25">
      <c r="A136" s="1"/>
      <c r="B136" s="15" t="s">
        <v>146</v>
      </c>
      <c r="C136" s="16"/>
      <c r="D136" s="17"/>
      <c r="E136" s="17"/>
      <c r="F136" s="17"/>
      <c r="G136" s="18">
        <f t="shared" si="10"/>
        <v>0</v>
      </c>
      <c r="H136" s="19"/>
      <c r="I136" s="53"/>
      <c r="J136" s="59"/>
      <c r="K136" s="59"/>
      <c r="L136" s="59"/>
      <c r="M136" s="59"/>
      <c r="N136" s="59"/>
      <c r="O136" s="59"/>
    </row>
    <row r="137" spans="1:15" ht="14.25" customHeight="1" x14ac:dyDescent="0.25">
      <c r="A137" s="1"/>
      <c r="B137" s="15" t="s">
        <v>147</v>
      </c>
      <c r="C137" s="16"/>
      <c r="D137" s="17"/>
      <c r="E137" s="17"/>
      <c r="F137" s="17"/>
      <c r="G137" s="18">
        <f t="shared" si="10"/>
        <v>0</v>
      </c>
      <c r="H137" s="19"/>
      <c r="I137" s="53"/>
      <c r="J137" s="59"/>
      <c r="K137" s="59"/>
      <c r="L137" s="59"/>
      <c r="M137" s="59"/>
      <c r="N137" s="59"/>
      <c r="O137" s="59"/>
    </row>
    <row r="138" spans="1:15" ht="14.25" customHeight="1" x14ac:dyDescent="0.25">
      <c r="A138" s="1"/>
      <c r="B138" s="15" t="s">
        <v>148</v>
      </c>
      <c r="C138" s="16"/>
      <c r="D138" s="17"/>
      <c r="E138" s="17"/>
      <c r="F138" s="17"/>
      <c r="G138" s="18">
        <f t="shared" si="10"/>
        <v>0</v>
      </c>
      <c r="H138" s="19"/>
      <c r="I138" s="53"/>
      <c r="J138" s="59"/>
      <c r="K138" s="59"/>
      <c r="L138" s="59"/>
      <c r="M138" s="59"/>
      <c r="N138" s="59"/>
      <c r="O138" s="59"/>
    </row>
    <row r="139" spans="1:15" ht="14.25" customHeight="1" x14ac:dyDescent="0.25">
      <c r="A139" s="1"/>
      <c r="B139" s="15" t="s">
        <v>149</v>
      </c>
      <c r="C139" s="16"/>
      <c r="D139" s="17"/>
      <c r="E139" s="17"/>
      <c r="F139" s="17"/>
      <c r="G139" s="18">
        <f t="shared" si="10"/>
        <v>0</v>
      </c>
      <c r="H139" s="19"/>
      <c r="I139" s="53"/>
      <c r="J139" s="59"/>
      <c r="K139" s="59"/>
      <c r="L139" s="59"/>
      <c r="M139" s="59"/>
      <c r="N139" s="59"/>
      <c r="O139" s="59"/>
    </row>
    <row r="140" spans="1:15" ht="14.25" customHeight="1" x14ac:dyDescent="0.25">
      <c r="A140" s="1"/>
      <c r="B140" s="15" t="s">
        <v>150</v>
      </c>
      <c r="C140" s="16"/>
      <c r="D140" s="17"/>
      <c r="E140" s="17"/>
      <c r="F140" s="17"/>
      <c r="G140" s="18">
        <f t="shared" si="10"/>
        <v>0</v>
      </c>
      <c r="H140" s="19"/>
      <c r="I140" s="53"/>
      <c r="J140" s="59"/>
      <c r="K140" s="59"/>
      <c r="L140" s="59"/>
      <c r="M140" s="59"/>
      <c r="N140" s="59"/>
      <c r="O140" s="59"/>
    </row>
    <row r="141" spans="1:15" ht="14.25" customHeight="1" x14ac:dyDescent="0.25">
      <c r="A141" s="1"/>
      <c r="B141" s="15" t="s">
        <v>151</v>
      </c>
      <c r="C141" s="22"/>
      <c r="D141" s="23"/>
      <c r="E141" s="23"/>
      <c r="F141" s="23"/>
      <c r="G141" s="18">
        <f t="shared" si="10"/>
        <v>0</v>
      </c>
      <c r="H141" s="24"/>
      <c r="I141" s="54"/>
      <c r="J141" s="59"/>
      <c r="K141" s="59"/>
      <c r="L141" s="59"/>
      <c r="M141" s="59"/>
      <c r="N141" s="59"/>
      <c r="O141" s="59"/>
    </row>
    <row r="142" spans="1:15" ht="14.25" customHeight="1" x14ac:dyDescent="0.25">
      <c r="A142" s="1"/>
      <c r="B142" s="15" t="s">
        <v>152</v>
      </c>
      <c r="C142" s="22"/>
      <c r="D142" s="23"/>
      <c r="E142" s="23"/>
      <c r="F142" s="23"/>
      <c r="G142" s="18">
        <f t="shared" si="10"/>
        <v>0</v>
      </c>
      <c r="H142" s="24"/>
      <c r="I142" s="54"/>
      <c r="J142" s="59"/>
      <c r="K142" s="59"/>
      <c r="L142" s="59"/>
      <c r="M142" s="59"/>
      <c r="N142" s="59"/>
      <c r="O142" s="59"/>
    </row>
    <row r="143" spans="1:15" s="68" customFormat="1" ht="14.25" customHeight="1" x14ac:dyDescent="0.25">
      <c r="A143" s="62"/>
      <c r="B143" s="62"/>
      <c r="C143" s="70" t="s">
        <v>22</v>
      </c>
      <c r="D143" s="66">
        <f>SUM(D135:D142)</f>
        <v>0</v>
      </c>
      <c r="E143" s="66">
        <f>SUM(E135:E142)</f>
        <v>0</v>
      </c>
      <c r="F143" s="66">
        <f>SUM(F135:F142)</f>
        <v>0</v>
      </c>
      <c r="G143" s="71">
        <f>SUM(G135:G142)</f>
        <v>0</v>
      </c>
      <c r="H143" s="66">
        <f>(H135*G135)+(H136*G136)+(H137*G137)+(H138*G138)+(H139*G139)+(H140*G140)+(H141*G141)+(H142*G142)</f>
        <v>0</v>
      </c>
      <c r="I143" s="72"/>
      <c r="J143" s="66">
        <f>SUM(J135:J142)</f>
        <v>0</v>
      </c>
      <c r="K143" s="66">
        <f>SUM(K135:K142)</f>
        <v>0</v>
      </c>
      <c r="L143" s="66">
        <f>SUM(L135:L142)</f>
        <v>0</v>
      </c>
      <c r="M143" s="60"/>
      <c r="N143" s="66">
        <f>+J143+K143+L143</f>
        <v>0</v>
      </c>
      <c r="O143" s="60"/>
    </row>
    <row r="144" spans="1:15" ht="14.25" customHeight="1" x14ac:dyDescent="0.25">
      <c r="A144" s="1"/>
      <c r="B144" s="14" t="s">
        <v>153</v>
      </c>
      <c r="C144" s="205"/>
      <c r="D144" s="206"/>
      <c r="E144" s="206"/>
      <c r="F144" s="206"/>
      <c r="G144" s="206"/>
      <c r="H144" s="206"/>
      <c r="I144" s="207"/>
      <c r="J144" s="59"/>
      <c r="K144" s="59"/>
      <c r="L144" s="59"/>
      <c r="M144" s="59"/>
      <c r="N144" s="59"/>
      <c r="O144" s="59"/>
    </row>
    <row r="145" spans="1:15" ht="14.25" customHeight="1" x14ac:dyDescent="0.25">
      <c r="A145" s="1"/>
      <c r="B145" s="15" t="s">
        <v>154</v>
      </c>
      <c r="C145" s="16"/>
      <c r="D145" s="17"/>
      <c r="E145" s="17"/>
      <c r="F145" s="17"/>
      <c r="G145" s="18">
        <f t="shared" ref="G145:G152" si="11">SUM(D145:F145)</f>
        <v>0</v>
      </c>
      <c r="H145" s="19"/>
      <c r="I145" s="53"/>
      <c r="J145" s="59"/>
      <c r="K145" s="59"/>
      <c r="L145" s="59"/>
      <c r="M145" s="59"/>
      <c r="N145" s="59"/>
      <c r="O145" s="59"/>
    </row>
    <row r="146" spans="1:15" ht="14.25" customHeight="1" x14ac:dyDescent="0.25">
      <c r="A146" s="1"/>
      <c r="B146" s="15" t="s">
        <v>155</v>
      </c>
      <c r="C146" s="16"/>
      <c r="D146" s="17"/>
      <c r="E146" s="17"/>
      <c r="F146" s="17"/>
      <c r="G146" s="18">
        <f t="shared" si="11"/>
        <v>0</v>
      </c>
      <c r="H146" s="19"/>
      <c r="I146" s="53"/>
      <c r="J146" s="59"/>
      <c r="K146" s="59"/>
      <c r="L146" s="59"/>
      <c r="M146" s="59"/>
      <c r="N146" s="59"/>
      <c r="O146" s="59"/>
    </row>
    <row r="147" spans="1:15" ht="14.25" customHeight="1" x14ac:dyDescent="0.25">
      <c r="A147" s="1"/>
      <c r="B147" s="15" t="s">
        <v>156</v>
      </c>
      <c r="C147" s="16"/>
      <c r="D147" s="17"/>
      <c r="E147" s="17"/>
      <c r="F147" s="17"/>
      <c r="G147" s="18">
        <f t="shared" si="11"/>
        <v>0</v>
      </c>
      <c r="H147" s="19"/>
      <c r="I147" s="53"/>
      <c r="J147" s="59"/>
      <c r="K147" s="59"/>
      <c r="L147" s="59"/>
      <c r="M147" s="59"/>
      <c r="N147" s="59"/>
      <c r="O147" s="59"/>
    </row>
    <row r="148" spans="1:15" ht="14.25" customHeight="1" x14ac:dyDescent="0.25">
      <c r="A148" s="1"/>
      <c r="B148" s="15" t="s">
        <v>157</v>
      </c>
      <c r="C148" s="16"/>
      <c r="D148" s="17"/>
      <c r="E148" s="17"/>
      <c r="F148" s="17"/>
      <c r="G148" s="18">
        <f t="shared" si="11"/>
        <v>0</v>
      </c>
      <c r="H148" s="19"/>
      <c r="I148" s="53"/>
      <c r="J148" s="59"/>
      <c r="K148" s="59"/>
      <c r="L148" s="59"/>
      <c r="M148" s="59"/>
      <c r="N148" s="59"/>
      <c r="O148" s="59"/>
    </row>
    <row r="149" spans="1:15" ht="14.25" customHeight="1" x14ac:dyDescent="0.25">
      <c r="A149" s="1"/>
      <c r="B149" s="15" t="s">
        <v>158</v>
      </c>
      <c r="C149" s="16"/>
      <c r="D149" s="17"/>
      <c r="E149" s="17"/>
      <c r="F149" s="17"/>
      <c r="G149" s="18">
        <f t="shared" si="11"/>
        <v>0</v>
      </c>
      <c r="H149" s="19"/>
      <c r="I149" s="53"/>
      <c r="J149" s="59"/>
      <c r="K149" s="59"/>
      <c r="L149" s="59"/>
      <c r="M149" s="59"/>
      <c r="N149" s="59"/>
      <c r="O149" s="59"/>
    </row>
    <row r="150" spans="1:15" ht="14.25" customHeight="1" x14ac:dyDescent="0.25">
      <c r="A150" s="1"/>
      <c r="B150" s="15" t="s">
        <v>159</v>
      </c>
      <c r="C150" s="16"/>
      <c r="D150" s="17"/>
      <c r="E150" s="17"/>
      <c r="F150" s="17"/>
      <c r="G150" s="18">
        <f t="shared" si="11"/>
        <v>0</v>
      </c>
      <c r="H150" s="19"/>
      <c r="I150" s="53"/>
      <c r="J150" s="59"/>
      <c r="K150" s="59"/>
      <c r="L150" s="59"/>
      <c r="M150" s="59"/>
      <c r="N150" s="59"/>
      <c r="O150" s="59"/>
    </row>
    <row r="151" spans="1:15" ht="14.25" customHeight="1" x14ac:dyDescent="0.25">
      <c r="A151" s="1"/>
      <c r="B151" s="15" t="s">
        <v>160</v>
      </c>
      <c r="C151" s="22"/>
      <c r="D151" s="23"/>
      <c r="E151" s="23"/>
      <c r="F151" s="23"/>
      <c r="G151" s="18">
        <f t="shared" si="11"/>
        <v>0</v>
      </c>
      <c r="H151" s="24"/>
      <c r="I151" s="54"/>
      <c r="J151" s="59"/>
      <c r="K151" s="59"/>
      <c r="L151" s="59"/>
      <c r="M151" s="59"/>
      <c r="N151" s="59"/>
      <c r="O151" s="59"/>
    </row>
    <row r="152" spans="1:15" ht="14.25" customHeight="1" x14ac:dyDescent="0.25">
      <c r="A152" s="1"/>
      <c r="B152" s="15" t="s">
        <v>161</v>
      </c>
      <c r="C152" s="22"/>
      <c r="D152" s="23"/>
      <c r="E152" s="23"/>
      <c r="F152" s="23"/>
      <c r="G152" s="18">
        <f t="shared" si="11"/>
        <v>0</v>
      </c>
      <c r="H152" s="24"/>
      <c r="I152" s="54"/>
      <c r="J152" s="59"/>
      <c r="K152" s="59"/>
      <c r="L152" s="59"/>
      <c r="M152" s="59"/>
      <c r="N152" s="59"/>
      <c r="O152" s="59"/>
    </row>
    <row r="153" spans="1:15" s="68" customFormat="1" ht="14.25" customHeight="1" x14ac:dyDescent="0.25">
      <c r="A153" s="62"/>
      <c r="B153" s="62"/>
      <c r="C153" s="70" t="s">
        <v>22</v>
      </c>
      <c r="D153" s="71">
        <f>SUM(D145:D152)</f>
        <v>0</v>
      </c>
      <c r="E153" s="71">
        <f>SUM(E145:E152)</f>
        <v>0</v>
      </c>
      <c r="F153" s="71">
        <f>SUM(F145:F152)</f>
        <v>0</v>
      </c>
      <c r="G153" s="71">
        <f>SUM(G145:G152)</f>
        <v>0</v>
      </c>
      <c r="H153" s="66">
        <f>(H145*G145)+(H146*G146)+(H147*G147)+(H148*G148)+(H149*G149)+(H150*G150)+(H151*G151)+(H152*G152)</f>
        <v>0</v>
      </c>
      <c r="I153" s="72"/>
      <c r="J153" s="66">
        <f>SUM(J145:J152)</f>
        <v>0</v>
      </c>
      <c r="K153" s="66">
        <f>SUM(K145:K152)</f>
        <v>0</v>
      </c>
      <c r="L153" s="66">
        <f>SUM(L145:L152)</f>
        <v>0</v>
      </c>
      <c r="M153" s="60"/>
      <c r="N153" s="66">
        <f>+J153+K153+L153</f>
        <v>0</v>
      </c>
      <c r="O153" s="60"/>
    </row>
    <row r="154" spans="1:15" ht="14.25" customHeight="1" x14ac:dyDescent="0.25">
      <c r="A154" s="1"/>
      <c r="B154" s="14" t="s">
        <v>162</v>
      </c>
      <c r="C154" s="205"/>
      <c r="D154" s="206"/>
      <c r="E154" s="206"/>
      <c r="F154" s="206"/>
      <c r="G154" s="206"/>
      <c r="H154" s="206"/>
      <c r="I154" s="207"/>
      <c r="J154" s="59"/>
      <c r="K154" s="59"/>
      <c r="L154" s="59"/>
      <c r="M154" s="59"/>
      <c r="N154" s="59"/>
      <c r="O154" s="59"/>
    </row>
    <row r="155" spans="1:15" ht="14.25" customHeight="1" x14ac:dyDescent="0.25">
      <c r="A155" s="1"/>
      <c r="B155" s="15" t="s">
        <v>163</v>
      </c>
      <c r="C155" s="16"/>
      <c r="D155" s="17"/>
      <c r="E155" s="17"/>
      <c r="F155" s="17"/>
      <c r="G155" s="18">
        <f t="shared" ref="G155:G162" si="12">SUM(D155:F155)</f>
        <v>0</v>
      </c>
      <c r="H155" s="19"/>
      <c r="I155" s="53"/>
      <c r="J155" s="59"/>
      <c r="K155" s="59"/>
      <c r="L155" s="59"/>
      <c r="M155" s="59"/>
      <c r="N155" s="59"/>
      <c r="O155" s="59"/>
    </row>
    <row r="156" spans="1:15" ht="14.25" customHeight="1" x14ac:dyDescent="0.25">
      <c r="A156" s="1"/>
      <c r="B156" s="15" t="s">
        <v>164</v>
      </c>
      <c r="C156" s="16"/>
      <c r="D156" s="17"/>
      <c r="E156" s="17"/>
      <c r="F156" s="17"/>
      <c r="G156" s="18">
        <f t="shared" si="12"/>
        <v>0</v>
      </c>
      <c r="H156" s="19"/>
      <c r="I156" s="53"/>
      <c r="J156" s="59"/>
      <c r="K156" s="59"/>
      <c r="L156" s="59"/>
      <c r="M156" s="59"/>
      <c r="N156" s="59"/>
      <c r="O156" s="59"/>
    </row>
    <row r="157" spans="1:15" ht="14.25" customHeight="1" x14ac:dyDescent="0.25">
      <c r="A157" s="1"/>
      <c r="B157" s="15" t="s">
        <v>165</v>
      </c>
      <c r="C157" s="16"/>
      <c r="D157" s="17"/>
      <c r="E157" s="17"/>
      <c r="F157" s="17"/>
      <c r="G157" s="18">
        <f t="shared" si="12"/>
        <v>0</v>
      </c>
      <c r="H157" s="19"/>
      <c r="I157" s="53"/>
      <c r="J157" s="59"/>
      <c r="K157" s="59"/>
      <c r="L157" s="59"/>
      <c r="M157" s="59"/>
      <c r="N157" s="59"/>
      <c r="O157" s="59"/>
    </row>
    <row r="158" spans="1:15" ht="14.25" customHeight="1" x14ac:dyDescent="0.25">
      <c r="A158" s="1"/>
      <c r="B158" s="15" t="s">
        <v>166</v>
      </c>
      <c r="C158" s="16"/>
      <c r="D158" s="17"/>
      <c r="E158" s="17"/>
      <c r="F158" s="17"/>
      <c r="G158" s="18">
        <f t="shared" si="12"/>
        <v>0</v>
      </c>
      <c r="H158" s="19"/>
      <c r="I158" s="53"/>
      <c r="J158" s="59"/>
      <c r="K158" s="59"/>
      <c r="L158" s="59"/>
      <c r="M158" s="59"/>
      <c r="N158" s="59"/>
      <c r="O158" s="59"/>
    </row>
    <row r="159" spans="1:15" ht="14.25" customHeight="1" x14ac:dyDescent="0.25">
      <c r="A159" s="1"/>
      <c r="B159" s="15" t="s">
        <v>167</v>
      </c>
      <c r="C159" s="16"/>
      <c r="D159" s="17"/>
      <c r="E159" s="17"/>
      <c r="F159" s="17"/>
      <c r="G159" s="18">
        <f t="shared" si="12"/>
        <v>0</v>
      </c>
      <c r="H159" s="19"/>
      <c r="I159" s="53"/>
      <c r="J159" s="59"/>
      <c r="K159" s="59"/>
      <c r="L159" s="59"/>
      <c r="M159" s="59"/>
      <c r="N159" s="59"/>
      <c r="O159" s="59"/>
    </row>
    <row r="160" spans="1:15" ht="14.25" customHeight="1" x14ac:dyDescent="0.25">
      <c r="A160" s="1"/>
      <c r="B160" s="15" t="s">
        <v>168</v>
      </c>
      <c r="C160" s="16"/>
      <c r="D160" s="17"/>
      <c r="E160" s="17"/>
      <c r="F160" s="17"/>
      <c r="G160" s="18">
        <f t="shared" si="12"/>
        <v>0</v>
      </c>
      <c r="H160" s="19"/>
      <c r="I160" s="53"/>
      <c r="J160" s="59"/>
      <c r="K160" s="59"/>
      <c r="L160" s="59"/>
      <c r="M160" s="59"/>
      <c r="N160" s="59"/>
      <c r="O160" s="59"/>
    </row>
    <row r="161" spans="1:15" ht="14.25" customHeight="1" x14ac:dyDescent="0.25">
      <c r="A161" s="1"/>
      <c r="B161" s="15" t="s">
        <v>169</v>
      </c>
      <c r="C161" s="22"/>
      <c r="D161" s="23"/>
      <c r="E161" s="23"/>
      <c r="F161" s="23"/>
      <c r="G161" s="18">
        <f t="shared" si="12"/>
        <v>0</v>
      </c>
      <c r="H161" s="24"/>
      <c r="I161" s="54"/>
      <c r="J161" s="59"/>
      <c r="K161" s="59"/>
      <c r="L161" s="59"/>
      <c r="M161" s="59"/>
      <c r="N161" s="59"/>
      <c r="O161" s="59"/>
    </row>
    <row r="162" spans="1:15" ht="14.25" customHeight="1" x14ac:dyDescent="0.25">
      <c r="A162" s="1"/>
      <c r="B162" s="15" t="s">
        <v>170</v>
      </c>
      <c r="C162" s="22"/>
      <c r="D162" s="23"/>
      <c r="E162" s="23"/>
      <c r="F162" s="23"/>
      <c r="G162" s="18">
        <f t="shared" si="12"/>
        <v>0</v>
      </c>
      <c r="H162" s="24"/>
      <c r="I162" s="54"/>
      <c r="J162" s="59"/>
      <c r="K162" s="59"/>
      <c r="L162" s="59"/>
      <c r="M162" s="59"/>
      <c r="N162" s="59"/>
      <c r="O162" s="59"/>
    </row>
    <row r="163" spans="1:15" s="68" customFormat="1" ht="14.25" customHeight="1" x14ac:dyDescent="0.25">
      <c r="A163" s="62"/>
      <c r="B163" s="62"/>
      <c r="C163" s="70" t="s">
        <v>22</v>
      </c>
      <c r="D163" s="71">
        <f>SUM(D155:D162)</f>
        <v>0</v>
      </c>
      <c r="E163" s="71">
        <f>SUM(E155:E162)</f>
        <v>0</v>
      </c>
      <c r="F163" s="71">
        <f>SUM(F155:F162)</f>
        <v>0</v>
      </c>
      <c r="G163" s="71">
        <f>SUM(G155:G162)</f>
        <v>0</v>
      </c>
      <c r="H163" s="66">
        <f>(H155*G155)+(H156*G156)+(H157*G157)+(H158*G158)+(H159*G159)+(H160*G160)+(H161*G161)+(H162*G162)</f>
        <v>0</v>
      </c>
      <c r="I163" s="72"/>
      <c r="J163" s="66">
        <f>SUM(J155:J162)</f>
        <v>0</v>
      </c>
      <c r="K163" s="66">
        <f>SUM(K155:K162)</f>
        <v>0</v>
      </c>
      <c r="L163" s="66">
        <f>SUM(L155:L162)</f>
        <v>0</v>
      </c>
      <c r="M163" s="60"/>
      <c r="N163" s="66">
        <f>+J163+K163+L163</f>
        <v>0</v>
      </c>
      <c r="O163" s="60"/>
    </row>
    <row r="164" spans="1:15" ht="14.25" customHeight="1" x14ac:dyDescent="0.25">
      <c r="A164" s="1"/>
      <c r="B164" s="14" t="s">
        <v>171</v>
      </c>
      <c r="C164" s="205"/>
      <c r="D164" s="206"/>
      <c r="E164" s="206"/>
      <c r="F164" s="206"/>
      <c r="G164" s="206"/>
      <c r="H164" s="206"/>
      <c r="I164" s="207"/>
      <c r="J164" s="59"/>
      <c r="K164" s="59"/>
      <c r="L164" s="59"/>
      <c r="M164" s="59"/>
      <c r="N164" s="59"/>
      <c r="O164" s="59"/>
    </row>
    <row r="165" spans="1:15" ht="14.25" customHeight="1" x14ac:dyDescent="0.25">
      <c r="A165" s="1"/>
      <c r="B165" s="15" t="s">
        <v>172</v>
      </c>
      <c r="C165" s="16"/>
      <c r="D165" s="17"/>
      <c r="E165" s="17"/>
      <c r="F165" s="17"/>
      <c r="G165" s="18">
        <f t="shared" ref="G165:G172" si="13">SUM(D165:F165)</f>
        <v>0</v>
      </c>
      <c r="H165" s="19"/>
      <c r="I165" s="53"/>
      <c r="J165" s="59"/>
      <c r="K165" s="59"/>
      <c r="L165" s="59"/>
      <c r="M165" s="59"/>
      <c r="N165" s="59"/>
      <c r="O165" s="59"/>
    </row>
    <row r="166" spans="1:15" ht="14.25" customHeight="1" x14ac:dyDescent="0.25">
      <c r="A166" s="1"/>
      <c r="B166" s="15" t="s">
        <v>173</v>
      </c>
      <c r="C166" s="16"/>
      <c r="D166" s="17"/>
      <c r="E166" s="17"/>
      <c r="F166" s="17"/>
      <c r="G166" s="18">
        <f t="shared" si="13"/>
        <v>0</v>
      </c>
      <c r="H166" s="19"/>
      <c r="I166" s="53"/>
      <c r="J166" s="59"/>
      <c r="K166" s="59"/>
      <c r="L166" s="59"/>
      <c r="M166" s="59"/>
      <c r="N166" s="59"/>
      <c r="O166" s="59"/>
    </row>
    <row r="167" spans="1:15" ht="14.25" customHeight="1" x14ac:dyDescent="0.25">
      <c r="A167" s="1"/>
      <c r="B167" s="15" t="s">
        <v>174</v>
      </c>
      <c r="C167" s="16"/>
      <c r="D167" s="17"/>
      <c r="E167" s="17"/>
      <c r="F167" s="17"/>
      <c r="G167" s="18">
        <f t="shared" si="13"/>
        <v>0</v>
      </c>
      <c r="H167" s="19"/>
      <c r="I167" s="53"/>
      <c r="J167" s="59"/>
      <c r="K167" s="59"/>
      <c r="L167" s="59"/>
      <c r="M167" s="59"/>
      <c r="N167" s="59"/>
      <c r="O167" s="59"/>
    </row>
    <row r="168" spans="1:15" ht="14.25" customHeight="1" x14ac:dyDescent="0.25">
      <c r="A168" s="1"/>
      <c r="B168" s="15" t="s">
        <v>175</v>
      </c>
      <c r="C168" s="16"/>
      <c r="D168" s="17"/>
      <c r="E168" s="17"/>
      <c r="F168" s="17"/>
      <c r="G168" s="18">
        <f t="shared" si="13"/>
        <v>0</v>
      </c>
      <c r="H168" s="19"/>
      <c r="I168" s="53"/>
      <c r="J168" s="59"/>
      <c r="K168" s="59"/>
      <c r="L168" s="59"/>
      <c r="M168" s="59"/>
      <c r="N168" s="59"/>
      <c r="O168" s="59"/>
    </row>
    <row r="169" spans="1:15" ht="14.25" customHeight="1" x14ac:dyDescent="0.25">
      <c r="A169" s="1"/>
      <c r="B169" s="15" t="s">
        <v>176</v>
      </c>
      <c r="C169" s="16"/>
      <c r="D169" s="17"/>
      <c r="E169" s="17"/>
      <c r="F169" s="17"/>
      <c r="G169" s="18">
        <f t="shared" si="13"/>
        <v>0</v>
      </c>
      <c r="H169" s="19"/>
      <c r="I169" s="53"/>
      <c r="J169" s="59"/>
      <c r="K169" s="59"/>
      <c r="L169" s="59"/>
      <c r="M169" s="59"/>
      <c r="N169" s="59"/>
      <c r="O169" s="59"/>
    </row>
    <row r="170" spans="1:15" ht="14.25" customHeight="1" x14ac:dyDescent="0.25">
      <c r="A170" s="1"/>
      <c r="B170" s="15" t="s">
        <v>177</v>
      </c>
      <c r="C170" s="16"/>
      <c r="D170" s="17"/>
      <c r="E170" s="17"/>
      <c r="F170" s="17"/>
      <c r="G170" s="18">
        <f t="shared" si="13"/>
        <v>0</v>
      </c>
      <c r="H170" s="19"/>
      <c r="I170" s="53"/>
      <c r="J170" s="59"/>
      <c r="K170" s="59"/>
      <c r="L170" s="59"/>
      <c r="M170" s="59"/>
      <c r="N170" s="59"/>
      <c r="O170" s="59"/>
    </row>
    <row r="171" spans="1:15" ht="14.25" customHeight="1" x14ac:dyDescent="0.25">
      <c r="A171" s="1"/>
      <c r="B171" s="15" t="s">
        <v>178</v>
      </c>
      <c r="C171" s="22"/>
      <c r="D171" s="23"/>
      <c r="E171" s="23"/>
      <c r="F171" s="23"/>
      <c r="G171" s="18">
        <f t="shared" si="13"/>
        <v>0</v>
      </c>
      <c r="H171" s="24"/>
      <c r="I171" s="54"/>
      <c r="J171" s="59"/>
      <c r="K171" s="59"/>
      <c r="L171" s="59"/>
      <c r="M171" s="59"/>
      <c r="N171" s="59"/>
      <c r="O171" s="59"/>
    </row>
    <row r="172" spans="1:15" ht="14.25" customHeight="1" x14ac:dyDescent="0.25">
      <c r="A172" s="1"/>
      <c r="B172" s="15" t="s">
        <v>179</v>
      </c>
      <c r="C172" s="22"/>
      <c r="D172" s="23"/>
      <c r="E172" s="23"/>
      <c r="F172" s="23"/>
      <c r="G172" s="18">
        <f t="shared" si="13"/>
        <v>0</v>
      </c>
      <c r="H172" s="24"/>
      <c r="I172" s="54"/>
      <c r="J172" s="59"/>
      <c r="K172" s="59"/>
      <c r="L172" s="59"/>
      <c r="M172" s="59"/>
      <c r="N172" s="59"/>
      <c r="O172" s="59"/>
    </row>
    <row r="173" spans="1:15" s="68" customFormat="1" ht="14.25" customHeight="1" x14ac:dyDescent="0.25">
      <c r="A173" s="62"/>
      <c r="B173" s="62"/>
      <c r="C173" s="70" t="s">
        <v>22</v>
      </c>
      <c r="D173" s="66">
        <f>SUM(D165:D172)</f>
        <v>0</v>
      </c>
      <c r="E173" s="66">
        <f>SUM(E165:E172)</f>
        <v>0</v>
      </c>
      <c r="F173" s="66">
        <f>SUM(F165:F172)</f>
        <v>0</v>
      </c>
      <c r="G173" s="66">
        <f>SUM(G165:G172)</f>
        <v>0</v>
      </c>
      <c r="H173" s="66">
        <f>(H165*G165)+(H166*G166)+(H167*G167)+(H168*G168)+(H169*G169)+(H170*G170)+(H171*G171)+(H172*G172)</f>
        <v>0</v>
      </c>
      <c r="I173" s="72"/>
      <c r="J173" s="66">
        <f>SUM(J165:J172)</f>
        <v>0</v>
      </c>
      <c r="K173" s="66">
        <f>SUM(K165:K172)</f>
        <v>0</v>
      </c>
      <c r="L173" s="66">
        <f>SUM(L165:L172)</f>
        <v>0</v>
      </c>
      <c r="M173" s="60"/>
      <c r="N173" s="66">
        <f>+J173+K173+L173</f>
        <v>0</v>
      </c>
      <c r="O173" s="60"/>
    </row>
    <row r="174" spans="1:15" ht="15.75" customHeight="1" x14ac:dyDescent="0.25">
      <c r="A174" s="1"/>
      <c r="B174" s="30"/>
      <c r="C174" s="26"/>
      <c r="D174" s="31"/>
      <c r="E174" s="31"/>
      <c r="F174" s="31"/>
      <c r="G174" s="31"/>
      <c r="H174" s="31"/>
      <c r="I174" s="56"/>
      <c r="J174" s="59"/>
      <c r="K174" s="59"/>
      <c r="L174" s="59"/>
      <c r="M174" s="59"/>
      <c r="N174" s="59"/>
      <c r="O174" s="59"/>
    </row>
    <row r="175" spans="1:15" ht="15.75" customHeight="1" x14ac:dyDescent="0.25">
      <c r="A175" s="1"/>
      <c r="B175" s="30"/>
      <c r="C175" s="26"/>
      <c r="D175" s="31"/>
      <c r="E175" s="31"/>
      <c r="F175" s="31"/>
      <c r="G175" s="31"/>
      <c r="H175" s="31"/>
      <c r="I175" s="56"/>
      <c r="J175" s="59"/>
      <c r="K175" s="59"/>
      <c r="L175" s="59"/>
      <c r="M175" s="59"/>
      <c r="N175" s="59"/>
      <c r="O175" s="59"/>
    </row>
    <row r="176" spans="1:15" ht="63.75" customHeight="1" x14ac:dyDescent="0.25">
      <c r="A176" s="1"/>
      <c r="B176" s="20" t="s">
        <v>180</v>
      </c>
      <c r="C176" s="34"/>
      <c r="D176" s="35">
        <v>30132</v>
      </c>
      <c r="E176" s="35">
        <v>86040</v>
      </c>
      <c r="F176" s="35">
        <v>83800</v>
      </c>
      <c r="G176" s="36">
        <f>SUM(D176:F176)</f>
        <v>199972</v>
      </c>
      <c r="H176" s="37"/>
      <c r="I176" s="53"/>
      <c r="J176" s="59"/>
      <c r="K176" s="61">
        <v>19465.7</v>
      </c>
      <c r="L176" s="59"/>
      <c r="M176" s="59"/>
      <c r="N176" s="59">
        <f>+J176+K176+L176</f>
        <v>19465.7</v>
      </c>
      <c r="O176" s="59"/>
    </row>
    <row r="177" spans="1:15" ht="69.75" customHeight="1" x14ac:dyDescent="0.25">
      <c r="A177" s="1"/>
      <c r="B177" s="20" t="s">
        <v>181</v>
      </c>
      <c r="C177" s="34"/>
      <c r="D177" s="35">
        <v>0</v>
      </c>
      <c r="E177" s="35">
        <v>34160</v>
      </c>
      <c r="F177" s="35">
        <v>42500</v>
      </c>
      <c r="G177" s="36">
        <f>SUM(D177:F177)</f>
        <v>76660</v>
      </c>
      <c r="H177" s="37"/>
      <c r="I177" s="53"/>
      <c r="J177" s="59"/>
      <c r="K177" s="61">
        <v>12923.01</v>
      </c>
      <c r="L177" s="61">
        <v>8582.8599999999988</v>
      </c>
      <c r="M177" s="59"/>
      <c r="N177" s="59">
        <f t="shared" ref="N177:N180" si="14">+J177+K177+L177</f>
        <v>21505.87</v>
      </c>
      <c r="O177" s="59"/>
    </row>
    <row r="178" spans="1:15" ht="57" customHeight="1" x14ac:dyDescent="0.25">
      <c r="A178" s="1"/>
      <c r="B178" s="20" t="s">
        <v>182</v>
      </c>
      <c r="C178" s="38"/>
      <c r="D178" s="35">
        <v>10000</v>
      </c>
      <c r="E178" s="35">
        <v>48800</v>
      </c>
      <c r="F178" s="35">
        <v>17500</v>
      </c>
      <c r="G178" s="36">
        <f>SUM(D178:F178)</f>
        <v>76300</v>
      </c>
      <c r="H178" s="37"/>
      <c r="I178" s="53"/>
      <c r="J178" s="59"/>
      <c r="K178" s="61">
        <v>17059.84</v>
      </c>
      <c r="L178" s="59"/>
      <c r="M178" s="59"/>
      <c r="N178" s="59">
        <f t="shared" si="14"/>
        <v>17059.84</v>
      </c>
      <c r="O178" s="59"/>
    </row>
    <row r="179" spans="1:15" ht="65.25" customHeight="1" x14ac:dyDescent="0.25">
      <c r="A179" s="1"/>
      <c r="B179" s="39" t="s">
        <v>183</v>
      </c>
      <c r="C179" s="34"/>
      <c r="D179" s="35">
        <v>0</v>
      </c>
      <c r="E179" s="35">
        <v>40000</v>
      </c>
      <c r="F179" s="35">
        <v>0</v>
      </c>
      <c r="G179" s="36">
        <f>SUM(D179:F179)</f>
        <v>40000</v>
      </c>
      <c r="H179" s="37"/>
      <c r="I179" s="53"/>
      <c r="J179" s="59"/>
      <c r="K179" s="61"/>
      <c r="L179" s="59"/>
      <c r="M179" s="59"/>
      <c r="N179" s="59">
        <f t="shared" si="14"/>
        <v>0</v>
      </c>
      <c r="O179" s="59"/>
    </row>
    <row r="180" spans="1:15" s="68" customFormat="1" ht="38.25" customHeight="1" x14ac:dyDescent="0.25">
      <c r="A180" s="62"/>
      <c r="B180" s="63"/>
      <c r="C180" s="64" t="s">
        <v>184</v>
      </c>
      <c r="D180" s="65">
        <f>SUM(D176:D179)</f>
        <v>40132</v>
      </c>
      <c r="E180" s="65">
        <f>SUM(E176:E179)</f>
        <v>209000</v>
      </c>
      <c r="F180" s="65">
        <f>SUM(F176:F179)</f>
        <v>143800</v>
      </c>
      <c r="G180" s="65">
        <f>SUM(G176:G179)</f>
        <v>392932</v>
      </c>
      <c r="H180" s="66">
        <f>(H176*G176)+(H177*G177)+(H178*G178)+(H179*G179)</f>
        <v>0</v>
      </c>
      <c r="I180" s="67"/>
      <c r="J180" s="66">
        <f>SUM(J176:J179)</f>
        <v>0</v>
      </c>
      <c r="K180" s="66">
        <f>SUM(K176:K179)</f>
        <v>49448.55</v>
      </c>
      <c r="L180" s="66">
        <f>SUM(L177:L179)</f>
        <v>8582.8599999999988</v>
      </c>
      <c r="M180" s="60"/>
      <c r="N180" s="66">
        <f t="shared" si="14"/>
        <v>58031.41</v>
      </c>
      <c r="O180" s="60"/>
    </row>
    <row r="181" spans="1:15" ht="15.75" customHeight="1" x14ac:dyDescent="0.25">
      <c r="A181" s="1"/>
      <c r="B181" s="30"/>
      <c r="C181" s="26"/>
      <c r="D181" s="31"/>
      <c r="E181" s="31"/>
      <c r="F181" s="31"/>
      <c r="G181" s="31"/>
      <c r="H181" s="31"/>
      <c r="I181" s="26"/>
      <c r="K181" s="87"/>
    </row>
    <row r="182" spans="1:15" ht="15.75" customHeight="1" x14ac:dyDescent="0.25">
      <c r="A182" s="1"/>
      <c r="B182" s="30"/>
      <c r="C182" s="26"/>
      <c r="D182" s="31"/>
      <c r="E182" s="31"/>
      <c r="F182" s="31"/>
      <c r="G182" s="31"/>
      <c r="H182" s="31"/>
      <c r="I182" s="26"/>
    </row>
    <row r="183" spans="1:15" ht="15.75" customHeight="1" x14ac:dyDescent="0.25">
      <c r="A183" s="1"/>
      <c r="B183" s="30"/>
      <c r="C183" s="26"/>
      <c r="D183" s="31"/>
      <c r="E183" s="31"/>
      <c r="F183" s="31"/>
      <c r="G183" s="31"/>
      <c r="H183" s="31"/>
      <c r="I183" s="26"/>
    </row>
    <row r="184" spans="1:15" ht="15.75" customHeight="1" x14ac:dyDescent="0.25">
      <c r="A184" s="1"/>
      <c r="B184" s="30"/>
      <c r="C184" s="26"/>
      <c r="D184" s="31"/>
      <c r="E184" s="31"/>
      <c r="F184" s="31"/>
      <c r="G184" s="31"/>
      <c r="H184" s="31"/>
      <c r="I184" s="26"/>
    </row>
    <row r="185" spans="1:15" ht="15.75" customHeight="1" x14ac:dyDescent="0.25">
      <c r="A185" s="1"/>
      <c r="B185" s="30"/>
      <c r="C185" s="26"/>
      <c r="D185" s="31"/>
      <c r="E185" s="31"/>
      <c r="F185" s="31"/>
      <c r="G185" s="31"/>
      <c r="H185" s="31"/>
      <c r="I185" s="26"/>
    </row>
    <row r="187" spans="1:15" ht="15" customHeight="1" thickBot="1" x14ac:dyDescent="0.25"/>
    <row r="188" spans="1:15" ht="15" customHeight="1" x14ac:dyDescent="0.2">
      <c r="C188" s="222" t="s">
        <v>541</v>
      </c>
      <c r="D188" s="223"/>
      <c r="E188" s="223"/>
      <c r="F188" s="223"/>
      <c r="G188" s="224"/>
    </row>
    <row r="189" spans="1:15" ht="42" customHeight="1" x14ac:dyDescent="0.2">
      <c r="C189" s="218"/>
      <c r="D189" s="21" t="s">
        <v>542</v>
      </c>
      <c r="E189" s="21" t="s">
        <v>543</v>
      </c>
      <c r="F189" s="21" t="s">
        <v>544</v>
      </c>
      <c r="G189" s="220" t="s">
        <v>8</v>
      </c>
    </row>
    <row r="190" spans="1:15" ht="15" customHeight="1" x14ac:dyDescent="0.2">
      <c r="C190" s="219"/>
      <c r="D190" s="11" t="str">
        <f>D13</f>
        <v>UNFPA</v>
      </c>
      <c r="E190" s="11" t="str">
        <f>E13</f>
        <v>OIM</v>
      </c>
      <c r="F190" s="11" t="str">
        <f>F13</f>
        <v>PNUD</v>
      </c>
      <c r="G190" s="221"/>
    </row>
    <row r="191" spans="1:15" ht="41.25" customHeight="1" x14ac:dyDescent="0.2">
      <c r="C191" s="74" t="s">
        <v>545</v>
      </c>
      <c r="D191" s="36">
        <f>SUM(D18,D28,D37,D47,D59,D69,D79,D89,D101,D111,D121,D131,D143,D153,D163,D173,D176,D177,D178,D179)</f>
        <v>409108</v>
      </c>
      <c r="E191" s="36">
        <f>SUM(E18,E28,E37,E47,E59,E69,E79,E89,E101,E111,E121,E131,E143,E153,E163,E173,E176,E177,E178,E179)</f>
        <v>406542</v>
      </c>
      <c r="F191" s="36">
        <f>SUM(F18,F28,F37,F47,F59,F69,F79,F89,F101,F111,F121,F131,F143,F153,F163,F173,F176,F177,F178,F179)</f>
        <v>593800</v>
      </c>
      <c r="G191" s="75">
        <f>SUM(D191:F191)</f>
        <v>1409450</v>
      </c>
      <c r="J191" s="36">
        <f>SUM(J18,J28,J37,J47,J59,J69,J79,J89,J101,J111,J121,J131,J143,J153,J163,J173,J176,J177,J178,J179)</f>
        <v>14653.150000000001</v>
      </c>
      <c r="K191" s="258">
        <f>SUM(K18,K28,K37,K47,K59,K69,K79,K89,K101,K111,K121,K131,K143,K153,K163,K173,K176,K177,K178,K179)</f>
        <v>105241.01</v>
      </c>
      <c r="L191" s="93">
        <f>SUM(L18,L28,L37,L47,L59,L69,L79,L89,L101,L111,L121,L131,L143,L153,L163,L173,L176,L177,L178,L179)</f>
        <v>11502.859999999999</v>
      </c>
      <c r="M191" s="81"/>
      <c r="N191" s="96">
        <f>SUM(N18,N28,N37,N47,N59,N69,N79,N89,N101,N111,N121,N131,N143,N153,N163,N173,N176,N177,N178,N179)</f>
        <v>131397.01999999999</v>
      </c>
      <c r="O191" s="81"/>
    </row>
    <row r="192" spans="1:15" ht="51" customHeight="1" x14ac:dyDescent="0.2">
      <c r="C192" s="74" t="s">
        <v>546</v>
      </c>
      <c r="D192" s="36">
        <f>D191*0.07</f>
        <v>28637.56</v>
      </c>
      <c r="E192" s="36">
        <f>E191*0.07</f>
        <v>28457.940000000002</v>
      </c>
      <c r="F192" s="36">
        <f>F191*0.07</f>
        <v>41566.000000000007</v>
      </c>
      <c r="G192" s="75">
        <f>G191*0.07</f>
        <v>98661.500000000015</v>
      </c>
      <c r="J192" s="36">
        <f>J191*0.07</f>
        <v>1025.7205000000001</v>
      </c>
      <c r="K192" s="36">
        <f>K191*0.07</f>
        <v>7366.8707000000004</v>
      </c>
      <c r="L192" s="80">
        <v>641.94000000000005</v>
      </c>
      <c r="M192" s="81"/>
      <c r="N192" s="96">
        <f>+J192+K192+L192</f>
        <v>9034.5312000000013</v>
      </c>
      <c r="O192" s="81"/>
    </row>
    <row r="193" spans="3:15" ht="51.75" customHeight="1" thickBot="1" x14ac:dyDescent="0.25">
      <c r="C193" s="76" t="s">
        <v>8</v>
      </c>
      <c r="D193" s="77">
        <f>SUM(D191:D192)</f>
        <v>437745.56</v>
      </c>
      <c r="E193" s="77">
        <f>SUM(E191:E192)</f>
        <v>434999.94</v>
      </c>
      <c r="F193" s="77">
        <f>SUM(F191:F192)</f>
        <v>635366</v>
      </c>
      <c r="G193" s="78">
        <f>SUM(G191:G192)</f>
        <v>1508111.5</v>
      </c>
      <c r="J193" s="82">
        <f>SUM(J191:J192)</f>
        <v>15678.870500000001</v>
      </c>
      <c r="K193" s="82">
        <f>SUM(K191:K192)</f>
        <v>112607.88069999999</v>
      </c>
      <c r="L193" s="83">
        <f>SUM(L191:L192)</f>
        <v>12144.8</v>
      </c>
      <c r="M193" s="84"/>
      <c r="N193" s="96">
        <f>SUM(N191:N192)</f>
        <v>140431.55119999999</v>
      </c>
      <c r="O193" s="84"/>
    </row>
    <row r="194" spans="3:15" ht="15" customHeight="1" x14ac:dyDescent="0.25">
      <c r="N194" s="79">
        <f>N193/G193</f>
        <v>9.3117485809238898E-2</v>
      </c>
    </row>
    <row r="195" spans="3:15" ht="15" customHeight="1" x14ac:dyDescent="0.2">
      <c r="K195" s="95"/>
      <c r="L195" s="95"/>
    </row>
    <row r="196" spans="3:15" ht="15" customHeight="1" x14ac:dyDescent="0.2">
      <c r="I196" s="91"/>
      <c r="K196" s="91"/>
    </row>
    <row r="197" spans="3:15" ht="30.75" customHeight="1" x14ac:dyDescent="0.25">
      <c r="I197" s="94"/>
      <c r="J197" s="95"/>
      <c r="K197" s="89"/>
      <c r="L197" s="90"/>
    </row>
    <row r="198" spans="3:15" ht="15" customHeight="1" x14ac:dyDescent="0.2">
      <c r="J198" s="87"/>
      <c r="L198" s="87"/>
    </row>
  </sheetData>
  <mergeCells count="26">
    <mergeCell ref="C189:C190"/>
    <mergeCell ref="G189:G190"/>
    <mergeCell ref="C133:I133"/>
    <mergeCell ref="C134:I134"/>
    <mergeCell ref="C144:I144"/>
    <mergeCell ref="C154:I154"/>
    <mergeCell ref="C164:I164"/>
    <mergeCell ref="C188:G188"/>
    <mergeCell ref="C122:I122"/>
    <mergeCell ref="C29:I29"/>
    <mergeCell ref="C38:I38"/>
    <mergeCell ref="C49:I49"/>
    <mergeCell ref="C50:I50"/>
    <mergeCell ref="C60:I60"/>
    <mergeCell ref="C70:I70"/>
    <mergeCell ref="C80:I80"/>
    <mergeCell ref="C91:I91"/>
    <mergeCell ref="C92:I92"/>
    <mergeCell ref="C102:I102"/>
    <mergeCell ref="C112:I112"/>
    <mergeCell ref="C19:I19"/>
    <mergeCell ref="B2:E2"/>
    <mergeCell ref="B6:I6"/>
    <mergeCell ref="B9:H9"/>
    <mergeCell ref="C14:I14"/>
    <mergeCell ref="C15:I15"/>
  </mergeCells>
  <pageMargins left="0.23622047244094491" right="0.23622047244094491" top="0.74803149606299213" bottom="0.74803149606299213" header="0.31496062992125984" footer="0.31496062992125984"/>
  <pageSetup scale="62" fitToHeight="0" orientation="landscape" r:id="rId1"/>
  <rowBreaks count="1" manualBreakCount="1">
    <brk id="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210"/>
  <sheetViews>
    <sheetView showGridLines="0" zoomScale="78" zoomScaleNormal="100" workbookViewId="0">
      <selection activeCell="C4" sqref="C4"/>
    </sheetView>
  </sheetViews>
  <sheetFormatPr defaultColWidth="12.625" defaultRowHeight="15" customHeight="1" x14ac:dyDescent="0.2"/>
  <cols>
    <col min="1" max="1" width="4" style="99" customWidth="1"/>
    <col min="2" max="2" width="2.625" style="99" customWidth="1"/>
    <col min="3" max="3" width="45.125" style="99" customWidth="1"/>
    <col min="4" max="4" width="29.75" style="99" customWidth="1"/>
    <col min="5" max="5" width="30.625" style="99" customWidth="1"/>
    <col min="6" max="6" width="29.75" style="99" customWidth="1"/>
    <col min="7" max="7" width="22.625" style="99" customWidth="1"/>
    <col min="8" max="8" width="20.625" style="99" customWidth="1"/>
    <col min="9" max="9" width="19.875" style="99" customWidth="1"/>
    <col min="10" max="10" width="19.25" style="99" customWidth="1"/>
    <col min="11" max="11" width="15" style="99" customWidth="1"/>
    <col min="12" max="16" width="12.625" style="99"/>
    <col min="17" max="17" width="17" style="99" customWidth="1"/>
    <col min="18" max="18" width="14.5" style="99" bestFit="1" customWidth="1"/>
    <col min="19" max="16384" width="12.625" style="99"/>
  </cols>
  <sheetData>
    <row r="1" spans="1:11" ht="24" customHeight="1" x14ac:dyDescent="0.25">
      <c r="A1" s="97"/>
      <c r="B1" s="97"/>
      <c r="C1" s="97"/>
      <c r="D1" s="98"/>
      <c r="E1" s="98"/>
      <c r="F1" s="98"/>
      <c r="G1" s="97"/>
    </row>
    <row r="2" spans="1:11" ht="24" customHeight="1" thickBot="1" x14ac:dyDescent="0.3">
      <c r="A2" s="97"/>
      <c r="B2" s="97"/>
      <c r="C2" s="100"/>
      <c r="D2" s="100"/>
      <c r="E2" s="100"/>
      <c r="F2" s="100"/>
      <c r="G2" s="97"/>
    </row>
    <row r="3" spans="1:11" ht="25.5" customHeight="1" thickBot="1" x14ac:dyDescent="0.45">
      <c r="A3" s="97"/>
      <c r="B3" s="97"/>
      <c r="C3" s="230" t="s">
        <v>580</v>
      </c>
      <c r="D3" s="231"/>
      <c r="E3" s="231"/>
      <c r="F3" s="232"/>
      <c r="G3" s="97"/>
    </row>
    <row r="4" spans="1:11" ht="24" customHeight="1" x14ac:dyDescent="0.25">
      <c r="A4" s="97"/>
      <c r="B4" s="97"/>
      <c r="C4" s="100"/>
      <c r="D4" s="100"/>
      <c r="E4" s="100"/>
      <c r="F4" s="100"/>
      <c r="G4" s="97"/>
    </row>
    <row r="5" spans="1:11" ht="49.5" customHeight="1" x14ac:dyDescent="0.25">
      <c r="A5" s="97"/>
      <c r="B5" s="97"/>
      <c r="C5" s="100"/>
      <c r="D5" s="101" t="s">
        <v>542</v>
      </c>
      <c r="E5" s="101" t="s">
        <v>543</v>
      </c>
      <c r="F5" s="101" t="s">
        <v>544</v>
      </c>
      <c r="G5" s="233" t="s">
        <v>8</v>
      </c>
      <c r="H5" s="189" t="s">
        <v>578</v>
      </c>
      <c r="I5" s="189" t="s">
        <v>578</v>
      </c>
      <c r="J5" s="189" t="s">
        <v>578</v>
      </c>
      <c r="K5" s="235" t="s">
        <v>579</v>
      </c>
    </row>
    <row r="6" spans="1:11" ht="24" customHeight="1" x14ac:dyDescent="0.25">
      <c r="A6" s="97"/>
      <c r="B6" s="97"/>
      <c r="C6" s="100"/>
      <c r="D6" s="102" t="str">
        <f>'[1]1) Tableau budgétaire 1'!D13</f>
        <v>UNFPA</v>
      </c>
      <c r="E6" s="102" t="str">
        <f>'[1]1) Tableau budgétaire 1'!E13</f>
        <v>OIM</v>
      </c>
      <c r="F6" s="102" t="str">
        <f>'[1]1) Tableau budgétaire 1'!F13</f>
        <v>PNUD</v>
      </c>
      <c r="G6" s="234"/>
      <c r="H6" s="102" t="s">
        <v>11</v>
      </c>
      <c r="I6" s="102" t="s">
        <v>12</v>
      </c>
      <c r="J6" s="190" t="s">
        <v>13</v>
      </c>
      <c r="K6" s="236"/>
    </row>
    <row r="7" spans="1:11" ht="24" customHeight="1" x14ac:dyDescent="0.25">
      <c r="A7" s="97"/>
      <c r="B7" s="225" t="s">
        <v>548</v>
      </c>
      <c r="C7" s="226"/>
      <c r="D7" s="226"/>
      <c r="E7" s="226"/>
      <c r="F7" s="226"/>
      <c r="G7" s="226"/>
      <c r="H7" s="227"/>
      <c r="I7" s="228"/>
      <c r="J7" s="228"/>
      <c r="K7" s="237"/>
    </row>
    <row r="8" spans="1:11" ht="22.5" customHeight="1" x14ac:dyDescent="0.25">
      <c r="A8" s="97"/>
      <c r="B8" s="97"/>
      <c r="C8" s="225" t="s">
        <v>549</v>
      </c>
      <c r="D8" s="226"/>
      <c r="E8" s="226"/>
      <c r="F8" s="226"/>
      <c r="G8" s="226"/>
      <c r="H8" s="227"/>
      <c r="I8" s="228"/>
      <c r="J8" s="228"/>
      <c r="K8" s="229"/>
    </row>
    <row r="9" spans="1:11" ht="24.75" customHeight="1" thickBot="1" x14ac:dyDescent="0.3">
      <c r="A9" s="97"/>
      <c r="B9" s="97"/>
      <c r="C9" s="103" t="s">
        <v>550</v>
      </c>
      <c r="D9" s="104">
        <f>'[1]1) Tableau budgétaire 1'!D18</f>
        <v>0</v>
      </c>
      <c r="E9" s="104">
        <f>'[1]1) Tableau budgétaire 1'!E18</f>
        <v>0</v>
      </c>
      <c r="F9" s="104">
        <f>'[1]1) Tableau budgétaire 1'!F18</f>
        <v>40000</v>
      </c>
      <c r="G9" s="173">
        <f t="shared" ref="G9:G17" si="0">SUM(D9:F9)</f>
        <v>40000</v>
      </c>
      <c r="H9" s="186"/>
      <c r="I9" s="186"/>
      <c r="J9" s="186"/>
      <c r="K9" s="186"/>
    </row>
    <row r="10" spans="1:11" ht="21.75" customHeight="1" x14ac:dyDescent="0.25">
      <c r="A10" s="97"/>
      <c r="B10" s="97"/>
      <c r="C10" s="106" t="s">
        <v>185</v>
      </c>
      <c r="D10" s="107"/>
      <c r="E10" s="108"/>
      <c r="F10" s="108">
        <v>10000</v>
      </c>
      <c r="G10" s="174">
        <f t="shared" si="0"/>
        <v>10000</v>
      </c>
      <c r="H10" s="181"/>
      <c r="I10" s="181"/>
      <c r="J10" s="194">
        <v>0</v>
      </c>
      <c r="K10" s="181"/>
    </row>
    <row r="11" spans="1:11" ht="15.75" customHeight="1" x14ac:dyDescent="0.25">
      <c r="A11" s="97"/>
      <c r="B11" s="97"/>
      <c r="C11" s="110" t="s">
        <v>186</v>
      </c>
      <c r="D11" s="111"/>
      <c r="E11" s="112"/>
      <c r="F11" s="112"/>
      <c r="G11" s="115">
        <f t="shared" si="0"/>
        <v>0</v>
      </c>
      <c r="H11" s="179"/>
      <c r="I11" s="179"/>
      <c r="J11" s="194">
        <v>0</v>
      </c>
      <c r="K11" s="179"/>
    </row>
    <row r="12" spans="1:11" ht="15.75" customHeight="1" x14ac:dyDescent="0.25">
      <c r="A12" s="97"/>
      <c r="B12" s="97"/>
      <c r="C12" s="110" t="s">
        <v>187</v>
      </c>
      <c r="D12" s="111"/>
      <c r="E12" s="111"/>
      <c r="F12" s="111"/>
      <c r="G12" s="115">
        <f t="shared" si="0"/>
        <v>0</v>
      </c>
      <c r="H12" s="179"/>
      <c r="I12" s="179"/>
      <c r="J12" s="194">
        <v>0</v>
      </c>
      <c r="K12" s="179"/>
    </row>
    <row r="13" spans="1:11" ht="15.75" customHeight="1" x14ac:dyDescent="0.25">
      <c r="A13" s="97"/>
      <c r="B13" s="97"/>
      <c r="C13" s="110" t="s">
        <v>188</v>
      </c>
      <c r="D13" s="111"/>
      <c r="E13" s="111"/>
      <c r="F13" s="111">
        <v>20000</v>
      </c>
      <c r="G13" s="115">
        <f t="shared" si="0"/>
        <v>20000</v>
      </c>
      <c r="H13" s="179"/>
      <c r="I13" s="179"/>
      <c r="J13" s="194">
        <v>0</v>
      </c>
      <c r="K13" s="179"/>
    </row>
    <row r="14" spans="1:11" ht="15.75" customHeight="1" x14ac:dyDescent="0.25">
      <c r="A14" s="97"/>
      <c r="B14" s="97"/>
      <c r="C14" s="110" t="s">
        <v>189</v>
      </c>
      <c r="D14" s="111"/>
      <c r="E14" s="111"/>
      <c r="F14" s="111">
        <v>3000</v>
      </c>
      <c r="G14" s="115">
        <f t="shared" si="0"/>
        <v>3000</v>
      </c>
      <c r="H14" s="179"/>
      <c r="I14" s="179"/>
      <c r="J14" s="194">
        <v>0</v>
      </c>
      <c r="K14" s="179"/>
    </row>
    <row r="15" spans="1:11" ht="21.75" customHeight="1" x14ac:dyDescent="0.25">
      <c r="A15" s="97"/>
      <c r="B15" s="97"/>
      <c r="C15" s="110" t="s">
        <v>190</v>
      </c>
      <c r="D15" s="111"/>
      <c r="E15" s="111"/>
      <c r="F15" s="111"/>
      <c r="G15" s="115">
        <f t="shared" si="0"/>
        <v>0</v>
      </c>
      <c r="H15" s="179"/>
      <c r="I15" s="179"/>
      <c r="J15" s="194">
        <v>0</v>
      </c>
      <c r="K15" s="179"/>
    </row>
    <row r="16" spans="1:11" ht="36.75" customHeight="1" x14ac:dyDescent="0.25">
      <c r="A16" s="97"/>
      <c r="B16" s="97"/>
      <c r="C16" s="110" t="s">
        <v>191</v>
      </c>
      <c r="D16" s="111"/>
      <c r="E16" s="111"/>
      <c r="F16" s="111">
        <v>7000</v>
      </c>
      <c r="G16" s="115">
        <f t="shared" si="0"/>
        <v>7000</v>
      </c>
      <c r="H16" s="179"/>
      <c r="I16" s="179"/>
      <c r="J16" s="194">
        <v>0</v>
      </c>
      <c r="K16" s="179"/>
    </row>
    <row r="17" spans="1:13" ht="15.75" customHeight="1" x14ac:dyDescent="0.25">
      <c r="A17" s="97"/>
      <c r="B17" s="97"/>
      <c r="C17" s="114" t="s">
        <v>551</v>
      </c>
      <c r="D17" s="114">
        <f t="shared" ref="D17:F17" si="1">SUM(D10:D16)</f>
        <v>0</v>
      </c>
      <c r="E17" s="114">
        <f t="shared" si="1"/>
        <v>0</v>
      </c>
      <c r="F17" s="114">
        <f t="shared" si="1"/>
        <v>40000</v>
      </c>
      <c r="G17" s="115">
        <f t="shared" si="0"/>
        <v>40000</v>
      </c>
      <c r="H17" s="185">
        <f>SUM(H10:H16)</f>
        <v>0</v>
      </c>
      <c r="I17" s="185">
        <f>SUM(I10:I16)</f>
        <v>0</v>
      </c>
      <c r="J17" s="185">
        <f>SUM(J10:J16)</f>
        <v>0</v>
      </c>
      <c r="K17" s="185">
        <f>SUM(H17:J17)</f>
        <v>0</v>
      </c>
    </row>
    <row r="18" spans="1:13" ht="15.75" customHeight="1" x14ac:dyDescent="0.25">
      <c r="A18" s="98"/>
      <c r="B18" s="98"/>
      <c r="C18" s="116"/>
      <c r="D18" s="117"/>
      <c r="E18" s="117"/>
      <c r="F18" s="117"/>
      <c r="G18" s="117"/>
      <c r="H18" s="238"/>
      <c r="I18" s="239"/>
      <c r="J18" s="239"/>
      <c r="K18" s="240"/>
    </row>
    <row r="19" spans="1:13" ht="15.75" customHeight="1" x14ac:dyDescent="0.25">
      <c r="A19" s="97"/>
      <c r="B19" s="97"/>
      <c r="C19" s="225" t="s">
        <v>552</v>
      </c>
      <c r="D19" s="226"/>
      <c r="E19" s="226"/>
      <c r="F19" s="226"/>
      <c r="G19" s="226"/>
      <c r="H19" s="241"/>
      <c r="I19" s="242"/>
      <c r="J19" s="242"/>
      <c r="K19" s="243"/>
    </row>
    <row r="20" spans="1:13" ht="27" customHeight="1" thickBot="1" x14ac:dyDescent="0.3">
      <c r="A20" s="97"/>
      <c r="B20" s="97"/>
      <c r="C20" s="103" t="s">
        <v>553</v>
      </c>
      <c r="D20" s="104">
        <f>'[1]1) Tableau budgétaire 1'!D28</f>
        <v>0</v>
      </c>
      <c r="E20" s="104">
        <f>'[1]1) Tableau budgétaire 1'!E28</f>
        <v>197542</v>
      </c>
      <c r="F20" s="104">
        <f>'[1]1) Tableau budgétaire 1'!F28</f>
        <v>0</v>
      </c>
      <c r="G20" s="173">
        <f t="shared" ref="G20:G28" si="2">SUM(D20:F20)</f>
        <v>197542</v>
      </c>
      <c r="H20" s="186"/>
      <c r="I20" s="186"/>
      <c r="J20" s="186"/>
      <c r="K20" s="186"/>
    </row>
    <row r="21" spans="1:13" ht="15.75" customHeight="1" x14ac:dyDescent="0.25">
      <c r="A21" s="97"/>
      <c r="B21" s="97"/>
      <c r="C21" s="106" t="s">
        <v>185</v>
      </c>
      <c r="D21" s="107"/>
      <c r="E21" s="108"/>
      <c r="F21" s="108"/>
      <c r="G21" s="174">
        <f t="shared" si="2"/>
        <v>0</v>
      </c>
      <c r="H21" s="187"/>
      <c r="I21" s="197"/>
      <c r="J21" s="187"/>
      <c r="K21" s="187"/>
    </row>
    <row r="22" spans="1:13" ht="15.75" customHeight="1" x14ac:dyDescent="0.25">
      <c r="A22" s="97"/>
      <c r="B22" s="97"/>
      <c r="C22" s="110" t="s">
        <v>186</v>
      </c>
      <c r="D22" s="111"/>
      <c r="E22" s="112">
        <v>6000</v>
      </c>
      <c r="F22" s="112"/>
      <c r="G22" s="115">
        <f t="shared" si="2"/>
        <v>6000</v>
      </c>
      <c r="H22" s="180"/>
      <c r="I22" s="198"/>
      <c r="J22" s="180"/>
      <c r="K22" s="180"/>
    </row>
    <row r="23" spans="1:13" ht="15.75" customHeight="1" x14ac:dyDescent="0.25">
      <c r="A23" s="97"/>
      <c r="B23" s="97"/>
      <c r="C23" s="110" t="s">
        <v>187</v>
      </c>
      <c r="D23" s="111"/>
      <c r="E23" s="111">
        <v>79500</v>
      </c>
      <c r="F23" s="111"/>
      <c r="G23" s="115">
        <f t="shared" si="2"/>
        <v>79500</v>
      </c>
      <c r="H23" s="180"/>
      <c r="I23" s="198">
        <f>19203.36+848.15</f>
        <v>20051.510000000002</v>
      </c>
      <c r="J23" s="180"/>
      <c r="K23" s="180"/>
    </row>
    <row r="24" spans="1:13" ht="15.75" customHeight="1" x14ac:dyDescent="0.25">
      <c r="A24" s="97"/>
      <c r="B24" s="97"/>
      <c r="C24" s="110" t="s">
        <v>188</v>
      </c>
      <c r="D24" s="111"/>
      <c r="E24" s="111">
        <v>73442</v>
      </c>
      <c r="F24" s="111"/>
      <c r="G24" s="115">
        <f t="shared" si="2"/>
        <v>73442</v>
      </c>
      <c r="H24" s="180"/>
      <c r="I24" s="198">
        <f>1067.33+25346.84+8448.95+877.83</f>
        <v>35740.949999999997</v>
      </c>
      <c r="J24" s="180"/>
      <c r="K24" s="180"/>
    </row>
    <row r="25" spans="1:13" ht="15.75" customHeight="1" x14ac:dyDescent="0.25">
      <c r="A25" s="97"/>
      <c r="B25" s="97"/>
      <c r="C25" s="110" t="s">
        <v>189</v>
      </c>
      <c r="D25" s="111"/>
      <c r="E25" s="111">
        <v>7500</v>
      </c>
      <c r="F25" s="111"/>
      <c r="G25" s="115">
        <f t="shared" si="2"/>
        <v>7500</v>
      </c>
      <c r="H25" s="180"/>
      <c r="I25" s="198"/>
      <c r="J25" s="180"/>
      <c r="K25" s="180"/>
    </row>
    <row r="26" spans="1:13" ht="15.75" customHeight="1" x14ac:dyDescent="0.25">
      <c r="A26" s="97"/>
      <c r="B26" s="97"/>
      <c r="C26" s="110" t="s">
        <v>190</v>
      </c>
      <c r="D26" s="111"/>
      <c r="E26" s="111">
        <v>18000</v>
      </c>
      <c r="F26" s="111"/>
      <c r="G26" s="115">
        <f t="shared" si="2"/>
        <v>18000</v>
      </c>
      <c r="H26" s="180"/>
      <c r="I26" s="198"/>
      <c r="J26" s="180"/>
      <c r="K26" s="180"/>
    </row>
    <row r="27" spans="1:13" ht="15.75" customHeight="1" x14ac:dyDescent="0.25">
      <c r="A27" s="97"/>
      <c r="B27" s="97"/>
      <c r="C27" s="110" t="s">
        <v>191</v>
      </c>
      <c r="D27" s="111"/>
      <c r="E27" s="111">
        <v>13100</v>
      </c>
      <c r="F27" s="111"/>
      <c r="G27" s="115">
        <f t="shared" si="2"/>
        <v>13100</v>
      </c>
      <c r="H27" s="180"/>
      <c r="I27" s="198"/>
      <c r="J27" s="180"/>
      <c r="K27" s="180"/>
    </row>
    <row r="28" spans="1:13" ht="15.75" customHeight="1" x14ac:dyDescent="0.25">
      <c r="A28" s="97"/>
      <c r="B28" s="97"/>
      <c r="C28" s="114" t="s">
        <v>551</v>
      </c>
      <c r="D28" s="114">
        <f t="shared" ref="D28:F28" si="3">SUM(D21:D27)</f>
        <v>0</v>
      </c>
      <c r="E28" s="114">
        <f t="shared" si="3"/>
        <v>197542</v>
      </c>
      <c r="F28" s="114">
        <f t="shared" si="3"/>
        <v>0</v>
      </c>
      <c r="G28" s="115">
        <f t="shared" si="2"/>
        <v>197542</v>
      </c>
      <c r="H28" s="183">
        <f>SUM(H21:H27)</f>
        <v>0</v>
      </c>
      <c r="I28" s="183">
        <f>SUM(I21:I27)</f>
        <v>55792.46</v>
      </c>
      <c r="J28" s="183">
        <f>SUM(J21:J27)</f>
        <v>0</v>
      </c>
      <c r="K28" s="183">
        <f>SUM(H28:J28)</f>
        <v>55792.46</v>
      </c>
      <c r="L28" s="191"/>
      <c r="M28" s="191"/>
    </row>
    <row r="29" spans="1:13" ht="15.75" customHeight="1" x14ac:dyDescent="0.25">
      <c r="A29" s="98"/>
      <c r="B29" s="98"/>
      <c r="C29" s="116"/>
      <c r="D29" s="117"/>
      <c r="E29" s="117"/>
      <c r="F29" s="117"/>
      <c r="G29" s="117"/>
      <c r="H29" s="238"/>
      <c r="I29" s="239"/>
      <c r="J29" s="239"/>
      <c r="K29" s="240"/>
    </row>
    <row r="30" spans="1:13" ht="15.75" customHeight="1" x14ac:dyDescent="0.25">
      <c r="A30" s="97"/>
      <c r="B30" s="97"/>
      <c r="C30" s="225" t="s">
        <v>554</v>
      </c>
      <c r="D30" s="226"/>
      <c r="E30" s="226"/>
      <c r="F30" s="226"/>
      <c r="G30" s="226"/>
      <c r="H30" s="241"/>
      <c r="I30" s="242"/>
      <c r="J30" s="242"/>
      <c r="K30" s="243"/>
    </row>
    <row r="31" spans="1:13" ht="21.75" customHeight="1" thickBot="1" x14ac:dyDescent="0.3">
      <c r="A31" s="97"/>
      <c r="B31" s="97"/>
      <c r="C31" s="103" t="s">
        <v>555</v>
      </c>
      <c r="D31" s="104">
        <f>'[1]1) Tableau budgétaire 1'!D37</f>
        <v>0</v>
      </c>
      <c r="E31" s="104">
        <f>'[1]1) Tableau budgétaire 1'!E37</f>
        <v>0</v>
      </c>
      <c r="F31" s="104">
        <f>'[1]1) Tableau budgétaire 1'!F37</f>
        <v>65000</v>
      </c>
      <c r="G31" s="173">
        <f t="shared" ref="G31:G39" si="4">SUM(D31:F31)</f>
        <v>65000</v>
      </c>
      <c r="H31" s="186"/>
      <c r="I31" s="186"/>
      <c r="J31" s="186"/>
      <c r="K31" s="186"/>
    </row>
    <row r="32" spans="1:13" ht="15.75" customHeight="1" x14ac:dyDescent="0.25">
      <c r="A32" s="97"/>
      <c r="B32" s="97"/>
      <c r="C32" s="106" t="s">
        <v>185</v>
      </c>
      <c r="D32" s="107">
        <v>0</v>
      </c>
      <c r="E32" s="108"/>
      <c r="F32" s="108">
        <v>10000</v>
      </c>
      <c r="G32" s="174">
        <f t="shared" si="4"/>
        <v>10000</v>
      </c>
      <c r="H32" s="187"/>
      <c r="I32" s="187"/>
      <c r="J32" s="192">
        <v>0</v>
      </c>
      <c r="K32" s="187"/>
    </row>
    <row r="33" spans="1:11" ht="15.75" customHeight="1" x14ac:dyDescent="0.25">
      <c r="A33" s="98"/>
      <c r="B33" s="98"/>
      <c r="C33" s="110" t="s">
        <v>186</v>
      </c>
      <c r="D33" s="111"/>
      <c r="E33" s="112"/>
      <c r="F33" s="112"/>
      <c r="G33" s="115">
        <f t="shared" si="4"/>
        <v>0</v>
      </c>
      <c r="H33" s="180"/>
      <c r="I33" s="180"/>
      <c r="J33" s="192">
        <v>0</v>
      </c>
      <c r="K33" s="180"/>
    </row>
    <row r="34" spans="1:11" ht="15.75" customHeight="1" x14ac:dyDescent="0.25">
      <c r="A34" s="98"/>
      <c r="B34" s="98"/>
      <c r="C34" s="110" t="s">
        <v>187</v>
      </c>
      <c r="D34" s="111"/>
      <c r="E34" s="111"/>
      <c r="F34" s="111"/>
      <c r="G34" s="115">
        <f t="shared" si="4"/>
        <v>0</v>
      </c>
      <c r="H34" s="180"/>
      <c r="I34" s="180"/>
      <c r="J34" s="192">
        <v>0</v>
      </c>
      <c r="K34" s="180"/>
    </row>
    <row r="35" spans="1:11" ht="15.75" customHeight="1" x14ac:dyDescent="0.25">
      <c r="A35" s="98"/>
      <c r="B35" s="98"/>
      <c r="C35" s="110" t="s">
        <v>188</v>
      </c>
      <c r="D35" s="111"/>
      <c r="E35" s="111"/>
      <c r="F35" s="111">
        <v>30000</v>
      </c>
      <c r="G35" s="115">
        <f t="shared" si="4"/>
        <v>30000</v>
      </c>
      <c r="H35" s="180"/>
      <c r="I35" s="180"/>
      <c r="J35" s="192">
        <v>0</v>
      </c>
      <c r="K35" s="180"/>
    </row>
    <row r="36" spans="1:11" ht="15.75" customHeight="1" x14ac:dyDescent="0.25">
      <c r="A36" s="97"/>
      <c r="B36" s="97"/>
      <c r="C36" s="110" t="s">
        <v>189</v>
      </c>
      <c r="D36" s="111"/>
      <c r="E36" s="111"/>
      <c r="F36" s="111">
        <v>10000</v>
      </c>
      <c r="G36" s="115">
        <f t="shared" si="4"/>
        <v>10000</v>
      </c>
      <c r="H36" s="180"/>
      <c r="I36" s="180"/>
      <c r="J36" s="192">
        <v>0</v>
      </c>
      <c r="K36" s="180"/>
    </row>
    <row r="37" spans="1:11" ht="15.75" customHeight="1" x14ac:dyDescent="0.25">
      <c r="A37" s="97"/>
      <c r="B37" s="97"/>
      <c r="C37" s="110" t="s">
        <v>190</v>
      </c>
      <c r="D37" s="111"/>
      <c r="E37" s="111"/>
      <c r="F37" s="111"/>
      <c r="G37" s="115">
        <f t="shared" si="4"/>
        <v>0</v>
      </c>
      <c r="H37" s="180"/>
      <c r="I37" s="180"/>
      <c r="J37" s="192">
        <v>0</v>
      </c>
      <c r="K37" s="180"/>
    </row>
    <row r="38" spans="1:11" ht="15.75" customHeight="1" x14ac:dyDescent="0.25">
      <c r="A38" s="97"/>
      <c r="B38" s="97"/>
      <c r="C38" s="110" t="s">
        <v>191</v>
      </c>
      <c r="D38" s="111"/>
      <c r="E38" s="111"/>
      <c r="F38" s="111">
        <v>15000</v>
      </c>
      <c r="G38" s="115">
        <f t="shared" si="4"/>
        <v>15000</v>
      </c>
      <c r="H38" s="180"/>
      <c r="I38" s="180"/>
      <c r="J38" s="192">
        <v>0</v>
      </c>
      <c r="K38" s="180"/>
    </row>
    <row r="39" spans="1:11" ht="15.75" customHeight="1" x14ac:dyDescent="0.25">
      <c r="A39" s="97"/>
      <c r="B39" s="97"/>
      <c r="C39" s="118" t="s">
        <v>551</v>
      </c>
      <c r="D39" s="118">
        <f t="shared" ref="D39:F39" si="5">SUM(D32:D38)</f>
        <v>0</v>
      </c>
      <c r="E39" s="118">
        <f t="shared" si="5"/>
        <v>0</v>
      </c>
      <c r="F39" s="118">
        <f t="shared" si="5"/>
        <v>65000</v>
      </c>
      <c r="G39" s="175">
        <f t="shared" si="4"/>
        <v>65000</v>
      </c>
      <c r="H39" s="183">
        <f>SUM(H32:H38)</f>
        <v>0</v>
      </c>
      <c r="I39" s="183">
        <f t="shared" ref="I39:J39" si="6">SUM(I32:I38)</f>
        <v>0</v>
      </c>
      <c r="J39" s="183">
        <f t="shared" si="6"/>
        <v>0</v>
      </c>
      <c r="K39" s="183">
        <f>SUM(H39:J39)</f>
        <v>0</v>
      </c>
    </row>
    <row r="40" spans="1:11" ht="15.75" customHeight="1" x14ac:dyDescent="0.25">
      <c r="A40" s="97"/>
      <c r="B40" s="97"/>
      <c r="C40" s="119"/>
      <c r="D40" s="120"/>
      <c r="E40" s="120"/>
      <c r="F40" s="120"/>
      <c r="G40" s="176"/>
      <c r="H40" s="238"/>
      <c r="I40" s="239"/>
      <c r="J40" s="239"/>
      <c r="K40" s="240"/>
    </row>
    <row r="41" spans="1:11" ht="15.75" customHeight="1" x14ac:dyDescent="0.25">
      <c r="A41" s="98"/>
      <c r="B41" s="98"/>
      <c r="C41" s="244" t="s">
        <v>556</v>
      </c>
      <c r="D41" s="245"/>
      <c r="E41" s="245"/>
      <c r="F41" s="245"/>
      <c r="G41" s="245"/>
      <c r="H41" s="241"/>
      <c r="I41" s="242"/>
      <c r="J41" s="242"/>
      <c r="K41" s="243"/>
    </row>
    <row r="42" spans="1:11" ht="20.25" customHeight="1" thickBot="1" x14ac:dyDescent="0.3">
      <c r="A42" s="97"/>
      <c r="B42" s="97"/>
      <c r="C42" s="103" t="s">
        <v>557</v>
      </c>
      <c r="D42" s="104">
        <f>'[1]1) Tableau budgétaire 1'!D47</f>
        <v>0</v>
      </c>
      <c r="E42" s="104">
        <f>'[1]1) Tableau budgétaire 1'!E47</f>
        <v>0</v>
      </c>
      <c r="F42" s="104">
        <f>'[1]1) Tableau budgétaire 1'!F47</f>
        <v>0</v>
      </c>
      <c r="G42" s="173">
        <f t="shared" ref="G42:G50" si="7">SUM(D42:F42)</f>
        <v>0</v>
      </c>
      <c r="H42" s="186"/>
      <c r="I42" s="186"/>
      <c r="J42" s="186"/>
      <c r="K42" s="186"/>
    </row>
    <row r="43" spans="1:11" ht="15.75" customHeight="1" x14ac:dyDescent="0.25">
      <c r="A43" s="97"/>
      <c r="B43" s="97"/>
      <c r="C43" s="106" t="s">
        <v>185</v>
      </c>
      <c r="D43" s="107"/>
      <c r="E43" s="108"/>
      <c r="F43" s="108"/>
      <c r="G43" s="174">
        <f t="shared" si="7"/>
        <v>0</v>
      </c>
      <c r="H43" s="187"/>
      <c r="I43" s="187"/>
      <c r="J43" s="187"/>
      <c r="K43" s="187"/>
    </row>
    <row r="44" spans="1:11" ht="15.75" customHeight="1" x14ac:dyDescent="0.25">
      <c r="A44" s="97"/>
      <c r="B44" s="97"/>
      <c r="C44" s="110" t="s">
        <v>186</v>
      </c>
      <c r="D44" s="111"/>
      <c r="E44" s="112"/>
      <c r="F44" s="112"/>
      <c r="G44" s="115">
        <f t="shared" si="7"/>
        <v>0</v>
      </c>
      <c r="H44" s="180"/>
      <c r="I44" s="180"/>
      <c r="J44" s="180"/>
      <c r="K44" s="180"/>
    </row>
    <row r="45" spans="1:11" ht="32.25" customHeight="1" x14ac:dyDescent="0.25">
      <c r="A45" s="97"/>
      <c r="B45" s="97"/>
      <c r="C45" s="110" t="s">
        <v>187</v>
      </c>
      <c r="D45" s="111"/>
      <c r="E45" s="111"/>
      <c r="F45" s="111"/>
      <c r="G45" s="115">
        <f t="shared" si="7"/>
        <v>0</v>
      </c>
      <c r="H45" s="180"/>
      <c r="I45" s="180"/>
      <c r="J45" s="180"/>
      <c r="K45" s="180"/>
    </row>
    <row r="46" spans="1:11" ht="15.75" customHeight="1" x14ac:dyDescent="0.25">
      <c r="A46" s="98"/>
      <c r="B46" s="98"/>
      <c r="C46" s="110" t="s">
        <v>188</v>
      </c>
      <c r="D46" s="111"/>
      <c r="E46" s="111"/>
      <c r="F46" s="111"/>
      <c r="G46" s="115">
        <f t="shared" si="7"/>
        <v>0</v>
      </c>
      <c r="H46" s="180"/>
      <c r="I46" s="180"/>
      <c r="J46" s="180"/>
      <c r="K46" s="180"/>
    </row>
    <row r="47" spans="1:11" ht="15.75" customHeight="1" x14ac:dyDescent="0.25">
      <c r="A47" s="97"/>
      <c r="B47" s="97"/>
      <c r="C47" s="110" t="s">
        <v>189</v>
      </c>
      <c r="D47" s="111"/>
      <c r="E47" s="111"/>
      <c r="F47" s="111"/>
      <c r="G47" s="115">
        <f t="shared" si="7"/>
        <v>0</v>
      </c>
      <c r="H47" s="180"/>
      <c r="I47" s="180"/>
      <c r="J47" s="180"/>
      <c r="K47" s="180"/>
    </row>
    <row r="48" spans="1:11" ht="15.75" customHeight="1" x14ac:dyDescent="0.25">
      <c r="A48" s="97"/>
      <c r="B48" s="97"/>
      <c r="C48" s="110" t="s">
        <v>190</v>
      </c>
      <c r="D48" s="111"/>
      <c r="E48" s="111"/>
      <c r="F48" s="111"/>
      <c r="G48" s="115">
        <f t="shared" si="7"/>
        <v>0</v>
      </c>
      <c r="H48" s="180"/>
      <c r="I48" s="180"/>
      <c r="J48" s="180"/>
      <c r="K48" s="180"/>
    </row>
    <row r="49" spans="1:11" ht="15.75" customHeight="1" x14ac:dyDescent="0.25">
      <c r="A49" s="97"/>
      <c r="B49" s="97"/>
      <c r="C49" s="110" t="s">
        <v>191</v>
      </c>
      <c r="D49" s="111"/>
      <c r="E49" s="111"/>
      <c r="F49" s="111"/>
      <c r="G49" s="115">
        <f t="shared" si="7"/>
        <v>0</v>
      </c>
      <c r="H49" s="180"/>
      <c r="I49" s="180"/>
      <c r="J49" s="180"/>
      <c r="K49" s="180"/>
    </row>
    <row r="50" spans="1:11" ht="21" customHeight="1" x14ac:dyDescent="0.25">
      <c r="A50" s="97"/>
      <c r="B50" s="97"/>
      <c r="C50" s="114" t="s">
        <v>551</v>
      </c>
      <c r="D50" s="114">
        <f t="shared" ref="D50:F50" si="8">SUM(D43:D49)</f>
        <v>0</v>
      </c>
      <c r="E50" s="114">
        <f t="shared" si="8"/>
        <v>0</v>
      </c>
      <c r="F50" s="114">
        <f t="shared" si="8"/>
        <v>0</v>
      </c>
      <c r="G50" s="115">
        <f t="shared" si="7"/>
        <v>0</v>
      </c>
      <c r="H50" s="183">
        <f>SUM(H43:H49)</f>
        <v>0</v>
      </c>
      <c r="I50" s="183">
        <f>SUM(I43:I49)</f>
        <v>0</v>
      </c>
      <c r="J50" s="183">
        <f>SUM(J43:J49)</f>
        <v>0</v>
      </c>
      <c r="K50" s="183">
        <f>SUM(H50:J50)</f>
        <v>0</v>
      </c>
    </row>
    <row r="51" spans="1:11" ht="22.5" customHeight="1" x14ac:dyDescent="0.25">
      <c r="A51" s="98"/>
      <c r="B51" s="98"/>
      <c r="C51" s="117"/>
      <c r="D51" s="117"/>
      <c r="E51" s="117"/>
      <c r="F51" s="117"/>
      <c r="G51" s="117"/>
      <c r="H51" s="238"/>
      <c r="I51" s="239"/>
      <c r="J51" s="239"/>
      <c r="K51" s="240"/>
    </row>
    <row r="52" spans="1:11" ht="15.75" customHeight="1" x14ac:dyDescent="0.25">
      <c r="A52" s="97"/>
      <c r="B52" s="225" t="s">
        <v>558</v>
      </c>
      <c r="C52" s="226"/>
      <c r="D52" s="226"/>
      <c r="E52" s="226"/>
      <c r="F52" s="226"/>
      <c r="G52" s="226"/>
      <c r="H52" s="238"/>
      <c r="I52" s="239"/>
      <c r="J52" s="239"/>
      <c r="K52" s="240"/>
    </row>
    <row r="53" spans="1:11" ht="15.75" customHeight="1" x14ac:dyDescent="0.25">
      <c r="A53" s="97"/>
      <c r="B53" s="97"/>
      <c r="C53" s="225" t="s">
        <v>57</v>
      </c>
      <c r="D53" s="226"/>
      <c r="E53" s="226"/>
      <c r="F53" s="226"/>
      <c r="G53" s="226"/>
      <c r="H53" s="241"/>
      <c r="I53" s="242"/>
      <c r="J53" s="242"/>
      <c r="K53" s="243"/>
    </row>
    <row r="54" spans="1:11" ht="24" customHeight="1" thickBot="1" x14ac:dyDescent="0.3">
      <c r="A54" s="97"/>
      <c r="B54" s="97"/>
      <c r="C54" s="103" t="s">
        <v>559</v>
      </c>
      <c r="D54" s="104">
        <f>'[1]1) Tableau budgétaire 1'!D59</f>
        <v>0</v>
      </c>
      <c r="E54" s="104">
        <f>'[1]1) Tableau budgétaire 1'!E59</f>
        <v>0</v>
      </c>
      <c r="F54" s="104">
        <f>'[1]1) Tableau budgétaire 1'!F59</f>
        <v>105000</v>
      </c>
      <c r="G54" s="173">
        <f t="shared" ref="G54:G62" si="9">SUM(D54:F54)</f>
        <v>105000</v>
      </c>
      <c r="H54" s="186"/>
      <c r="I54" s="186"/>
      <c r="J54" s="186"/>
      <c r="K54" s="186"/>
    </row>
    <row r="55" spans="1:11" ht="15.75" customHeight="1" x14ac:dyDescent="0.25">
      <c r="A55" s="97"/>
      <c r="B55" s="97"/>
      <c r="C55" s="106" t="s">
        <v>185</v>
      </c>
      <c r="D55" s="107"/>
      <c r="E55" s="108"/>
      <c r="F55" s="108"/>
      <c r="G55" s="174">
        <f t="shared" si="9"/>
        <v>0</v>
      </c>
      <c r="H55" s="187"/>
      <c r="I55" s="187"/>
      <c r="J55" s="192"/>
      <c r="K55" s="192"/>
    </row>
    <row r="56" spans="1:11" ht="15.75" customHeight="1" x14ac:dyDescent="0.25">
      <c r="A56" s="97"/>
      <c r="B56" s="97"/>
      <c r="C56" s="110" t="s">
        <v>186</v>
      </c>
      <c r="D56" s="111"/>
      <c r="E56" s="112"/>
      <c r="F56" s="112"/>
      <c r="G56" s="115">
        <f t="shared" si="9"/>
        <v>0</v>
      </c>
      <c r="H56" s="180"/>
      <c r="I56" s="180"/>
      <c r="J56" s="193"/>
      <c r="K56" s="193"/>
    </row>
    <row r="57" spans="1:11" ht="15.75" customHeight="1" x14ac:dyDescent="0.25">
      <c r="A57" s="97"/>
      <c r="B57" s="97"/>
      <c r="C57" s="110" t="s">
        <v>187</v>
      </c>
      <c r="D57" s="111"/>
      <c r="E57" s="111"/>
      <c r="F57" s="111">
        <v>50000</v>
      </c>
      <c r="G57" s="115">
        <f t="shared" si="9"/>
        <v>50000</v>
      </c>
      <c r="H57" s="180"/>
      <c r="I57" s="180"/>
      <c r="J57" s="193">
        <v>517.37</v>
      </c>
      <c r="K57" s="193"/>
    </row>
    <row r="58" spans="1:11" ht="18.75" customHeight="1" x14ac:dyDescent="0.25">
      <c r="A58" s="97"/>
      <c r="B58" s="97"/>
      <c r="C58" s="110" t="s">
        <v>188</v>
      </c>
      <c r="D58" s="111"/>
      <c r="E58" s="111"/>
      <c r="F58" s="111">
        <v>35000</v>
      </c>
      <c r="G58" s="115">
        <f t="shared" si="9"/>
        <v>35000</v>
      </c>
      <c r="H58" s="180"/>
      <c r="I58" s="180"/>
      <c r="J58" s="193">
        <v>0</v>
      </c>
      <c r="K58" s="193"/>
    </row>
    <row r="59" spans="1:11" ht="15.75" customHeight="1" x14ac:dyDescent="0.25">
      <c r="A59" s="97"/>
      <c r="B59" s="97"/>
      <c r="C59" s="110" t="s">
        <v>189</v>
      </c>
      <c r="D59" s="111"/>
      <c r="E59" s="111"/>
      <c r="F59" s="111">
        <v>20000</v>
      </c>
      <c r="G59" s="115">
        <f t="shared" si="9"/>
        <v>20000</v>
      </c>
      <c r="H59" s="180"/>
      <c r="I59" s="180"/>
      <c r="J59" s="193">
        <v>2402.63</v>
      </c>
      <c r="K59" s="193"/>
    </row>
    <row r="60" spans="1:11" ht="21.75" customHeight="1" x14ac:dyDescent="0.25">
      <c r="A60" s="98"/>
      <c r="B60" s="97"/>
      <c r="C60" s="110" t="s">
        <v>190</v>
      </c>
      <c r="D60" s="111"/>
      <c r="E60" s="111"/>
      <c r="F60" s="111"/>
      <c r="G60" s="115">
        <f t="shared" si="9"/>
        <v>0</v>
      </c>
      <c r="H60" s="180"/>
      <c r="I60" s="180"/>
      <c r="J60" s="193"/>
      <c r="K60" s="193"/>
    </row>
    <row r="61" spans="1:11" ht="15.75" customHeight="1" x14ac:dyDescent="0.25">
      <c r="A61" s="98"/>
      <c r="B61" s="97"/>
      <c r="C61" s="110" t="s">
        <v>191</v>
      </c>
      <c r="D61" s="111"/>
      <c r="E61" s="111"/>
      <c r="F61" s="111"/>
      <c r="G61" s="115">
        <f t="shared" si="9"/>
        <v>0</v>
      </c>
      <c r="H61" s="180"/>
      <c r="I61" s="180"/>
      <c r="K61" s="193"/>
    </row>
    <row r="62" spans="1:11" ht="15.75" customHeight="1" x14ac:dyDescent="0.25">
      <c r="A62" s="97"/>
      <c r="B62" s="97"/>
      <c r="C62" s="114" t="s">
        <v>551</v>
      </c>
      <c r="D62" s="114">
        <f t="shared" ref="D62:F62" si="10">SUM(D55:D61)</f>
        <v>0</v>
      </c>
      <c r="E62" s="114">
        <f t="shared" si="10"/>
        <v>0</v>
      </c>
      <c r="F62" s="114">
        <f t="shared" si="10"/>
        <v>105000</v>
      </c>
      <c r="G62" s="115">
        <f t="shared" si="9"/>
        <v>105000</v>
      </c>
      <c r="H62" s="183">
        <f>SUM(H55:H61)</f>
        <v>0</v>
      </c>
      <c r="I62" s="183">
        <f>SUM(I55:I61)</f>
        <v>0</v>
      </c>
      <c r="J62" s="183">
        <f>SUM(J55:J61)</f>
        <v>2920</v>
      </c>
      <c r="K62" s="183">
        <f>SUM(H62:J62)</f>
        <v>2920</v>
      </c>
    </row>
    <row r="63" spans="1:11" ht="15.75" customHeight="1" x14ac:dyDescent="0.25">
      <c r="A63" s="98"/>
      <c r="B63" s="98"/>
      <c r="C63" s="116"/>
      <c r="D63" s="117"/>
      <c r="E63" s="117"/>
      <c r="F63" s="117"/>
      <c r="G63" s="117"/>
      <c r="H63" s="238"/>
      <c r="I63" s="239"/>
      <c r="J63" s="239"/>
      <c r="K63" s="240"/>
    </row>
    <row r="64" spans="1:11" ht="15.75" customHeight="1" x14ac:dyDescent="0.25">
      <c r="A64" s="97"/>
      <c r="B64" s="98"/>
      <c r="C64" s="225" t="s">
        <v>70</v>
      </c>
      <c r="D64" s="226"/>
      <c r="E64" s="226"/>
      <c r="F64" s="226"/>
      <c r="G64" s="226"/>
      <c r="H64" s="241"/>
      <c r="I64" s="242"/>
      <c r="J64" s="242"/>
      <c r="K64" s="243"/>
    </row>
    <row r="65" spans="1:15" ht="21.75" customHeight="1" thickBot="1" x14ac:dyDescent="0.3">
      <c r="A65" s="97"/>
      <c r="B65" s="97"/>
      <c r="C65" s="103" t="s">
        <v>560</v>
      </c>
      <c r="D65" s="104">
        <f>'[1]1) Tableau budgétaire 1'!D69</f>
        <v>0</v>
      </c>
      <c r="E65" s="104">
        <f>'[1]1) Tableau budgétaire 1'!E69</f>
        <v>0</v>
      </c>
      <c r="F65" s="104">
        <f>'[1]1) Tableau budgétaire 1'!F69</f>
        <v>0</v>
      </c>
      <c r="G65" s="173">
        <f t="shared" ref="G65:G73" si="11">SUM(D65:F65)</f>
        <v>0</v>
      </c>
      <c r="H65" s="186"/>
      <c r="I65" s="186"/>
      <c r="J65" s="186"/>
      <c r="K65" s="186"/>
    </row>
    <row r="66" spans="1:15" ht="15.75" customHeight="1" x14ac:dyDescent="0.25">
      <c r="A66" s="97"/>
      <c r="B66" s="97"/>
      <c r="C66" s="106" t="s">
        <v>185</v>
      </c>
      <c r="D66" s="107"/>
      <c r="E66" s="108"/>
      <c r="F66" s="108"/>
      <c r="G66" s="174">
        <f t="shared" si="11"/>
        <v>0</v>
      </c>
      <c r="H66" s="187"/>
      <c r="I66" s="187"/>
      <c r="J66" s="187"/>
      <c r="K66" s="187"/>
    </row>
    <row r="67" spans="1:15" ht="15.75" customHeight="1" x14ac:dyDescent="0.25">
      <c r="A67" s="97"/>
      <c r="B67" s="97"/>
      <c r="C67" s="110" t="s">
        <v>186</v>
      </c>
      <c r="D67" s="111"/>
      <c r="E67" s="112"/>
      <c r="F67" s="112"/>
      <c r="G67" s="115">
        <f t="shared" si="11"/>
        <v>0</v>
      </c>
      <c r="H67" s="180"/>
      <c r="I67" s="180"/>
      <c r="J67" s="180"/>
      <c r="K67" s="180"/>
    </row>
    <row r="68" spans="1:15" ht="15.75" customHeight="1" x14ac:dyDescent="0.25">
      <c r="A68" s="97"/>
      <c r="B68" s="97"/>
      <c r="C68" s="110" t="s">
        <v>187</v>
      </c>
      <c r="D68" s="111"/>
      <c r="E68" s="111"/>
      <c r="F68" s="111"/>
      <c r="G68" s="115">
        <f t="shared" si="11"/>
        <v>0</v>
      </c>
      <c r="H68" s="180"/>
      <c r="I68" s="180"/>
      <c r="J68" s="180"/>
      <c r="K68" s="180"/>
    </row>
    <row r="69" spans="1:15" ht="15.75" customHeight="1" x14ac:dyDescent="0.25">
      <c r="A69" s="97"/>
      <c r="B69" s="97"/>
      <c r="C69" s="110" t="s">
        <v>188</v>
      </c>
      <c r="D69" s="111"/>
      <c r="E69" s="111"/>
      <c r="F69" s="111"/>
      <c r="G69" s="115">
        <f t="shared" si="11"/>
        <v>0</v>
      </c>
      <c r="H69" s="180"/>
      <c r="I69" s="180"/>
      <c r="J69" s="180"/>
      <c r="K69" s="180"/>
    </row>
    <row r="70" spans="1:15" ht="15.75" customHeight="1" x14ac:dyDescent="0.25">
      <c r="A70" s="97"/>
      <c r="B70" s="97"/>
      <c r="C70" s="110" t="s">
        <v>189</v>
      </c>
      <c r="D70" s="111"/>
      <c r="E70" s="111"/>
      <c r="F70" s="111"/>
      <c r="G70" s="115">
        <f t="shared" si="11"/>
        <v>0</v>
      </c>
      <c r="H70" s="180"/>
      <c r="I70" s="180"/>
      <c r="J70" s="180"/>
      <c r="K70" s="180"/>
    </row>
    <row r="71" spans="1:15" ht="15.75" customHeight="1" x14ac:dyDescent="0.25">
      <c r="A71" s="97"/>
      <c r="B71" s="97"/>
      <c r="C71" s="110" t="s">
        <v>190</v>
      </c>
      <c r="D71" s="111"/>
      <c r="E71" s="111"/>
      <c r="F71" s="111"/>
      <c r="G71" s="115">
        <f t="shared" si="11"/>
        <v>0</v>
      </c>
      <c r="H71" s="180"/>
      <c r="I71" s="180"/>
      <c r="J71" s="180"/>
      <c r="K71" s="180"/>
    </row>
    <row r="72" spans="1:15" ht="15.75" customHeight="1" x14ac:dyDescent="0.25">
      <c r="A72" s="97"/>
      <c r="B72" s="97"/>
      <c r="C72" s="110" t="s">
        <v>191</v>
      </c>
      <c r="D72" s="111"/>
      <c r="E72" s="111"/>
      <c r="F72" s="111"/>
      <c r="G72" s="115">
        <f t="shared" si="11"/>
        <v>0</v>
      </c>
      <c r="H72" s="180"/>
      <c r="I72" s="180"/>
      <c r="J72" s="180"/>
      <c r="K72" s="180"/>
    </row>
    <row r="73" spans="1:15" ht="15.75" customHeight="1" x14ac:dyDescent="0.25">
      <c r="A73" s="97"/>
      <c r="B73" s="97"/>
      <c r="C73" s="114" t="s">
        <v>551</v>
      </c>
      <c r="D73" s="114">
        <f t="shared" ref="D73:F73" si="12">SUM(D66:D72)</f>
        <v>0</v>
      </c>
      <c r="E73" s="114">
        <f t="shared" si="12"/>
        <v>0</v>
      </c>
      <c r="F73" s="114">
        <f t="shared" si="12"/>
        <v>0</v>
      </c>
      <c r="G73" s="115">
        <f t="shared" si="11"/>
        <v>0</v>
      </c>
      <c r="H73" s="183">
        <f>SUM(H66:H72)</f>
        <v>0</v>
      </c>
      <c r="I73" s="183">
        <f t="shared" ref="I73:J73" si="13">SUM(I66:I72)</f>
        <v>0</v>
      </c>
      <c r="J73" s="183">
        <f t="shared" si="13"/>
        <v>0</v>
      </c>
      <c r="K73" s="183">
        <f>SUM(H73:J73)</f>
        <v>0</v>
      </c>
      <c r="O73" s="201"/>
    </row>
    <row r="74" spans="1:15" ht="15.75" customHeight="1" x14ac:dyDescent="0.25">
      <c r="A74" s="98"/>
      <c r="B74" s="98"/>
      <c r="C74" s="116"/>
      <c r="D74" s="117"/>
      <c r="E74" s="117"/>
      <c r="F74" s="117"/>
      <c r="G74" s="117"/>
      <c r="H74" s="238"/>
      <c r="I74" s="239"/>
      <c r="J74" s="239"/>
      <c r="K74" s="240"/>
    </row>
    <row r="75" spans="1:15" ht="15.75" customHeight="1" x14ac:dyDescent="0.25">
      <c r="A75" s="97"/>
      <c r="B75" s="97"/>
      <c r="C75" s="225" t="s">
        <v>79</v>
      </c>
      <c r="D75" s="226"/>
      <c r="E75" s="226"/>
      <c r="F75" s="226"/>
      <c r="G75" s="226"/>
      <c r="H75" s="241"/>
      <c r="I75" s="242"/>
      <c r="J75" s="242"/>
      <c r="K75" s="243"/>
    </row>
    <row r="76" spans="1:15" ht="21.75" customHeight="1" thickBot="1" x14ac:dyDescent="0.3">
      <c r="A76" s="97"/>
      <c r="B76" s="98"/>
      <c r="C76" s="103" t="s">
        <v>561</v>
      </c>
      <c r="D76" s="104">
        <f>'[1]1) Tableau budgétaire 1'!D79</f>
        <v>0</v>
      </c>
      <c r="E76" s="104">
        <f>'[1]1) Tableau budgétaire 1'!E79</f>
        <v>0</v>
      </c>
      <c r="F76" s="104">
        <f>'[1]1) Tableau budgétaire 1'!F79</f>
        <v>0</v>
      </c>
      <c r="G76" s="173">
        <f t="shared" ref="G76:G84" si="14">SUM(D76:F76)</f>
        <v>0</v>
      </c>
      <c r="H76" s="186"/>
      <c r="I76" s="186"/>
      <c r="J76" s="186"/>
      <c r="K76" s="186"/>
    </row>
    <row r="77" spans="1:15" ht="18" customHeight="1" x14ac:dyDescent="0.25">
      <c r="A77" s="97"/>
      <c r="B77" s="97"/>
      <c r="C77" s="106" t="s">
        <v>185</v>
      </c>
      <c r="D77" s="107"/>
      <c r="E77" s="108"/>
      <c r="F77" s="108"/>
      <c r="G77" s="174">
        <f t="shared" si="14"/>
        <v>0</v>
      </c>
      <c r="H77" s="187"/>
      <c r="I77" s="187"/>
      <c r="J77" s="187"/>
      <c r="K77" s="187"/>
    </row>
    <row r="78" spans="1:15" ht="15.75" customHeight="1" x14ac:dyDescent="0.25">
      <c r="A78" s="97"/>
      <c r="B78" s="97"/>
      <c r="C78" s="110" t="s">
        <v>186</v>
      </c>
      <c r="D78" s="111"/>
      <c r="E78" s="112"/>
      <c r="F78" s="112"/>
      <c r="G78" s="115">
        <f t="shared" si="14"/>
        <v>0</v>
      </c>
      <c r="H78" s="180"/>
      <c r="I78" s="180"/>
      <c r="J78" s="180"/>
      <c r="K78" s="180"/>
    </row>
    <row r="79" spans="1:15" ht="15.75" customHeight="1" x14ac:dyDescent="0.25">
      <c r="A79" s="98"/>
      <c r="B79" s="97"/>
      <c r="C79" s="110" t="s">
        <v>187</v>
      </c>
      <c r="D79" s="111"/>
      <c r="E79" s="111"/>
      <c r="F79" s="111"/>
      <c r="G79" s="115">
        <f t="shared" si="14"/>
        <v>0</v>
      </c>
      <c r="H79" s="180"/>
      <c r="I79" s="180"/>
      <c r="J79" s="180"/>
      <c r="K79" s="180"/>
    </row>
    <row r="80" spans="1:15" ht="15.75" customHeight="1" x14ac:dyDescent="0.25">
      <c r="A80" s="97"/>
      <c r="B80" s="98"/>
      <c r="C80" s="110" t="s">
        <v>188</v>
      </c>
      <c r="D80" s="111"/>
      <c r="E80" s="111"/>
      <c r="F80" s="111"/>
      <c r="G80" s="115">
        <f t="shared" si="14"/>
        <v>0</v>
      </c>
      <c r="H80" s="180"/>
      <c r="I80" s="180"/>
      <c r="J80" s="180"/>
      <c r="K80" s="180"/>
    </row>
    <row r="81" spans="1:14" ht="15.75" customHeight="1" x14ac:dyDescent="0.25">
      <c r="A81" s="97"/>
      <c r="B81" s="98"/>
      <c r="C81" s="110" t="s">
        <v>189</v>
      </c>
      <c r="D81" s="111"/>
      <c r="E81" s="111"/>
      <c r="F81" s="111"/>
      <c r="G81" s="115">
        <f t="shared" si="14"/>
        <v>0</v>
      </c>
      <c r="H81" s="180"/>
      <c r="I81" s="180"/>
      <c r="J81" s="180"/>
      <c r="K81" s="180"/>
      <c r="N81" s="191"/>
    </row>
    <row r="82" spans="1:14" ht="15.75" customHeight="1" x14ac:dyDescent="0.25">
      <c r="A82" s="97"/>
      <c r="B82" s="98"/>
      <c r="C82" s="110" t="s">
        <v>190</v>
      </c>
      <c r="D82" s="111"/>
      <c r="E82" s="111"/>
      <c r="F82" s="111"/>
      <c r="G82" s="115">
        <f t="shared" si="14"/>
        <v>0</v>
      </c>
      <c r="H82" s="180"/>
      <c r="I82" s="180"/>
      <c r="J82" s="180"/>
      <c r="K82" s="180"/>
    </row>
    <row r="83" spans="1:14" ht="15.75" customHeight="1" x14ac:dyDescent="0.25">
      <c r="A83" s="97"/>
      <c r="B83" s="97"/>
      <c r="C83" s="110" t="s">
        <v>191</v>
      </c>
      <c r="D83" s="111"/>
      <c r="E83" s="111"/>
      <c r="F83" s="111"/>
      <c r="G83" s="115">
        <f t="shared" si="14"/>
        <v>0</v>
      </c>
      <c r="H83" s="180"/>
      <c r="I83" s="180"/>
      <c r="J83" s="180"/>
      <c r="K83" s="180"/>
    </row>
    <row r="84" spans="1:14" ht="15.75" customHeight="1" x14ac:dyDescent="0.25">
      <c r="A84" s="97"/>
      <c r="B84" s="97"/>
      <c r="C84" s="114" t="s">
        <v>551</v>
      </c>
      <c r="D84" s="114">
        <f t="shared" ref="D84:F84" si="15">SUM(D77:D83)</f>
        <v>0</v>
      </c>
      <c r="E84" s="114">
        <f t="shared" si="15"/>
        <v>0</v>
      </c>
      <c r="F84" s="114">
        <f t="shared" si="15"/>
        <v>0</v>
      </c>
      <c r="G84" s="115">
        <f t="shared" si="14"/>
        <v>0</v>
      </c>
      <c r="H84" s="183">
        <f>SUM(H77:H83)</f>
        <v>0</v>
      </c>
      <c r="I84" s="183">
        <f t="shared" ref="I84:J84" si="16">SUM(I77:I83)</f>
        <v>0</v>
      </c>
      <c r="J84" s="183">
        <f t="shared" si="16"/>
        <v>0</v>
      </c>
      <c r="K84" s="183">
        <f>SUM(H84:J84)</f>
        <v>0</v>
      </c>
    </row>
    <row r="85" spans="1:14" ht="15.75" customHeight="1" x14ac:dyDescent="0.25">
      <c r="A85" s="98"/>
      <c r="B85" s="98"/>
      <c r="C85" s="116"/>
      <c r="D85" s="117"/>
      <c r="E85" s="117"/>
      <c r="F85" s="117"/>
      <c r="G85" s="117"/>
      <c r="H85" s="238"/>
      <c r="I85" s="239"/>
      <c r="J85" s="239"/>
      <c r="K85" s="240"/>
    </row>
    <row r="86" spans="1:14" ht="15.75" customHeight="1" x14ac:dyDescent="0.25">
      <c r="A86" s="97"/>
      <c r="B86" s="97"/>
      <c r="C86" s="225" t="s">
        <v>88</v>
      </c>
      <c r="D86" s="226"/>
      <c r="E86" s="226"/>
      <c r="F86" s="226"/>
      <c r="G86" s="226"/>
      <c r="H86" s="241"/>
      <c r="I86" s="242"/>
      <c r="J86" s="242"/>
      <c r="K86" s="243"/>
    </row>
    <row r="87" spans="1:14" ht="21.75" customHeight="1" thickBot="1" x14ac:dyDescent="0.3">
      <c r="A87" s="97"/>
      <c r="B87" s="97"/>
      <c r="C87" s="103" t="s">
        <v>562</v>
      </c>
      <c r="D87" s="104">
        <f>'[1]1) Tableau budgétaire 1'!D89</f>
        <v>0</v>
      </c>
      <c r="E87" s="104">
        <f>'[1]1) Tableau budgétaire 1'!E89</f>
        <v>0</v>
      </c>
      <c r="F87" s="104">
        <f>'[1]1) Tableau budgétaire 1'!F89</f>
        <v>0</v>
      </c>
      <c r="G87" s="173">
        <f t="shared" ref="G87:G95" si="17">SUM(D87:F87)</f>
        <v>0</v>
      </c>
      <c r="H87" s="186"/>
      <c r="I87" s="186"/>
      <c r="J87" s="186"/>
      <c r="K87" s="186"/>
    </row>
    <row r="88" spans="1:14" ht="15.75" customHeight="1" x14ac:dyDescent="0.25">
      <c r="A88" s="97"/>
      <c r="B88" s="97"/>
      <c r="C88" s="106" t="s">
        <v>185</v>
      </c>
      <c r="D88" s="111"/>
      <c r="E88" s="108"/>
      <c r="F88" s="108"/>
      <c r="G88" s="174">
        <f t="shared" si="17"/>
        <v>0</v>
      </c>
      <c r="H88" s="187"/>
      <c r="I88" s="187"/>
      <c r="J88" s="187"/>
      <c r="K88" s="187"/>
    </row>
    <row r="89" spans="1:14" ht="15.75" customHeight="1" x14ac:dyDescent="0.25">
      <c r="A89" s="97"/>
      <c r="B89" s="98"/>
      <c r="C89" s="110" t="s">
        <v>186</v>
      </c>
      <c r="D89" s="111"/>
      <c r="E89" s="112"/>
      <c r="F89" s="112"/>
      <c r="G89" s="115">
        <f t="shared" si="17"/>
        <v>0</v>
      </c>
      <c r="H89" s="180"/>
      <c r="I89" s="180"/>
      <c r="J89" s="180"/>
      <c r="K89" s="180"/>
    </row>
    <row r="90" spans="1:14" ht="15.75" customHeight="1" x14ac:dyDescent="0.25">
      <c r="A90" s="97"/>
      <c r="B90" s="97"/>
      <c r="C90" s="110" t="s">
        <v>187</v>
      </c>
      <c r="D90" s="111"/>
      <c r="E90" s="111"/>
      <c r="F90" s="111"/>
      <c r="G90" s="115">
        <f t="shared" si="17"/>
        <v>0</v>
      </c>
      <c r="H90" s="180"/>
      <c r="I90" s="180"/>
      <c r="J90" s="180"/>
      <c r="K90" s="180"/>
    </row>
    <row r="91" spans="1:14" ht="15.75" customHeight="1" x14ac:dyDescent="0.25">
      <c r="A91" s="97"/>
      <c r="B91" s="97"/>
      <c r="C91" s="110" t="s">
        <v>188</v>
      </c>
      <c r="D91" s="111"/>
      <c r="E91" s="111"/>
      <c r="F91" s="111"/>
      <c r="G91" s="115">
        <f t="shared" si="17"/>
        <v>0</v>
      </c>
      <c r="H91" s="180"/>
      <c r="I91" s="180"/>
      <c r="J91" s="180"/>
      <c r="K91" s="180"/>
    </row>
    <row r="92" spans="1:14" ht="15.75" customHeight="1" x14ac:dyDescent="0.25">
      <c r="A92" s="97"/>
      <c r="B92" s="97"/>
      <c r="C92" s="110" t="s">
        <v>189</v>
      </c>
      <c r="D92" s="111"/>
      <c r="E92" s="111"/>
      <c r="F92" s="111"/>
      <c r="G92" s="115">
        <f t="shared" si="17"/>
        <v>0</v>
      </c>
      <c r="H92" s="180"/>
      <c r="I92" s="180"/>
      <c r="J92" s="180"/>
      <c r="K92" s="180"/>
    </row>
    <row r="93" spans="1:14" ht="25.5" customHeight="1" x14ac:dyDescent="0.25">
      <c r="A93" s="97"/>
      <c r="B93" s="97"/>
      <c r="C93" s="110" t="s">
        <v>190</v>
      </c>
      <c r="D93" s="111"/>
      <c r="E93" s="111"/>
      <c r="F93" s="111"/>
      <c r="G93" s="115">
        <f t="shared" si="17"/>
        <v>0</v>
      </c>
      <c r="H93" s="180"/>
      <c r="I93" s="180"/>
      <c r="J93" s="180"/>
      <c r="K93" s="180"/>
    </row>
    <row r="94" spans="1:14" ht="15.75" customHeight="1" x14ac:dyDescent="0.25">
      <c r="A94" s="97"/>
      <c r="B94" s="98"/>
      <c r="C94" s="110" t="s">
        <v>191</v>
      </c>
      <c r="D94" s="111"/>
      <c r="E94" s="111"/>
      <c r="F94" s="111"/>
      <c r="G94" s="115">
        <f t="shared" si="17"/>
        <v>0</v>
      </c>
      <c r="H94" s="180"/>
      <c r="I94" s="180"/>
      <c r="J94" s="180"/>
      <c r="K94" s="180"/>
    </row>
    <row r="95" spans="1:14" ht="15.75" customHeight="1" x14ac:dyDescent="0.25">
      <c r="A95" s="97"/>
      <c r="B95" s="97"/>
      <c r="C95" s="114" t="s">
        <v>551</v>
      </c>
      <c r="D95" s="114">
        <f t="shared" ref="D95:F95" si="18">SUM(D88:D94)</f>
        <v>0</v>
      </c>
      <c r="E95" s="114">
        <f t="shared" si="18"/>
        <v>0</v>
      </c>
      <c r="F95" s="114">
        <f t="shared" si="18"/>
        <v>0</v>
      </c>
      <c r="G95" s="115">
        <f t="shared" si="17"/>
        <v>0</v>
      </c>
      <c r="H95" s="183">
        <f>SUM(H88:H94)</f>
        <v>0</v>
      </c>
      <c r="I95" s="183">
        <f t="shared" ref="I95:J95" si="19">SUM(I88:I94)</f>
        <v>0</v>
      </c>
      <c r="J95" s="183">
        <f t="shared" si="19"/>
        <v>0</v>
      </c>
      <c r="K95" s="183">
        <f>SUM(H95:J95)</f>
        <v>0</v>
      </c>
    </row>
    <row r="96" spans="1:14" ht="25.5" customHeight="1" x14ac:dyDescent="0.25">
      <c r="A96" s="97"/>
      <c r="B96" s="97"/>
      <c r="C96" s="97"/>
      <c r="D96" s="97"/>
      <c r="E96" s="97"/>
      <c r="F96" s="97"/>
      <c r="G96" s="97"/>
      <c r="H96" s="238"/>
      <c r="I96" s="239"/>
      <c r="J96" s="239"/>
      <c r="K96" s="240"/>
    </row>
    <row r="97" spans="1:11" ht="15.75" customHeight="1" x14ac:dyDescent="0.25">
      <c r="A97" s="97"/>
      <c r="B97" s="225" t="s">
        <v>563</v>
      </c>
      <c r="C97" s="226"/>
      <c r="D97" s="226"/>
      <c r="E97" s="226"/>
      <c r="F97" s="226"/>
      <c r="G97" s="226"/>
      <c r="H97" s="238"/>
      <c r="I97" s="239"/>
      <c r="J97" s="239"/>
      <c r="K97" s="240"/>
    </row>
    <row r="98" spans="1:11" ht="15.75" customHeight="1" x14ac:dyDescent="0.25">
      <c r="A98" s="97"/>
      <c r="B98" s="97"/>
      <c r="C98" s="225" t="s">
        <v>564</v>
      </c>
      <c r="D98" s="226"/>
      <c r="E98" s="226"/>
      <c r="F98" s="226"/>
      <c r="G98" s="226"/>
      <c r="H98" s="188"/>
      <c r="I98" s="188"/>
      <c r="J98" s="188"/>
      <c r="K98" s="188"/>
    </row>
    <row r="99" spans="1:11" ht="22.5" customHeight="1" thickBot="1" x14ac:dyDescent="0.3">
      <c r="A99" s="97"/>
      <c r="B99" s="97"/>
      <c r="C99" s="103" t="s">
        <v>565</v>
      </c>
      <c r="D99" s="104">
        <f>'[1]1) Tableau budgétaire 1'!D101</f>
        <v>368976</v>
      </c>
      <c r="E99" s="104">
        <f>'[1]1) Tableau budgétaire 1'!E101</f>
        <v>0</v>
      </c>
      <c r="F99" s="104">
        <f>'[1]1) Tableau budgétaire 1'!F101</f>
        <v>0</v>
      </c>
      <c r="G99" s="173">
        <f t="shared" ref="G99:G107" si="20">SUM(D99:F99)</f>
        <v>368976</v>
      </c>
      <c r="H99" s="186"/>
      <c r="I99" s="186"/>
      <c r="J99" s="186"/>
      <c r="K99" s="186"/>
    </row>
    <row r="100" spans="1:11" ht="15.75" customHeight="1" x14ac:dyDescent="0.25">
      <c r="A100" s="97"/>
      <c r="B100" s="97"/>
      <c r="C100" s="106" t="s">
        <v>185</v>
      </c>
      <c r="D100" s="107">
        <v>0</v>
      </c>
      <c r="E100" s="108"/>
      <c r="F100" s="108"/>
      <c r="G100" s="174">
        <f t="shared" si="20"/>
        <v>0</v>
      </c>
      <c r="H100" s="192">
        <v>0</v>
      </c>
      <c r="I100" s="187"/>
      <c r="J100" s="187"/>
      <c r="K100" s="187"/>
    </row>
    <row r="101" spans="1:11" ht="15.75" customHeight="1" x14ac:dyDescent="0.25">
      <c r="A101" s="97"/>
      <c r="B101" s="97"/>
      <c r="C101" s="110" t="s">
        <v>186</v>
      </c>
      <c r="D101" s="111"/>
      <c r="E101" s="112"/>
      <c r="F101" s="112"/>
      <c r="G101" s="115">
        <f t="shared" si="20"/>
        <v>0</v>
      </c>
      <c r="H101" s="198"/>
      <c r="I101" s="180"/>
      <c r="J101" s="180"/>
      <c r="K101" s="180"/>
    </row>
    <row r="102" spans="1:11" ht="15.75" customHeight="1" x14ac:dyDescent="0.25">
      <c r="A102" s="97"/>
      <c r="B102" s="97"/>
      <c r="C102" s="110" t="s">
        <v>187</v>
      </c>
      <c r="D102" s="111">
        <v>23813</v>
      </c>
      <c r="E102" s="111"/>
      <c r="F102" s="111"/>
      <c r="G102" s="115">
        <f t="shared" si="20"/>
        <v>23813</v>
      </c>
      <c r="H102" s="193">
        <f>9634.58</f>
        <v>9634.58</v>
      </c>
      <c r="I102" s="180"/>
      <c r="J102" s="180"/>
      <c r="K102" s="180"/>
    </row>
    <row r="103" spans="1:11" ht="15.75" customHeight="1" x14ac:dyDescent="0.25">
      <c r="A103" s="97"/>
      <c r="B103" s="97"/>
      <c r="C103" s="110" t="s">
        <v>188</v>
      </c>
      <c r="D103" s="111">
        <v>288617</v>
      </c>
      <c r="E103" s="111"/>
      <c r="F103" s="111"/>
      <c r="G103" s="115">
        <f t="shared" si="20"/>
        <v>288617</v>
      </c>
      <c r="H103" s="193">
        <v>0</v>
      </c>
      <c r="I103" s="180"/>
      <c r="J103" s="180"/>
      <c r="K103" s="180"/>
    </row>
    <row r="104" spans="1:11" ht="15.75" customHeight="1" x14ac:dyDescent="0.25">
      <c r="A104" s="97"/>
      <c r="B104" s="97"/>
      <c r="C104" s="110" t="s">
        <v>189</v>
      </c>
      <c r="D104" s="111">
        <v>18936</v>
      </c>
      <c r="E104" s="111"/>
      <c r="F104" s="111"/>
      <c r="G104" s="115">
        <f t="shared" si="20"/>
        <v>18936</v>
      </c>
      <c r="H104" s="193">
        <v>1034.2</v>
      </c>
      <c r="I104" s="180"/>
      <c r="J104" s="180"/>
      <c r="K104" s="180"/>
    </row>
    <row r="105" spans="1:11" ht="15.75" customHeight="1" x14ac:dyDescent="0.25">
      <c r="A105" s="97"/>
      <c r="B105" s="97"/>
      <c r="C105" s="110" t="s">
        <v>190</v>
      </c>
      <c r="D105" s="111">
        <v>24710</v>
      </c>
      <c r="E105" s="111"/>
      <c r="F105" s="111"/>
      <c r="G105" s="115">
        <f t="shared" si="20"/>
        <v>24710</v>
      </c>
      <c r="H105" s="193">
        <v>0</v>
      </c>
      <c r="I105" s="180"/>
      <c r="J105" s="180"/>
      <c r="K105" s="180"/>
    </row>
    <row r="106" spans="1:11" ht="15.75" customHeight="1" x14ac:dyDescent="0.25">
      <c r="A106" s="97"/>
      <c r="B106" s="97"/>
      <c r="C106" s="110" t="s">
        <v>191</v>
      </c>
      <c r="D106" s="111">
        <v>12900</v>
      </c>
      <c r="E106" s="111"/>
      <c r="F106" s="111"/>
      <c r="G106" s="115">
        <f t="shared" si="20"/>
        <v>12900</v>
      </c>
      <c r="H106" s="193">
        <f>3245.27+739.1</f>
        <v>3984.37</v>
      </c>
      <c r="I106" s="180"/>
      <c r="J106" s="180"/>
      <c r="K106" s="180"/>
    </row>
    <row r="107" spans="1:11" ht="15.75" customHeight="1" x14ac:dyDescent="0.25">
      <c r="A107" s="97"/>
      <c r="B107" s="97"/>
      <c r="C107" s="114" t="s">
        <v>551</v>
      </c>
      <c r="D107" s="114">
        <f t="shared" ref="D107:F107" si="21">SUM(D100:D106)</f>
        <v>368976</v>
      </c>
      <c r="E107" s="114">
        <f t="shared" si="21"/>
        <v>0</v>
      </c>
      <c r="F107" s="114">
        <f t="shared" si="21"/>
        <v>0</v>
      </c>
      <c r="G107" s="115">
        <f t="shared" si="20"/>
        <v>368976</v>
      </c>
      <c r="H107" s="183">
        <f>SUM(H100:H106)</f>
        <v>14653.150000000001</v>
      </c>
      <c r="I107" s="183">
        <f t="shared" ref="I107:J107" si="22">SUM(I100:I106)</f>
        <v>0</v>
      </c>
      <c r="J107" s="183">
        <f t="shared" si="22"/>
        <v>0</v>
      </c>
      <c r="K107" s="183">
        <f>SUM(H107:J107)</f>
        <v>14653.150000000001</v>
      </c>
    </row>
    <row r="108" spans="1:11" ht="15.75" customHeight="1" x14ac:dyDescent="0.25">
      <c r="A108" s="98"/>
      <c r="B108" s="98"/>
      <c r="C108" s="116"/>
      <c r="D108" s="117"/>
      <c r="E108" s="117"/>
      <c r="F108" s="117"/>
      <c r="G108" s="117"/>
      <c r="H108" s="238"/>
      <c r="I108" s="239"/>
      <c r="J108" s="239"/>
      <c r="K108" s="240"/>
    </row>
    <row r="109" spans="1:11" ht="15.75" customHeight="1" x14ac:dyDescent="0.25">
      <c r="A109" s="97"/>
      <c r="B109" s="97"/>
      <c r="C109" s="225" t="s">
        <v>566</v>
      </c>
      <c r="D109" s="226"/>
      <c r="E109" s="226"/>
      <c r="F109" s="226"/>
      <c r="G109" s="226"/>
      <c r="H109" s="241"/>
      <c r="I109" s="242"/>
      <c r="J109" s="242"/>
      <c r="K109" s="243"/>
    </row>
    <row r="110" spans="1:11" ht="21.75" customHeight="1" thickBot="1" x14ac:dyDescent="0.3">
      <c r="A110" s="97"/>
      <c r="B110" s="97"/>
      <c r="C110" s="103" t="s">
        <v>567</v>
      </c>
      <c r="D110" s="104">
        <f>'[1]1) Tableau budgétaire 1'!D111</f>
        <v>0</v>
      </c>
      <c r="E110" s="104">
        <f>'[1]1) Tableau budgétaire 1'!E111</f>
        <v>0</v>
      </c>
      <c r="F110" s="104">
        <f>'[1]1) Tableau budgétaire 1'!F111</f>
        <v>240000</v>
      </c>
      <c r="G110" s="173">
        <f t="shared" ref="G110:G118" si="23">SUM(D110:F110)</f>
        <v>240000</v>
      </c>
      <c r="H110" s="186"/>
      <c r="I110" s="186"/>
      <c r="J110" s="186"/>
      <c r="K110" s="186"/>
    </row>
    <row r="111" spans="1:11" ht="15.75" customHeight="1" x14ac:dyDescent="0.25">
      <c r="A111" s="97"/>
      <c r="B111" s="97"/>
      <c r="C111" s="106" t="s">
        <v>185</v>
      </c>
      <c r="D111" s="107"/>
      <c r="E111" s="108"/>
      <c r="F111" s="108">
        <v>20000</v>
      </c>
      <c r="G111" s="174">
        <f t="shared" si="23"/>
        <v>20000</v>
      </c>
      <c r="H111" s="187"/>
      <c r="I111" s="187"/>
      <c r="J111" s="192">
        <v>0</v>
      </c>
      <c r="K111" s="187"/>
    </row>
    <row r="112" spans="1:11" ht="15.75" customHeight="1" x14ac:dyDescent="0.25">
      <c r="A112" s="97"/>
      <c r="B112" s="97"/>
      <c r="C112" s="110" t="s">
        <v>186</v>
      </c>
      <c r="D112" s="111"/>
      <c r="E112" s="112"/>
      <c r="F112" s="112">
        <v>15000</v>
      </c>
      <c r="G112" s="115">
        <f t="shared" si="23"/>
        <v>15000</v>
      </c>
      <c r="H112" s="180"/>
      <c r="I112" s="180"/>
      <c r="J112" s="193">
        <v>0</v>
      </c>
      <c r="K112" s="180"/>
    </row>
    <row r="113" spans="1:11" ht="15.75" customHeight="1" x14ac:dyDescent="0.25">
      <c r="A113" s="97"/>
      <c r="B113" s="97"/>
      <c r="C113" s="110" t="s">
        <v>187</v>
      </c>
      <c r="D113" s="111"/>
      <c r="E113" s="111"/>
      <c r="F113" s="111">
        <v>15000</v>
      </c>
      <c r="G113" s="115">
        <f t="shared" si="23"/>
        <v>15000</v>
      </c>
      <c r="H113" s="180"/>
      <c r="I113" s="180"/>
      <c r="J113" s="193">
        <v>0</v>
      </c>
      <c r="K113" s="180"/>
    </row>
    <row r="114" spans="1:11" ht="15.75" customHeight="1" x14ac:dyDescent="0.25">
      <c r="A114" s="97"/>
      <c r="B114" s="97"/>
      <c r="C114" s="110" t="s">
        <v>188</v>
      </c>
      <c r="D114" s="111"/>
      <c r="E114" s="111"/>
      <c r="F114" s="111">
        <v>190000</v>
      </c>
      <c r="G114" s="115">
        <f t="shared" si="23"/>
        <v>190000</v>
      </c>
      <c r="H114" s="180"/>
      <c r="I114" s="180"/>
      <c r="J114" s="193">
        <v>0</v>
      </c>
      <c r="K114" s="180"/>
    </row>
    <row r="115" spans="1:11" ht="15.75" customHeight="1" x14ac:dyDescent="0.25">
      <c r="A115" s="97"/>
      <c r="B115" s="97"/>
      <c r="C115" s="110" t="s">
        <v>189</v>
      </c>
      <c r="D115" s="111"/>
      <c r="E115" s="111"/>
      <c r="F115" s="111"/>
      <c r="G115" s="115">
        <f t="shared" si="23"/>
        <v>0</v>
      </c>
      <c r="H115" s="180"/>
      <c r="I115" s="180"/>
      <c r="J115" s="193">
        <v>0</v>
      </c>
      <c r="K115" s="180"/>
    </row>
    <row r="116" spans="1:11" ht="15.75" customHeight="1" x14ac:dyDescent="0.25">
      <c r="A116" s="97"/>
      <c r="B116" s="97"/>
      <c r="C116" s="110" t="s">
        <v>190</v>
      </c>
      <c r="D116" s="111"/>
      <c r="E116" s="111"/>
      <c r="F116" s="111"/>
      <c r="G116" s="115">
        <f t="shared" si="23"/>
        <v>0</v>
      </c>
      <c r="H116" s="180"/>
      <c r="I116" s="180"/>
      <c r="J116" s="193">
        <v>0</v>
      </c>
      <c r="K116" s="180"/>
    </row>
    <row r="117" spans="1:11" ht="15.75" customHeight="1" x14ac:dyDescent="0.25">
      <c r="A117" s="97"/>
      <c r="B117" s="97"/>
      <c r="C117" s="110" t="s">
        <v>191</v>
      </c>
      <c r="D117" s="111"/>
      <c r="E117" s="111"/>
      <c r="F117" s="111"/>
      <c r="G117" s="115">
        <f t="shared" si="23"/>
        <v>0</v>
      </c>
      <c r="H117" s="180"/>
      <c r="I117" s="180"/>
      <c r="J117" s="193"/>
      <c r="K117" s="180"/>
    </row>
    <row r="118" spans="1:11" ht="15.75" customHeight="1" x14ac:dyDescent="0.25">
      <c r="A118" s="97"/>
      <c r="B118" s="97"/>
      <c r="C118" s="114" t="s">
        <v>551</v>
      </c>
      <c r="D118" s="114">
        <f t="shared" ref="D118:F118" si="24">SUM(D111:D117)</f>
        <v>0</v>
      </c>
      <c r="E118" s="114">
        <f t="shared" si="24"/>
        <v>0</v>
      </c>
      <c r="F118" s="114">
        <f t="shared" si="24"/>
        <v>240000</v>
      </c>
      <c r="G118" s="115">
        <f t="shared" si="23"/>
        <v>240000</v>
      </c>
      <c r="H118" s="183">
        <f>SUM(H111:H117)</f>
        <v>0</v>
      </c>
      <c r="I118" s="183">
        <f t="shared" ref="I118:J118" si="25">SUM(I111:I117)</f>
        <v>0</v>
      </c>
      <c r="J118" s="183">
        <f t="shared" si="25"/>
        <v>0</v>
      </c>
      <c r="K118" s="183">
        <f>SUM(H118:J118)</f>
        <v>0</v>
      </c>
    </row>
    <row r="119" spans="1:11" ht="15.75" customHeight="1" x14ac:dyDescent="0.25">
      <c r="A119" s="98"/>
      <c r="B119" s="98"/>
      <c r="C119" s="116"/>
      <c r="D119" s="117"/>
      <c r="E119" s="117"/>
      <c r="F119" s="117"/>
      <c r="G119" s="117"/>
      <c r="H119" s="238"/>
      <c r="I119" s="239"/>
      <c r="J119" s="239"/>
      <c r="K119" s="240"/>
    </row>
    <row r="120" spans="1:11" ht="15.75" customHeight="1" x14ac:dyDescent="0.25">
      <c r="A120" s="97"/>
      <c r="B120" s="97"/>
      <c r="C120" s="225" t="s">
        <v>125</v>
      </c>
      <c r="D120" s="226"/>
      <c r="E120" s="226"/>
      <c r="F120" s="226"/>
      <c r="G120" s="226"/>
      <c r="H120" s="241"/>
      <c r="I120" s="242"/>
      <c r="J120" s="242"/>
      <c r="K120" s="243"/>
    </row>
    <row r="121" spans="1:11" ht="21" customHeight="1" thickBot="1" x14ac:dyDescent="0.3">
      <c r="A121" s="97"/>
      <c r="B121" s="97"/>
      <c r="C121" s="103" t="s">
        <v>568</v>
      </c>
      <c r="D121" s="104">
        <f>'[1]1) Tableau budgétaire 1'!D121</f>
        <v>0</v>
      </c>
      <c r="E121" s="104">
        <f>'[1]1) Tableau budgétaire 1'!E121</f>
        <v>0</v>
      </c>
      <c r="F121" s="104">
        <f>'[1]1) Tableau budgétaire 1'!F121</f>
        <v>0</v>
      </c>
      <c r="G121" s="173">
        <f t="shared" ref="G121:G129" si="26">SUM(D121:F121)</f>
        <v>0</v>
      </c>
      <c r="H121" s="186"/>
      <c r="I121" s="186"/>
      <c r="J121" s="186"/>
      <c r="K121" s="186"/>
    </row>
    <row r="122" spans="1:11" ht="15.75" customHeight="1" x14ac:dyDescent="0.25">
      <c r="A122" s="97"/>
      <c r="B122" s="97"/>
      <c r="C122" s="106" t="s">
        <v>185</v>
      </c>
      <c r="D122" s="107"/>
      <c r="E122" s="108"/>
      <c r="F122" s="108"/>
      <c r="G122" s="174">
        <f t="shared" si="26"/>
        <v>0</v>
      </c>
      <c r="H122" s="187"/>
      <c r="I122" s="187"/>
      <c r="J122" s="187"/>
      <c r="K122" s="187"/>
    </row>
    <row r="123" spans="1:11" ht="15.75" customHeight="1" x14ac:dyDescent="0.25">
      <c r="A123" s="97"/>
      <c r="B123" s="97"/>
      <c r="C123" s="110" t="s">
        <v>186</v>
      </c>
      <c r="D123" s="111"/>
      <c r="E123" s="112"/>
      <c r="F123" s="112"/>
      <c r="G123" s="115">
        <f t="shared" si="26"/>
        <v>0</v>
      </c>
      <c r="H123" s="180"/>
      <c r="I123" s="180"/>
      <c r="J123" s="180"/>
      <c r="K123" s="180"/>
    </row>
    <row r="124" spans="1:11" ht="15.75" customHeight="1" x14ac:dyDescent="0.25">
      <c r="A124" s="97"/>
      <c r="B124" s="97"/>
      <c r="C124" s="110" t="s">
        <v>187</v>
      </c>
      <c r="D124" s="111"/>
      <c r="E124" s="111"/>
      <c r="F124" s="111"/>
      <c r="G124" s="115">
        <f t="shared" si="26"/>
        <v>0</v>
      </c>
      <c r="H124" s="180"/>
      <c r="I124" s="180"/>
      <c r="J124" s="180"/>
      <c r="K124" s="180"/>
    </row>
    <row r="125" spans="1:11" ht="15.75" customHeight="1" x14ac:dyDescent="0.25">
      <c r="A125" s="97"/>
      <c r="B125" s="97"/>
      <c r="C125" s="110" t="s">
        <v>188</v>
      </c>
      <c r="D125" s="111"/>
      <c r="E125" s="111"/>
      <c r="F125" s="111"/>
      <c r="G125" s="115">
        <f t="shared" si="26"/>
        <v>0</v>
      </c>
      <c r="H125" s="180"/>
      <c r="I125" s="180"/>
      <c r="J125" s="180"/>
      <c r="K125" s="180"/>
    </row>
    <row r="126" spans="1:11" ht="15.75" customHeight="1" x14ac:dyDescent="0.25">
      <c r="A126" s="97"/>
      <c r="B126" s="97"/>
      <c r="C126" s="110" t="s">
        <v>189</v>
      </c>
      <c r="D126" s="111"/>
      <c r="E126" s="111"/>
      <c r="F126" s="111"/>
      <c r="G126" s="115">
        <f t="shared" si="26"/>
        <v>0</v>
      </c>
      <c r="H126" s="180"/>
      <c r="I126" s="180"/>
      <c r="J126" s="180"/>
      <c r="K126" s="180"/>
    </row>
    <row r="127" spans="1:11" ht="15.75" customHeight="1" x14ac:dyDescent="0.25">
      <c r="A127" s="97"/>
      <c r="B127" s="97"/>
      <c r="C127" s="110" t="s">
        <v>190</v>
      </c>
      <c r="D127" s="111"/>
      <c r="E127" s="111"/>
      <c r="F127" s="111"/>
      <c r="G127" s="115">
        <f t="shared" si="26"/>
        <v>0</v>
      </c>
      <c r="H127" s="180"/>
      <c r="I127" s="180"/>
      <c r="J127" s="180"/>
      <c r="K127" s="180"/>
    </row>
    <row r="128" spans="1:11" ht="15.75" customHeight="1" x14ac:dyDescent="0.25">
      <c r="A128" s="97"/>
      <c r="B128" s="97"/>
      <c r="C128" s="110" t="s">
        <v>191</v>
      </c>
      <c r="D128" s="111"/>
      <c r="E128" s="111"/>
      <c r="F128" s="111"/>
      <c r="G128" s="115">
        <f t="shared" si="26"/>
        <v>0</v>
      </c>
      <c r="H128" s="180"/>
      <c r="I128" s="180"/>
      <c r="J128" s="180"/>
      <c r="K128" s="180"/>
    </row>
    <row r="129" spans="1:11" ht="15.75" customHeight="1" x14ac:dyDescent="0.25">
      <c r="A129" s="97"/>
      <c r="B129" s="97"/>
      <c r="C129" s="114" t="s">
        <v>551</v>
      </c>
      <c r="D129" s="114">
        <f t="shared" ref="D129:F129" si="27">SUM(D122:D128)</f>
        <v>0</v>
      </c>
      <c r="E129" s="114">
        <f t="shared" si="27"/>
        <v>0</v>
      </c>
      <c r="F129" s="114">
        <f t="shared" si="27"/>
        <v>0</v>
      </c>
      <c r="G129" s="115">
        <f t="shared" si="26"/>
        <v>0</v>
      </c>
      <c r="H129" s="183">
        <f>SUM(H122:H128)</f>
        <v>0</v>
      </c>
      <c r="I129" s="183">
        <f t="shared" ref="I129:J129" si="28">SUM(I122:I128)</f>
        <v>0</v>
      </c>
      <c r="J129" s="183">
        <f t="shared" si="28"/>
        <v>0</v>
      </c>
      <c r="K129" s="183">
        <f>SUM(H129:J129)</f>
        <v>0</v>
      </c>
    </row>
    <row r="130" spans="1:11" ht="15.75" customHeight="1" x14ac:dyDescent="0.25">
      <c r="A130" s="98"/>
      <c r="B130" s="98"/>
      <c r="C130" s="116"/>
      <c r="D130" s="117"/>
      <c r="E130" s="117"/>
      <c r="F130" s="117"/>
      <c r="G130" s="117"/>
      <c r="H130" s="238"/>
      <c r="I130" s="239"/>
      <c r="J130" s="239"/>
      <c r="K130" s="240"/>
    </row>
    <row r="131" spans="1:11" ht="15.75" customHeight="1" x14ac:dyDescent="0.25">
      <c r="A131" s="97"/>
      <c r="B131" s="97"/>
      <c r="C131" s="225" t="s">
        <v>134</v>
      </c>
      <c r="D131" s="226"/>
      <c r="E131" s="226"/>
      <c r="F131" s="226"/>
      <c r="G131" s="226"/>
      <c r="H131" s="241"/>
      <c r="I131" s="242"/>
      <c r="J131" s="242"/>
      <c r="K131" s="243"/>
    </row>
    <row r="132" spans="1:11" ht="24" customHeight="1" thickBot="1" x14ac:dyDescent="0.3">
      <c r="A132" s="97"/>
      <c r="B132" s="97"/>
      <c r="C132" s="103" t="s">
        <v>569</v>
      </c>
      <c r="D132" s="104">
        <f>'[1]1) Tableau budgétaire 1'!D131</f>
        <v>0</v>
      </c>
      <c r="E132" s="104">
        <f>'[1]1) Tableau budgétaire 1'!E131</f>
        <v>0</v>
      </c>
      <c r="F132" s="104">
        <f>'[1]1) Tableau budgétaire 1'!F131</f>
        <v>0</v>
      </c>
      <c r="G132" s="173">
        <f t="shared" ref="G132:G140" si="29">SUM(D132:F132)</f>
        <v>0</v>
      </c>
      <c r="H132" s="186"/>
      <c r="I132" s="186"/>
      <c r="J132" s="186"/>
      <c r="K132" s="186"/>
    </row>
    <row r="133" spans="1:11" ht="15.75" customHeight="1" x14ac:dyDescent="0.25">
      <c r="A133" s="97"/>
      <c r="B133" s="97"/>
      <c r="C133" s="106" t="s">
        <v>185</v>
      </c>
      <c r="D133" s="107"/>
      <c r="E133" s="108"/>
      <c r="F133" s="108"/>
      <c r="G133" s="174">
        <f t="shared" si="29"/>
        <v>0</v>
      </c>
      <c r="H133" s="187"/>
      <c r="I133" s="187"/>
      <c r="J133" s="187"/>
      <c r="K133" s="187"/>
    </row>
    <row r="134" spans="1:11" ht="15.75" customHeight="1" x14ac:dyDescent="0.25">
      <c r="A134" s="97"/>
      <c r="B134" s="97"/>
      <c r="C134" s="110" t="s">
        <v>186</v>
      </c>
      <c r="D134" s="111"/>
      <c r="E134" s="112"/>
      <c r="F134" s="112"/>
      <c r="G134" s="115">
        <f t="shared" si="29"/>
        <v>0</v>
      </c>
      <c r="H134" s="180"/>
      <c r="I134" s="180"/>
      <c r="J134" s="180"/>
      <c r="K134" s="180"/>
    </row>
    <row r="135" spans="1:11" ht="15.75" customHeight="1" x14ac:dyDescent="0.25">
      <c r="A135" s="97"/>
      <c r="B135" s="97"/>
      <c r="C135" s="110" t="s">
        <v>187</v>
      </c>
      <c r="D135" s="111"/>
      <c r="E135" s="111"/>
      <c r="F135" s="111"/>
      <c r="G135" s="115">
        <f t="shared" si="29"/>
        <v>0</v>
      </c>
      <c r="H135" s="180"/>
      <c r="I135" s="180"/>
      <c r="J135" s="180"/>
      <c r="K135" s="180"/>
    </row>
    <row r="136" spans="1:11" ht="15.75" customHeight="1" x14ac:dyDescent="0.25">
      <c r="A136" s="97"/>
      <c r="B136" s="97"/>
      <c r="C136" s="110" t="s">
        <v>188</v>
      </c>
      <c r="D136" s="111"/>
      <c r="E136" s="111"/>
      <c r="F136" s="111"/>
      <c r="G136" s="115">
        <f t="shared" si="29"/>
        <v>0</v>
      </c>
      <c r="H136" s="180"/>
      <c r="I136" s="180"/>
      <c r="J136" s="180"/>
      <c r="K136" s="180"/>
    </row>
    <row r="137" spans="1:11" ht="15.75" customHeight="1" x14ac:dyDescent="0.25">
      <c r="A137" s="97"/>
      <c r="B137" s="97"/>
      <c r="C137" s="110" t="s">
        <v>189</v>
      </c>
      <c r="D137" s="111"/>
      <c r="E137" s="111"/>
      <c r="F137" s="111"/>
      <c r="G137" s="115">
        <f t="shared" si="29"/>
        <v>0</v>
      </c>
      <c r="H137" s="180"/>
      <c r="I137" s="180"/>
      <c r="J137" s="180"/>
      <c r="K137" s="180"/>
    </row>
    <row r="138" spans="1:11" ht="15.75" customHeight="1" x14ac:dyDescent="0.25">
      <c r="A138" s="97"/>
      <c r="B138" s="97"/>
      <c r="C138" s="110" t="s">
        <v>190</v>
      </c>
      <c r="D138" s="111"/>
      <c r="E138" s="111"/>
      <c r="F138" s="111"/>
      <c r="G138" s="115">
        <f t="shared" si="29"/>
        <v>0</v>
      </c>
      <c r="H138" s="180"/>
      <c r="I138" s="180"/>
      <c r="J138" s="180"/>
      <c r="K138" s="180"/>
    </row>
    <row r="139" spans="1:11" ht="15.75" customHeight="1" x14ac:dyDescent="0.25">
      <c r="A139" s="97"/>
      <c r="B139" s="97"/>
      <c r="C139" s="110" t="s">
        <v>191</v>
      </c>
      <c r="D139" s="111"/>
      <c r="E139" s="111"/>
      <c r="F139" s="111"/>
      <c r="G139" s="115">
        <f t="shared" si="29"/>
        <v>0</v>
      </c>
      <c r="H139" s="180"/>
      <c r="I139" s="180"/>
      <c r="J139" s="180"/>
      <c r="K139" s="180"/>
    </row>
    <row r="140" spans="1:11" ht="15.75" customHeight="1" x14ac:dyDescent="0.25">
      <c r="A140" s="97"/>
      <c r="B140" s="97"/>
      <c r="C140" s="114" t="s">
        <v>551</v>
      </c>
      <c r="D140" s="114">
        <f t="shared" ref="D140:F140" si="30">SUM(D133:D139)</f>
        <v>0</v>
      </c>
      <c r="E140" s="114">
        <f t="shared" si="30"/>
        <v>0</v>
      </c>
      <c r="F140" s="114">
        <f t="shared" si="30"/>
        <v>0</v>
      </c>
      <c r="G140" s="115">
        <f t="shared" si="29"/>
        <v>0</v>
      </c>
      <c r="H140" s="183">
        <f>SUM(H133:H139)</f>
        <v>0</v>
      </c>
      <c r="I140" s="183">
        <f t="shared" ref="I140:J140" si="31">SUM(I133:I139)</f>
        <v>0</v>
      </c>
      <c r="J140" s="183">
        <f t="shared" si="31"/>
        <v>0</v>
      </c>
      <c r="K140" s="183">
        <f>SUM(H140:J140)</f>
        <v>0</v>
      </c>
    </row>
    <row r="141" spans="1:11" ht="15.75" customHeight="1" x14ac:dyDescent="0.25">
      <c r="A141" s="97"/>
      <c r="B141" s="97"/>
      <c r="C141" s="97"/>
      <c r="D141" s="98"/>
      <c r="E141" s="98"/>
      <c r="F141" s="98"/>
      <c r="G141" s="97"/>
      <c r="H141" s="238"/>
      <c r="I141" s="239"/>
      <c r="J141" s="239"/>
      <c r="K141" s="240"/>
    </row>
    <row r="142" spans="1:11" ht="15.75" customHeight="1" x14ac:dyDescent="0.25">
      <c r="A142" s="97"/>
      <c r="B142" s="225" t="s">
        <v>570</v>
      </c>
      <c r="C142" s="226"/>
      <c r="D142" s="226"/>
      <c r="E142" s="226"/>
      <c r="F142" s="226"/>
      <c r="G142" s="226"/>
      <c r="H142" s="238"/>
      <c r="I142" s="239"/>
      <c r="J142" s="239"/>
      <c r="K142" s="240"/>
    </row>
    <row r="143" spans="1:11" ht="15.75" customHeight="1" x14ac:dyDescent="0.25">
      <c r="A143" s="97"/>
      <c r="B143" s="97"/>
      <c r="C143" s="225" t="s">
        <v>144</v>
      </c>
      <c r="D143" s="226"/>
      <c r="E143" s="226"/>
      <c r="F143" s="226"/>
      <c r="G143" s="226"/>
      <c r="H143" s="241"/>
      <c r="I143" s="242"/>
      <c r="J143" s="242"/>
      <c r="K143" s="243"/>
    </row>
    <row r="144" spans="1:11" ht="24" customHeight="1" thickBot="1" x14ac:dyDescent="0.3">
      <c r="A144" s="97"/>
      <c r="B144" s="97"/>
      <c r="C144" s="103" t="s">
        <v>571</v>
      </c>
      <c r="D144" s="104">
        <f>'[1]1) Tableau budgétaire 1'!D143</f>
        <v>0</v>
      </c>
      <c r="E144" s="104">
        <f>'[1]1) Tableau budgétaire 1'!E143</f>
        <v>0</v>
      </c>
      <c r="F144" s="104">
        <f>'[1]1) Tableau budgétaire 1'!F143</f>
        <v>0</v>
      </c>
      <c r="G144" s="173">
        <f t="shared" ref="G144:G152" si="32">SUM(D144:F144)</f>
        <v>0</v>
      </c>
      <c r="H144" s="186"/>
      <c r="I144" s="186"/>
      <c r="J144" s="186"/>
      <c r="K144" s="186"/>
    </row>
    <row r="145" spans="1:11" ht="24.75" customHeight="1" x14ac:dyDescent="0.25">
      <c r="A145" s="97"/>
      <c r="B145" s="97"/>
      <c r="C145" s="106" t="s">
        <v>185</v>
      </c>
      <c r="D145" s="107"/>
      <c r="E145" s="108"/>
      <c r="F145" s="108"/>
      <c r="G145" s="174">
        <f t="shared" si="32"/>
        <v>0</v>
      </c>
      <c r="H145" s="187"/>
      <c r="I145" s="187"/>
      <c r="J145" s="187"/>
      <c r="K145" s="187"/>
    </row>
    <row r="146" spans="1:11" ht="15.75" customHeight="1" x14ac:dyDescent="0.25">
      <c r="A146" s="97"/>
      <c r="B146" s="97"/>
      <c r="C146" s="110" t="s">
        <v>186</v>
      </c>
      <c r="D146" s="111"/>
      <c r="E146" s="112"/>
      <c r="F146" s="112"/>
      <c r="G146" s="115">
        <f t="shared" si="32"/>
        <v>0</v>
      </c>
      <c r="H146" s="180"/>
      <c r="I146" s="180"/>
      <c r="J146" s="180"/>
      <c r="K146" s="180"/>
    </row>
    <row r="147" spans="1:11" ht="15.75" customHeight="1" x14ac:dyDescent="0.25">
      <c r="A147" s="97"/>
      <c r="B147" s="97"/>
      <c r="C147" s="110" t="s">
        <v>187</v>
      </c>
      <c r="D147" s="111"/>
      <c r="E147" s="111"/>
      <c r="F147" s="111"/>
      <c r="G147" s="115">
        <f t="shared" si="32"/>
        <v>0</v>
      </c>
      <c r="H147" s="180"/>
      <c r="I147" s="180"/>
      <c r="J147" s="180"/>
      <c r="K147" s="180"/>
    </row>
    <row r="148" spans="1:11" ht="15.75" customHeight="1" x14ac:dyDescent="0.25">
      <c r="A148" s="97"/>
      <c r="B148" s="97"/>
      <c r="C148" s="110" t="s">
        <v>188</v>
      </c>
      <c r="D148" s="111"/>
      <c r="E148" s="111"/>
      <c r="F148" s="111"/>
      <c r="G148" s="115">
        <f t="shared" si="32"/>
        <v>0</v>
      </c>
      <c r="H148" s="180"/>
      <c r="I148" s="180"/>
      <c r="J148" s="180"/>
      <c r="K148" s="180"/>
    </row>
    <row r="149" spans="1:11" ht="15.75" customHeight="1" x14ac:dyDescent="0.25">
      <c r="A149" s="97"/>
      <c r="B149" s="97"/>
      <c r="C149" s="110" t="s">
        <v>189</v>
      </c>
      <c r="D149" s="111"/>
      <c r="E149" s="111"/>
      <c r="F149" s="111"/>
      <c r="G149" s="115">
        <f t="shared" si="32"/>
        <v>0</v>
      </c>
      <c r="H149" s="180"/>
      <c r="I149" s="180"/>
      <c r="J149" s="180"/>
      <c r="K149" s="180"/>
    </row>
    <row r="150" spans="1:11" ht="15.75" customHeight="1" x14ac:dyDescent="0.25">
      <c r="A150" s="97"/>
      <c r="B150" s="97"/>
      <c r="C150" s="110" t="s">
        <v>190</v>
      </c>
      <c r="D150" s="111"/>
      <c r="E150" s="111"/>
      <c r="F150" s="111"/>
      <c r="G150" s="115">
        <f t="shared" si="32"/>
        <v>0</v>
      </c>
      <c r="H150" s="180"/>
      <c r="I150" s="180"/>
      <c r="J150" s="180"/>
      <c r="K150" s="180"/>
    </row>
    <row r="151" spans="1:11" ht="15.75" customHeight="1" x14ac:dyDescent="0.25">
      <c r="A151" s="97"/>
      <c r="B151" s="97"/>
      <c r="C151" s="110" t="s">
        <v>191</v>
      </c>
      <c r="D151" s="111"/>
      <c r="E151" s="111"/>
      <c r="F151" s="111"/>
      <c r="G151" s="115">
        <f t="shared" si="32"/>
        <v>0</v>
      </c>
      <c r="H151" s="180"/>
      <c r="I151" s="180"/>
      <c r="J151" s="180"/>
      <c r="K151" s="180"/>
    </row>
    <row r="152" spans="1:11" ht="15.75" customHeight="1" x14ac:dyDescent="0.25">
      <c r="A152" s="97"/>
      <c r="B152" s="97"/>
      <c r="C152" s="114" t="s">
        <v>551</v>
      </c>
      <c r="D152" s="114">
        <f t="shared" ref="D152:F152" si="33">SUM(D145:D151)</f>
        <v>0</v>
      </c>
      <c r="E152" s="114">
        <f t="shared" si="33"/>
        <v>0</v>
      </c>
      <c r="F152" s="114">
        <f t="shared" si="33"/>
        <v>0</v>
      </c>
      <c r="G152" s="115">
        <f t="shared" si="32"/>
        <v>0</v>
      </c>
      <c r="H152" s="184">
        <f>SUM(H145:H151)</f>
        <v>0</v>
      </c>
      <c r="I152" s="184">
        <f t="shared" ref="I152:J152" si="34">SUM(I145:I151)</f>
        <v>0</v>
      </c>
      <c r="J152" s="184">
        <f t="shared" si="34"/>
        <v>0</v>
      </c>
      <c r="K152" s="184">
        <f>SUM(H152:J152)</f>
        <v>0</v>
      </c>
    </row>
    <row r="153" spans="1:11" ht="15.75" customHeight="1" x14ac:dyDescent="0.25">
      <c r="A153" s="98"/>
      <c r="B153" s="98"/>
      <c r="C153" s="116"/>
      <c r="D153" s="117"/>
      <c r="E153" s="117"/>
      <c r="F153" s="117"/>
      <c r="G153" s="117"/>
      <c r="H153" s="238"/>
      <c r="I153" s="239"/>
      <c r="J153" s="239"/>
      <c r="K153" s="240"/>
    </row>
    <row r="154" spans="1:11" ht="15.75" customHeight="1" x14ac:dyDescent="0.25">
      <c r="A154" s="97"/>
      <c r="B154" s="97"/>
      <c r="C154" s="225" t="s">
        <v>153</v>
      </c>
      <c r="D154" s="226"/>
      <c r="E154" s="226"/>
      <c r="F154" s="226"/>
      <c r="G154" s="226"/>
      <c r="H154" s="241"/>
      <c r="I154" s="242"/>
      <c r="J154" s="242"/>
      <c r="K154" s="243"/>
    </row>
    <row r="155" spans="1:11" ht="21" customHeight="1" thickBot="1" x14ac:dyDescent="0.3">
      <c r="A155" s="97"/>
      <c r="B155" s="97"/>
      <c r="C155" s="103" t="s">
        <v>572</v>
      </c>
      <c r="D155" s="104">
        <f>'[1]1) Tableau budgétaire 1'!D153</f>
        <v>0</v>
      </c>
      <c r="E155" s="104">
        <f>'[1]1) Tableau budgétaire 1'!E153</f>
        <v>0</v>
      </c>
      <c r="F155" s="104">
        <f>'[1]1) Tableau budgétaire 1'!F153</f>
        <v>0</v>
      </c>
      <c r="G155" s="173">
        <f t="shared" ref="G155:G163" si="35">SUM(D155:F155)</f>
        <v>0</v>
      </c>
      <c r="H155" s="186"/>
      <c r="I155" s="186"/>
      <c r="J155" s="186"/>
      <c r="K155" s="186"/>
    </row>
    <row r="156" spans="1:11" ht="15.75" customHeight="1" x14ac:dyDescent="0.25">
      <c r="A156" s="97"/>
      <c r="B156" s="97"/>
      <c r="C156" s="106" t="s">
        <v>185</v>
      </c>
      <c r="D156" s="107"/>
      <c r="E156" s="108"/>
      <c r="F156" s="108"/>
      <c r="G156" s="174">
        <f t="shared" si="35"/>
        <v>0</v>
      </c>
      <c r="H156" s="187"/>
      <c r="I156" s="187"/>
      <c r="J156" s="187"/>
      <c r="K156" s="187"/>
    </row>
    <row r="157" spans="1:11" ht="15.75" customHeight="1" x14ac:dyDescent="0.25">
      <c r="A157" s="97"/>
      <c r="B157" s="97"/>
      <c r="C157" s="110" t="s">
        <v>186</v>
      </c>
      <c r="D157" s="111"/>
      <c r="E157" s="112"/>
      <c r="F157" s="112"/>
      <c r="G157" s="115">
        <f t="shared" si="35"/>
        <v>0</v>
      </c>
      <c r="H157" s="180"/>
      <c r="I157" s="180"/>
      <c r="J157" s="180"/>
      <c r="K157" s="180"/>
    </row>
    <row r="158" spans="1:11" ht="15.75" customHeight="1" x14ac:dyDescent="0.25">
      <c r="A158" s="97"/>
      <c r="B158" s="97"/>
      <c r="C158" s="110" t="s">
        <v>187</v>
      </c>
      <c r="D158" s="111"/>
      <c r="E158" s="111"/>
      <c r="F158" s="111"/>
      <c r="G158" s="115">
        <f t="shared" si="35"/>
        <v>0</v>
      </c>
      <c r="H158" s="180"/>
      <c r="I158" s="180"/>
      <c r="J158" s="180"/>
      <c r="K158" s="180"/>
    </row>
    <row r="159" spans="1:11" ht="15.75" customHeight="1" x14ac:dyDescent="0.25">
      <c r="A159" s="97"/>
      <c r="B159" s="97"/>
      <c r="C159" s="110" t="s">
        <v>188</v>
      </c>
      <c r="D159" s="111"/>
      <c r="E159" s="111"/>
      <c r="F159" s="111"/>
      <c r="G159" s="115">
        <f t="shared" si="35"/>
        <v>0</v>
      </c>
      <c r="H159" s="180"/>
      <c r="I159" s="180"/>
      <c r="J159" s="180"/>
      <c r="K159" s="180"/>
    </row>
    <row r="160" spans="1:11" ht="15.75" customHeight="1" x14ac:dyDescent="0.25">
      <c r="A160" s="97"/>
      <c r="B160" s="97"/>
      <c r="C160" s="110" t="s">
        <v>189</v>
      </c>
      <c r="D160" s="111"/>
      <c r="E160" s="111"/>
      <c r="F160" s="111"/>
      <c r="G160" s="115">
        <f t="shared" si="35"/>
        <v>0</v>
      </c>
      <c r="H160" s="180"/>
      <c r="I160" s="180"/>
      <c r="J160" s="180"/>
      <c r="K160" s="180"/>
    </row>
    <row r="161" spans="1:11" ht="15.75" customHeight="1" x14ac:dyDescent="0.25">
      <c r="A161" s="97"/>
      <c r="B161" s="97"/>
      <c r="C161" s="110" t="s">
        <v>190</v>
      </c>
      <c r="D161" s="111"/>
      <c r="E161" s="111"/>
      <c r="F161" s="111"/>
      <c r="G161" s="115">
        <f t="shared" si="35"/>
        <v>0</v>
      </c>
      <c r="H161" s="180"/>
      <c r="I161" s="180"/>
      <c r="J161" s="180"/>
      <c r="K161" s="180"/>
    </row>
    <row r="162" spans="1:11" ht="15.75" customHeight="1" x14ac:dyDescent="0.25">
      <c r="A162" s="97"/>
      <c r="B162" s="97"/>
      <c r="C162" s="110" t="s">
        <v>191</v>
      </c>
      <c r="D162" s="111"/>
      <c r="E162" s="111"/>
      <c r="F162" s="111"/>
      <c r="G162" s="115">
        <f t="shared" si="35"/>
        <v>0</v>
      </c>
      <c r="H162" s="180"/>
      <c r="I162" s="180"/>
      <c r="J162" s="180"/>
      <c r="K162" s="180"/>
    </row>
    <row r="163" spans="1:11" ht="15.75" customHeight="1" x14ac:dyDescent="0.25">
      <c r="A163" s="97"/>
      <c r="B163" s="97"/>
      <c r="C163" s="114" t="s">
        <v>551</v>
      </c>
      <c r="D163" s="114">
        <f t="shared" ref="D163:F163" si="36">SUM(D156:D162)</f>
        <v>0</v>
      </c>
      <c r="E163" s="114">
        <f t="shared" si="36"/>
        <v>0</v>
      </c>
      <c r="F163" s="114">
        <f t="shared" si="36"/>
        <v>0</v>
      </c>
      <c r="G163" s="115">
        <f t="shared" si="35"/>
        <v>0</v>
      </c>
      <c r="H163" s="183">
        <f>SUM(H156:H162)</f>
        <v>0</v>
      </c>
      <c r="I163" s="183">
        <f t="shared" ref="I163:J163" si="37">SUM(I156:I162)</f>
        <v>0</v>
      </c>
      <c r="J163" s="183">
        <f t="shared" si="37"/>
        <v>0</v>
      </c>
      <c r="K163" s="183">
        <f>SUM(H163:J163)</f>
        <v>0</v>
      </c>
    </row>
    <row r="164" spans="1:11" ht="15.75" customHeight="1" x14ac:dyDescent="0.25">
      <c r="A164" s="98"/>
      <c r="B164" s="98"/>
      <c r="C164" s="116"/>
      <c r="D164" s="117"/>
      <c r="E164" s="117"/>
      <c r="F164" s="117"/>
      <c r="G164" s="117"/>
      <c r="H164" s="238"/>
      <c r="I164" s="239"/>
      <c r="J164" s="239"/>
      <c r="K164" s="240"/>
    </row>
    <row r="165" spans="1:11" ht="15.75" customHeight="1" x14ac:dyDescent="0.25">
      <c r="A165" s="97"/>
      <c r="B165" s="97"/>
      <c r="C165" s="225" t="s">
        <v>162</v>
      </c>
      <c r="D165" s="226"/>
      <c r="E165" s="226"/>
      <c r="F165" s="226"/>
      <c r="G165" s="226"/>
      <c r="H165" s="241"/>
      <c r="I165" s="242"/>
      <c r="J165" s="242"/>
      <c r="K165" s="243"/>
    </row>
    <row r="166" spans="1:11" ht="19.5" customHeight="1" thickBot="1" x14ac:dyDescent="0.3">
      <c r="A166" s="97"/>
      <c r="B166" s="97"/>
      <c r="C166" s="103" t="s">
        <v>573</v>
      </c>
      <c r="D166" s="104">
        <f>'[1]1) Tableau budgétaire 1'!D163</f>
        <v>0</v>
      </c>
      <c r="E166" s="104">
        <f>'[1]1) Tableau budgétaire 1'!E163</f>
        <v>0</v>
      </c>
      <c r="F166" s="104">
        <f>'[1]1) Tableau budgétaire 1'!F163</f>
        <v>0</v>
      </c>
      <c r="G166" s="173">
        <f t="shared" ref="G166:G174" si="38">SUM(D166:F166)</f>
        <v>0</v>
      </c>
      <c r="H166" s="186"/>
      <c r="I166" s="186"/>
      <c r="J166" s="186"/>
      <c r="K166" s="186"/>
    </row>
    <row r="167" spans="1:11" ht="15.75" customHeight="1" x14ac:dyDescent="0.25">
      <c r="A167" s="97"/>
      <c r="B167" s="97"/>
      <c r="C167" s="106" t="s">
        <v>185</v>
      </c>
      <c r="D167" s="107"/>
      <c r="E167" s="108"/>
      <c r="F167" s="108"/>
      <c r="G167" s="174">
        <f t="shared" si="38"/>
        <v>0</v>
      </c>
      <c r="H167" s="187"/>
      <c r="I167" s="187"/>
      <c r="J167" s="187"/>
      <c r="K167" s="187"/>
    </row>
    <row r="168" spans="1:11" ht="15.75" customHeight="1" x14ac:dyDescent="0.25">
      <c r="A168" s="97"/>
      <c r="B168" s="97"/>
      <c r="C168" s="110" t="s">
        <v>186</v>
      </c>
      <c r="D168" s="111"/>
      <c r="E168" s="112"/>
      <c r="F168" s="112"/>
      <c r="G168" s="115">
        <f t="shared" si="38"/>
        <v>0</v>
      </c>
      <c r="H168" s="180"/>
      <c r="I168" s="180"/>
      <c r="J168" s="180"/>
      <c r="K168" s="180"/>
    </row>
    <row r="169" spans="1:11" ht="15.75" customHeight="1" x14ac:dyDescent="0.25">
      <c r="A169" s="97"/>
      <c r="B169" s="97"/>
      <c r="C169" s="110" t="s">
        <v>187</v>
      </c>
      <c r="D169" s="111"/>
      <c r="E169" s="111"/>
      <c r="F169" s="111"/>
      <c r="G169" s="115">
        <f t="shared" si="38"/>
        <v>0</v>
      </c>
      <c r="H169" s="180"/>
      <c r="I169" s="180"/>
      <c r="J169" s="180"/>
      <c r="K169" s="180"/>
    </row>
    <row r="170" spans="1:11" ht="15.75" customHeight="1" x14ac:dyDescent="0.25">
      <c r="A170" s="97"/>
      <c r="B170" s="97"/>
      <c r="C170" s="110" t="s">
        <v>188</v>
      </c>
      <c r="D170" s="111"/>
      <c r="E170" s="111"/>
      <c r="F170" s="111"/>
      <c r="G170" s="115">
        <f t="shared" si="38"/>
        <v>0</v>
      </c>
      <c r="H170" s="180"/>
      <c r="I170" s="180"/>
      <c r="J170" s="180"/>
      <c r="K170" s="180"/>
    </row>
    <row r="171" spans="1:11" ht="15.75" customHeight="1" x14ac:dyDescent="0.25">
      <c r="A171" s="97"/>
      <c r="B171" s="97"/>
      <c r="C171" s="110" t="s">
        <v>189</v>
      </c>
      <c r="D171" s="111"/>
      <c r="E171" s="111"/>
      <c r="F171" s="111"/>
      <c r="G171" s="115">
        <f t="shared" si="38"/>
        <v>0</v>
      </c>
      <c r="H171" s="180"/>
      <c r="I171" s="180"/>
      <c r="J171" s="180"/>
      <c r="K171" s="180"/>
    </row>
    <row r="172" spans="1:11" ht="15.75" customHeight="1" x14ac:dyDescent="0.25">
      <c r="A172" s="97"/>
      <c r="B172" s="97"/>
      <c r="C172" s="110" t="s">
        <v>190</v>
      </c>
      <c r="D172" s="111"/>
      <c r="E172" s="111"/>
      <c r="F172" s="111"/>
      <c r="G172" s="115">
        <f t="shared" si="38"/>
        <v>0</v>
      </c>
      <c r="H172" s="180"/>
      <c r="I172" s="180"/>
      <c r="J172" s="180"/>
      <c r="K172" s="180"/>
    </row>
    <row r="173" spans="1:11" ht="15.75" customHeight="1" x14ac:dyDescent="0.25">
      <c r="A173" s="97"/>
      <c r="B173" s="97"/>
      <c r="C173" s="110" t="s">
        <v>191</v>
      </c>
      <c r="D173" s="111"/>
      <c r="E173" s="111"/>
      <c r="F173" s="111"/>
      <c r="G173" s="115">
        <f t="shared" si="38"/>
        <v>0</v>
      </c>
      <c r="H173" s="180"/>
      <c r="I173" s="180"/>
      <c r="J173" s="180"/>
      <c r="K173" s="180"/>
    </row>
    <row r="174" spans="1:11" ht="15.75" customHeight="1" x14ac:dyDescent="0.25">
      <c r="A174" s="97"/>
      <c r="B174" s="97"/>
      <c r="C174" s="114" t="s">
        <v>551</v>
      </c>
      <c r="D174" s="114">
        <f t="shared" ref="D174:F174" si="39">SUM(D167:D173)</f>
        <v>0</v>
      </c>
      <c r="E174" s="114">
        <f t="shared" si="39"/>
        <v>0</v>
      </c>
      <c r="F174" s="114">
        <f t="shared" si="39"/>
        <v>0</v>
      </c>
      <c r="G174" s="115">
        <f t="shared" si="38"/>
        <v>0</v>
      </c>
      <c r="H174" s="183">
        <f>SUM(H167:H173)</f>
        <v>0</v>
      </c>
      <c r="I174" s="183">
        <f t="shared" ref="I174:J174" si="40">SUM(I167:I173)</f>
        <v>0</v>
      </c>
      <c r="J174" s="183">
        <f t="shared" si="40"/>
        <v>0</v>
      </c>
      <c r="K174" s="183">
        <f>SUM(H174:J174)</f>
        <v>0</v>
      </c>
    </row>
    <row r="175" spans="1:11" ht="15.75" customHeight="1" x14ac:dyDescent="0.25">
      <c r="A175" s="98"/>
      <c r="B175" s="98"/>
      <c r="C175" s="116"/>
      <c r="D175" s="117"/>
      <c r="E175" s="117"/>
      <c r="F175" s="117"/>
      <c r="G175" s="117"/>
      <c r="H175" s="238"/>
      <c r="I175" s="239"/>
      <c r="J175" s="239"/>
      <c r="K175" s="240"/>
    </row>
    <row r="176" spans="1:11" ht="15.75" customHeight="1" x14ac:dyDescent="0.25">
      <c r="A176" s="97"/>
      <c r="B176" s="97"/>
      <c r="C176" s="225" t="s">
        <v>171</v>
      </c>
      <c r="D176" s="226"/>
      <c r="E176" s="226"/>
      <c r="F176" s="226"/>
      <c r="G176" s="226"/>
      <c r="H176" s="241"/>
      <c r="I176" s="242"/>
      <c r="J176" s="242"/>
      <c r="K176" s="243"/>
    </row>
    <row r="177" spans="1:19" ht="22.5" customHeight="1" thickBot="1" x14ac:dyDescent="0.3">
      <c r="A177" s="97"/>
      <c r="B177" s="97"/>
      <c r="C177" s="103" t="s">
        <v>574</v>
      </c>
      <c r="D177" s="104">
        <f>'[1]1) Tableau budgétaire 1'!D173</f>
        <v>0</v>
      </c>
      <c r="E177" s="104">
        <f>'[1]1) Tableau budgétaire 1'!E173</f>
        <v>0</v>
      </c>
      <c r="F177" s="104">
        <f>'[1]1) Tableau budgétaire 1'!F173</f>
        <v>0</v>
      </c>
      <c r="G177" s="173">
        <f t="shared" ref="G177:G185" si="41">SUM(D177:F177)</f>
        <v>0</v>
      </c>
      <c r="H177" s="186"/>
      <c r="I177" s="186"/>
      <c r="J177" s="186"/>
      <c r="K177" s="186"/>
    </row>
    <row r="178" spans="1:19" ht="15.75" customHeight="1" x14ac:dyDescent="0.25">
      <c r="A178" s="97"/>
      <c r="B178" s="97"/>
      <c r="C178" s="106" t="s">
        <v>185</v>
      </c>
      <c r="D178" s="107"/>
      <c r="E178" s="108"/>
      <c r="F178" s="108"/>
      <c r="G178" s="174">
        <f t="shared" si="41"/>
        <v>0</v>
      </c>
      <c r="H178" s="187"/>
      <c r="I178" s="187"/>
      <c r="J178" s="187"/>
      <c r="K178" s="187"/>
    </row>
    <row r="179" spans="1:19" ht="15.75" customHeight="1" x14ac:dyDescent="0.25">
      <c r="A179" s="97"/>
      <c r="B179" s="97"/>
      <c r="C179" s="110" t="s">
        <v>186</v>
      </c>
      <c r="D179" s="111"/>
      <c r="E179" s="112"/>
      <c r="F179" s="112"/>
      <c r="G179" s="115">
        <f t="shared" si="41"/>
        <v>0</v>
      </c>
      <c r="H179" s="180"/>
      <c r="I179" s="180"/>
      <c r="J179" s="180"/>
      <c r="K179" s="180"/>
    </row>
    <row r="180" spans="1:19" ht="15.75" customHeight="1" x14ac:dyDescent="0.25">
      <c r="A180" s="97"/>
      <c r="B180" s="97"/>
      <c r="C180" s="110" t="s">
        <v>187</v>
      </c>
      <c r="D180" s="111"/>
      <c r="E180" s="111"/>
      <c r="F180" s="111"/>
      <c r="G180" s="115">
        <f t="shared" si="41"/>
        <v>0</v>
      </c>
      <c r="H180" s="180"/>
      <c r="I180" s="180"/>
      <c r="J180" s="180"/>
      <c r="K180" s="180"/>
    </row>
    <row r="181" spans="1:19" ht="15.75" customHeight="1" x14ac:dyDescent="0.25">
      <c r="A181" s="97"/>
      <c r="B181" s="97"/>
      <c r="C181" s="110" t="s">
        <v>188</v>
      </c>
      <c r="D181" s="111"/>
      <c r="E181" s="111"/>
      <c r="F181" s="111"/>
      <c r="G181" s="115">
        <f t="shared" si="41"/>
        <v>0</v>
      </c>
      <c r="H181" s="180"/>
      <c r="I181" s="180"/>
      <c r="J181" s="180"/>
      <c r="K181" s="180"/>
    </row>
    <row r="182" spans="1:19" ht="15.75" customHeight="1" x14ac:dyDescent="0.25">
      <c r="A182" s="97"/>
      <c r="B182" s="97"/>
      <c r="C182" s="110" t="s">
        <v>189</v>
      </c>
      <c r="D182" s="111"/>
      <c r="E182" s="111"/>
      <c r="F182" s="111"/>
      <c r="G182" s="115">
        <f t="shared" si="41"/>
        <v>0</v>
      </c>
      <c r="H182" s="180"/>
      <c r="I182" s="180"/>
      <c r="J182" s="180"/>
      <c r="K182" s="180"/>
    </row>
    <row r="183" spans="1:19" ht="15.75" customHeight="1" x14ac:dyDescent="0.25">
      <c r="A183" s="97"/>
      <c r="B183" s="97"/>
      <c r="C183" s="110" t="s">
        <v>190</v>
      </c>
      <c r="D183" s="111"/>
      <c r="E183" s="111"/>
      <c r="F183" s="111"/>
      <c r="G183" s="115">
        <f t="shared" si="41"/>
        <v>0</v>
      </c>
      <c r="H183" s="180"/>
      <c r="I183" s="180"/>
      <c r="J183" s="180"/>
      <c r="K183" s="180"/>
    </row>
    <row r="184" spans="1:19" ht="15.75" customHeight="1" x14ac:dyDescent="0.25">
      <c r="A184" s="97"/>
      <c r="B184" s="97"/>
      <c r="C184" s="110" t="s">
        <v>191</v>
      </c>
      <c r="D184" s="111"/>
      <c r="E184" s="111"/>
      <c r="F184" s="111"/>
      <c r="G184" s="115">
        <f t="shared" si="41"/>
        <v>0</v>
      </c>
      <c r="H184" s="180"/>
      <c r="I184" s="180"/>
      <c r="J184" s="180"/>
      <c r="K184" s="180"/>
    </row>
    <row r="185" spans="1:19" ht="15.75" customHeight="1" x14ac:dyDescent="0.25">
      <c r="A185" s="97"/>
      <c r="B185" s="97"/>
      <c r="C185" s="114" t="s">
        <v>551</v>
      </c>
      <c r="D185" s="114">
        <f t="shared" ref="D185:F185" si="42">SUM(D178:D184)</f>
        <v>0</v>
      </c>
      <c r="E185" s="114">
        <f t="shared" si="42"/>
        <v>0</v>
      </c>
      <c r="F185" s="114">
        <f t="shared" si="42"/>
        <v>0</v>
      </c>
      <c r="G185" s="115">
        <f t="shared" si="41"/>
        <v>0</v>
      </c>
      <c r="H185" s="183">
        <f>SUM(H178:H184)</f>
        <v>0</v>
      </c>
      <c r="I185" s="183">
        <f t="shared" ref="I185:J185" si="43">SUM(I178:I184)</f>
        <v>0</v>
      </c>
      <c r="J185" s="183">
        <f t="shared" si="43"/>
        <v>0</v>
      </c>
      <c r="K185" s="183">
        <f>SUM(H185:J185)</f>
        <v>0</v>
      </c>
    </row>
    <row r="186" spans="1:19" ht="15.75" customHeight="1" x14ac:dyDescent="0.25">
      <c r="A186" s="97"/>
      <c r="B186" s="97"/>
      <c r="C186" s="97"/>
      <c r="D186" s="98"/>
      <c r="E186" s="98"/>
      <c r="F186" s="98"/>
      <c r="G186" s="97"/>
      <c r="H186" s="238"/>
      <c r="I186" s="239"/>
      <c r="J186" s="239"/>
      <c r="K186" s="240"/>
    </row>
    <row r="187" spans="1:19" ht="15.75" customHeight="1" x14ac:dyDescent="0.25">
      <c r="A187" s="97"/>
      <c r="B187" s="97"/>
      <c r="C187" s="225" t="s">
        <v>575</v>
      </c>
      <c r="D187" s="226"/>
      <c r="E187" s="226"/>
      <c r="F187" s="226"/>
      <c r="G187" s="226"/>
      <c r="H187" s="241"/>
      <c r="I187" s="242"/>
      <c r="J187" s="242"/>
      <c r="K187" s="243"/>
    </row>
    <row r="188" spans="1:19" ht="36" customHeight="1" thickBot="1" x14ac:dyDescent="0.3">
      <c r="A188" s="97"/>
      <c r="B188" s="97"/>
      <c r="C188" s="103" t="s">
        <v>576</v>
      </c>
      <c r="D188" s="104">
        <f>'[1]1) Tableau budgétaire 1'!D180</f>
        <v>40132</v>
      </c>
      <c r="E188" s="104">
        <f>'[1]1) Tableau budgétaire 1'!E180</f>
        <v>209000</v>
      </c>
      <c r="F188" s="104">
        <f>'[1]1) Tableau budgétaire 1'!F180</f>
        <v>143800</v>
      </c>
      <c r="G188" s="105">
        <f t="shared" ref="G188:G196" si="44">SUM(D188:F188)</f>
        <v>392932</v>
      </c>
      <c r="H188" s="186"/>
      <c r="I188" s="186"/>
      <c r="J188" s="186"/>
      <c r="K188" s="186"/>
      <c r="L188" s="177"/>
      <c r="M188" s="178"/>
      <c r="N188" s="178"/>
      <c r="O188" s="178"/>
      <c r="P188" s="178"/>
      <c r="Q188" s="200"/>
      <c r="R188" s="178"/>
      <c r="S188" s="178"/>
    </row>
    <row r="189" spans="1:19" ht="15.75" customHeight="1" x14ac:dyDescent="0.25">
      <c r="A189" s="97"/>
      <c r="B189" s="97"/>
      <c r="C189" s="106" t="s">
        <v>185</v>
      </c>
      <c r="D189" s="107">
        <v>30132</v>
      </c>
      <c r="E189" s="108">
        <v>86040</v>
      </c>
      <c r="F189" s="108"/>
      <c r="G189" s="109">
        <f t="shared" si="44"/>
        <v>116172</v>
      </c>
      <c r="H189" s="194">
        <v>0</v>
      </c>
      <c r="I189" s="195">
        <f>+'RF - Par produits revu'!K176</f>
        <v>19465.7</v>
      </c>
      <c r="J189" s="181"/>
      <c r="K189" s="199">
        <f>SUM(H189:J189)</f>
        <v>19465.7</v>
      </c>
      <c r="L189" s="177"/>
      <c r="M189" s="178"/>
      <c r="N189" s="203"/>
      <c r="O189" s="203"/>
      <c r="P189" s="200"/>
      <c r="Q189" s="178"/>
      <c r="R189" s="178"/>
      <c r="S189" s="178"/>
    </row>
    <row r="190" spans="1:19" ht="15.75" customHeight="1" x14ac:dyDescent="0.25">
      <c r="A190" s="97"/>
      <c r="B190" s="97"/>
      <c r="C190" s="110" t="s">
        <v>186</v>
      </c>
      <c r="D190" s="111"/>
      <c r="E190" s="112"/>
      <c r="F190" s="112">
        <v>15000</v>
      </c>
      <c r="G190" s="113">
        <f t="shared" si="44"/>
        <v>15000</v>
      </c>
      <c r="H190" s="194">
        <v>0</v>
      </c>
      <c r="I190" s="196"/>
      <c r="J190" s="193">
        <v>1270.6400000000001</v>
      </c>
      <c r="K190" s="199">
        <f t="shared" ref="K190:K195" si="45">SUM(H190:J190)</f>
        <v>1270.6400000000001</v>
      </c>
      <c r="L190" s="177"/>
      <c r="M190" s="178"/>
      <c r="N190" s="204"/>
      <c r="O190" s="203"/>
      <c r="P190" s="200"/>
      <c r="Q190" s="197"/>
      <c r="R190" s="178"/>
      <c r="S190" s="178"/>
    </row>
    <row r="191" spans="1:19" ht="15.75" customHeight="1" x14ac:dyDescent="0.25">
      <c r="A191" s="97"/>
      <c r="B191" s="97"/>
      <c r="C191" s="110" t="s">
        <v>187</v>
      </c>
      <c r="D191" s="111"/>
      <c r="E191" s="111">
        <v>3200</v>
      </c>
      <c r="F191" s="111">
        <v>15000</v>
      </c>
      <c r="G191" s="113">
        <f t="shared" si="44"/>
        <v>18200</v>
      </c>
      <c r="H191" s="194">
        <v>0</v>
      </c>
      <c r="I191" s="196"/>
      <c r="J191" s="179"/>
      <c r="K191" s="199">
        <f t="shared" si="45"/>
        <v>0</v>
      </c>
      <c r="L191" s="177"/>
      <c r="M191" s="178"/>
      <c r="N191" s="204"/>
      <c r="O191" s="203"/>
      <c r="P191" s="200"/>
      <c r="R191" s="178"/>
      <c r="S191" s="178"/>
    </row>
    <row r="192" spans="1:19" ht="15.75" customHeight="1" x14ac:dyDescent="0.25">
      <c r="A192" s="97"/>
      <c r="B192" s="97"/>
      <c r="C192" s="110" t="s">
        <v>188</v>
      </c>
      <c r="D192" s="111">
        <v>3000</v>
      </c>
      <c r="E192" s="111">
        <v>70000</v>
      </c>
      <c r="F192" s="111">
        <v>83200</v>
      </c>
      <c r="G192" s="113">
        <f t="shared" si="44"/>
        <v>156200</v>
      </c>
      <c r="H192" s="194">
        <v>0</v>
      </c>
      <c r="I192" s="196"/>
      <c r="J192" s="179"/>
      <c r="K192" s="199">
        <f t="shared" si="45"/>
        <v>0</v>
      </c>
      <c r="L192" s="177"/>
      <c r="M192" s="178"/>
      <c r="N192" s="204"/>
      <c r="O192" s="203"/>
      <c r="P192" s="200"/>
      <c r="R192" s="178"/>
      <c r="S192" s="178"/>
    </row>
    <row r="193" spans="1:19" ht="15.75" customHeight="1" x14ac:dyDescent="0.25">
      <c r="A193" s="97"/>
      <c r="B193" s="97"/>
      <c r="C193" s="110" t="s">
        <v>189</v>
      </c>
      <c r="D193" s="111">
        <v>2000</v>
      </c>
      <c r="E193" s="111">
        <v>17800</v>
      </c>
      <c r="F193" s="111">
        <v>17500</v>
      </c>
      <c r="G193" s="113">
        <f t="shared" si="44"/>
        <v>37300</v>
      </c>
      <c r="H193" s="194">
        <v>0</v>
      </c>
      <c r="I193" s="196">
        <f>+'RF - Par produits revu'!K178</f>
        <v>17059.84</v>
      </c>
      <c r="J193" s="179"/>
      <c r="K193" s="199">
        <f t="shared" si="45"/>
        <v>17059.84</v>
      </c>
      <c r="L193" s="177"/>
      <c r="M193" s="178"/>
      <c r="N193" s="204"/>
      <c r="O193" s="203"/>
      <c r="P193" s="200"/>
      <c r="R193" s="178"/>
      <c r="S193" s="178"/>
    </row>
    <row r="194" spans="1:19" ht="15.75" customHeight="1" x14ac:dyDescent="0.25">
      <c r="A194" s="97"/>
      <c r="B194" s="97"/>
      <c r="C194" s="110" t="s">
        <v>190</v>
      </c>
      <c r="D194" s="111"/>
      <c r="E194" s="111"/>
      <c r="F194" s="111"/>
      <c r="G194" s="113">
        <f t="shared" si="44"/>
        <v>0</v>
      </c>
      <c r="H194" s="194">
        <v>0</v>
      </c>
      <c r="I194" s="196"/>
      <c r="J194" s="179"/>
      <c r="K194" s="199">
        <f t="shared" si="45"/>
        <v>0</v>
      </c>
      <c r="L194" s="177"/>
      <c r="M194" s="178"/>
      <c r="N194" s="204"/>
      <c r="O194" s="203"/>
      <c r="P194" s="200"/>
      <c r="R194" s="178"/>
      <c r="S194" s="178"/>
    </row>
    <row r="195" spans="1:19" ht="15.75" customHeight="1" x14ac:dyDescent="0.25">
      <c r="A195" s="97"/>
      <c r="B195" s="97"/>
      <c r="C195" s="110" t="s">
        <v>191</v>
      </c>
      <c r="D195" s="111">
        <v>5000</v>
      </c>
      <c r="E195" s="111">
        <v>31960</v>
      </c>
      <c r="F195" s="111">
        <v>13100</v>
      </c>
      <c r="G195" s="113">
        <f t="shared" si="44"/>
        <v>50060</v>
      </c>
      <c r="H195" s="194">
        <v>0</v>
      </c>
      <c r="I195" s="196">
        <f>+'RF - Par produits revu'!K177</f>
        <v>12923.01</v>
      </c>
      <c r="J195" s="193">
        <f>6965.19+347.03</f>
        <v>7312.2199999999993</v>
      </c>
      <c r="K195" s="199">
        <f t="shared" si="45"/>
        <v>20235.23</v>
      </c>
      <c r="L195" s="177"/>
      <c r="M195" s="178"/>
      <c r="N195" s="204"/>
      <c r="O195" s="178"/>
      <c r="P195" s="200"/>
      <c r="R195" s="178"/>
      <c r="S195" s="178"/>
    </row>
    <row r="196" spans="1:19" ht="15.75" customHeight="1" x14ac:dyDescent="0.25">
      <c r="A196" s="97"/>
      <c r="B196" s="97"/>
      <c r="C196" s="114" t="s">
        <v>551</v>
      </c>
      <c r="D196" s="114">
        <f t="shared" ref="D196:F196" si="46">SUM(D189:D195)</f>
        <v>40132</v>
      </c>
      <c r="E196" s="114">
        <f t="shared" si="46"/>
        <v>209000</v>
      </c>
      <c r="F196" s="114">
        <f t="shared" si="46"/>
        <v>143800</v>
      </c>
      <c r="G196" s="113">
        <f t="shared" si="44"/>
        <v>392932</v>
      </c>
      <c r="H196" s="182">
        <f>SUM(H189:H195)</f>
        <v>0</v>
      </c>
      <c r="I196" s="182">
        <f>SUM(I189:I195)</f>
        <v>49448.55</v>
      </c>
      <c r="J196" s="182">
        <f>SUM(J189:J195)</f>
        <v>8582.8599999999988</v>
      </c>
      <c r="K196" s="182">
        <f>SUM(H196:J196)</f>
        <v>58031.41</v>
      </c>
      <c r="L196" s="177"/>
      <c r="M196" s="178"/>
      <c r="N196" s="178"/>
      <c r="O196" s="178"/>
      <c r="P196" s="200"/>
      <c r="R196" s="178"/>
      <c r="S196" s="178"/>
    </row>
    <row r="197" spans="1:19" ht="15.75" customHeight="1" thickBot="1" x14ac:dyDescent="0.3">
      <c r="A197" s="97"/>
      <c r="B197" s="97"/>
      <c r="C197" s="97"/>
      <c r="D197" s="98"/>
      <c r="E197" s="98"/>
      <c r="F197" s="98"/>
      <c r="G197" s="97"/>
    </row>
    <row r="198" spans="1:19" ht="19.5" customHeight="1" thickBot="1" x14ac:dyDescent="0.3">
      <c r="A198" s="97"/>
      <c r="B198" s="97"/>
      <c r="C198" s="246" t="s">
        <v>541</v>
      </c>
      <c r="D198" s="231"/>
      <c r="E198" s="231"/>
      <c r="F198" s="231"/>
      <c r="G198" s="232"/>
      <c r="H198" s="247" t="s">
        <v>541</v>
      </c>
      <c r="I198" s="248"/>
      <c r="J198" s="248"/>
      <c r="K198" s="248"/>
      <c r="L198" s="248"/>
      <c r="M198" s="248"/>
      <c r="N198" s="248"/>
      <c r="O198" s="248"/>
      <c r="P198" s="248"/>
      <c r="Q198" s="248"/>
      <c r="R198" s="248"/>
      <c r="S198" s="249"/>
    </row>
    <row r="199" spans="1:19" ht="42.75" customHeight="1" x14ac:dyDescent="0.25">
      <c r="A199" s="97"/>
      <c r="B199" s="97"/>
      <c r="C199" s="121"/>
      <c r="D199" s="101" t="s">
        <v>542</v>
      </c>
      <c r="E199" s="101" t="s">
        <v>543</v>
      </c>
      <c r="F199" s="101" t="s">
        <v>544</v>
      </c>
      <c r="G199" s="250" t="s">
        <v>541</v>
      </c>
      <c r="H199" s="252" t="s">
        <v>11</v>
      </c>
      <c r="I199" s="253"/>
      <c r="J199" s="254"/>
      <c r="K199" s="252" t="s">
        <v>12</v>
      </c>
      <c r="L199" s="253"/>
      <c r="M199" s="254"/>
      <c r="N199" s="255" t="s">
        <v>13</v>
      </c>
      <c r="O199" s="253"/>
      <c r="P199" s="256"/>
      <c r="Q199" s="252" t="s">
        <v>537</v>
      </c>
      <c r="R199" s="253"/>
      <c r="S199" s="254"/>
    </row>
    <row r="200" spans="1:19" ht="19.5" customHeight="1" x14ac:dyDescent="0.25">
      <c r="A200" s="97"/>
      <c r="B200" s="97"/>
      <c r="C200" s="122"/>
      <c r="D200" s="123" t="str">
        <f>'[1]1) Tableau budgétaire 1'!D13</f>
        <v>UNFPA</v>
      </c>
      <c r="E200" s="123" t="str">
        <f>'[1]1) Tableau budgétaire 1'!E13</f>
        <v>OIM</v>
      </c>
      <c r="F200" s="123" t="str">
        <f>'[1]1) Tableau budgétaire 1'!F13</f>
        <v>PNUD</v>
      </c>
      <c r="G200" s="251"/>
      <c r="H200" s="140" t="s">
        <v>538</v>
      </c>
      <c r="I200" s="141" t="s">
        <v>539</v>
      </c>
      <c r="J200" s="142" t="s">
        <v>540</v>
      </c>
      <c r="K200" s="143" t="s">
        <v>538</v>
      </c>
      <c r="L200" s="141" t="s">
        <v>539</v>
      </c>
      <c r="M200" s="142" t="s">
        <v>540</v>
      </c>
      <c r="N200" s="144" t="s">
        <v>538</v>
      </c>
      <c r="O200" s="141" t="s">
        <v>539</v>
      </c>
      <c r="P200" s="145" t="s">
        <v>540</v>
      </c>
      <c r="Q200" s="146" t="s">
        <v>538</v>
      </c>
      <c r="R200" s="147" t="s">
        <v>539</v>
      </c>
      <c r="S200" s="142" t="s">
        <v>540</v>
      </c>
    </row>
    <row r="201" spans="1:19" ht="19.5" customHeight="1" x14ac:dyDescent="0.25">
      <c r="A201" s="97"/>
      <c r="B201" s="97"/>
      <c r="C201" s="124" t="s">
        <v>185</v>
      </c>
      <c r="D201" s="125">
        <f t="shared" ref="D201:F203" si="47">SUM(D178,D167,D156,D145,D133,D122,D111,D100,D88,D77,D66,D55,D43,D32,D21,D10,D189)</f>
        <v>30132</v>
      </c>
      <c r="E201" s="125">
        <f t="shared" si="47"/>
        <v>86040</v>
      </c>
      <c r="F201" s="125">
        <f t="shared" si="47"/>
        <v>40000</v>
      </c>
      <c r="G201" s="126">
        <f t="shared" ref="G201:G208" si="48">SUM(D201:F201)</f>
        <v>156172</v>
      </c>
      <c r="H201" s="148">
        <v>30132</v>
      </c>
      <c r="I201" s="149">
        <v>15066</v>
      </c>
      <c r="J201" s="149">
        <v>0</v>
      </c>
      <c r="K201" s="150">
        <v>86039.980000000025</v>
      </c>
      <c r="L201" s="151">
        <v>43019.990000000013</v>
      </c>
      <c r="M201" s="152">
        <v>19465.7</v>
      </c>
      <c r="N201" s="148">
        <v>40000</v>
      </c>
      <c r="O201" s="149">
        <v>20000</v>
      </c>
      <c r="P201" s="153">
        <v>0</v>
      </c>
      <c r="Q201" s="154">
        <f>+H201+K201+N201</f>
        <v>156171.98000000004</v>
      </c>
      <c r="R201" s="155">
        <f t="shared" ref="R201:S207" si="49">+I201+L201+O201</f>
        <v>78085.99000000002</v>
      </c>
      <c r="S201" s="152">
        <f t="shared" si="49"/>
        <v>19465.7</v>
      </c>
    </row>
    <row r="202" spans="1:19" ht="34.5" customHeight="1" x14ac:dyDescent="0.25">
      <c r="A202" s="97"/>
      <c r="B202" s="97"/>
      <c r="C202" s="127" t="s">
        <v>186</v>
      </c>
      <c r="D202" s="125">
        <f t="shared" si="47"/>
        <v>0</v>
      </c>
      <c r="E202" s="125">
        <f t="shared" si="47"/>
        <v>6000</v>
      </c>
      <c r="F202" s="125">
        <f t="shared" si="47"/>
        <v>30000</v>
      </c>
      <c r="G202" s="128">
        <f t="shared" si="48"/>
        <v>36000</v>
      </c>
      <c r="H202" s="148">
        <v>0</v>
      </c>
      <c r="I202" s="149">
        <v>0</v>
      </c>
      <c r="J202" s="149">
        <v>0</v>
      </c>
      <c r="K202" s="150">
        <v>6000</v>
      </c>
      <c r="L202" s="151">
        <v>3000</v>
      </c>
      <c r="M202" s="152">
        <v>0</v>
      </c>
      <c r="N202" s="148">
        <v>30000</v>
      </c>
      <c r="O202" s="149">
        <v>15000</v>
      </c>
      <c r="P202" s="153">
        <v>1270.6400000000001</v>
      </c>
      <c r="Q202" s="154">
        <f t="shared" ref="Q202:R210" si="50">+H202+K202+N202</f>
        <v>36000</v>
      </c>
      <c r="R202" s="155">
        <f t="shared" si="49"/>
        <v>18000</v>
      </c>
      <c r="S202" s="152">
        <f t="shared" si="49"/>
        <v>1270.6400000000001</v>
      </c>
    </row>
    <row r="203" spans="1:19" ht="48" customHeight="1" x14ac:dyDescent="0.25">
      <c r="A203" s="97"/>
      <c r="B203" s="97"/>
      <c r="C203" s="127" t="s">
        <v>187</v>
      </c>
      <c r="D203" s="125">
        <f>D102</f>
        <v>23813</v>
      </c>
      <c r="E203" s="125">
        <f t="shared" si="47"/>
        <v>82700</v>
      </c>
      <c r="F203" s="125">
        <f t="shared" si="47"/>
        <v>80000</v>
      </c>
      <c r="G203" s="128">
        <f t="shared" si="48"/>
        <v>186513</v>
      </c>
      <c r="H203" s="148">
        <v>23813</v>
      </c>
      <c r="I203" s="149">
        <v>11906.5</v>
      </c>
      <c r="J203" s="149">
        <v>9634.58</v>
      </c>
      <c r="K203" s="150">
        <v>82699.98000000001</v>
      </c>
      <c r="L203" s="151">
        <v>41349.990000000005</v>
      </c>
      <c r="M203" s="257">
        <v>20051.510000000002</v>
      </c>
      <c r="N203" s="148">
        <v>80000</v>
      </c>
      <c r="O203" s="149">
        <v>40000</v>
      </c>
      <c r="P203" s="153">
        <v>517.37</v>
      </c>
      <c r="Q203" s="154">
        <f t="shared" si="50"/>
        <v>186512.98</v>
      </c>
      <c r="R203" s="155">
        <f t="shared" si="49"/>
        <v>93256.49</v>
      </c>
      <c r="S203" s="152">
        <f t="shared" si="49"/>
        <v>30203.460000000003</v>
      </c>
    </row>
    <row r="204" spans="1:19" ht="33" customHeight="1" x14ac:dyDescent="0.25">
      <c r="A204" s="97"/>
      <c r="B204" s="97"/>
      <c r="C204" s="127" t="s">
        <v>188</v>
      </c>
      <c r="D204" s="125">
        <f t="shared" ref="D204:F206" si="51">SUM(D181,D170,D159,D148,D136,D125,D114,D103,D91,D80,D69,D58,D46,D35,D24,D13,D192)</f>
        <v>291617</v>
      </c>
      <c r="E204" s="125">
        <f t="shared" si="51"/>
        <v>143442</v>
      </c>
      <c r="F204" s="125">
        <f t="shared" si="51"/>
        <v>358200</v>
      </c>
      <c r="G204" s="128">
        <f t="shared" si="48"/>
        <v>793259</v>
      </c>
      <c r="H204" s="148">
        <v>291617</v>
      </c>
      <c r="I204" s="149">
        <v>145808.5</v>
      </c>
      <c r="J204" s="149">
        <v>0</v>
      </c>
      <c r="K204" s="150">
        <v>143441.94</v>
      </c>
      <c r="L204" s="151">
        <v>71720.97</v>
      </c>
      <c r="M204" s="257">
        <v>35740.949999999997</v>
      </c>
      <c r="N204" s="148">
        <v>358200</v>
      </c>
      <c r="O204" s="149">
        <v>179100</v>
      </c>
      <c r="P204" s="153">
        <v>0</v>
      </c>
      <c r="Q204" s="154">
        <f t="shared" si="50"/>
        <v>793258.94</v>
      </c>
      <c r="R204" s="155">
        <f t="shared" si="49"/>
        <v>396629.47</v>
      </c>
      <c r="S204" s="152">
        <f t="shared" si="49"/>
        <v>35740.949999999997</v>
      </c>
    </row>
    <row r="205" spans="1:19" ht="21" customHeight="1" x14ac:dyDescent="0.25">
      <c r="A205" s="97"/>
      <c r="B205" s="97"/>
      <c r="C205" s="127" t="s">
        <v>189</v>
      </c>
      <c r="D205" s="125">
        <f t="shared" si="51"/>
        <v>20936</v>
      </c>
      <c r="E205" s="125">
        <f t="shared" si="51"/>
        <v>25300</v>
      </c>
      <c r="F205" s="125">
        <f t="shared" si="51"/>
        <v>50500</v>
      </c>
      <c r="G205" s="128">
        <f t="shared" si="48"/>
        <v>96736</v>
      </c>
      <c r="H205" s="148">
        <v>20936</v>
      </c>
      <c r="I205" s="149">
        <v>10468</v>
      </c>
      <c r="J205" s="149">
        <v>1034.2</v>
      </c>
      <c r="K205" s="150">
        <v>25299.989999999998</v>
      </c>
      <c r="L205" s="151">
        <v>12649.994999999999</v>
      </c>
      <c r="M205" s="152">
        <v>17059.84</v>
      </c>
      <c r="N205" s="148">
        <v>50500</v>
      </c>
      <c r="O205" s="149">
        <v>25250</v>
      </c>
      <c r="P205" s="153">
        <v>2402.63</v>
      </c>
      <c r="Q205" s="154">
        <f t="shared" si="50"/>
        <v>96735.989999999991</v>
      </c>
      <c r="R205" s="155">
        <f t="shared" si="49"/>
        <v>48367.994999999995</v>
      </c>
      <c r="S205" s="152">
        <f t="shared" si="49"/>
        <v>20496.670000000002</v>
      </c>
    </row>
    <row r="206" spans="1:19" ht="39.75" customHeight="1" x14ac:dyDescent="0.25">
      <c r="A206" s="97"/>
      <c r="B206" s="97"/>
      <c r="C206" s="127" t="s">
        <v>190</v>
      </c>
      <c r="D206" s="125">
        <f>+D105+D194</f>
        <v>24710</v>
      </c>
      <c r="E206" s="125">
        <f t="shared" si="51"/>
        <v>18000</v>
      </c>
      <c r="F206" s="125">
        <f t="shared" si="51"/>
        <v>0</v>
      </c>
      <c r="G206" s="128">
        <f t="shared" si="48"/>
        <v>42710</v>
      </c>
      <c r="H206" s="148">
        <v>24710</v>
      </c>
      <c r="I206" s="149">
        <v>12355</v>
      </c>
      <c r="J206" s="149">
        <v>0</v>
      </c>
      <c r="K206" s="150">
        <v>18000</v>
      </c>
      <c r="L206" s="151">
        <v>9000</v>
      </c>
      <c r="M206" s="152">
        <v>0</v>
      </c>
      <c r="N206" s="148">
        <v>0</v>
      </c>
      <c r="O206" s="149">
        <v>0</v>
      </c>
      <c r="P206" s="153">
        <v>0</v>
      </c>
      <c r="Q206" s="154">
        <f t="shared" si="50"/>
        <v>42710</v>
      </c>
      <c r="R206" s="155">
        <f t="shared" si="49"/>
        <v>21355</v>
      </c>
      <c r="S206" s="152">
        <f t="shared" si="49"/>
        <v>0</v>
      </c>
    </row>
    <row r="207" spans="1:19" ht="39.75" customHeight="1" x14ac:dyDescent="0.25">
      <c r="A207" s="97"/>
      <c r="B207" s="97"/>
      <c r="C207" s="127" t="s">
        <v>191</v>
      </c>
      <c r="D207" s="129">
        <f t="shared" ref="D207:F207" si="52">SUM(D184,D173,D162,D151,D139,D128,D117,D106,D94,D83,D72,D61,D49,D38,D27,D16,D195)</f>
        <v>17900</v>
      </c>
      <c r="E207" s="129">
        <f t="shared" si="52"/>
        <v>45060</v>
      </c>
      <c r="F207" s="129">
        <f t="shared" si="52"/>
        <v>35100</v>
      </c>
      <c r="G207" s="128">
        <f t="shared" si="48"/>
        <v>98060</v>
      </c>
      <c r="H207" s="148">
        <v>17900</v>
      </c>
      <c r="I207" s="149">
        <v>8950</v>
      </c>
      <c r="J207" s="149">
        <f>3245.27+739.1</f>
        <v>3984.37</v>
      </c>
      <c r="K207" s="150">
        <v>45059.86</v>
      </c>
      <c r="L207" s="151">
        <v>22529.93</v>
      </c>
      <c r="M207" s="257">
        <v>12923.01</v>
      </c>
      <c r="N207" s="148">
        <v>35100</v>
      </c>
      <c r="O207" s="149">
        <v>17550</v>
      </c>
      <c r="P207" s="153">
        <v>7312.22</v>
      </c>
      <c r="Q207" s="154">
        <f t="shared" si="50"/>
        <v>98059.86</v>
      </c>
      <c r="R207" s="155">
        <f t="shared" si="49"/>
        <v>49029.93</v>
      </c>
      <c r="S207" s="152">
        <f t="shared" si="49"/>
        <v>24219.600000000002</v>
      </c>
    </row>
    <row r="208" spans="1:19" s="134" customFormat="1" ht="22.5" customHeight="1" x14ac:dyDescent="0.25">
      <c r="A208" s="130"/>
      <c r="B208" s="130"/>
      <c r="C208" s="131" t="s">
        <v>545</v>
      </c>
      <c r="D208" s="132">
        <f t="shared" ref="D208:F208" si="53">SUM(D201:D207)</f>
        <v>409108</v>
      </c>
      <c r="E208" s="132">
        <f>SUM(E201:E207)</f>
        <v>406542</v>
      </c>
      <c r="F208" s="132">
        <f t="shared" si="53"/>
        <v>593800</v>
      </c>
      <c r="G208" s="133">
        <f t="shared" si="48"/>
        <v>1409450</v>
      </c>
      <c r="H208" s="156">
        <f>SUM(H201:H207)</f>
        <v>409108</v>
      </c>
      <c r="I208" s="157">
        <f>SUM(I201:I207)</f>
        <v>204554</v>
      </c>
      <c r="J208" s="156">
        <f>SUM(J201:J207)</f>
        <v>14653.150000000001</v>
      </c>
      <c r="K208" s="158">
        <f t="shared" ref="K208:M208" si="54">SUM(K201:K207)</f>
        <v>406541.75</v>
      </c>
      <c r="L208" s="157">
        <f t="shared" si="54"/>
        <v>203270.875</v>
      </c>
      <c r="M208" s="159">
        <f t="shared" si="54"/>
        <v>105241.01</v>
      </c>
      <c r="N208" s="156">
        <v>593800</v>
      </c>
      <c r="O208" s="157">
        <f>SUM(O201:O207)</f>
        <v>296900</v>
      </c>
      <c r="P208" s="159">
        <f>SUM(P201:P207)</f>
        <v>11502.86</v>
      </c>
      <c r="Q208" s="160">
        <f t="shared" si="50"/>
        <v>1409449.75</v>
      </c>
      <c r="R208" s="161">
        <f t="shared" si="50"/>
        <v>704724.875</v>
      </c>
      <c r="S208" s="162">
        <f>SUM(S201:S207)</f>
        <v>131397.01999999999</v>
      </c>
    </row>
    <row r="209" spans="1:19" s="134" customFormat="1" ht="26.25" customHeight="1" thickBot="1" x14ac:dyDescent="0.3">
      <c r="A209" s="130"/>
      <c r="B209" s="130"/>
      <c r="C209" s="131" t="s">
        <v>577</v>
      </c>
      <c r="D209" s="135">
        <f t="shared" ref="D209:G209" si="55">D208*0.07</f>
        <v>28637.56</v>
      </c>
      <c r="E209" s="135">
        <f t="shared" si="55"/>
        <v>28457.940000000002</v>
      </c>
      <c r="F209" s="135">
        <f t="shared" si="55"/>
        <v>41566.000000000007</v>
      </c>
      <c r="G209" s="136">
        <f t="shared" si="55"/>
        <v>98661.500000000015</v>
      </c>
      <c r="H209" s="148">
        <v>28637.56</v>
      </c>
      <c r="I209" s="149">
        <v>14318.78</v>
      </c>
      <c r="J209" s="149">
        <f>+J208*0.07</f>
        <v>1025.7205000000001</v>
      </c>
      <c r="K209" s="150">
        <v>28457.922500000008</v>
      </c>
      <c r="L209" s="151">
        <v>14228.961250000004</v>
      </c>
      <c r="M209" s="152">
        <f>M208*0.07</f>
        <v>7366.8707000000004</v>
      </c>
      <c r="N209" s="148">
        <v>41566.000000000007</v>
      </c>
      <c r="O209" s="149">
        <v>20783.000000000004</v>
      </c>
      <c r="P209" s="163">
        <v>641.94000000000005</v>
      </c>
      <c r="Q209" s="154">
        <f t="shared" si="50"/>
        <v>98661.482500000013</v>
      </c>
      <c r="R209" s="149">
        <f t="shared" si="50"/>
        <v>49330.741250000006</v>
      </c>
      <c r="S209" s="152">
        <f>+J209+M209+P209</f>
        <v>9034.5312000000013</v>
      </c>
    </row>
    <row r="210" spans="1:19" ht="23.25" customHeight="1" thickBot="1" x14ac:dyDescent="0.3">
      <c r="A210" s="97"/>
      <c r="B210" s="97"/>
      <c r="C210" s="137" t="s">
        <v>192</v>
      </c>
      <c r="D210" s="138">
        <f t="shared" ref="D210:G210" si="56">SUM(D208:D209)</f>
        <v>437745.56</v>
      </c>
      <c r="E210" s="138">
        <f t="shared" si="56"/>
        <v>434999.94</v>
      </c>
      <c r="F210" s="138">
        <f t="shared" si="56"/>
        <v>635366</v>
      </c>
      <c r="G210" s="139">
        <f t="shared" si="56"/>
        <v>1508111.5</v>
      </c>
      <c r="H210" s="164">
        <f>+H208+H209</f>
        <v>437745.56</v>
      </c>
      <c r="I210" s="165">
        <f>+I208+I209</f>
        <v>218872.78</v>
      </c>
      <c r="J210" s="166">
        <f>+J208+J209</f>
        <v>15678.870500000001</v>
      </c>
      <c r="K210" s="167">
        <f>SUM(K208:K209)</f>
        <v>434999.67249999999</v>
      </c>
      <c r="L210" s="168">
        <f>SUM(L208:L209)</f>
        <v>217499.83624999999</v>
      </c>
      <c r="M210" s="166">
        <f>SUM(M208:M209)</f>
        <v>112607.88069999999</v>
      </c>
      <c r="N210" s="164">
        <f>+N208+N209</f>
        <v>635366</v>
      </c>
      <c r="O210" s="165">
        <f>+O208+O209</f>
        <v>317683</v>
      </c>
      <c r="P210" s="169">
        <f>+P208+P209</f>
        <v>12144.800000000001</v>
      </c>
      <c r="Q210" s="170">
        <f t="shared" si="50"/>
        <v>1508111.2324999999</v>
      </c>
      <c r="R210" s="171">
        <f t="shared" si="50"/>
        <v>754055.61624999996</v>
      </c>
      <c r="S210" s="172">
        <f>SUM(S208:S209)</f>
        <v>140431.55119999999</v>
      </c>
    </row>
  </sheetData>
  <mergeCells count="67">
    <mergeCell ref="G199:G200"/>
    <mergeCell ref="H199:J199"/>
    <mergeCell ref="K199:M199"/>
    <mergeCell ref="N199:P199"/>
    <mergeCell ref="Q199:S199"/>
    <mergeCell ref="C198:G198"/>
    <mergeCell ref="H198:S198"/>
    <mergeCell ref="C154:G154"/>
    <mergeCell ref="H154:K154"/>
    <mergeCell ref="H164:K164"/>
    <mergeCell ref="C165:G165"/>
    <mergeCell ref="H165:K165"/>
    <mergeCell ref="H175:K175"/>
    <mergeCell ref="C176:G176"/>
    <mergeCell ref="H176:K176"/>
    <mergeCell ref="H186:K186"/>
    <mergeCell ref="C187:G187"/>
    <mergeCell ref="H187:K187"/>
    <mergeCell ref="H153:K153"/>
    <mergeCell ref="H119:K119"/>
    <mergeCell ref="C120:G120"/>
    <mergeCell ref="H120:K120"/>
    <mergeCell ref="H130:K130"/>
    <mergeCell ref="C131:G131"/>
    <mergeCell ref="H131:K131"/>
    <mergeCell ref="H141:K141"/>
    <mergeCell ref="B142:G142"/>
    <mergeCell ref="H142:K142"/>
    <mergeCell ref="C143:G143"/>
    <mergeCell ref="H143:K143"/>
    <mergeCell ref="B97:G97"/>
    <mergeCell ref="H97:K97"/>
    <mergeCell ref="C98:G98"/>
    <mergeCell ref="H108:K108"/>
    <mergeCell ref="C109:G109"/>
    <mergeCell ref="H109:K109"/>
    <mergeCell ref="H96:K96"/>
    <mergeCell ref="C53:G53"/>
    <mergeCell ref="H53:K53"/>
    <mergeCell ref="H63:K63"/>
    <mergeCell ref="C64:G64"/>
    <mergeCell ref="H64:K64"/>
    <mergeCell ref="H74:K74"/>
    <mergeCell ref="C75:G75"/>
    <mergeCell ref="H75:K75"/>
    <mergeCell ref="H85:K85"/>
    <mergeCell ref="C86:G86"/>
    <mergeCell ref="H86:K86"/>
    <mergeCell ref="H40:K40"/>
    <mergeCell ref="C41:G41"/>
    <mergeCell ref="H41:K41"/>
    <mergeCell ref="H51:K51"/>
    <mergeCell ref="B52:G52"/>
    <mergeCell ref="H52:K52"/>
    <mergeCell ref="H18:K18"/>
    <mergeCell ref="C19:G19"/>
    <mergeCell ref="H19:K19"/>
    <mergeCell ref="H29:K29"/>
    <mergeCell ref="C30:G30"/>
    <mergeCell ref="H30:K30"/>
    <mergeCell ref="C8:G8"/>
    <mergeCell ref="H8:K8"/>
    <mergeCell ref="C3:F3"/>
    <mergeCell ref="G5:G6"/>
    <mergeCell ref="K5:K6"/>
    <mergeCell ref="B7:G7"/>
    <mergeCell ref="H7:K7"/>
  </mergeCells>
  <conditionalFormatting sqref="G17">
    <cfRule type="cellIs" dxfId="16" priority="1" operator="notEqual">
      <formula>$G$9</formula>
    </cfRule>
  </conditionalFormatting>
  <conditionalFormatting sqref="G28">
    <cfRule type="cellIs" dxfId="15" priority="2" operator="notEqual">
      <formula>$G$20</formula>
    </cfRule>
  </conditionalFormatting>
  <conditionalFormatting sqref="G39">
    <cfRule type="cellIs" dxfId="14" priority="3" operator="notEqual">
      <formula>$G$31</formula>
    </cfRule>
  </conditionalFormatting>
  <conditionalFormatting sqref="G50">
    <cfRule type="cellIs" dxfId="13" priority="4" operator="notEqual">
      <formula>$G$42</formula>
    </cfRule>
  </conditionalFormatting>
  <conditionalFormatting sqref="G62">
    <cfRule type="cellIs" dxfId="12" priority="5" operator="notEqual">
      <formula>$G$54</formula>
    </cfRule>
  </conditionalFormatting>
  <conditionalFormatting sqref="G73">
    <cfRule type="cellIs" dxfId="11" priority="6" operator="notEqual">
      <formula>$G$65</formula>
    </cfRule>
  </conditionalFormatting>
  <conditionalFormatting sqref="G84">
    <cfRule type="cellIs" dxfId="10" priority="7" operator="notEqual">
      <formula>$G$76</formula>
    </cfRule>
  </conditionalFormatting>
  <conditionalFormatting sqref="G95">
    <cfRule type="cellIs" dxfId="9" priority="8" operator="notEqual">
      <formula>$G$87</formula>
    </cfRule>
  </conditionalFormatting>
  <conditionalFormatting sqref="G107">
    <cfRule type="cellIs" dxfId="8" priority="9" operator="notEqual">
      <formula>$G$99</formula>
    </cfRule>
  </conditionalFormatting>
  <conditionalFormatting sqref="G118">
    <cfRule type="cellIs" dxfId="7" priority="10" operator="notEqual">
      <formula>$G$110</formula>
    </cfRule>
  </conditionalFormatting>
  <conditionalFormatting sqref="G129">
    <cfRule type="cellIs" dxfId="6" priority="11" operator="notEqual">
      <formula>$G$121</formula>
    </cfRule>
  </conditionalFormatting>
  <conditionalFormatting sqref="G140">
    <cfRule type="cellIs" dxfId="5" priority="12" operator="notEqual">
      <formula>$G$132</formula>
    </cfRule>
  </conditionalFormatting>
  <conditionalFormatting sqref="G152">
    <cfRule type="cellIs" dxfId="4" priority="13" operator="notEqual">
      <formula>$G$144</formula>
    </cfRule>
  </conditionalFormatting>
  <conditionalFormatting sqref="G163">
    <cfRule type="cellIs" dxfId="3" priority="14" operator="notEqual">
      <formula>$G$155</formula>
    </cfRule>
  </conditionalFormatting>
  <conditionalFormatting sqref="G174">
    <cfRule type="cellIs" dxfId="2" priority="15" operator="notEqual">
      <formula>$G$155</formula>
    </cfRule>
  </conditionalFormatting>
  <conditionalFormatting sqref="G185">
    <cfRule type="cellIs" dxfId="1" priority="16" operator="notEqual">
      <formula>$G$177</formula>
    </cfRule>
  </conditionalFormatting>
  <conditionalFormatting sqref="G196">
    <cfRule type="cellIs" dxfId="0" priority="17" operator="notEqual">
      <formula>$G$188</formula>
    </cfRule>
  </conditionalFormatting>
  <pageMargins left="0.70866141732283472" right="0.70866141732283472" top="0.74803149606299213" bottom="0.74803149606299213" header="0" footer="0"/>
  <pageSetup scale="65" fitToHeight="10" orientation="landscape" r:id="rId1"/>
  <rowBreaks count="1" manualBreakCount="1">
    <brk id="6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A1000"/>
  <sheetViews>
    <sheetView workbookViewId="0"/>
  </sheetViews>
  <sheetFormatPr defaultColWidth="12.625" defaultRowHeight="15" customHeight="1" x14ac:dyDescent="0.2"/>
  <cols>
    <col min="1" max="26" width="7.75" customWidth="1"/>
  </cols>
  <sheetData>
    <row r="1" spans="1:1" ht="14.25" customHeight="1" x14ac:dyDescent="0.25">
      <c r="A1" s="40">
        <v>0</v>
      </c>
    </row>
    <row r="2" spans="1:1" ht="14.25" customHeight="1" x14ac:dyDescent="0.25">
      <c r="A2" s="40">
        <v>0.2</v>
      </c>
    </row>
    <row r="3" spans="1:1" ht="14.25" customHeight="1" x14ac:dyDescent="0.25">
      <c r="A3" s="40">
        <v>0.4</v>
      </c>
    </row>
    <row r="4" spans="1:1" ht="14.25" customHeight="1" x14ac:dyDescent="0.25">
      <c r="A4" s="40">
        <v>0.6</v>
      </c>
    </row>
    <row r="5" spans="1:1" ht="14.25" customHeight="1" x14ac:dyDescent="0.25">
      <c r="A5" s="40">
        <v>0.8</v>
      </c>
    </row>
    <row r="6" spans="1:1" ht="14.25" customHeight="1" x14ac:dyDescent="0.25">
      <c r="A6" s="40">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25" defaultRowHeight="15" customHeight="1" x14ac:dyDescent="0.2"/>
  <cols>
    <col min="1" max="26" width="7.75" customWidth="1"/>
  </cols>
  <sheetData>
    <row r="1" spans="1:2" ht="14.25" customHeight="1" x14ac:dyDescent="0.25">
      <c r="A1" s="41" t="s">
        <v>193</v>
      </c>
      <c r="B1" s="42" t="s">
        <v>194</v>
      </c>
    </row>
    <row r="2" spans="1:2" ht="14.25" customHeight="1" x14ac:dyDescent="0.25">
      <c r="A2" s="43" t="s">
        <v>195</v>
      </c>
      <c r="B2" s="44" t="s">
        <v>196</v>
      </c>
    </row>
    <row r="3" spans="1:2" ht="14.25" customHeight="1" x14ac:dyDescent="0.25">
      <c r="A3" s="43" t="s">
        <v>197</v>
      </c>
      <c r="B3" s="44" t="s">
        <v>198</v>
      </c>
    </row>
    <row r="4" spans="1:2" ht="14.25" customHeight="1" x14ac:dyDescent="0.25">
      <c r="A4" s="43" t="s">
        <v>199</v>
      </c>
      <c r="B4" s="44" t="s">
        <v>200</v>
      </c>
    </row>
    <row r="5" spans="1:2" ht="14.25" customHeight="1" x14ac:dyDescent="0.25">
      <c r="A5" s="43" t="s">
        <v>201</v>
      </c>
      <c r="B5" s="44" t="s">
        <v>202</v>
      </c>
    </row>
    <row r="6" spans="1:2" ht="14.25" customHeight="1" x14ac:dyDescent="0.25">
      <c r="A6" s="43" t="s">
        <v>203</v>
      </c>
      <c r="B6" s="44" t="s">
        <v>204</v>
      </c>
    </row>
    <row r="7" spans="1:2" ht="14.25" customHeight="1" x14ac:dyDescent="0.25">
      <c r="A7" s="43" t="s">
        <v>205</v>
      </c>
      <c r="B7" s="44" t="s">
        <v>206</v>
      </c>
    </row>
    <row r="8" spans="1:2" ht="14.25" customHeight="1" x14ac:dyDescent="0.25">
      <c r="A8" s="43" t="s">
        <v>207</v>
      </c>
      <c r="B8" s="44" t="s">
        <v>208</v>
      </c>
    </row>
    <row r="9" spans="1:2" ht="14.25" customHeight="1" x14ac:dyDescent="0.25">
      <c r="A9" s="43" t="s">
        <v>209</v>
      </c>
      <c r="B9" s="44" t="s">
        <v>210</v>
      </c>
    </row>
    <row r="10" spans="1:2" ht="14.25" customHeight="1" x14ac:dyDescent="0.25">
      <c r="A10" s="43" t="s">
        <v>211</v>
      </c>
      <c r="B10" s="44" t="s">
        <v>212</v>
      </c>
    </row>
    <row r="11" spans="1:2" ht="14.25" customHeight="1" x14ac:dyDescent="0.25">
      <c r="A11" s="43" t="s">
        <v>213</v>
      </c>
      <c r="B11" s="44" t="s">
        <v>214</v>
      </c>
    </row>
    <row r="12" spans="1:2" ht="14.25" customHeight="1" x14ac:dyDescent="0.25">
      <c r="A12" s="43" t="s">
        <v>215</v>
      </c>
      <c r="B12" s="44" t="s">
        <v>216</v>
      </c>
    </row>
    <row r="13" spans="1:2" ht="14.25" customHeight="1" x14ac:dyDescent="0.25">
      <c r="A13" s="43" t="s">
        <v>217</v>
      </c>
      <c r="B13" s="44" t="s">
        <v>218</v>
      </c>
    </row>
    <row r="14" spans="1:2" ht="14.25" customHeight="1" x14ac:dyDescent="0.25">
      <c r="A14" s="43" t="s">
        <v>219</v>
      </c>
      <c r="B14" s="44" t="s">
        <v>220</v>
      </c>
    </row>
    <row r="15" spans="1:2" ht="14.25" customHeight="1" x14ac:dyDescent="0.25">
      <c r="A15" s="43" t="s">
        <v>221</v>
      </c>
      <c r="B15" s="44" t="s">
        <v>222</v>
      </c>
    </row>
    <row r="16" spans="1:2" ht="14.25" customHeight="1" x14ac:dyDescent="0.25">
      <c r="A16" s="43" t="s">
        <v>223</v>
      </c>
      <c r="B16" s="44" t="s">
        <v>224</v>
      </c>
    </row>
    <row r="17" spans="1:2" ht="14.25" customHeight="1" x14ac:dyDescent="0.25">
      <c r="A17" s="43" t="s">
        <v>225</v>
      </c>
      <c r="B17" s="44" t="s">
        <v>226</v>
      </c>
    </row>
    <row r="18" spans="1:2" ht="14.25" customHeight="1" x14ac:dyDescent="0.25">
      <c r="A18" s="43" t="s">
        <v>227</v>
      </c>
      <c r="B18" s="44" t="s">
        <v>228</v>
      </c>
    </row>
    <row r="19" spans="1:2" ht="14.25" customHeight="1" x14ac:dyDescent="0.25">
      <c r="A19" s="43" t="s">
        <v>229</v>
      </c>
      <c r="B19" s="44" t="s">
        <v>230</v>
      </c>
    </row>
    <row r="20" spans="1:2" ht="14.25" customHeight="1" x14ac:dyDescent="0.25">
      <c r="A20" s="43" t="s">
        <v>231</v>
      </c>
      <c r="B20" s="44" t="s">
        <v>232</v>
      </c>
    </row>
    <row r="21" spans="1:2" ht="14.25" customHeight="1" x14ac:dyDescent="0.25">
      <c r="A21" s="43" t="s">
        <v>233</v>
      </c>
      <c r="B21" s="44" t="s">
        <v>234</v>
      </c>
    </row>
    <row r="22" spans="1:2" ht="14.25" customHeight="1" x14ac:dyDescent="0.25">
      <c r="A22" s="43" t="s">
        <v>235</v>
      </c>
      <c r="B22" s="44" t="s">
        <v>236</v>
      </c>
    </row>
    <row r="23" spans="1:2" ht="14.25" customHeight="1" x14ac:dyDescent="0.25">
      <c r="A23" s="43" t="s">
        <v>237</v>
      </c>
      <c r="B23" s="44" t="s">
        <v>238</v>
      </c>
    </row>
    <row r="24" spans="1:2" ht="14.25" customHeight="1" x14ac:dyDescent="0.25">
      <c r="A24" s="43" t="s">
        <v>239</v>
      </c>
      <c r="B24" s="44" t="s">
        <v>240</v>
      </c>
    </row>
    <row r="25" spans="1:2" ht="14.25" customHeight="1" x14ac:dyDescent="0.25">
      <c r="A25" s="43" t="s">
        <v>241</v>
      </c>
      <c r="B25" s="44" t="s">
        <v>242</v>
      </c>
    </row>
    <row r="26" spans="1:2" ht="14.25" customHeight="1" x14ac:dyDescent="0.25">
      <c r="A26" s="43" t="s">
        <v>243</v>
      </c>
      <c r="B26" s="44" t="s">
        <v>244</v>
      </c>
    </row>
    <row r="27" spans="1:2" ht="14.25" customHeight="1" x14ac:dyDescent="0.25">
      <c r="A27" s="43" t="s">
        <v>245</v>
      </c>
      <c r="B27" s="44" t="s">
        <v>246</v>
      </c>
    </row>
    <row r="28" spans="1:2" ht="14.25" customHeight="1" x14ac:dyDescent="0.25">
      <c r="A28" s="43" t="s">
        <v>247</v>
      </c>
      <c r="B28" s="44" t="s">
        <v>248</v>
      </c>
    </row>
    <row r="29" spans="1:2" ht="14.25" customHeight="1" x14ac:dyDescent="0.25">
      <c r="A29" s="43" t="s">
        <v>249</v>
      </c>
      <c r="B29" s="44" t="s">
        <v>250</v>
      </c>
    </row>
    <row r="30" spans="1:2" ht="14.25" customHeight="1" x14ac:dyDescent="0.25">
      <c r="A30" s="43" t="s">
        <v>251</v>
      </c>
      <c r="B30" s="44" t="s">
        <v>252</v>
      </c>
    </row>
    <row r="31" spans="1:2" ht="14.25" customHeight="1" x14ac:dyDescent="0.25">
      <c r="A31" s="43" t="s">
        <v>253</v>
      </c>
      <c r="B31" s="44" t="s">
        <v>254</v>
      </c>
    </row>
    <row r="32" spans="1:2" ht="14.25" customHeight="1" x14ac:dyDescent="0.25">
      <c r="A32" s="43" t="s">
        <v>255</v>
      </c>
      <c r="B32" s="44" t="s">
        <v>256</v>
      </c>
    </row>
    <row r="33" spans="1:2" ht="14.25" customHeight="1" x14ac:dyDescent="0.25">
      <c r="A33" s="43" t="s">
        <v>257</v>
      </c>
      <c r="B33" s="44" t="s">
        <v>258</v>
      </c>
    </row>
    <row r="34" spans="1:2" ht="14.25" customHeight="1" x14ac:dyDescent="0.25">
      <c r="A34" s="43" t="s">
        <v>259</v>
      </c>
      <c r="B34" s="44" t="s">
        <v>260</v>
      </c>
    </row>
    <row r="35" spans="1:2" ht="14.25" customHeight="1" x14ac:dyDescent="0.25">
      <c r="A35" s="43" t="s">
        <v>261</v>
      </c>
      <c r="B35" s="44" t="s">
        <v>262</v>
      </c>
    </row>
    <row r="36" spans="1:2" ht="14.25" customHeight="1" x14ac:dyDescent="0.25">
      <c r="A36" s="43" t="s">
        <v>263</v>
      </c>
      <c r="B36" s="44" t="s">
        <v>264</v>
      </c>
    </row>
    <row r="37" spans="1:2" ht="14.25" customHeight="1" x14ac:dyDescent="0.25">
      <c r="A37" s="43" t="s">
        <v>265</v>
      </c>
      <c r="B37" s="44" t="s">
        <v>266</v>
      </c>
    </row>
    <row r="38" spans="1:2" ht="14.25" customHeight="1" x14ac:dyDescent="0.25">
      <c r="A38" s="43" t="s">
        <v>267</v>
      </c>
      <c r="B38" s="44" t="s">
        <v>268</v>
      </c>
    </row>
    <row r="39" spans="1:2" ht="14.25" customHeight="1" x14ac:dyDescent="0.25">
      <c r="A39" s="43" t="s">
        <v>269</v>
      </c>
      <c r="B39" s="44" t="s">
        <v>270</v>
      </c>
    </row>
    <row r="40" spans="1:2" ht="14.25" customHeight="1" x14ac:dyDescent="0.25">
      <c r="A40" s="43" t="s">
        <v>271</v>
      </c>
      <c r="B40" s="44" t="s">
        <v>272</v>
      </c>
    </row>
    <row r="41" spans="1:2" ht="14.25" customHeight="1" x14ac:dyDescent="0.25">
      <c r="A41" s="43" t="s">
        <v>273</v>
      </c>
      <c r="B41" s="44" t="s">
        <v>274</v>
      </c>
    </row>
    <row r="42" spans="1:2" ht="14.25" customHeight="1" x14ac:dyDescent="0.25">
      <c r="A42" s="43" t="s">
        <v>275</v>
      </c>
      <c r="B42" s="44" t="s">
        <v>276</v>
      </c>
    </row>
    <row r="43" spans="1:2" ht="14.25" customHeight="1" x14ac:dyDescent="0.25">
      <c r="A43" s="43" t="s">
        <v>277</v>
      </c>
      <c r="B43" s="44" t="s">
        <v>278</v>
      </c>
    </row>
    <row r="44" spans="1:2" ht="14.25" customHeight="1" x14ac:dyDescent="0.25">
      <c r="A44" s="43" t="s">
        <v>279</v>
      </c>
      <c r="B44" s="44" t="s">
        <v>280</v>
      </c>
    </row>
    <row r="45" spans="1:2" ht="14.25" customHeight="1" x14ac:dyDescent="0.25">
      <c r="A45" s="43" t="s">
        <v>281</v>
      </c>
      <c r="B45" s="44" t="s">
        <v>282</v>
      </c>
    </row>
    <row r="46" spans="1:2" ht="14.25" customHeight="1" x14ac:dyDescent="0.25">
      <c r="A46" s="43" t="s">
        <v>283</v>
      </c>
      <c r="B46" s="44" t="s">
        <v>284</v>
      </c>
    </row>
    <row r="47" spans="1:2" ht="14.25" customHeight="1" x14ac:dyDescent="0.25">
      <c r="A47" s="43" t="s">
        <v>285</v>
      </c>
      <c r="B47" s="44" t="s">
        <v>286</v>
      </c>
    </row>
    <row r="48" spans="1:2" ht="14.25" customHeight="1" x14ac:dyDescent="0.25">
      <c r="A48" s="43" t="s">
        <v>287</v>
      </c>
      <c r="B48" s="44" t="s">
        <v>288</v>
      </c>
    </row>
    <row r="49" spans="1:2" ht="14.25" customHeight="1" x14ac:dyDescent="0.25">
      <c r="A49" s="43" t="s">
        <v>289</v>
      </c>
      <c r="B49" s="44" t="s">
        <v>290</v>
      </c>
    </row>
    <row r="50" spans="1:2" ht="14.25" customHeight="1" x14ac:dyDescent="0.25">
      <c r="A50" s="43" t="s">
        <v>291</v>
      </c>
      <c r="B50" s="44" t="s">
        <v>292</v>
      </c>
    </row>
    <row r="51" spans="1:2" ht="14.25" customHeight="1" x14ac:dyDescent="0.25">
      <c r="A51" s="43" t="s">
        <v>293</v>
      </c>
      <c r="B51" s="44" t="s">
        <v>294</v>
      </c>
    </row>
    <row r="52" spans="1:2" ht="14.25" customHeight="1" x14ac:dyDescent="0.25">
      <c r="A52" s="43" t="s">
        <v>295</v>
      </c>
      <c r="B52" s="44" t="s">
        <v>296</v>
      </c>
    </row>
    <row r="53" spans="1:2" ht="14.25" customHeight="1" x14ac:dyDescent="0.25">
      <c r="A53" s="43" t="s">
        <v>297</v>
      </c>
      <c r="B53" s="44" t="s">
        <v>298</v>
      </c>
    </row>
    <row r="54" spans="1:2" ht="14.25" customHeight="1" x14ac:dyDescent="0.25">
      <c r="A54" s="43" t="s">
        <v>299</v>
      </c>
      <c r="B54" s="44" t="s">
        <v>300</v>
      </c>
    </row>
    <row r="55" spans="1:2" ht="14.25" customHeight="1" x14ac:dyDescent="0.25">
      <c r="A55" s="43" t="s">
        <v>301</v>
      </c>
      <c r="B55" s="44" t="s">
        <v>302</v>
      </c>
    </row>
    <row r="56" spans="1:2" ht="14.25" customHeight="1" x14ac:dyDescent="0.25">
      <c r="A56" s="43" t="s">
        <v>303</v>
      </c>
      <c r="B56" s="44" t="s">
        <v>304</v>
      </c>
    </row>
    <row r="57" spans="1:2" ht="14.25" customHeight="1" x14ac:dyDescent="0.25">
      <c r="A57" s="43" t="s">
        <v>305</v>
      </c>
      <c r="B57" s="44" t="s">
        <v>306</v>
      </c>
    </row>
    <row r="58" spans="1:2" ht="14.25" customHeight="1" x14ac:dyDescent="0.25">
      <c r="A58" s="43" t="s">
        <v>307</v>
      </c>
      <c r="B58" s="44" t="s">
        <v>308</v>
      </c>
    </row>
    <row r="59" spans="1:2" ht="14.25" customHeight="1" x14ac:dyDescent="0.25">
      <c r="A59" s="43" t="s">
        <v>309</v>
      </c>
      <c r="B59" s="44" t="s">
        <v>310</v>
      </c>
    </row>
    <row r="60" spans="1:2" ht="14.25" customHeight="1" x14ac:dyDescent="0.25">
      <c r="A60" s="43" t="s">
        <v>311</v>
      </c>
      <c r="B60" s="44" t="s">
        <v>312</v>
      </c>
    </row>
    <row r="61" spans="1:2" ht="14.25" customHeight="1" x14ac:dyDescent="0.25">
      <c r="A61" s="43" t="s">
        <v>313</v>
      </c>
      <c r="B61" s="44" t="s">
        <v>314</v>
      </c>
    </row>
    <row r="62" spans="1:2" ht="14.25" customHeight="1" x14ac:dyDescent="0.25">
      <c r="A62" s="43" t="s">
        <v>315</v>
      </c>
      <c r="B62" s="44" t="s">
        <v>316</v>
      </c>
    </row>
    <row r="63" spans="1:2" ht="14.25" customHeight="1" x14ac:dyDescent="0.25">
      <c r="A63" s="43" t="s">
        <v>317</v>
      </c>
      <c r="B63" s="44" t="s">
        <v>318</v>
      </c>
    </row>
    <row r="64" spans="1:2" ht="14.25" customHeight="1" x14ac:dyDescent="0.25">
      <c r="A64" s="43" t="s">
        <v>319</v>
      </c>
      <c r="B64" s="44" t="s">
        <v>320</v>
      </c>
    </row>
    <row r="65" spans="1:2" ht="14.25" customHeight="1" x14ac:dyDescent="0.25">
      <c r="A65" s="43" t="s">
        <v>321</v>
      </c>
      <c r="B65" s="44" t="s">
        <v>322</v>
      </c>
    </row>
    <row r="66" spans="1:2" ht="14.25" customHeight="1" x14ac:dyDescent="0.25">
      <c r="A66" s="43" t="s">
        <v>323</v>
      </c>
      <c r="B66" s="44" t="s">
        <v>324</v>
      </c>
    </row>
    <row r="67" spans="1:2" ht="14.25" customHeight="1" x14ac:dyDescent="0.25">
      <c r="A67" s="43" t="s">
        <v>325</v>
      </c>
      <c r="B67" s="44" t="s">
        <v>326</v>
      </c>
    </row>
    <row r="68" spans="1:2" ht="14.25" customHeight="1" x14ac:dyDescent="0.25">
      <c r="A68" s="43" t="s">
        <v>327</v>
      </c>
      <c r="B68" s="44" t="s">
        <v>328</v>
      </c>
    </row>
    <row r="69" spans="1:2" ht="14.25" customHeight="1" x14ac:dyDescent="0.25">
      <c r="A69" s="43" t="s">
        <v>329</v>
      </c>
      <c r="B69" s="44" t="s">
        <v>330</v>
      </c>
    </row>
    <row r="70" spans="1:2" ht="14.25" customHeight="1" x14ac:dyDescent="0.25">
      <c r="A70" s="43" t="s">
        <v>331</v>
      </c>
      <c r="B70" s="44" t="s">
        <v>332</v>
      </c>
    </row>
    <row r="71" spans="1:2" ht="14.25" customHeight="1" x14ac:dyDescent="0.25">
      <c r="A71" s="43" t="s">
        <v>333</v>
      </c>
      <c r="B71" s="44" t="s">
        <v>334</v>
      </c>
    </row>
    <row r="72" spans="1:2" ht="14.25" customHeight="1" x14ac:dyDescent="0.25">
      <c r="A72" s="43" t="s">
        <v>335</v>
      </c>
      <c r="B72" s="44" t="s">
        <v>336</v>
      </c>
    </row>
    <row r="73" spans="1:2" ht="14.25" customHeight="1" x14ac:dyDescent="0.25">
      <c r="A73" s="43" t="s">
        <v>337</v>
      </c>
      <c r="B73" s="44" t="s">
        <v>338</v>
      </c>
    </row>
    <row r="74" spans="1:2" ht="14.25" customHeight="1" x14ac:dyDescent="0.25">
      <c r="A74" s="43" t="s">
        <v>339</v>
      </c>
      <c r="B74" s="44" t="s">
        <v>340</v>
      </c>
    </row>
    <row r="75" spans="1:2" ht="14.25" customHeight="1" x14ac:dyDescent="0.25">
      <c r="A75" s="43" t="s">
        <v>341</v>
      </c>
      <c r="B75" s="45" t="s">
        <v>342</v>
      </c>
    </row>
    <row r="76" spans="1:2" ht="14.25" customHeight="1" x14ac:dyDescent="0.25">
      <c r="A76" s="43" t="s">
        <v>343</v>
      </c>
      <c r="B76" s="45" t="s">
        <v>344</v>
      </c>
    </row>
    <row r="77" spans="1:2" ht="14.25" customHeight="1" x14ac:dyDescent="0.25">
      <c r="A77" s="43" t="s">
        <v>345</v>
      </c>
      <c r="B77" s="45" t="s">
        <v>346</v>
      </c>
    </row>
    <row r="78" spans="1:2" ht="14.25" customHeight="1" x14ac:dyDescent="0.25">
      <c r="A78" s="43" t="s">
        <v>347</v>
      </c>
      <c r="B78" s="45" t="s">
        <v>348</v>
      </c>
    </row>
    <row r="79" spans="1:2" ht="14.25" customHeight="1" x14ac:dyDescent="0.25">
      <c r="A79" s="43" t="s">
        <v>349</v>
      </c>
      <c r="B79" s="45" t="s">
        <v>350</v>
      </c>
    </row>
    <row r="80" spans="1:2" ht="14.25" customHeight="1" x14ac:dyDescent="0.25">
      <c r="A80" s="43" t="s">
        <v>351</v>
      </c>
      <c r="B80" s="45" t="s">
        <v>352</v>
      </c>
    </row>
    <row r="81" spans="1:2" ht="14.25" customHeight="1" x14ac:dyDescent="0.25">
      <c r="A81" s="43" t="s">
        <v>353</v>
      </c>
      <c r="B81" s="45" t="s">
        <v>354</v>
      </c>
    </row>
    <row r="82" spans="1:2" ht="14.25" customHeight="1" x14ac:dyDescent="0.25">
      <c r="A82" s="43" t="s">
        <v>355</v>
      </c>
      <c r="B82" s="45" t="s">
        <v>356</v>
      </c>
    </row>
    <row r="83" spans="1:2" ht="14.25" customHeight="1" x14ac:dyDescent="0.25">
      <c r="A83" s="43" t="s">
        <v>357</v>
      </c>
      <c r="B83" s="45" t="s">
        <v>358</v>
      </c>
    </row>
    <row r="84" spans="1:2" ht="14.25" customHeight="1" x14ac:dyDescent="0.25">
      <c r="A84" s="43" t="s">
        <v>359</v>
      </c>
      <c r="B84" s="45" t="s">
        <v>360</v>
      </c>
    </row>
    <row r="85" spans="1:2" ht="14.25" customHeight="1" x14ac:dyDescent="0.25">
      <c r="A85" s="43" t="s">
        <v>361</v>
      </c>
      <c r="B85" s="45" t="s">
        <v>362</v>
      </c>
    </row>
    <row r="86" spans="1:2" ht="14.25" customHeight="1" x14ac:dyDescent="0.25">
      <c r="A86" s="43" t="s">
        <v>363</v>
      </c>
      <c r="B86" s="45" t="s">
        <v>364</v>
      </c>
    </row>
    <row r="87" spans="1:2" ht="14.25" customHeight="1" x14ac:dyDescent="0.25">
      <c r="A87" s="43" t="s">
        <v>365</v>
      </c>
      <c r="B87" s="45" t="s">
        <v>366</v>
      </c>
    </row>
    <row r="88" spans="1:2" ht="14.25" customHeight="1" x14ac:dyDescent="0.25">
      <c r="A88" s="43" t="s">
        <v>367</v>
      </c>
      <c r="B88" s="45" t="s">
        <v>368</v>
      </c>
    </row>
    <row r="89" spans="1:2" ht="14.25" customHeight="1" x14ac:dyDescent="0.25">
      <c r="A89" s="43" t="s">
        <v>369</v>
      </c>
      <c r="B89" s="45" t="s">
        <v>370</v>
      </c>
    </row>
    <row r="90" spans="1:2" ht="14.25" customHeight="1" x14ac:dyDescent="0.25">
      <c r="A90" s="43" t="s">
        <v>371</v>
      </c>
      <c r="B90" s="45" t="s">
        <v>372</v>
      </c>
    </row>
    <row r="91" spans="1:2" ht="14.25" customHeight="1" x14ac:dyDescent="0.25">
      <c r="A91" s="43" t="s">
        <v>373</v>
      </c>
      <c r="B91" s="45" t="s">
        <v>374</v>
      </c>
    </row>
    <row r="92" spans="1:2" ht="14.25" customHeight="1" x14ac:dyDescent="0.25">
      <c r="A92" s="43" t="s">
        <v>375</v>
      </c>
      <c r="B92" s="45" t="s">
        <v>376</v>
      </c>
    </row>
    <row r="93" spans="1:2" ht="14.25" customHeight="1" x14ac:dyDescent="0.25">
      <c r="A93" s="43" t="s">
        <v>377</v>
      </c>
      <c r="B93" s="45" t="s">
        <v>378</v>
      </c>
    </row>
    <row r="94" spans="1:2" ht="14.25" customHeight="1" x14ac:dyDescent="0.25">
      <c r="A94" s="43" t="s">
        <v>379</v>
      </c>
      <c r="B94" s="45" t="s">
        <v>380</v>
      </c>
    </row>
    <row r="95" spans="1:2" ht="14.25" customHeight="1" x14ac:dyDescent="0.25">
      <c r="A95" s="43" t="s">
        <v>381</v>
      </c>
      <c r="B95" s="45" t="s">
        <v>382</v>
      </c>
    </row>
    <row r="96" spans="1:2" ht="14.25" customHeight="1" x14ac:dyDescent="0.25">
      <c r="A96" s="43" t="s">
        <v>383</v>
      </c>
      <c r="B96" s="45" t="s">
        <v>384</v>
      </c>
    </row>
    <row r="97" spans="1:2" ht="14.25" customHeight="1" x14ac:dyDescent="0.25">
      <c r="A97" s="43" t="s">
        <v>385</v>
      </c>
      <c r="B97" s="45" t="s">
        <v>386</v>
      </c>
    </row>
    <row r="98" spans="1:2" ht="14.25" customHeight="1" x14ac:dyDescent="0.25">
      <c r="A98" s="43" t="s">
        <v>387</v>
      </c>
      <c r="B98" s="45" t="s">
        <v>388</v>
      </c>
    </row>
    <row r="99" spans="1:2" ht="14.25" customHeight="1" x14ac:dyDescent="0.25">
      <c r="A99" s="43" t="s">
        <v>389</v>
      </c>
      <c r="B99" s="45" t="s">
        <v>390</v>
      </c>
    </row>
    <row r="100" spans="1:2" ht="14.25" customHeight="1" x14ac:dyDescent="0.25">
      <c r="A100" s="43" t="s">
        <v>391</v>
      </c>
      <c r="B100" s="45" t="s">
        <v>392</v>
      </c>
    </row>
    <row r="101" spans="1:2" ht="14.25" customHeight="1" x14ac:dyDescent="0.25">
      <c r="A101" s="43" t="s">
        <v>393</v>
      </c>
      <c r="B101" s="45" t="s">
        <v>394</v>
      </c>
    </row>
    <row r="102" spans="1:2" ht="14.25" customHeight="1" x14ac:dyDescent="0.25">
      <c r="A102" s="43" t="s">
        <v>395</v>
      </c>
      <c r="B102" s="45" t="s">
        <v>396</v>
      </c>
    </row>
    <row r="103" spans="1:2" ht="14.25" customHeight="1" x14ac:dyDescent="0.25">
      <c r="A103" s="43" t="s">
        <v>397</v>
      </c>
      <c r="B103" s="45" t="s">
        <v>398</v>
      </c>
    </row>
    <row r="104" spans="1:2" ht="14.25" customHeight="1" x14ac:dyDescent="0.25">
      <c r="A104" s="43" t="s">
        <v>399</v>
      </c>
      <c r="B104" s="45" t="s">
        <v>400</v>
      </c>
    </row>
    <row r="105" spans="1:2" ht="14.25" customHeight="1" x14ac:dyDescent="0.25">
      <c r="A105" s="43" t="s">
        <v>401</v>
      </c>
      <c r="B105" s="45" t="s">
        <v>402</v>
      </c>
    </row>
    <row r="106" spans="1:2" ht="14.25" customHeight="1" x14ac:dyDescent="0.25">
      <c r="A106" s="43" t="s">
        <v>403</v>
      </c>
      <c r="B106" s="45" t="s">
        <v>404</v>
      </c>
    </row>
    <row r="107" spans="1:2" ht="14.25" customHeight="1" x14ac:dyDescent="0.25">
      <c r="A107" s="43" t="s">
        <v>405</v>
      </c>
      <c r="B107" s="45" t="s">
        <v>406</v>
      </c>
    </row>
    <row r="108" spans="1:2" ht="14.25" customHeight="1" x14ac:dyDescent="0.25">
      <c r="A108" s="43" t="s">
        <v>407</v>
      </c>
      <c r="B108" s="45" t="s">
        <v>408</v>
      </c>
    </row>
    <row r="109" spans="1:2" ht="14.25" customHeight="1" x14ac:dyDescent="0.25">
      <c r="A109" s="43" t="s">
        <v>409</v>
      </c>
      <c r="B109" s="45" t="s">
        <v>410</v>
      </c>
    </row>
    <row r="110" spans="1:2" ht="14.25" customHeight="1" x14ac:dyDescent="0.25">
      <c r="A110" s="43" t="s">
        <v>411</v>
      </c>
      <c r="B110" s="45" t="s">
        <v>412</v>
      </c>
    </row>
    <row r="111" spans="1:2" ht="14.25" customHeight="1" x14ac:dyDescent="0.25">
      <c r="A111" s="43" t="s">
        <v>413</v>
      </c>
      <c r="B111" s="45" t="s">
        <v>414</v>
      </c>
    </row>
    <row r="112" spans="1:2" ht="14.25" customHeight="1" x14ac:dyDescent="0.25">
      <c r="A112" s="43" t="s">
        <v>415</v>
      </c>
      <c r="B112" s="45" t="s">
        <v>416</v>
      </c>
    </row>
    <row r="113" spans="1:2" ht="14.25" customHeight="1" x14ac:dyDescent="0.25">
      <c r="A113" s="43" t="s">
        <v>417</v>
      </c>
      <c r="B113" s="45" t="s">
        <v>418</v>
      </c>
    </row>
    <row r="114" spans="1:2" ht="14.25" customHeight="1" x14ac:dyDescent="0.25">
      <c r="A114" s="43" t="s">
        <v>419</v>
      </c>
      <c r="B114" s="45" t="s">
        <v>420</v>
      </c>
    </row>
    <row r="115" spans="1:2" ht="14.25" customHeight="1" x14ac:dyDescent="0.25">
      <c r="A115" s="43" t="s">
        <v>421</v>
      </c>
      <c r="B115" s="45" t="s">
        <v>422</v>
      </c>
    </row>
    <row r="116" spans="1:2" ht="14.25" customHeight="1" x14ac:dyDescent="0.25">
      <c r="A116" s="43" t="s">
        <v>423</v>
      </c>
      <c r="B116" s="45" t="s">
        <v>424</v>
      </c>
    </row>
    <row r="117" spans="1:2" ht="14.25" customHeight="1" x14ac:dyDescent="0.25">
      <c r="A117" s="43" t="s">
        <v>425</v>
      </c>
      <c r="B117" s="45" t="s">
        <v>426</v>
      </c>
    </row>
    <row r="118" spans="1:2" ht="14.25" customHeight="1" x14ac:dyDescent="0.25">
      <c r="A118" s="43" t="s">
        <v>427</v>
      </c>
      <c r="B118" s="45" t="s">
        <v>428</v>
      </c>
    </row>
    <row r="119" spans="1:2" ht="14.25" customHeight="1" x14ac:dyDescent="0.25">
      <c r="A119" s="43" t="s">
        <v>429</v>
      </c>
      <c r="B119" s="45" t="s">
        <v>430</v>
      </c>
    </row>
    <row r="120" spans="1:2" ht="14.25" customHeight="1" x14ac:dyDescent="0.25">
      <c r="A120" s="43" t="s">
        <v>431</v>
      </c>
      <c r="B120" s="45" t="s">
        <v>432</v>
      </c>
    </row>
    <row r="121" spans="1:2" ht="14.25" customHeight="1" x14ac:dyDescent="0.25">
      <c r="A121" s="43" t="s">
        <v>433</v>
      </c>
      <c r="B121" s="45" t="s">
        <v>434</v>
      </c>
    </row>
    <row r="122" spans="1:2" ht="14.25" customHeight="1" x14ac:dyDescent="0.25">
      <c r="A122" s="43" t="s">
        <v>435</v>
      </c>
      <c r="B122" s="45" t="s">
        <v>436</v>
      </c>
    </row>
    <row r="123" spans="1:2" ht="14.25" customHeight="1" x14ac:dyDescent="0.25">
      <c r="A123" s="43" t="s">
        <v>437</v>
      </c>
      <c r="B123" s="45" t="s">
        <v>438</v>
      </c>
    </row>
    <row r="124" spans="1:2" ht="14.25" customHeight="1" x14ac:dyDescent="0.25">
      <c r="A124" s="43" t="s">
        <v>439</v>
      </c>
      <c r="B124" s="45" t="s">
        <v>440</v>
      </c>
    </row>
    <row r="125" spans="1:2" ht="14.25" customHeight="1" x14ac:dyDescent="0.25">
      <c r="A125" s="43" t="s">
        <v>441</v>
      </c>
      <c r="B125" s="45" t="s">
        <v>442</v>
      </c>
    </row>
    <row r="126" spans="1:2" ht="14.25" customHeight="1" x14ac:dyDescent="0.25">
      <c r="A126" s="43" t="s">
        <v>443</v>
      </c>
      <c r="B126" s="45" t="s">
        <v>444</v>
      </c>
    </row>
    <row r="127" spans="1:2" ht="14.25" customHeight="1" x14ac:dyDescent="0.25">
      <c r="A127" s="43" t="s">
        <v>445</v>
      </c>
      <c r="B127" s="45" t="s">
        <v>446</v>
      </c>
    </row>
    <row r="128" spans="1:2" ht="14.25" customHeight="1" x14ac:dyDescent="0.25">
      <c r="A128" s="43" t="s">
        <v>447</v>
      </c>
      <c r="B128" s="45" t="s">
        <v>448</v>
      </c>
    </row>
    <row r="129" spans="1:2" ht="14.25" customHeight="1" x14ac:dyDescent="0.25">
      <c r="A129" s="43" t="s">
        <v>449</v>
      </c>
      <c r="B129" s="45" t="s">
        <v>450</v>
      </c>
    </row>
    <row r="130" spans="1:2" ht="14.25" customHeight="1" x14ac:dyDescent="0.25">
      <c r="A130" s="43" t="s">
        <v>451</v>
      </c>
      <c r="B130" s="45" t="s">
        <v>452</v>
      </c>
    </row>
    <row r="131" spans="1:2" ht="14.25" customHeight="1" x14ac:dyDescent="0.25">
      <c r="A131" s="43" t="s">
        <v>453</v>
      </c>
      <c r="B131" s="45" t="s">
        <v>454</v>
      </c>
    </row>
    <row r="132" spans="1:2" ht="14.25" customHeight="1" x14ac:dyDescent="0.25">
      <c r="A132" s="43" t="s">
        <v>455</v>
      </c>
      <c r="B132" s="45" t="s">
        <v>456</v>
      </c>
    </row>
    <row r="133" spans="1:2" ht="14.25" customHeight="1" x14ac:dyDescent="0.25">
      <c r="A133" s="43" t="s">
        <v>457</v>
      </c>
      <c r="B133" s="45" t="s">
        <v>458</v>
      </c>
    </row>
    <row r="134" spans="1:2" ht="14.25" customHeight="1" x14ac:dyDescent="0.25">
      <c r="A134" s="43" t="s">
        <v>459</v>
      </c>
      <c r="B134" s="45" t="s">
        <v>460</v>
      </c>
    </row>
    <row r="135" spans="1:2" ht="14.25" customHeight="1" x14ac:dyDescent="0.25">
      <c r="A135" s="43" t="s">
        <v>461</v>
      </c>
      <c r="B135" s="45" t="s">
        <v>462</v>
      </c>
    </row>
    <row r="136" spans="1:2" ht="14.25" customHeight="1" x14ac:dyDescent="0.25">
      <c r="A136" s="43" t="s">
        <v>463</v>
      </c>
      <c r="B136" s="45" t="s">
        <v>464</v>
      </c>
    </row>
    <row r="137" spans="1:2" ht="14.25" customHeight="1" x14ac:dyDescent="0.25">
      <c r="A137" s="43" t="s">
        <v>465</v>
      </c>
      <c r="B137" s="45" t="s">
        <v>466</v>
      </c>
    </row>
    <row r="138" spans="1:2" ht="14.25" customHeight="1" x14ac:dyDescent="0.25">
      <c r="A138" s="43" t="s">
        <v>467</v>
      </c>
      <c r="B138" s="45" t="s">
        <v>468</v>
      </c>
    </row>
    <row r="139" spans="1:2" ht="14.25" customHeight="1" x14ac:dyDescent="0.25">
      <c r="A139" s="43" t="s">
        <v>469</v>
      </c>
      <c r="B139" s="45" t="s">
        <v>470</v>
      </c>
    </row>
    <row r="140" spans="1:2" ht="14.25" customHeight="1" x14ac:dyDescent="0.25">
      <c r="A140" s="43" t="s">
        <v>471</v>
      </c>
      <c r="B140" s="45" t="s">
        <v>472</v>
      </c>
    </row>
    <row r="141" spans="1:2" ht="14.25" customHeight="1" x14ac:dyDescent="0.25">
      <c r="A141" s="43" t="s">
        <v>473</v>
      </c>
      <c r="B141" s="45" t="s">
        <v>474</v>
      </c>
    </row>
    <row r="142" spans="1:2" ht="14.25" customHeight="1" x14ac:dyDescent="0.25">
      <c r="A142" s="43" t="s">
        <v>475</v>
      </c>
      <c r="B142" s="45" t="s">
        <v>476</v>
      </c>
    </row>
    <row r="143" spans="1:2" ht="14.25" customHeight="1" x14ac:dyDescent="0.25">
      <c r="A143" s="43" t="s">
        <v>477</v>
      </c>
      <c r="B143" s="45" t="s">
        <v>478</v>
      </c>
    </row>
    <row r="144" spans="1:2" ht="14.25" customHeight="1" x14ac:dyDescent="0.25">
      <c r="A144" s="43" t="s">
        <v>479</v>
      </c>
      <c r="B144" s="45" t="s">
        <v>480</v>
      </c>
    </row>
    <row r="145" spans="1:2" ht="14.25" customHeight="1" x14ac:dyDescent="0.25">
      <c r="A145" s="43" t="s">
        <v>481</v>
      </c>
      <c r="B145" s="45" t="s">
        <v>482</v>
      </c>
    </row>
    <row r="146" spans="1:2" ht="14.25" customHeight="1" x14ac:dyDescent="0.25">
      <c r="A146" s="43" t="s">
        <v>483</v>
      </c>
      <c r="B146" s="45" t="s">
        <v>484</v>
      </c>
    </row>
    <row r="147" spans="1:2" ht="14.25" customHeight="1" x14ac:dyDescent="0.25">
      <c r="A147" s="43" t="s">
        <v>485</v>
      </c>
      <c r="B147" s="45" t="s">
        <v>486</v>
      </c>
    </row>
    <row r="148" spans="1:2" ht="14.25" customHeight="1" x14ac:dyDescent="0.25">
      <c r="A148" s="43" t="s">
        <v>487</v>
      </c>
      <c r="B148" s="45" t="s">
        <v>488</v>
      </c>
    </row>
    <row r="149" spans="1:2" ht="14.25" customHeight="1" x14ac:dyDescent="0.25">
      <c r="A149" s="43" t="s">
        <v>489</v>
      </c>
      <c r="B149" s="45" t="s">
        <v>490</v>
      </c>
    </row>
    <row r="150" spans="1:2" ht="14.25" customHeight="1" x14ac:dyDescent="0.25">
      <c r="A150" s="43" t="s">
        <v>491</v>
      </c>
      <c r="B150" s="45" t="s">
        <v>492</v>
      </c>
    </row>
    <row r="151" spans="1:2" ht="14.25" customHeight="1" x14ac:dyDescent="0.25">
      <c r="A151" s="43" t="s">
        <v>493</v>
      </c>
      <c r="B151" s="45" t="s">
        <v>494</v>
      </c>
    </row>
    <row r="152" spans="1:2" ht="14.25" customHeight="1" x14ac:dyDescent="0.25">
      <c r="A152" s="43" t="s">
        <v>495</v>
      </c>
      <c r="B152" s="45" t="s">
        <v>496</v>
      </c>
    </row>
    <row r="153" spans="1:2" ht="14.25" customHeight="1" x14ac:dyDescent="0.25">
      <c r="A153" s="43" t="s">
        <v>497</v>
      </c>
      <c r="B153" s="45" t="s">
        <v>498</v>
      </c>
    </row>
    <row r="154" spans="1:2" ht="14.25" customHeight="1" x14ac:dyDescent="0.25">
      <c r="A154" s="43" t="s">
        <v>499</v>
      </c>
      <c r="B154" s="45" t="s">
        <v>500</v>
      </c>
    </row>
    <row r="155" spans="1:2" ht="14.25" customHeight="1" x14ac:dyDescent="0.25">
      <c r="A155" s="43" t="s">
        <v>501</v>
      </c>
      <c r="B155" s="45" t="s">
        <v>502</v>
      </c>
    </row>
    <row r="156" spans="1:2" ht="14.25" customHeight="1" x14ac:dyDescent="0.25">
      <c r="A156" s="43" t="s">
        <v>503</v>
      </c>
      <c r="B156" s="45" t="s">
        <v>504</v>
      </c>
    </row>
    <row r="157" spans="1:2" ht="14.25" customHeight="1" x14ac:dyDescent="0.25">
      <c r="A157" s="43" t="s">
        <v>505</v>
      </c>
      <c r="B157" s="45" t="s">
        <v>506</v>
      </c>
    </row>
    <row r="158" spans="1:2" ht="14.25" customHeight="1" x14ac:dyDescent="0.25">
      <c r="A158" s="43" t="s">
        <v>507</v>
      </c>
      <c r="B158" s="45" t="s">
        <v>508</v>
      </c>
    </row>
    <row r="159" spans="1:2" ht="14.25" customHeight="1" x14ac:dyDescent="0.25">
      <c r="A159" s="43" t="s">
        <v>509</v>
      </c>
      <c r="B159" s="45" t="s">
        <v>510</v>
      </c>
    </row>
    <row r="160" spans="1:2" ht="14.25" customHeight="1" x14ac:dyDescent="0.25">
      <c r="A160" s="43" t="s">
        <v>511</v>
      </c>
      <c r="B160" s="45" t="s">
        <v>512</v>
      </c>
    </row>
    <row r="161" spans="1:2" ht="14.25" customHeight="1" x14ac:dyDescent="0.25">
      <c r="A161" s="43" t="s">
        <v>513</v>
      </c>
      <c r="B161" s="45" t="s">
        <v>514</v>
      </c>
    </row>
    <row r="162" spans="1:2" ht="14.25" customHeight="1" x14ac:dyDescent="0.25">
      <c r="A162" s="43" t="s">
        <v>515</v>
      </c>
      <c r="B162" s="45" t="s">
        <v>516</v>
      </c>
    </row>
    <row r="163" spans="1:2" ht="14.25" customHeight="1" x14ac:dyDescent="0.25">
      <c r="A163" s="43" t="s">
        <v>517</v>
      </c>
      <c r="B163" s="45" t="s">
        <v>518</v>
      </c>
    </row>
    <row r="164" spans="1:2" ht="14.25" customHeight="1" x14ac:dyDescent="0.25">
      <c r="A164" s="43" t="s">
        <v>519</v>
      </c>
      <c r="B164" s="45" t="s">
        <v>520</v>
      </c>
    </row>
    <row r="165" spans="1:2" ht="14.25" customHeight="1" x14ac:dyDescent="0.25">
      <c r="A165" s="43" t="s">
        <v>521</v>
      </c>
      <c r="B165" s="45" t="s">
        <v>522</v>
      </c>
    </row>
    <row r="166" spans="1:2" ht="14.25" customHeight="1" x14ac:dyDescent="0.25">
      <c r="A166" s="43" t="s">
        <v>523</v>
      </c>
      <c r="B166" s="45" t="s">
        <v>524</v>
      </c>
    </row>
    <row r="167" spans="1:2" ht="14.25" customHeight="1" x14ac:dyDescent="0.25">
      <c r="A167" s="43" t="s">
        <v>525</v>
      </c>
      <c r="B167" s="45" t="s">
        <v>526</v>
      </c>
    </row>
    <row r="168" spans="1:2" ht="14.25" customHeight="1" x14ac:dyDescent="0.25">
      <c r="A168" s="43" t="s">
        <v>527</v>
      </c>
      <c r="B168" s="45" t="s">
        <v>528</v>
      </c>
    </row>
    <row r="169" spans="1:2" ht="14.25" customHeight="1" x14ac:dyDescent="0.25">
      <c r="A169" s="43" t="s">
        <v>529</v>
      </c>
      <c r="B169" s="45" t="s">
        <v>530</v>
      </c>
    </row>
    <row r="170" spans="1:2" ht="14.25" customHeight="1" x14ac:dyDescent="0.25">
      <c r="A170" s="43" t="s">
        <v>531</v>
      </c>
      <c r="B170" s="45" t="s">
        <v>532</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F701D-C24A-46CA-9C44-8F73962FE9C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6AD6FA9-08E6-4184-93B5-546FAEEEA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D295C3-E83C-4CFB-9718-3D6C08002C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RF - Par produits revu</vt:lpstr>
      <vt:lpstr>RF par catégories budgét. rev</vt:lpstr>
      <vt:lpstr>Dropdowns</vt:lpstr>
      <vt:lpstr>Sheet2</vt:lpstr>
      <vt:lpstr>'RF - Par produits revu'!Print_Titles</vt:lpstr>
      <vt:lpstr>'RF par catégories budgét. rev'!Print_Titles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2021-02-08T07:16:03Z</cp:lastPrinted>
  <dcterms:created xsi:type="dcterms:W3CDTF">2017-11-15T21:17:43Z</dcterms:created>
  <dcterms:modified xsi:type="dcterms:W3CDTF">2021-07-19T12:54:16Z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MSIP_Label_65b15e2b-c6d2-488b-8aea-978109a77633_Enabled">
    <vt:lpwstr>true</vt:lpwstr>
  </property>
  <property fmtid="{D5CDD505-2E9C-101B-9397-08002B2CF9AE}" pid="4" name="MSIP_Label_65b15e2b-c6d2-488b-8aea-978109a77633_SetDate">
    <vt:lpwstr>2021-07-12T10:59:40Z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c315caf9-233f-4805-a9c9-75492508f75e</vt:lpwstr>
  </property>
  <property fmtid="{D5CDD505-2E9C-101B-9397-08002B2CF9AE}" pid="9" name="MSIP_Label_65b15e2b-c6d2-488b-8aea-978109a77633_ContentBits">
    <vt:lpwstr>0</vt:lpwstr>
  </property>
</Properties>
</file>